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angulo\AppData\Local\Microsoft\Windows\Temporary Internet Files\Content.Outlook\IKIIBU5P\"/>
    </mc:Choice>
  </mc:AlternateContent>
  <bookViews>
    <workbookView xWindow="0" yWindow="0" windowWidth="14355" windowHeight="7290" tabRatio="906"/>
  </bookViews>
  <sheets>
    <sheet name="Indice" sheetId="13" r:id="rId1"/>
    <sheet name="Sección A" sheetId="14" r:id="rId2"/>
    <sheet name="A01" sheetId="15" r:id="rId3"/>
    <sheet name="A02" sheetId="40" r:id="rId4"/>
    <sheet name="Sección C" sheetId="16" r:id="rId5"/>
    <sheet name="C01" sheetId="41" r:id="rId6"/>
    <sheet name="C02" sheetId="1" r:id="rId7"/>
    <sheet name="C03" sheetId="2" r:id="rId8"/>
    <sheet name="C04" sheetId="3" r:id="rId9"/>
    <sheet name="C05" sheetId="42" r:id="rId10"/>
    <sheet name="C06" sheetId="43" r:id="rId11"/>
    <sheet name="C07" sheetId="44" r:id="rId12"/>
    <sheet name="C08" sheetId="45" r:id="rId13"/>
    <sheet name="C09" sheetId="4" r:id="rId14"/>
    <sheet name="C10" sheetId="5" r:id="rId15"/>
    <sheet name="C11" sheetId="6" r:id="rId16"/>
    <sheet name="C12" sheetId="7" r:id="rId17"/>
    <sheet name="Sección D" sheetId="18" r:id="rId18"/>
    <sheet name="D01a" sheetId="19" r:id="rId19"/>
    <sheet name="D01b" sheetId="20" r:id="rId20"/>
    <sheet name="D01c" sheetId="21" r:id="rId21"/>
    <sheet name="D02a" sheetId="22" r:id="rId22"/>
    <sheet name="D02b" sheetId="23" r:id="rId23"/>
    <sheet name="D02c" sheetId="24" r:id="rId24"/>
    <sheet name="D03a" sheetId="25" r:id="rId25"/>
    <sheet name="D03b" sheetId="26" r:id="rId26"/>
    <sheet name="D03c" sheetId="27" r:id="rId27"/>
    <sheet name="D04a" sheetId="28" r:id="rId28"/>
    <sheet name="D04b" sheetId="29" r:id="rId29"/>
    <sheet name="D04c" sheetId="30" r:id="rId30"/>
    <sheet name="D05a 01" sheetId="31" r:id="rId31"/>
    <sheet name="D05b 01" sheetId="32" r:id="rId32"/>
    <sheet name="D05c 01" sheetId="33" r:id="rId33"/>
    <sheet name="D05a 02" sheetId="34" r:id="rId34"/>
    <sheet name="D05b 02" sheetId="35" r:id="rId35"/>
    <sheet name="D05c 02" sheetId="36" r:id="rId36"/>
    <sheet name="D05a 03" sheetId="37" r:id="rId37"/>
    <sheet name="D05b 03" sheetId="38" r:id="rId38"/>
    <sheet name="D05c 03" sheetId="39" r:id="rId39"/>
    <sheet name="Sección F SIL" sheetId="57" r:id="rId40"/>
    <sheet name="F02" sheetId="69" r:id="rId41"/>
    <sheet name="F03" sheetId="70" r:id="rId42"/>
    <sheet name="F04" sheetId="71" r:id="rId43"/>
    <sheet name="F05" sheetId="72" r:id="rId44"/>
    <sheet name="F06" sheetId="73" r:id="rId45"/>
    <sheet name="F07" sheetId="74" r:id="rId46"/>
    <sheet name="F08" sheetId="75" r:id="rId47"/>
    <sheet name="F09" sheetId="76" r:id="rId48"/>
    <sheet name="F11" sheetId="77" r:id="rId49"/>
    <sheet name="F12" sheetId="78" r:id="rId50"/>
    <sheet name="F13" sheetId="79" r:id="rId51"/>
    <sheet name="Sección PM" sheetId="58" r:id="rId52"/>
    <sheet name="F16" sheetId="59" r:id="rId53"/>
    <sheet name="F17" sheetId="60" r:id="rId54"/>
    <sheet name="F18" sheetId="61" r:id="rId55"/>
    <sheet name="F20" sheetId="62" r:id="rId56"/>
    <sheet name="F23" sheetId="64" r:id="rId57"/>
    <sheet name="F24" sheetId="65" r:id="rId58"/>
    <sheet name="F25" sheetId="66" r:id="rId59"/>
    <sheet name="F26" sheetId="67" r:id="rId60"/>
    <sheet name="Sección J" sheetId="17" r:id="rId61"/>
    <sheet name="J01a" sheetId="12" r:id="rId62"/>
    <sheet name="J01b" sheetId="10" r:id="rId63"/>
  </sheets>
  <externalReferences>
    <externalReference r:id="rId64"/>
  </externalReferences>
  <definedNames>
    <definedName name="_xlnm._FilterDatabase" localSheetId="9" hidden="1">'C05'!#REF!</definedName>
    <definedName name="_xlnm._FilterDatabase" localSheetId="13" hidden="1">'C09'!$D$23:$F$23</definedName>
    <definedName name="_xlnm._FilterDatabase" localSheetId="15" hidden="1">'C11'!$A$7:$A$328</definedName>
    <definedName name="_xlnm._FilterDatabase" localSheetId="16" hidden="1">'C12'!$A$7:$M$16</definedName>
    <definedName name="_xlnm._FilterDatabase" localSheetId="24" hidden="1">D03a!$A$8:$G$73</definedName>
    <definedName name="_xlnm._FilterDatabase" localSheetId="61" hidden="1">J01a!$A$5:$AE$384</definedName>
    <definedName name="_xlnm._FilterDatabase" localSheetId="62" hidden="1">J01b!$A$5:$DS$382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4" i="22" l="1"/>
  <c r="B95" i="22"/>
  <c r="B96" i="22"/>
  <c r="B98" i="22"/>
  <c r="B99" i="22"/>
  <c r="B100" i="22"/>
  <c r="B101" i="22"/>
  <c r="B103" i="22"/>
  <c r="B104" i="22"/>
  <c r="B105" i="22"/>
  <c r="B106" i="22"/>
  <c r="B107" i="22"/>
  <c r="B108" i="22"/>
  <c r="B109" i="22"/>
  <c r="B110" i="22"/>
  <c r="B111" i="22"/>
  <c r="B112" i="22"/>
  <c r="B113" i="22"/>
  <c r="B114" i="22"/>
  <c r="B115" i="22"/>
  <c r="B116" i="22"/>
  <c r="B117" i="22"/>
  <c r="B118" i="22"/>
  <c r="B119" i="22"/>
  <c r="B120" i="22"/>
  <c r="B121" i="22"/>
  <c r="B123" i="22"/>
  <c r="B124" i="22"/>
  <c r="B125" i="22"/>
  <c r="B126" i="22"/>
  <c r="B127" i="22"/>
  <c r="B128" i="22"/>
  <c r="B129" i="22"/>
  <c r="B130" i="22"/>
  <c r="B131" i="22"/>
  <c r="B132" i="22"/>
  <c r="B133" i="22"/>
  <c r="B134" i="22"/>
  <c r="B135" i="22"/>
  <c r="B136" i="22"/>
  <c r="B137" i="22"/>
  <c r="B138" i="22"/>
  <c r="B140" i="22"/>
  <c r="B141" i="22"/>
  <c r="B142" i="22"/>
  <c r="B143" i="22"/>
  <c r="B144" i="22"/>
  <c r="B145" i="22"/>
  <c r="B146" i="22"/>
  <c r="B148" i="22"/>
  <c r="B149" i="22"/>
  <c r="B150" i="22"/>
  <c r="B151" i="22"/>
  <c r="B152" i="22"/>
  <c r="B153" i="22"/>
  <c r="B154" i="22"/>
  <c r="B155" i="22"/>
  <c r="B156" i="22"/>
  <c r="B93" i="22"/>
  <c r="B97" i="23"/>
  <c r="B93" i="23"/>
  <c r="B94" i="23"/>
  <c r="B95" i="23"/>
  <c r="B98" i="23"/>
  <c r="B99" i="23"/>
  <c r="B100" i="23"/>
  <c r="B102" i="23"/>
  <c r="B103" i="23"/>
  <c r="B104" i="23"/>
  <c r="B105" i="23"/>
  <c r="B106" i="23"/>
  <c r="B107" i="23"/>
  <c r="B108" i="23"/>
  <c r="B109" i="23"/>
  <c r="B110" i="23"/>
  <c r="B111" i="23"/>
  <c r="B112" i="23"/>
  <c r="B113" i="23"/>
  <c r="B114" i="23"/>
  <c r="B115" i="23"/>
  <c r="B116" i="23"/>
  <c r="B117" i="23"/>
  <c r="B118" i="23"/>
  <c r="B119" i="23"/>
  <c r="B120" i="23"/>
  <c r="B122" i="23"/>
  <c r="B123" i="23"/>
  <c r="B124" i="23"/>
  <c r="B125" i="23"/>
  <c r="B126" i="23"/>
  <c r="B127" i="23"/>
  <c r="B128" i="23"/>
  <c r="B129" i="23"/>
  <c r="B130" i="23"/>
  <c r="B131" i="23"/>
  <c r="B132" i="23"/>
  <c r="B133" i="23"/>
  <c r="B134" i="23"/>
  <c r="B135" i="23"/>
  <c r="B136" i="23"/>
  <c r="B137" i="23"/>
  <c r="B139" i="23"/>
  <c r="B140" i="23"/>
  <c r="B141" i="23"/>
  <c r="B142" i="23"/>
  <c r="B143" i="23"/>
  <c r="B144" i="23"/>
  <c r="B145" i="23"/>
  <c r="B147" i="23"/>
  <c r="B148" i="23"/>
  <c r="B149" i="23"/>
  <c r="B150" i="23"/>
  <c r="B151" i="23"/>
  <c r="B152" i="23"/>
  <c r="B153" i="23"/>
  <c r="B154" i="23"/>
  <c r="B155" i="23"/>
  <c r="B92" i="23"/>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87" i="25"/>
  <c r="E88" i="26"/>
  <c r="E89" i="26"/>
  <c r="E90" i="26"/>
  <c r="E91" i="26"/>
  <c r="E92" i="26"/>
  <c r="E93" i="26"/>
  <c r="E94" i="26"/>
  <c r="E95" i="26"/>
  <c r="E96" i="26"/>
  <c r="E97" i="26"/>
  <c r="E98"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140" i="26"/>
  <c r="E141" i="26"/>
  <c r="E142" i="26"/>
  <c r="E143" i="26"/>
  <c r="E144" i="26"/>
  <c r="E145" i="26"/>
  <c r="E146" i="26"/>
  <c r="E147" i="26"/>
  <c r="E148" i="26"/>
  <c r="E87" i="26"/>
  <c r="E52" i="64"/>
  <c r="E53" i="64"/>
  <c r="E54" i="64"/>
  <c r="C46" i="64"/>
  <c r="D46" i="64"/>
  <c r="C47" i="64"/>
  <c r="D47" i="64"/>
  <c r="C48" i="64"/>
  <c r="D48" i="64"/>
  <c r="C49" i="64"/>
  <c r="D49" i="64"/>
  <c r="C50" i="64"/>
  <c r="D50" i="64"/>
  <c r="C51" i="64"/>
  <c r="D51" i="64"/>
  <c r="C52" i="64"/>
  <c r="D52" i="64"/>
  <c r="C53" i="64"/>
  <c r="D53" i="64"/>
  <c r="C54" i="64"/>
  <c r="D54" i="64"/>
  <c r="D45" i="64"/>
  <c r="C45" i="64"/>
  <c r="D87" i="79" l="1"/>
  <c r="C87" i="79"/>
  <c r="B87" i="79"/>
  <c r="D71" i="79"/>
  <c r="C71" i="79"/>
  <c r="B71" i="79"/>
  <c r="D59" i="79"/>
  <c r="C59" i="79"/>
  <c r="B59" i="79"/>
  <c r="B52" i="79"/>
  <c r="D45" i="79"/>
  <c r="C45" i="79"/>
  <c r="B45" i="79"/>
  <c r="D29" i="79"/>
  <c r="C29" i="79"/>
  <c r="B29" i="79"/>
  <c r="D17" i="79"/>
  <c r="C17" i="79"/>
  <c r="B17" i="79"/>
  <c r="B10" i="79"/>
  <c r="D91" i="78"/>
  <c r="C91" i="78"/>
  <c r="B91" i="78"/>
  <c r="D74" i="78"/>
  <c r="C74" i="78"/>
  <c r="B74" i="78"/>
  <c r="D62" i="78"/>
  <c r="C62" i="78"/>
  <c r="B62" i="78"/>
  <c r="B54" i="78"/>
  <c r="D47" i="78"/>
  <c r="C47" i="78"/>
  <c r="B47" i="78"/>
  <c r="D30" i="78"/>
  <c r="C30" i="78"/>
  <c r="B30" i="78"/>
  <c r="D18" i="78"/>
  <c r="C18" i="78"/>
  <c r="B18" i="78"/>
  <c r="B10" i="78"/>
  <c r="D93" i="77"/>
  <c r="C93" i="77"/>
  <c r="B93" i="77"/>
  <c r="D76" i="77"/>
  <c r="C76" i="77"/>
  <c r="B76" i="77"/>
  <c r="D64" i="77"/>
  <c r="C64" i="77"/>
  <c r="B64" i="77"/>
  <c r="B55" i="77"/>
  <c r="D48" i="77"/>
  <c r="C48" i="77"/>
  <c r="B48" i="77"/>
  <c r="D31" i="77"/>
  <c r="C31" i="77"/>
  <c r="B31" i="77"/>
  <c r="B10" i="77"/>
  <c r="N119" i="74"/>
  <c r="M119" i="74"/>
  <c r="L119" i="74"/>
  <c r="K119" i="74"/>
  <c r="J119" i="74"/>
  <c r="I119" i="74"/>
  <c r="H119" i="74"/>
  <c r="G119" i="74"/>
  <c r="F119" i="74"/>
  <c r="E119" i="74"/>
  <c r="D119" i="74"/>
  <c r="C119" i="74"/>
  <c r="B119" i="74"/>
  <c r="N98" i="74"/>
  <c r="M98" i="74"/>
  <c r="L98" i="74"/>
  <c r="K98" i="74"/>
  <c r="J98" i="74"/>
  <c r="I98" i="74"/>
  <c r="H98" i="74"/>
  <c r="G98" i="74"/>
  <c r="F98" i="74"/>
  <c r="E98" i="74"/>
  <c r="D98" i="74"/>
  <c r="C98" i="74"/>
  <c r="B98" i="74"/>
  <c r="N86" i="74"/>
  <c r="M86" i="74"/>
  <c r="L86" i="74"/>
  <c r="K86" i="74"/>
  <c r="J86" i="74"/>
  <c r="I86" i="74"/>
  <c r="H86" i="74"/>
  <c r="G86" i="74"/>
  <c r="F86" i="74"/>
  <c r="E86" i="74"/>
  <c r="D86" i="74"/>
  <c r="C86" i="74"/>
  <c r="B86" i="74"/>
  <c r="B78" i="74"/>
  <c r="N61" i="74"/>
  <c r="M61" i="74"/>
  <c r="L61" i="74"/>
  <c r="K61" i="74"/>
  <c r="J61" i="74"/>
  <c r="I61" i="74"/>
  <c r="H61" i="74"/>
  <c r="G61" i="74"/>
  <c r="F61" i="74"/>
  <c r="E61" i="74"/>
  <c r="D61" i="74"/>
  <c r="C61" i="74"/>
  <c r="B61" i="74"/>
  <c r="N40" i="74"/>
  <c r="M40" i="74"/>
  <c r="L40" i="74"/>
  <c r="K40" i="74"/>
  <c r="J40" i="74"/>
  <c r="I40" i="74"/>
  <c r="H40" i="74"/>
  <c r="G40" i="74"/>
  <c r="F40" i="74"/>
  <c r="E40" i="74"/>
  <c r="D40" i="74"/>
  <c r="C40" i="74"/>
  <c r="B40" i="74"/>
  <c r="N28" i="74"/>
  <c r="M28" i="74"/>
  <c r="L28" i="74"/>
  <c r="K28" i="74"/>
  <c r="J28" i="74"/>
  <c r="I28" i="74"/>
  <c r="H28" i="74"/>
  <c r="G28" i="74"/>
  <c r="F28" i="74"/>
  <c r="E28" i="74"/>
  <c r="D28" i="74"/>
  <c r="C28" i="74"/>
  <c r="B28" i="74"/>
  <c r="B20" i="74"/>
  <c r="N99" i="73"/>
  <c r="M99" i="73"/>
  <c r="L99" i="73"/>
  <c r="K99" i="73"/>
  <c r="J99" i="73"/>
  <c r="I99" i="73"/>
  <c r="H99" i="73"/>
  <c r="G99" i="73"/>
  <c r="F99" i="73"/>
  <c r="E99" i="73"/>
  <c r="D99" i="73"/>
  <c r="C99" i="73"/>
  <c r="B99" i="73"/>
  <c r="N41" i="73"/>
  <c r="M41" i="73"/>
  <c r="L41" i="73"/>
  <c r="K41" i="73"/>
  <c r="J41" i="73"/>
  <c r="I41" i="73"/>
  <c r="H41" i="73"/>
  <c r="G41" i="73"/>
  <c r="F41" i="73"/>
  <c r="E41" i="73"/>
  <c r="D41" i="73"/>
  <c r="C41" i="73"/>
  <c r="B41" i="73"/>
  <c r="N29" i="73"/>
  <c r="M29" i="73"/>
  <c r="L29" i="73"/>
  <c r="K29" i="73"/>
  <c r="J29" i="73"/>
  <c r="I29" i="73"/>
  <c r="H29" i="73"/>
  <c r="G29" i="73"/>
  <c r="F29" i="73"/>
  <c r="E29" i="73"/>
  <c r="D29" i="73"/>
  <c r="C29" i="73"/>
  <c r="B29" i="73"/>
  <c r="N121" i="72"/>
  <c r="M121" i="72"/>
  <c r="L121" i="72"/>
  <c r="K121" i="72"/>
  <c r="J121" i="72"/>
  <c r="I121" i="72"/>
  <c r="H121" i="72"/>
  <c r="G121" i="72"/>
  <c r="F121" i="72"/>
  <c r="E121" i="72"/>
  <c r="D121" i="72"/>
  <c r="C121" i="72"/>
  <c r="B121" i="72"/>
  <c r="N100" i="72"/>
  <c r="M100" i="72"/>
  <c r="L100" i="72"/>
  <c r="K100" i="72"/>
  <c r="J100" i="72"/>
  <c r="I100" i="72"/>
  <c r="H100" i="72"/>
  <c r="G100" i="72"/>
  <c r="F100" i="72"/>
  <c r="E100" i="72"/>
  <c r="D100" i="72"/>
  <c r="C100" i="72"/>
  <c r="B100" i="72"/>
  <c r="N88" i="72"/>
  <c r="M88" i="72"/>
  <c r="L88" i="72"/>
  <c r="K88" i="72"/>
  <c r="J88" i="72"/>
  <c r="I88" i="72"/>
  <c r="H88" i="72"/>
  <c r="G88" i="72"/>
  <c r="F88" i="72"/>
  <c r="E88" i="72"/>
  <c r="D88" i="72"/>
  <c r="C88" i="72"/>
  <c r="B88" i="72"/>
  <c r="N62" i="72"/>
  <c r="M62" i="72"/>
  <c r="L62" i="72"/>
  <c r="K62" i="72"/>
  <c r="J62" i="72"/>
  <c r="I62" i="72"/>
  <c r="H62" i="72"/>
  <c r="G62" i="72"/>
  <c r="F62" i="72"/>
  <c r="E62" i="72"/>
  <c r="D62" i="72"/>
  <c r="C62" i="72"/>
  <c r="B62" i="72"/>
  <c r="N41" i="72"/>
  <c r="M41" i="72"/>
  <c r="L41" i="72"/>
  <c r="K41" i="72"/>
  <c r="J41" i="72"/>
  <c r="I41" i="72"/>
  <c r="H41" i="72"/>
  <c r="G41" i="72"/>
  <c r="F41" i="72"/>
  <c r="E41" i="72"/>
  <c r="D41" i="72"/>
  <c r="C41" i="72"/>
  <c r="B41" i="72"/>
  <c r="N29" i="72"/>
  <c r="M29" i="72"/>
  <c r="L29" i="72"/>
  <c r="K29" i="72"/>
  <c r="J29" i="72"/>
  <c r="I29" i="72"/>
  <c r="H29" i="72"/>
  <c r="G29" i="72"/>
  <c r="F29" i="72"/>
  <c r="E29" i="72"/>
  <c r="D29" i="72"/>
  <c r="C29" i="72"/>
  <c r="B29" i="72"/>
  <c r="L52" i="71"/>
  <c r="K52" i="71"/>
  <c r="G52" i="71"/>
  <c r="F52" i="71"/>
  <c r="C52" i="71"/>
  <c r="B52" i="71"/>
  <c r="M51" i="71"/>
  <c r="H51" i="71"/>
  <c r="M50" i="71"/>
  <c r="H50" i="71"/>
  <c r="M49" i="71"/>
  <c r="H49" i="71"/>
  <c r="M48" i="71"/>
  <c r="H48" i="71"/>
  <c r="M47" i="71"/>
  <c r="H47" i="71"/>
  <c r="M46" i="71"/>
  <c r="H46" i="71"/>
  <c r="M45" i="71"/>
  <c r="H45" i="71"/>
  <c r="M44" i="71"/>
  <c r="H44" i="71"/>
  <c r="M43" i="71"/>
  <c r="H43" i="71"/>
  <c r="M42" i="71"/>
  <c r="H42" i="71"/>
  <c r="M41" i="71"/>
  <c r="H41" i="71"/>
  <c r="M40" i="71"/>
  <c r="H40" i="71"/>
  <c r="M39" i="71"/>
  <c r="M52" i="71" s="1"/>
  <c r="H39" i="71"/>
  <c r="M38" i="71"/>
  <c r="H38" i="71"/>
  <c r="M37" i="71"/>
  <c r="H37" i="71"/>
  <c r="M36" i="71"/>
  <c r="H36" i="71"/>
  <c r="C31" i="71"/>
  <c r="B31" i="71"/>
  <c r="C19" i="71"/>
  <c r="B19" i="71"/>
  <c r="P62" i="70"/>
  <c r="O62" i="70"/>
  <c r="N62" i="70"/>
  <c r="M62" i="70"/>
  <c r="I62" i="70"/>
  <c r="H62" i="70"/>
  <c r="G62" i="70"/>
  <c r="F62" i="70"/>
  <c r="C62" i="70"/>
  <c r="B62" i="70"/>
  <c r="Q61" i="70"/>
  <c r="J61" i="70"/>
  <c r="Q60" i="70"/>
  <c r="J60" i="70"/>
  <c r="Q59" i="70"/>
  <c r="J59" i="70"/>
  <c r="Q58" i="70"/>
  <c r="J58" i="70"/>
  <c r="Q57" i="70"/>
  <c r="J57" i="70"/>
  <c r="Q56" i="70"/>
  <c r="J56" i="70"/>
  <c r="Q55" i="70"/>
  <c r="J55" i="70"/>
  <c r="Q54" i="70"/>
  <c r="J54" i="70"/>
  <c r="Q53" i="70"/>
  <c r="J53" i="70"/>
  <c r="Q52" i="70"/>
  <c r="J52" i="70"/>
  <c r="Q51" i="70"/>
  <c r="J51" i="70"/>
  <c r="Q50" i="70"/>
  <c r="J50" i="70"/>
  <c r="Q49" i="70"/>
  <c r="J49" i="70"/>
  <c r="Q48" i="70"/>
  <c r="J48" i="70"/>
  <c r="Q47" i="70"/>
  <c r="J47" i="70"/>
  <c r="Q46" i="70"/>
  <c r="J46" i="70"/>
  <c r="C41" i="70"/>
  <c r="B41" i="70"/>
  <c r="C33" i="70"/>
  <c r="B33" i="70"/>
  <c r="C21" i="70"/>
  <c r="B21" i="70"/>
  <c r="C72" i="69"/>
  <c r="B72" i="69"/>
  <c r="P62" i="69"/>
  <c r="O62" i="69"/>
  <c r="N62" i="69"/>
  <c r="M62" i="69"/>
  <c r="I62" i="69"/>
  <c r="H62" i="69"/>
  <c r="G62" i="69"/>
  <c r="F62" i="69"/>
  <c r="C62" i="69"/>
  <c r="B62" i="69"/>
  <c r="Q61" i="69"/>
  <c r="J61" i="69"/>
  <c r="Q60" i="69"/>
  <c r="J60" i="69"/>
  <c r="Q59" i="69"/>
  <c r="J59" i="69"/>
  <c r="Q58" i="69"/>
  <c r="J58" i="69"/>
  <c r="Q57" i="69"/>
  <c r="J57" i="69"/>
  <c r="Q56" i="69"/>
  <c r="J56" i="69"/>
  <c r="Q55" i="69"/>
  <c r="J55" i="69"/>
  <c r="Q54" i="69"/>
  <c r="J54" i="69"/>
  <c r="Q53" i="69"/>
  <c r="J53" i="69"/>
  <c r="Q52" i="69"/>
  <c r="J52" i="69"/>
  <c r="Q51" i="69"/>
  <c r="J51" i="69"/>
  <c r="Q50" i="69"/>
  <c r="J50" i="69"/>
  <c r="Q49" i="69"/>
  <c r="J49" i="69"/>
  <c r="Q48" i="69"/>
  <c r="J48" i="69"/>
  <c r="Q47" i="69"/>
  <c r="J47" i="69"/>
  <c r="Q46" i="69"/>
  <c r="J46" i="69"/>
  <c r="C41" i="69"/>
  <c r="B41" i="69"/>
  <c r="C33" i="69"/>
  <c r="B33" i="69"/>
  <c r="H52" i="71" l="1"/>
  <c r="J62" i="70"/>
  <c r="Q62" i="70"/>
  <c r="J62" i="69"/>
  <c r="Q62" i="69"/>
  <c r="CT7" i="10"/>
  <c r="CU7" i="10"/>
  <c r="CV7" i="10"/>
  <c r="CT8" i="10"/>
  <c r="CU8" i="10"/>
  <c r="CV8" i="10"/>
  <c r="CT9" i="10"/>
  <c r="CU9" i="10"/>
  <c r="CV9" i="10"/>
  <c r="CT10" i="10"/>
  <c r="CU10" i="10"/>
  <c r="CV10" i="10"/>
  <c r="CT11" i="10"/>
  <c r="CU11" i="10"/>
  <c r="CV11" i="10"/>
  <c r="CT12" i="10"/>
  <c r="CU12" i="10"/>
  <c r="CV12" i="10"/>
  <c r="CT13" i="10"/>
  <c r="CU13" i="10"/>
  <c r="CV13" i="10"/>
  <c r="CT14" i="10"/>
  <c r="CU14" i="10"/>
  <c r="CV14" i="10"/>
  <c r="CT15" i="10"/>
  <c r="CU15" i="10"/>
  <c r="CV15" i="10"/>
  <c r="CT16" i="10"/>
  <c r="CU16" i="10"/>
  <c r="CV16" i="10"/>
  <c r="CT17" i="10"/>
  <c r="CU17" i="10"/>
  <c r="CV17" i="10"/>
  <c r="CT18" i="10"/>
  <c r="CU18" i="10"/>
  <c r="CV18" i="10"/>
  <c r="CT19" i="10"/>
  <c r="CU19" i="10"/>
  <c r="CV19" i="10"/>
  <c r="CT20" i="10"/>
  <c r="CU20" i="10"/>
  <c r="CV20" i="10"/>
  <c r="CT21" i="10"/>
  <c r="CU21" i="10"/>
  <c r="CV21" i="10"/>
  <c r="CT22" i="10"/>
  <c r="CU22" i="10"/>
  <c r="CV22" i="10"/>
  <c r="CT23" i="10"/>
  <c r="CU23" i="10"/>
  <c r="CV23" i="10"/>
  <c r="CT24" i="10"/>
  <c r="CU24" i="10"/>
  <c r="CV24" i="10"/>
  <c r="CT25" i="10"/>
  <c r="CU25" i="10"/>
  <c r="CV25" i="10"/>
  <c r="CT26" i="10"/>
  <c r="CU26" i="10"/>
  <c r="CV26" i="10"/>
  <c r="CT27" i="10"/>
  <c r="CU27" i="10"/>
  <c r="CV27" i="10"/>
  <c r="CT28" i="10"/>
  <c r="CU28" i="10"/>
  <c r="CV28" i="10"/>
  <c r="CT29" i="10"/>
  <c r="CU29" i="10"/>
  <c r="CV29" i="10"/>
  <c r="CT30" i="10"/>
  <c r="CU30" i="10"/>
  <c r="CV30" i="10"/>
  <c r="CT31" i="10"/>
  <c r="CU31" i="10"/>
  <c r="CV31" i="10"/>
  <c r="CT32" i="10"/>
  <c r="CU32" i="10"/>
  <c r="CV32" i="10"/>
  <c r="CT33" i="10"/>
  <c r="CU33" i="10"/>
  <c r="CV33" i="10"/>
  <c r="CT34" i="10"/>
  <c r="CU34" i="10"/>
  <c r="CV34" i="10"/>
  <c r="CT35" i="10"/>
  <c r="CU35" i="10"/>
  <c r="CV35" i="10"/>
  <c r="CT36" i="10"/>
  <c r="CU36" i="10"/>
  <c r="CV36" i="10"/>
  <c r="CT37" i="10"/>
  <c r="CU37" i="10"/>
  <c r="CV37" i="10"/>
  <c r="CT38" i="10"/>
  <c r="CU38" i="10"/>
  <c r="CV38" i="10"/>
  <c r="CT39" i="10"/>
  <c r="CU39" i="10"/>
  <c r="CV39" i="10"/>
  <c r="CT40" i="10"/>
  <c r="CU40" i="10"/>
  <c r="CV40" i="10"/>
  <c r="CT41" i="10"/>
  <c r="CU41" i="10"/>
  <c r="CV41" i="10"/>
  <c r="CT42" i="10"/>
  <c r="CU42" i="10"/>
  <c r="CV42" i="10"/>
  <c r="CT43" i="10"/>
  <c r="CU43" i="10"/>
  <c r="CV43" i="10"/>
  <c r="CT44" i="10"/>
  <c r="CU44" i="10"/>
  <c r="CV44" i="10"/>
  <c r="CT45" i="10"/>
  <c r="CU45" i="10"/>
  <c r="CV45" i="10"/>
  <c r="CT46" i="10"/>
  <c r="CU46" i="10"/>
  <c r="CV46" i="10"/>
  <c r="CT47" i="10"/>
  <c r="CU47" i="10"/>
  <c r="CV47" i="10"/>
  <c r="CT48" i="10"/>
  <c r="CU48" i="10"/>
  <c r="CV48" i="10"/>
  <c r="CT49" i="10"/>
  <c r="CU49" i="10"/>
  <c r="CV49" i="10"/>
  <c r="CT50" i="10"/>
  <c r="CU50" i="10"/>
  <c r="CV50" i="10"/>
  <c r="CT51" i="10"/>
  <c r="CU51" i="10"/>
  <c r="CV51" i="10"/>
  <c r="CT52" i="10"/>
  <c r="CU52" i="10"/>
  <c r="CV52" i="10"/>
  <c r="CT53" i="10"/>
  <c r="CU53" i="10"/>
  <c r="CV53" i="10"/>
  <c r="CT54" i="10"/>
  <c r="CU54" i="10"/>
  <c r="CV54" i="10"/>
  <c r="CT55" i="10"/>
  <c r="CU55" i="10"/>
  <c r="CV55" i="10"/>
  <c r="CT56" i="10"/>
  <c r="CU56" i="10"/>
  <c r="CV56" i="10"/>
  <c r="CT57" i="10"/>
  <c r="CU57" i="10"/>
  <c r="CV57" i="10"/>
  <c r="CT58" i="10"/>
  <c r="CU58" i="10"/>
  <c r="CV58" i="10"/>
  <c r="CT59" i="10"/>
  <c r="CU59" i="10"/>
  <c r="CV59" i="10"/>
  <c r="CT60" i="10"/>
  <c r="CU60" i="10"/>
  <c r="CV60" i="10"/>
  <c r="CT61" i="10"/>
  <c r="CU61" i="10"/>
  <c r="CV61" i="10"/>
  <c r="CT62" i="10"/>
  <c r="CU62" i="10"/>
  <c r="CV62" i="10"/>
  <c r="CT63" i="10"/>
  <c r="CU63" i="10"/>
  <c r="CV63" i="10"/>
  <c r="CT64" i="10"/>
  <c r="CU64" i="10"/>
  <c r="CV64" i="10"/>
  <c r="CT65" i="10"/>
  <c r="CU65" i="10"/>
  <c r="CV65" i="10"/>
  <c r="CT66" i="10"/>
  <c r="CU66" i="10"/>
  <c r="CV66" i="10"/>
  <c r="CT67" i="10"/>
  <c r="CU67" i="10"/>
  <c r="CV67" i="10"/>
  <c r="CT68" i="10"/>
  <c r="CU68" i="10"/>
  <c r="CV68" i="10"/>
  <c r="CT69" i="10"/>
  <c r="CU69" i="10"/>
  <c r="CV69" i="10"/>
  <c r="CT70" i="10"/>
  <c r="CU70" i="10"/>
  <c r="CV70" i="10"/>
  <c r="CT71" i="10"/>
  <c r="CU71" i="10"/>
  <c r="CV71" i="10"/>
  <c r="CT72" i="10"/>
  <c r="CU72" i="10"/>
  <c r="CV72" i="10"/>
  <c r="CT73" i="10"/>
  <c r="CU73" i="10"/>
  <c r="CV73" i="10"/>
  <c r="CT74" i="10"/>
  <c r="CU74" i="10"/>
  <c r="CV74" i="10"/>
  <c r="CT75" i="10"/>
  <c r="CU75" i="10"/>
  <c r="CV75" i="10"/>
  <c r="CT76" i="10"/>
  <c r="CU76" i="10"/>
  <c r="CV76" i="10"/>
  <c r="CT77" i="10"/>
  <c r="CU77" i="10"/>
  <c r="CV77" i="10"/>
  <c r="CT78" i="10"/>
  <c r="CU78" i="10"/>
  <c r="CV78" i="10"/>
  <c r="CT79" i="10"/>
  <c r="CU79" i="10"/>
  <c r="CV79" i="10"/>
  <c r="CT80" i="10"/>
  <c r="CU80" i="10"/>
  <c r="CV80" i="10"/>
  <c r="CT81" i="10"/>
  <c r="CU81" i="10"/>
  <c r="CV81" i="10"/>
  <c r="CT82" i="10"/>
  <c r="CU82" i="10"/>
  <c r="CV82" i="10"/>
  <c r="CT83" i="10"/>
  <c r="CU83" i="10"/>
  <c r="CV83" i="10"/>
  <c r="CT84" i="10"/>
  <c r="CU84" i="10"/>
  <c r="CV84" i="10"/>
  <c r="CT85" i="10"/>
  <c r="CU85" i="10"/>
  <c r="CV85" i="10"/>
  <c r="CT86" i="10"/>
  <c r="CU86" i="10"/>
  <c r="CV86" i="10"/>
  <c r="CT87" i="10"/>
  <c r="CU87" i="10"/>
  <c r="CV87" i="10"/>
  <c r="CT88" i="10"/>
  <c r="CU88" i="10"/>
  <c r="CV88" i="10"/>
  <c r="CT89" i="10"/>
  <c r="CU89" i="10"/>
  <c r="CV89" i="10"/>
  <c r="CT90" i="10"/>
  <c r="CU90" i="10"/>
  <c r="CV90" i="10"/>
  <c r="CT91" i="10"/>
  <c r="CU91" i="10"/>
  <c r="CV91" i="10"/>
  <c r="CT92" i="10"/>
  <c r="CU92" i="10"/>
  <c r="CV92" i="10"/>
  <c r="CT93" i="10"/>
  <c r="CU93" i="10"/>
  <c r="CV93" i="10"/>
  <c r="CT94" i="10"/>
  <c r="CU94" i="10"/>
  <c r="CV94" i="10"/>
  <c r="CT95" i="10"/>
  <c r="CU95" i="10"/>
  <c r="CV95" i="10"/>
  <c r="CT96" i="10"/>
  <c r="CU96" i="10"/>
  <c r="CV96" i="10"/>
  <c r="CT97" i="10"/>
  <c r="CU97" i="10"/>
  <c r="CV97" i="10"/>
  <c r="CT98" i="10"/>
  <c r="CU98" i="10"/>
  <c r="CV98" i="10"/>
  <c r="CT99" i="10"/>
  <c r="CU99" i="10"/>
  <c r="CV99" i="10"/>
  <c r="CT100" i="10"/>
  <c r="CU100" i="10"/>
  <c r="CV100" i="10"/>
  <c r="CT101" i="10"/>
  <c r="CU101" i="10"/>
  <c r="CV101" i="10"/>
  <c r="CT102" i="10"/>
  <c r="CU102" i="10"/>
  <c r="CV102" i="10"/>
  <c r="CT103" i="10"/>
  <c r="CU103" i="10"/>
  <c r="CV103" i="10"/>
  <c r="CT104" i="10"/>
  <c r="CU104" i="10"/>
  <c r="CV104" i="10"/>
  <c r="CT105" i="10"/>
  <c r="CU105" i="10"/>
  <c r="CV105" i="10"/>
  <c r="CT106" i="10"/>
  <c r="CU106" i="10"/>
  <c r="CV106" i="10"/>
  <c r="CT107" i="10"/>
  <c r="CU107" i="10"/>
  <c r="CV107" i="10"/>
  <c r="CT108" i="10"/>
  <c r="CU108" i="10"/>
  <c r="CV108" i="10"/>
  <c r="CT109" i="10"/>
  <c r="CU109" i="10"/>
  <c r="CV109" i="10"/>
  <c r="CT110" i="10"/>
  <c r="CU110" i="10"/>
  <c r="CV110" i="10"/>
  <c r="CT111" i="10"/>
  <c r="CU111" i="10"/>
  <c r="CV111" i="10"/>
  <c r="CT112" i="10"/>
  <c r="CU112" i="10"/>
  <c r="CV112" i="10"/>
  <c r="CT113" i="10"/>
  <c r="CU113" i="10"/>
  <c r="CV113" i="10"/>
  <c r="CT114" i="10"/>
  <c r="CU114" i="10"/>
  <c r="CV114" i="10"/>
  <c r="CT115" i="10"/>
  <c r="CU115" i="10"/>
  <c r="CV115" i="10"/>
  <c r="CT116" i="10"/>
  <c r="CU116" i="10"/>
  <c r="CV116" i="10"/>
  <c r="CT117" i="10"/>
  <c r="CU117" i="10"/>
  <c r="CV117" i="10"/>
  <c r="CT118" i="10"/>
  <c r="CU118" i="10"/>
  <c r="CV118" i="10"/>
  <c r="CT119" i="10"/>
  <c r="CU119" i="10"/>
  <c r="CV119" i="10"/>
  <c r="CT120" i="10"/>
  <c r="CU120" i="10"/>
  <c r="CV120" i="10"/>
  <c r="CT121" i="10"/>
  <c r="CU121" i="10"/>
  <c r="CV121" i="10"/>
  <c r="CT122" i="10"/>
  <c r="CU122" i="10"/>
  <c r="CV122" i="10"/>
  <c r="CT123" i="10"/>
  <c r="CU123" i="10"/>
  <c r="CV123" i="10"/>
  <c r="CT124" i="10"/>
  <c r="CU124" i="10"/>
  <c r="CV124" i="10"/>
  <c r="CT125" i="10"/>
  <c r="CU125" i="10"/>
  <c r="CV125" i="10"/>
  <c r="CT126" i="10"/>
  <c r="CU126" i="10"/>
  <c r="CV126" i="10"/>
  <c r="CT127" i="10"/>
  <c r="CU127" i="10"/>
  <c r="CV127" i="10"/>
  <c r="CT128" i="10"/>
  <c r="CU128" i="10"/>
  <c r="CV128" i="10"/>
  <c r="CT129" i="10"/>
  <c r="CU129" i="10"/>
  <c r="CV129" i="10"/>
  <c r="CT130" i="10"/>
  <c r="CU130" i="10"/>
  <c r="CV130" i="10"/>
  <c r="CT131" i="10"/>
  <c r="CU131" i="10"/>
  <c r="CV131" i="10"/>
  <c r="CT132" i="10"/>
  <c r="CU132" i="10"/>
  <c r="CV132" i="10"/>
  <c r="CT133" i="10"/>
  <c r="CU133" i="10"/>
  <c r="CV133" i="10"/>
  <c r="CT134" i="10"/>
  <c r="CU134" i="10"/>
  <c r="CV134" i="10"/>
  <c r="CT135" i="10"/>
  <c r="CU135" i="10"/>
  <c r="CV135" i="10"/>
  <c r="CT136" i="10"/>
  <c r="CU136" i="10"/>
  <c r="CV136" i="10"/>
  <c r="CT137" i="10"/>
  <c r="CU137" i="10"/>
  <c r="CV137" i="10"/>
  <c r="CT138" i="10"/>
  <c r="CU138" i="10"/>
  <c r="CV138" i="10"/>
  <c r="CT139" i="10"/>
  <c r="CU139" i="10"/>
  <c r="CV139" i="10"/>
  <c r="CT140" i="10"/>
  <c r="CU140" i="10"/>
  <c r="CV140" i="10"/>
  <c r="CT141" i="10"/>
  <c r="CU141" i="10"/>
  <c r="CV141" i="10"/>
  <c r="CT142" i="10"/>
  <c r="CU142" i="10"/>
  <c r="CV142" i="10"/>
  <c r="CT143" i="10"/>
  <c r="CU143" i="10"/>
  <c r="CV143" i="10"/>
  <c r="CT144" i="10"/>
  <c r="CU144" i="10"/>
  <c r="CV144" i="10"/>
  <c r="CT145" i="10"/>
  <c r="CU145" i="10"/>
  <c r="CV145" i="10"/>
  <c r="CT146" i="10"/>
  <c r="CU146" i="10"/>
  <c r="CV146" i="10"/>
  <c r="CT147" i="10"/>
  <c r="CU147" i="10"/>
  <c r="CV147" i="10"/>
  <c r="CT148" i="10"/>
  <c r="CU148" i="10"/>
  <c r="CV148" i="10"/>
  <c r="CT149" i="10"/>
  <c r="CU149" i="10"/>
  <c r="CV149" i="10"/>
  <c r="CT150" i="10"/>
  <c r="CU150" i="10"/>
  <c r="CV150" i="10"/>
  <c r="CT151" i="10"/>
  <c r="CU151" i="10"/>
  <c r="CV151" i="10"/>
  <c r="CT152" i="10"/>
  <c r="CU152" i="10"/>
  <c r="CV152" i="10"/>
  <c r="CT153" i="10"/>
  <c r="CU153" i="10"/>
  <c r="CV153" i="10"/>
  <c r="CT154" i="10"/>
  <c r="CU154" i="10"/>
  <c r="CV154" i="10"/>
  <c r="CT155" i="10"/>
  <c r="CU155" i="10"/>
  <c r="CV155" i="10"/>
  <c r="CT156" i="10"/>
  <c r="CU156" i="10"/>
  <c r="CV156" i="10"/>
  <c r="CT157" i="10"/>
  <c r="CU157" i="10"/>
  <c r="CV157" i="10"/>
  <c r="CT158" i="10"/>
  <c r="CU158" i="10"/>
  <c r="CV158" i="10"/>
  <c r="CT159" i="10"/>
  <c r="CU159" i="10"/>
  <c r="CV159" i="10"/>
  <c r="CT160" i="10"/>
  <c r="CU160" i="10"/>
  <c r="CV160" i="10"/>
  <c r="CT161" i="10"/>
  <c r="CU161" i="10"/>
  <c r="CV161" i="10"/>
  <c r="CT162" i="10"/>
  <c r="CU162" i="10"/>
  <c r="CV162" i="10"/>
  <c r="CT163" i="10"/>
  <c r="CU163" i="10"/>
  <c r="CV163" i="10"/>
  <c r="CT164" i="10"/>
  <c r="CU164" i="10"/>
  <c r="CV164" i="10"/>
  <c r="CT165" i="10"/>
  <c r="CU165" i="10"/>
  <c r="CV165" i="10"/>
  <c r="CT166" i="10"/>
  <c r="CU166" i="10"/>
  <c r="CV166" i="10"/>
  <c r="CT167" i="10"/>
  <c r="CU167" i="10"/>
  <c r="CV167" i="10"/>
  <c r="CT168" i="10"/>
  <c r="CU168" i="10"/>
  <c r="CV168" i="10"/>
  <c r="CT169" i="10"/>
  <c r="CU169" i="10"/>
  <c r="CV169" i="10"/>
  <c r="CT170" i="10"/>
  <c r="CU170" i="10"/>
  <c r="CV170" i="10"/>
  <c r="CT171" i="10"/>
  <c r="CU171" i="10"/>
  <c r="CV171" i="10"/>
  <c r="CT172" i="10"/>
  <c r="CU172" i="10"/>
  <c r="CV172" i="10"/>
  <c r="CT173" i="10"/>
  <c r="CU173" i="10"/>
  <c r="CV173" i="10"/>
  <c r="CT174" i="10"/>
  <c r="CU174" i="10"/>
  <c r="CV174" i="10"/>
  <c r="CT175" i="10"/>
  <c r="CU175" i="10"/>
  <c r="CV175" i="10"/>
  <c r="CT176" i="10"/>
  <c r="CU176" i="10"/>
  <c r="CV176" i="10"/>
  <c r="CT177" i="10"/>
  <c r="CU177" i="10"/>
  <c r="CV177" i="10"/>
  <c r="CT178" i="10"/>
  <c r="CU178" i="10"/>
  <c r="CV178" i="10"/>
  <c r="CT179" i="10"/>
  <c r="CU179" i="10"/>
  <c r="CV179" i="10"/>
  <c r="CT180" i="10"/>
  <c r="CU180" i="10"/>
  <c r="CV180" i="10"/>
  <c r="CT181" i="10"/>
  <c r="CU181" i="10"/>
  <c r="CV181" i="10"/>
  <c r="CT182" i="10"/>
  <c r="CU182" i="10"/>
  <c r="CV182" i="10"/>
  <c r="CT183" i="10"/>
  <c r="CU183" i="10"/>
  <c r="CV183" i="10"/>
  <c r="CT184" i="10"/>
  <c r="CU184" i="10"/>
  <c r="CV184" i="10"/>
  <c r="CT185" i="10"/>
  <c r="CU185" i="10"/>
  <c r="CV185" i="10"/>
  <c r="CT186" i="10"/>
  <c r="CU186" i="10"/>
  <c r="CV186" i="10"/>
  <c r="CT187" i="10"/>
  <c r="CU187" i="10"/>
  <c r="CV187" i="10"/>
  <c r="CT188" i="10"/>
  <c r="CU188" i="10"/>
  <c r="CV188" i="10"/>
  <c r="CT189" i="10"/>
  <c r="CU189" i="10"/>
  <c r="CV189" i="10"/>
  <c r="CT190" i="10"/>
  <c r="CU190" i="10"/>
  <c r="CV190" i="10"/>
  <c r="CT191" i="10"/>
  <c r="CU191" i="10"/>
  <c r="CV191" i="10"/>
  <c r="CT192" i="10"/>
  <c r="CU192" i="10"/>
  <c r="CV192" i="10"/>
  <c r="CT193" i="10"/>
  <c r="CU193" i="10"/>
  <c r="CV193" i="10"/>
  <c r="CT194" i="10"/>
  <c r="CU194" i="10"/>
  <c r="CV194" i="10"/>
  <c r="CT195" i="10"/>
  <c r="CU195" i="10"/>
  <c r="CV195" i="10"/>
  <c r="CT196" i="10"/>
  <c r="CU196" i="10"/>
  <c r="CV196" i="10"/>
  <c r="CT197" i="10"/>
  <c r="CU197" i="10"/>
  <c r="CV197" i="10"/>
  <c r="CT198" i="10"/>
  <c r="CU198" i="10"/>
  <c r="CV198" i="10"/>
  <c r="CT199" i="10"/>
  <c r="CU199" i="10"/>
  <c r="CV199" i="10"/>
  <c r="CT200" i="10"/>
  <c r="CU200" i="10"/>
  <c r="CV200" i="10"/>
  <c r="CT201" i="10"/>
  <c r="CU201" i="10"/>
  <c r="CV201" i="10"/>
  <c r="CT202" i="10"/>
  <c r="CU202" i="10"/>
  <c r="CV202" i="10"/>
  <c r="CT203" i="10"/>
  <c r="CU203" i="10"/>
  <c r="CV203" i="10"/>
  <c r="CT204" i="10"/>
  <c r="CU204" i="10"/>
  <c r="CV204" i="10"/>
  <c r="CT205" i="10"/>
  <c r="CU205" i="10"/>
  <c r="CV205" i="10"/>
  <c r="CT206" i="10"/>
  <c r="CU206" i="10"/>
  <c r="CV206" i="10"/>
  <c r="CT207" i="10"/>
  <c r="CU207" i="10"/>
  <c r="CV207" i="10"/>
  <c r="CT208" i="10"/>
  <c r="CU208" i="10"/>
  <c r="CV208" i="10"/>
  <c r="CT209" i="10"/>
  <c r="CU209" i="10"/>
  <c r="CV209" i="10"/>
  <c r="CT210" i="10"/>
  <c r="CU210" i="10"/>
  <c r="CV210" i="10"/>
  <c r="CT211" i="10"/>
  <c r="CU211" i="10"/>
  <c r="CV211" i="10"/>
  <c r="CT212" i="10"/>
  <c r="CU212" i="10"/>
  <c r="CV212" i="10"/>
  <c r="CT213" i="10"/>
  <c r="CU213" i="10"/>
  <c r="CV213" i="10"/>
  <c r="CT214" i="10"/>
  <c r="CU214" i="10"/>
  <c r="CV214" i="10"/>
  <c r="CT215" i="10"/>
  <c r="CU215" i="10"/>
  <c r="CV215" i="10"/>
  <c r="CT216" i="10"/>
  <c r="CU216" i="10"/>
  <c r="CV216" i="10"/>
  <c r="CT217" i="10"/>
  <c r="CU217" i="10"/>
  <c r="CV217" i="10"/>
  <c r="CT218" i="10"/>
  <c r="CU218" i="10"/>
  <c r="CV218" i="10"/>
  <c r="CT219" i="10"/>
  <c r="CU219" i="10"/>
  <c r="CV219" i="10"/>
  <c r="CT220" i="10"/>
  <c r="CU220" i="10"/>
  <c r="CV220" i="10"/>
  <c r="CT221" i="10"/>
  <c r="CU221" i="10"/>
  <c r="CV221" i="10"/>
  <c r="CT222" i="10"/>
  <c r="CU222" i="10"/>
  <c r="CV222" i="10"/>
  <c r="CT223" i="10"/>
  <c r="CU223" i="10"/>
  <c r="CV223" i="10"/>
  <c r="CT224" i="10"/>
  <c r="CU224" i="10"/>
  <c r="CV224" i="10"/>
  <c r="CT225" i="10"/>
  <c r="CU225" i="10"/>
  <c r="CV225" i="10"/>
  <c r="CT226" i="10"/>
  <c r="CU226" i="10"/>
  <c r="CV226" i="10"/>
  <c r="CT227" i="10"/>
  <c r="CU227" i="10"/>
  <c r="CV227" i="10"/>
  <c r="CT228" i="10"/>
  <c r="CU228" i="10"/>
  <c r="CV228" i="10"/>
  <c r="CT229" i="10"/>
  <c r="CU229" i="10"/>
  <c r="CV229" i="10"/>
  <c r="CT230" i="10"/>
  <c r="CU230" i="10"/>
  <c r="CV230" i="10"/>
  <c r="CT231" i="10"/>
  <c r="CU231" i="10"/>
  <c r="CV231" i="10"/>
  <c r="CT232" i="10"/>
  <c r="CU232" i="10"/>
  <c r="CV232" i="10"/>
  <c r="CT233" i="10"/>
  <c r="CU233" i="10"/>
  <c r="CV233" i="10"/>
  <c r="CT234" i="10"/>
  <c r="CU234" i="10"/>
  <c r="CV234" i="10"/>
  <c r="CT235" i="10"/>
  <c r="CU235" i="10"/>
  <c r="CV235" i="10"/>
  <c r="CT236" i="10"/>
  <c r="CU236" i="10"/>
  <c r="CV236" i="10"/>
  <c r="CT237" i="10"/>
  <c r="CU237" i="10"/>
  <c r="CV237" i="10"/>
  <c r="CT238" i="10"/>
  <c r="CU238" i="10"/>
  <c r="CV238" i="10"/>
  <c r="CT239" i="10"/>
  <c r="CU239" i="10"/>
  <c r="CV239" i="10"/>
  <c r="CT240" i="10"/>
  <c r="CU240" i="10"/>
  <c r="CV240" i="10"/>
  <c r="CT241" i="10"/>
  <c r="CU241" i="10"/>
  <c r="CV241" i="10"/>
  <c r="CT242" i="10"/>
  <c r="CU242" i="10"/>
  <c r="CV242" i="10"/>
  <c r="CT243" i="10"/>
  <c r="CU243" i="10"/>
  <c r="CV243" i="10"/>
  <c r="CT244" i="10"/>
  <c r="CU244" i="10"/>
  <c r="CV244" i="10"/>
  <c r="CT245" i="10"/>
  <c r="CU245" i="10"/>
  <c r="CV245" i="10"/>
  <c r="CT246" i="10"/>
  <c r="CU246" i="10"/>
  <c r="CV246" i="10"/>
  <c r="CT247" i="10"/>
  <c r="CU247" i="10"/>
  <c r="CV247" i="10"/>
  <c r="CT248" i="10"/>
  <c r="CU248" i="10"/>
  <c r="CV248" i="10"/>
  <c r="CT249" i="10"/>
  <c r="CU249" i="10"/>
  <c r="CV249" i="10"/>
  <c r="CT250" i="10"/>
  <c r="CU250" i="10"/>
  <c r="CV250" i="10"/>
  <c r="CT251" i="10"/>
  <c r="CU251" i="10"/>
  <c r="CV251" i="10"/>
  <c r="CT252" i="10"/>
  <c r="CU252" i="10"/>
  <c r="CV252" i="10"/>
  <c r="CT253" i="10"/>
  <c r="CU253" i="10"/>
  <c r="CV253" i="10"/>
  <c r="CT254" i="10"/>
  <c r="CU254" i="10"/>
  <c r="CV254" i="10"/>
  <c r="CT255" i="10"/>
  <c r="CU255" i="10"/>
  <c r="CV255" i="10"/>
  <c r="CT256" i="10"/>
  <c r="CU256" i="10"/>
  <c r="CV256" i="10"/>
  <c r="CT257" i="10"/>
  <c r="CU257" i="10"/>
  <c r="CV257" i="10"/>
  <c r="CT258" i="10"/>
  <c r="CU258" i="10"/>
  <c r="CV258" i="10"/>
  <c r="CT259" i="10"/>
  <c r="CU259" i="10"/>
  <c r="CV259" i="10"/>
  <c r="CT260" i="10"/>
  <c r="CU260" i="10"/>
  <c r="CV260" i="10"/>
  <c r="CT261" i="10"/>
  <c r="CU261" i="10"/>
  <c r="CV261" i="10"/>
  <c r="CT262" i="10"/>
  <c r="CU262" i="10"/>
  <c r="CV262" i="10"/>
  <c r="CT263" i="10"/>
  <c r="CU263" i="10"/>
  <c r="CV263" i="10"/>
  <c r="CT264" i="10"/>
  <c r="CU264" i="10"/>
  <c r="CV264" i="10"/>
  <c r="CT265" i="10"/>
  <c r="CU265" i="10"/>
  <c r="CV265" i="10"/>
  <c r="CT266" i="10"/>
  <c r="CU266" i="10"/>
  <c r="CV266" i="10"/>
  <c r="CT267" i="10"/>
  <c r="CU267" i="10"/>
  <c r="CV267" i="10"/>
  <c r="CT268" i="10"/>
  <c r="CU268" i="10"/>
  <c r="CV268" i="10"/>
  <c r="CT269" i="10"/>
  <c r="CU269" i="10"/>
  <c r="CV269" i="10"/>
  <c r="CT270" i="10"/>
  <c r="CU270" i="10"/>
  <c r="CV270" i="10"/>
  <c r="CT271" i="10"/>
  <c r="CU271" i="10"/>
  <c r="CV271" i="10"/>
  <c r="CT272" i="10"/>
  <c r="CU272" i="10"/>
  <c r="CV272" i="10"/>
  <c r="CT273" i="10"/>
  <c r="CU273" i="10"/>
  <c r="CV273" i="10"/>
  <c r="CT274" i="10"/>
  <c r="CU274" i="10"/>
  <c r="CV274" i="10"/>
  <c r="CT275" i="10"/>
  <c r="CU275" i="10"/>
  <c r="CV275" i="10"/>
  <c r="CT276" i="10"/>
  <c r="CU276" i="10"/>
  <c r="CV276" i="10"/>
  <c r="CT277" i="10"/>
  <c r="CU277" i="10"/>
  <c r="CV277" i="10"/>
  <c r="CT278" i="10"/>
  <c r="CU278" i="10"/>
  <c r="CV278" i="10"/>
  <c r="CT279" i="10"/>
  <c r="CU279" i="10"/>
  <c r="CV279" i="10"/>
  <c r="CT280" i="10"/>
  <c r="CU280" i="10"/>
  <c r="CV280" i="10"/>
  <c r="CT281" i="10"/>
  <c r="CU281" i="10"/>
  <c r="CV281" i="10"/>
  <c r="CT282" i="10"/>
  <c r="CU282" i="10"/>
  <c r="CV282" i="10"/>
  <c r="CT283" i="10"/>
  <c r="CU283" i="10"/>
  <c r="CV283" i="10"/>
  <c r="CT284" i="10"/>
  <c r="CU284" i="10"/>
  <c r="CV284" i="10"/>
  <c r="CT285" i="10"/>
  <c r="CU285" i="10"/>
  <c r="CV285" i="10"/>
  <c r="CT286" i="10"/>
  <c r="CU286" i="10"/>
  <c r="CV286" i="10"/>
  <c r="CT287" i="10"/>
  <c r="CU287" i="10"/>
  <c r="CV287" i="10"/>
  <c r="CT288" i="10"/>
  <c r="CU288" i="10"/>
  <c r="CV288" i="10"/>
  <c r="CT289" i="10"/>
  <c r="CU289" i="10"/>
  <c r="CV289" i="10"/>
  <c r="CT290" i="10"/>
  <c r="CU290" i="10"/>
  <c r="CV290" i="10"/>
  <c r="CT291" i="10"/>
  <c r="CU291" i="10"/>
  <c r="CV291" i="10"/>
  <c r="CT292" i="10"/>
  <c r="CU292" i="10"/>
  <c r="CV292" i="10"/>
  <c r="CT293" i="10"/>
  <c r="CU293" i="10"/>
  <c r="CV293" i="10"/>
  <c r="CT294" i="10"/>
  <c r="CU294" i="10"/>
  <c r="CV294" i="10"/>
  <c r="CT295" i="10"/>
  <c r="CU295" i="10"/>
  <c r="CV295" i="10"/>
  <c r="CT296" i="10"/>
  <c r="CU296" i="10"/>
  <c r="CV296" i="10"/>
  <c r="CT297" i="10"/>
  <c r="CU297" i="10"/>
  <c r="CV297" i="10"/>
  <c r="CT298" i="10"/>
  <c r="CU298" i="10"/>
  <c r="CV298" i="10"/>
  <c r="CT299" i="10"/>
  <c r="CU299" i="10"/>
  <c r="CV299" i="10"/>
  <c r="CT300" i="10"/>
  <c r="CU300" i="10"/>
  <c r="CV300" i="10"/>
  <c r="CT301" i="10"/>
  <c r="CU301" i="10"/>
  <c r="CV301" i="10"/>
  <c r="CT302" i="10"/>
  <c r="CU302" i="10"/>
  <c r="CV302" i="10"/>
  <c r="CT303" i="10"/>
  <c r="CU303" i="10"/>
  <c r="CV303" i="10"/>
  <c r="CT304" i="10"/>
  <c r="CU304" i="10"/>
  <c r="CV304" i="10"/>
  <c r="CT305" i="10"/>
  <c r="CU305" i="10"/>
  <c r="CV305" i="10"/>
  <c r="CT306" i="10"/>
  <c r="CU306" i="10"/>
  <c r="CV306" i="10"/>
  <c r="CT307" i="10"/>
  <c r="CU307" i="10"/>
  <c r="CV307" i="10"/>
  <c r="CT308" i="10"/>
  <c r="CU308" i="10"/>
  <c r="CV308" i="10"/>
  <c r="CT309" i="10"/>
  <c r="CU309" i="10"/>
  <c r="CV309" i="10"/>
  <c r="CT310" i="10"/>
  <c r="CU310" i="10"/>
  <c r="CV310" i="10"/>
  <c r="CT311" i="10"/>
  <c r="CU311" i="10"/>
  <c r="CV311" i="10"/>
  <c r="CT312" i="10"/>
  <c r="CU312" i="10"/>
  <c r="CV312" i="10"/>
  <c r="CT313" i="10"/>
  <c r="CU313" i="10"/>
  <c r="CV313" i="10"/>
  <c r="CT314" i="10"/>
  <c r="CU314" i="10"/>
  <c r="CV314" i="10"/>
  <c r="CT315" i="10"/>
  <c r="CU315" i="10"/>
  <c r="CV315" i="10"/>
  <c r="CT316" i="10"/>
  <c r="CU316" i="10"/>
  <c r="CV316" i="10"/>
  <c r="CT317" i="10"/>
  <c r="CU317" i="10"/>
  <c r="CV317" i="10"/>
  <c r="CT318" i="10"/>
  <c r="CU318" i="10"/>
  <c r="CV318" i="10"/>
  <c r="CT319" i="10"/>
  <c r="CU319" i="10"/>
  <c r="CV319" i="10"/>
  <c r="CT320" i="10"/>
  <c r="CU320" i="10"/>
  <c r="CV320" i="10"/>
  <c r="CT321" i="10"/>
  <c r="CU321" i="10"/>
  <c r="CV321" i="10"/>
  <c r="CT322" i="10"/>
  <c r="CU322" i="10"/>
  <c r="CV322" i="10"/>
  <c r="CT323" i="10"/>
  <c r="CU323" i="10"/>
  <c r="CV323" i="10"/>
  <c r="CT324" i="10"/>
  <c r="CU324" i="10"/>
  <c r="CV324" i="10"/>
  <c r="CT325" i="10"/>
  <c r="CU325" i="10"/>
  <c r="CV325" i="10"/>
  <c r="CT326" i="10"/>
  <c r="CU326" i="10"/>
  <c r="CV326" i="10"/>
  <c r="CT327" i="10"/>
  <c r="CU327" i="10"/>
  <c r="CV327" i="10"/>
  <c r="CT328" i="10"/>
  <c r="CU328" i="10"/>
  <c r="CV328" i="10"/>
  <c r="CT329" i="10"/>
  <c r="CU329" i="10"/>
  <c r="CV329" i="10"/>
  <c r="CT330" i="10"/>
  <c r="CU330" i="10"/>
  <c r="CV330" i="10"/>
  <c r="CT331" i="10"/>
  <c r="CU331" i="10"/>
  <c r="CV331" i="10"/>
  <c r="CT332" i="10"/>
  <c r="CU332" i="10"/>
  <c r="CV332" i="10"/>
  <c r="CT333" i="10"/>
  <c r="CU333" i="10"/>
  <c r="CV333" i="10"/>
  <c r="CT334" i="10"/>
  <c r="CU334" i="10"/>
  <c r="CV334" i="10"/>
  <c r="CT335" i="10"/>
  <c r="CU335" i="10"/>
  <c r="CV335" i="10"/>
  <c r="CT336" i="10"/>
  <c r="CU336" i="10"/>
  <c r="CV336" i="10"/>
  <c r="CT337" i="10"/>
  <c r="CU337" i="10"/>
  <c r="CV337" i="10"/>
  <c r="CT338" i="10"/>
  <c r="CU338" i="10"/>
  <c r="CV338" i="10"/>
  <c r="CT339" i="10"/>
  <c r="CU339" i="10"/>
  <c r="CV339" i="10"/>
  <c r="CT340" i="10"/>
  <c r="CU340" i="10"/>
  <c r="CV340" i="10"/>
  <c r="CT341" i="10"/>
  <c r="CU341" i="10"/>
  <c r="CV341" i="10"/>
  <c r="CT342" i="10"/>
  <c r="CU342" i="10"/>
  <c r="CV342" i="10"/>
  <c r="CT343" i="10"/>
  <c r="CU343" i="10"/>
  <c r="CV343" i="10"/>
  <c r="CT344" i="10"/>
  <c r="CU344" i="10"/>
  <c r="CV344" i="10"/>
  <c r="CT345" i="10"/>
  <c r="CU345" i="10"/>
  <c r="CV345" i="10"/>
  <c r="CT346" i="10"/>
  <c r="CU346" i="10"/>
  <c r="CV346" i="10"/>
  <c r="CT347" i="10"/>
  <c r="CU347" i="10"/>
  <c r="CV347" i="10"/>
  <c r="CT348" i="10"/>
  <c r="CU348" i="10"/>
  <c r="CV348" i="10"/>
  <c r="CT349" i="10"/>
  <c r="CU349" i="10"/>
  <c r="CV349" i="10"/>
  <c r="CT350" i="10"/>
  <c r="CU350" i="10"/>
  <c r="CV350" i="10"/>
  <c r="CT351" i="10"/>
  <c r="CU351" i="10"/>
  <c r="CV351" i="10"/>
  <c r="CT352" i="10"/>
  <c r="CU352" i="10"/>
  <c r="CV352" i="10"/>
  <c r="CT353" i="10"/>
  <c r="CU353" i="10"/>
  <c r="CV353" i="10"/>
  <c r="CT354" i="10"/>
  <c r="CU354" i="10"/>
  <c r="CV354" i="10"/>
  <c r="CT355" i="10"/>
  <c r="CU355" i="10"/>
  <c r="CV355" i="10"/>
  <c r="CT356" i="10"/>
  <c r="CU356" i="10"/>
  <c r="CV356" i="10"/>
  <c r="CT357" i="10"/>
  <c r="CU357" i="10"/>
  <c r="CV357" i="10"/>
  <c r="CT358" i="10"/>
  <c r="CU358" i="10"/>
  <c r="CV358" i="10"/>
  <c r="CT359" i="10"/>
  <c r="CU359" i="10"/>
  <c r="CV359" i="10"/>
  <c r="CT360" i="10"/>
  <c r="CU360" i="10"/>
  <c r="CV360" i="10"/>
  <c r="CT361" i="10"/>
  <c r="CU361" i="10"/>
  <c r="CV361" i="10"/>
  <c r="CT362" i="10"/>
  <c r="CU362" i="10"/>
  <c r="CV362" i="10"/>
  <c r="CT363" i="10"/>
  <c r="CU363" i="10"/>
  <c r="CV363" i="10"/>
  <c r="CT364" i="10"/>
  <c r="CU364" i="10"/>
  <c r="CV364" i="10"/>
  <c r="CT365" i="10"/>
  <c r="CU365" i="10"/>
  <c r="CV365" i="10"/>
  <c r="CT366" i="10"/>
  <c r="CU366" i="10"/>
  <c r="CV366" i="10"/>
  <c r="CT367" i="10"/>
  <c r="CU367" i="10"/>
  <c r="CV367" i="10"/>
  <c r="CT368" i="10"/>
  <c r="CU368" i="10"/>
  <c r="CV368" i="10"/>
  <c r="CT369" i="10"/>
  <c r="CU369" i="10"/>
  <c r="CV369" i="10"/>
  <c r="CT370" i="10"/>
  <c r="CU370" i="10"/>
  <c r="CV370" i="10"/>
  <c r="CT371" i="10"/>
  <c r="CU371" i="10"/>
  <c r="CV371" i="10"/>
  <c r="CT372" i="10"/>
  <c r="CU372" i="10"/>
  <c r="CV372" i="10"/>
  <c r="CT373" i="10"/>
  <c r="CU373" i="10"/>
  <c r="CV373" i="10"/>
  <c r="CT374" i="10"/>
  <c r="CU374" i="10"/>
  <c r="CV374" i="10"/>
  <c r="CT375" i="10"/>
  <c r="CU375" i="10"/>
  <c r="CV375" i="10"/>
  <c r="CT376" i="10"/>
  <c r="CU376" i="10"/>
  <c r="CV376" i="10"/>
  <c r="CT377" i="10"/>
  <c r="CU377" i="10"/>
  <c r="CV377" i="10"/>
  <c r="CT378" i="10"/>
  <c r="CU378" i="10"/>
  <c r="CV378" i="10"/>
  <c r="CT379" i="10"/>
  <c r="CU379" i="10"/>
  <c r="CV379" i="10"/>
  <c r="CT380" i="10"/>
  <c r="CU380" i="10"/>
  <c r="CV380" i="10"/>
  <c r="CT381" i="10"/>
  <c r="CU381" i="10"/>
  <c r="CV381" i="10"/>
  <c r="CT382" i="10"/>
  <c r="CU382" i="10"/>
  <c r="CV382" i="10"/>
  <c r="CV6" i="10"/>
  <c r="CU6" i="10"/>
  <c r="CT6" i="10"/>
  <c r="S381" i="12" l="1"/>
  <c r="O381" i="12"/>
  <c r="K381" i="12"/>
  <c r="G381" i="12"/>
  <c r="CM384" i="10" l="1"/>
  <c r="CL384" i="10"/>
  <c r="CK384" i="10"/>
  <c r="CI384" i="10"/>
  <c r="CH384" i="10"/>
  <c r="CG384" i="10"/>
  <c r="CE384" i="10"/>
  <c r="CD384" i="10"/>
  <c r="CC384" i="10"/>
  <c r="CA384" i="10"/>
  <c r="BZ384" i="10"/>
  <c r="BY384" i="10"/>
  <c r="AD380" i="12"/>
  <c r="AC380" i="12"/>
  <c r="AD372" i="12"/>
  <c r="AC372" i="12"/>
  <c r="AD361" i="12"/>
  <c r="AC361" i="12"/>
  <c r="AD352" i="12"/>
  <c r="AC352" i="12"/>
  <c r="AD347" i="12"/>
  <c r="AC347" i="12"/>
  <c r="AD331" i="12"/>
  <c r="AC331" i="12"/>
  <c r="AD322" i="12"/>
  <c r="AC322" i="12"/>
  <c r="AD310" i="12"/>
  <c r="AC310" i="12"/>
  <c r="AD299" i="12"/>
  <c r="AC299" i="12"/>
  <c r="AD288" i="12"/>
  <c r="AC288" i="12"/>
  <c r="AD274" i="12"/>
  <c r="AC274" i="12"/>
  <c r="AD266" i="12"/>
  <c r="AC266" i="12"/>
  <c r="AD253" i="12"/>
  <c r="AC253" i="12"/>
  <c r="AD231" i="12"/>
  <c r="AC231" i="12"/>
  <c r="AD219" i="12"/>
  <c r="AC219" i="12"/>
  <c r="AD211" i="12"/>
  <c r="AC211" i="12"/>
  <c r="AD196" i="12"/>
  <c r="AC196" i="12"/>
  <c r="AD191" i="12"/>
  <c r="AC191" i="12"/>
  <c r="AD182" i="12"/>
  <c r="AC182" i="12"/>
  <c r="AD160" i="12"/>
  <c r="AC160" i="12"/>
  <c r="AD129" i="12"/>
  <c r="AC129" i="12"/>
  <c r="AD95" i="12"/>
  <c r="AC95" i="12"/>
  <c r="AD84" i="12"/>
  <c r="AC84" i="12"/>
  <c r="AD63" i="12"/>
  <c r="AC63" i="12"/>
  <c r="AD54" i="12"/>
  <c r="AC54" i="12"/>
  <c r="AD38" i="12"/>
  <c r="AC38" i="12"/>
  <c r="AD28" i="12"/>
  <c r="AC28" i="12"/>
  <c r="AD18" i="12"/>
  <c r="AC18" i="12"/>
  <c r="AD10" i="12"/>
  <c r="AC10" i="12"/>
  <c r="CN384" i="10" l="1"/>
  <c r="CJ384" i="10"/>
  <c r="CF384" i="10"/>
  <c r="CB384" i="10"/>
  <c r="AE6" i="12"/>
  <c r="AE7" i="12"/>
  <c r="AE8" i="12"/>
  <c r="AE9" i="12"/>
  <c r="U6" i="12"/>
  <c r="E382" i="12"/>
  <c r="E384" i="12" s="1"/>
  <c r="F382" i="12"/>
  <c r="F384" i="12" s="1"/>
  <c r="G382" i="12"/>
  <c r="G384" i="12" s="1"/>
  <c r="H382" i="12"/>
  <c r="H384" i="12" s="1"/>
  <c r="I382" i="12"/>
  <c r="I384" i="12" s="1"/>
  <c r="J382" i="12"/>
  <c r="J384" i="12" s="1"/>
  <c r="K382" i="12"/>
  <c r="K384" i="12" s="1"/>
  <c r="L382" i="12"/>
  <c r="L384" i="12" s="1"/>
  <c r="M382" i="12"/>
  <c r="M384" i="12" s="1"/>
  <c r="N382" i="12"/>
  <c r="N384" i="12" s="1"/>
  <c r="O382" i="12"/>
  <c r="O384" i="12" s="1"/>
  <c r="P382" i="12"/>
  <c r="P384" i="12" s="1"/>
  <c r="Q382" i="12"/>
  <c r="Q384" i="12" s="1"/>
  <c r="R382" i="12"/>
  <c r="R384" i="12" s="1"/>
  <c r="S382" i="12"/>
  <c r="S384" i="12" s="1"/>
  <c r="D382" i="12"/>
  <c r="D384" i="12" s="1"/>
  <c r="Q42" i="67" l="1"/>
  <c r="P42" i="67"/>
  <c r="O42" i="67"/>
  <c r="N42" i="67"/>
  <c r="M42" i="67"/>
  <c r="L42" i="67"/>
  <c r="K42" i="67"/>
  <c r="J42" i="67"/>
  <c r="I42" i="67"/>
  <c r="H42" i="67"/>
  <c r="G42" i="67"/>
  <c r="F42" i="67"/>
  <c r="E42" i="67"/>
  <c r="D42" i="67"/>
  <c r="C42" i="67"/>
  <c r="Q41" i="67"/>
  <c r="P41" i="67"/>
  <c r="O41" i="67"/>
  <c r="N41" i="67"/>
  <c r="M41" i="67"/>
  <c r="L41" i="67"/>
  <c r="K41" i="67"/>
  <c r="J41" i="67"/>
  <c r="I41" i="67"/>
  <c r="H41" i="67"/>
  <c r="G41" i="67"/>
  <c r="F41" i="67"/>
  <c r="E41" i="67"/>
  <c r="D41" i="67"/>
  <c r="C41" i="67"/>
  <c r="B39" i="67"/>
  <c r="Q38" i="67"/>
  <c r="B38" i="67" s="1"/>
  <c r="S37" i="67"/>
  <c r="S38" i="67" s="1"/>
  <c r="Q36" i="67"/>
  <c r="P36" i="67"/>
  <c r="B36" i="67" s="1"/>
  <c r="S35" i="67"/>
  <c r="S36" i="67" s="1"/>
  <c r="Q34" i="67"/>
  <c r="P34" i="67"/>
  <c r="O34" i="67"/>
  <c r="B34" i="67" s="1"/>
  <c r="S33" i="67"/>
  <c r="S34" i="67" s="1"/>
  <c r="Q32" i="67"/>
  <c r="P32" i="67"/>
  <c r="O32" i="67"/>
  <c r="B32" i="67" s="1"/>
  <c r="N32" i="67"/>
  <c r="Q30" i="67"/>
  <c r="P30" i="67"/>
  <c r="B30" i="67" s="1"/>
  <c r="O30" i="67"/>
  <c r="N30" i="67"/>
  <c r="M30" i="67"/>
  <c r="S29" i="67"/>
  <c r="S30" i="67" s="1"/>
  <c r="Q28" i="67"/>
  <c r="P28" i="67"/>
  <c r="O28" i="67"/>
  <c r="N28" i="67"/>
  <c r="M28" i="67"/>
  <c r="L28" i="67"/>
  <c r="B28" i="67"/>
  <c r="S27" i="67"/>
  <c r="S28" i="67" s="1"/>
  <c r="Q26" i="67"/>
  <c r="P26" i="67"/>
  <c r="O26" i="67"/>
  <c r="N26" i="67"/>
  <c r="M26" i="67"/>
  <c r="B26" i="67" s="1"/>
  <c r="L26" i="67"/>
  <c r="K26" i="67"/>
  <c r="Q24" i="67"/>
  <c r="P24" i="67"/>
  <c r="O24" i="67"/>
  <c r="N24" i="67"/>
  <c r="M24" i="67"/>
  <c r="L24" i="67"/>
  <c r="K24" i="67"/>
  <c r="J24" i="67"/>
  <c r="B24" i="67"/>
  <c r="S23" i="67"/>
  <c r="S24" i="67" s="1"/>
  <c r="Q22" i="67"/>
  <c r="P22" i="67"/>
  <c r="O22" i="67"/>
  <c r="N22" i="67"/>
  <c r="B22" i="67" s="1"/>
  <c r="M22" i="67"/>
  <c r="L22" i="67"/>
  <c r="K22" i="67"/>
  <c r="J22" i="67"/>
  <c r="I22" i="67"/>
  <c r="S21" i="67"/>
  <c r="S22" i="67" s="1"/>
  <c r="Q20" i="67"/>
  <c r="P20" i="67"/>
  <c r="O20" i="67"/>
  <c r="N20" i="67"/>
  <c r="M20" i="67"/>
  <c r="L20" i="67"/>
  <c r="B20" i="67" s="1"/>
  <c r="K20" i="67"/>
  <c r="J20" i="67"/>
  <c r="I20" i="67"/>
  <c r="H20" i="67"/>
  <c r="S19" i="67"/>
  <c r="S20" i="67" s="1"/>
  <c r="Q18" i="67"/>
  <c r="P18" i="67"/>
  <c r="O18" i="67"/>
  <c r="N18" i="67"/>
  <c r="M18" i="67"/>
  <c r="L18" i="67"/>
  <c r="K18" i="67"/>
  <c r="B18" i="67" s="1"/>
  <c r="J18" i="67"/>
  <c r="I18" i="67"/>
  <c r="H18" i="67"/>
  <c r="G18" i="67"/>
  <c r="Q16" i="67"/>
  <c r="P16" i="67"/>
  <c r="O16" i="67"/>
  <c r="N16" i="67"/>
  <c r="M16" i="67"/>
  <c r="L16" i="67"/>
  <c r="K16" i="67"/>
  <c r="B16" i="67" s="1"/>
  <c r="J16" i="67"/>
  <c r="I16" i="67"/>
  <c r="H16" i="67"/>
  <c r="G16" i="67"/>
  <c r="F16" i="67"/>
  <c r="Q14" i="67"/>
  <c r="P14" i="67"/>
  <c r="O14" i="67"/>
  <c r="N14" i="67"/>
  <c r="M14" i="67"/>
  <c r="L14" i="67"/>
  <c r="K14" i="67"/>
  <c r="J14" i="67"/>
  <c r="I14" i="67"/>
  <c r="H14" i="67"/>
  <c r="G14" i="67"/>
  <c r="F14" i="67"/>
  <c r="E14" i="67"/>
  <c r="B14" i="67"/>
  <c r="S13" i="67"/>
  <c r="S14" i="67" s="1"/>
  <c r="Q12" i="67"/>
  <c r="P12" i="67"/>
  <c r="O12" i="67"/>
  <c r="N12" i="67"/>
  <c r="M12" i="67"/>
  <c r="L12" i="67"/>
  <c r="K12" i="67"/>
  <c r="J12" i="67"/>
  <c r="I12" i="67"/>
  <c r="H12" i="67"/>
  <c r="G12" i="67"/>
  <c r="F12" i="67"/>
  <c r="B12" i="67" s="1"/>
  <c r="E12" i="67"/>
  <c r="D12" i="67"/>
  <c r="Q10" i="67"/>
  <c r="P10" i="67"/>
  <c r="O10" i="67"/>
  <c r="N10" i="67"/>
  <c r="M10" i="67"/>
  <c r="L10" i="67"/>
  <c r="K10" i="67"/>
  <c r="J10" i="67"/>
  <c r="I10" i="67"/>
  <c r="B10" i="67" s="1"/>
  <c r="H10" i="67"/>
  <c r="G10" i="67"/>
  <c r="F10" i="67"/>
  <c r="E10" i="67"/>
  <c r="D10" i="67"/>
  <c r="C10" i="67"/>
  <c r="S9" i="67"/>
  <c r="S10" i="67" s="1"/>
  <c r="H165" i="65"/>
  <c r="H163" i="65"/>
  <c r="G163" i="65" s="1"/>
  <c r="H161" i="65"/>
  <c r="E161" i="65" s="1"/>
  <c r="H160" i="65"/>
  <c r="H159" i="65"/>
  <c r="G159" i="65" s="1"/>
  <c r="H153" i="65"/>
  <c r="E153" i="65" s="1"/>
  <c r="H152" i="65"/>
  <c r="H151" i="65"/>
  <c r="G151" i="65" s="1"/>
  <c r="H150" i="65"/>
  <c r="H149" i="65"/>
  <c r="H145" i="65"/>
  <c r="G145" i="65" s="1"/>
  <c r="H143" i="65"/>
  <c r="G143" i="65" s="1"/>
  <c r="H142" i="65"/>
  <c r="G142" i="65"/>
  <c r="H141" i="65"/>
  <c r="H139" i="65"/>
  <c r="G139" i="65" s="1"/>
  <c r="E139" i="65"/>
  <c r="H135" i="65"/>
  <c r="G135" i="65" s="1"/>
  <c r="H134" i="65"/>
  <c r="G134" i="65"/>
  <c r="H133" i="65"/>
  <c r="E133" i="65" s="1"/>
  <c r="H130" i="65"/>
  <c r="G130" i="65" s="1"/>
  <c r="H129" i="65"/>
  <c r="G129" i="65" s="1"/>
  <c r="E129" i="65"/>
  <c r="H123" i="65"/>
  <c r="E123" i="65"/>
  <c r="H122" i="65"/>
  <c r="G122" i="65" s="1"/>
  <c r="H121" i="65"/>
  <c r="G121" i="65" s="1"/>
  <c r="H119" i="65"/>
  <c r="G119" i="65" s="1"/>
  <c r="H118" i="65"/>
  <c r="G118" i="65" s="1"/>
  <c r="H115" i="65"/>
  <c r="E115" i="65" s="1"/>
  <c r="H113" i="65"/>
  <c r="G113" i="65"/>
  <c r="E113" i="65"/>
  <c r="H111" i="65"/>
  <c r="G111" i="65" s="1"/>
  <c r="H110" i="65"/>
  <c r="G110" i="65"/>
  <c r="H109" i="65"/>
  <c r="E109" i="65"/>
  <c r="H105" i="65"/>
  <c r="E105" i="65" s="1"/>
  <c r="G105" i="65"/>
  <c r="H103" i="65"/>
  <c r="G103" i="65" s="1"/>
  <c r="H99" i="65"/>
  <c r="E99" i="65"/>
  <c r="H98" i="65"/>
  <c r="H95" i="65"/>
  <c r="G95" i="65" s="1"/>
  <c r="H94" i="65"/>
  <c r="H93" i="65"/>
  <c r="E93" i="65"/>
  <c r="H92" i="65"/>
  <c r="E92" i="65" s="1"/>
  <c r="H91" i="65"/>
  <c r="E91" i="65" s="1"/>
  <c r="H89" i="65"/>
  <c r="G89" i="65"/>
  <c r="E89" i="65"/>
  <c r="H84" i="65"/>
  <c r="E84" i="65" s="1"/>
  <c r="H82" i="65"/>
  <c r="G82" i="65" s="1"/>
  <c r="E82" i="65"/>
  <c r="H81" i="65"/>
  <c r="E81" i="65" s="1"/>
  <c r="H80" i="65"/>
  <c r="H78" i="65"/>
  <c r="H75" i="65"/>
  <c r="E75" i="65" s="1"/>
  <c r="H74" i="65"/>
  <c r="H73" i="65"/>
  <c r="G73" i="65" s="1"/>
  <c r="H70" i="65"/>
  <c r="G70" i="65" s="1"/>
  <c r="H68" i="65"/>
  <c r="H65" i="65"/>
  <c r="H64" i="65"/>
  <c r="H58" i="65"/>
  <c r="E58" i="65" s="1"/>
  <c r="H55" i="65"/>
  <c r="H54" i="65"/>
  <c r="H51" i="65"/>
  <c r="E51" i="65" s="1"/>
  <c r="H50" i="65"/>
  <c r="H49" i="65"/>
  <c r="E49" i="65" s="1"/>
  <c r="H45" i="65"/>
  <c r="H44" i="65"/>
  <c r="H43" i="65"/>
  <c r="E43" i="65" s="1"/>
  <c r="G43" i="65"/>
  <c r="H42" i="65"/>
  <c r="E42" i="65" s="1"/>
  <c r="H41" i="65"/>
  <c r="E41" i="65" s="1"/>
  <c r="G41" i="65"/>
  <c r="H38" i="65"/>
  <c r="G38" i="65" s="1"/>
  <c r="H35" i="65"/>
  <c r="H34" i="65"/>
  <c r="H33" i="65"/>
  <c r="E33" i="65" s="1"/>
  <c r="H32" i="65"/>
  <c r="E32" i="65"/>
  <c r="H25" i="65"/>
  <c r="H24" i="65"/>
  <c r="H20" i="65"/>
  <c r="H19" i="65"/>
  <c r="E19" i="65" s="1"/>
  <c r="G19" i="65"/>
  <c r="H18" i="65"/>
  <c r="H15" i="65"/>
  <c r="H14" i="65"/>
  <c r="H11" i="65"/>
  <c r="E11" i="65" s="1"/>
  <c r="H10" i="65"/>
  <c r="H9" i="65"/>
  <c r="E9" i="65" s="1"/>
  <c r="H17" i="65"/>
  <c r="E17" i="65" s="1"/>
  <c r="B52" i="64"/>
  <c r="B53" i="64"/>
  <c r="B54" i="64"/>
  <c r="E51" i="64"/>
  <c r="E50" i="64"/>
  <c r="B50" i="64"/>
  <c r="E49" i="64"/>
  <c r="E48" i="64"/>
  <c r="B48" i="64"/>
  <c r="E47" i="64"/>
  <c r="E46" i="64"/>
  <c r="B46" i="64"/>
  <c r="E45" i="64"/>
  <c r="E36" i="64"/>
  <c r="E35" i="64"/>
  <c r="E34" i="64"/>
  <c r="E33" i="64"/>
  <c r="B51" i="64"/>
  <c r="E32" i="64"/>
  <c r="E31" i="64"/>
  <c r="B49" i="64"/>
  <c r="E30" i="64"/>
  <c r="E29" i="64"/>
  <c r="B47" i="64"/>
  <c r="E28" i="64"/>
  <c r="E27" i="64"/>
  <c r="B45" i="64"/>
  <c r="E26" i="64"/>
  <c r="E25" i="64"/>
  <c r="E24" i="64"/>
  <c r="E23" i="64"/>
  <c r="E22" i="64"/>
  <c r="E21" i="64"/>
  <c r="E20" i="64"/>
  <c r="E19" i="64"/>
  <c r="E18" i="64"/>
  <c r="E17" i="64"/>
  <c r="E16" i="64"/>
  <c r="E15" i="64"/>
  <c r="E14" i="64"/>
  <c r="E13" i="64"/>
  <c r="E12" i="64"/>
  <c r="E11" i="64"/>
  <c r="E10" i="64"/>
  <c r="E9" i="64"/>
  <c r="D40" i="62"/>
  <c r="D39" i="62"/>
  <c r="D38" i="62"/>
  <c r="D37" i="62"/>
  <c r="D36" i="62"/>
  <c r="D35" i="62"/>
  <c r="D34" i="62"/>
  <c r="D33" i="62"/>
  <c r="D32" i="62"/>
  <c r="D31" i="62"/>
  <c r="D30" i="62"/>
  <c r="D29" i="62"/>
  <c r="D28" i="62"/>
  <c r="D27" i="62"/>
  <c r="D26" i="62"/>
  <c r="D25" i="62"/>
  <c r="D24" i="62"/>
  <c r="D23" i="62"/>
  <c r="D22" i="62"/>
  <c r="D21" i="62"/>
  <c r="D20" i="62"/>
  <c r="D19" i="62"/>
  <c r="D18" i="62"/>
  <c r="D17" i="62"/>
  <c r="D16" i="62"/>
  <c r="D15" i="62"/>
  <c r="D14" i="62"/>
  <c r="D13" i="62"/>
  <c r="D12" i="62"/>
  <c r="D11" i="62"/>
  <c r="D10" i="62"/>
  <c r="D9" i="62"/>
  <c r="C41" i="62"/>
  <c r="B41" i="62"/>
  <c r="N27" i="61"/>
  <c r="M27" i="61"/>
  <c r="L27" i="61"/>
  <c r="K27" i="61"/>
  <c r="N26" i="61"/>
  <c r="M26" i="61"/>
  <c r="L26" i="61"/>
  <c r="K26" i="61"/>
  <c r="L25" i="61"/>
  <c r="N25" i="61"/>
  <c r="M25" i="61"/>
  <c r="K25" i="61"/>
  <c r="N24" i="61"/>
  <c r="M24" i="61"/>
  <c r="L24" i="61"/>
  <c r="K24" i="61"/>
  <c r="L23" i="61"/>
  <c r="K23" i="61"/>
  <c r="N23" i="61"/>
  <c r="M23" i="61"/>
  <c r="N22" i="61"/>
  <c r="M22" i="61"/>
  <c r="L22" i="61"/>
  <c r="K22" i="61"/>
  <c r="N21" i="61"/>
  <c r="M21" i="61"/>
  <c r="L21" i="61"/>
  <c r="K21" i="61"/>
  <c r="K20" i="61"/>
  <c r="N20" i="61"/>
  <c r="M20" i="61"/>
  <c r="L20" i="61"/>
  <c r="L19" i="61"/>
  <c r="N19" i="61"/>
  <c r="M19" i="61"/>
  <c r="K19" i="61"/>
  <c r="N18" i="61"/>
  <c r="M18" i="61"/>
  <c r="L18" i="61"/>
  <c r="K18" i="61"/>
  <c r="K17" i="61"/>
  <c r="N17" i="61"/>
  <c r="M17" i="61"/>
  <c r="L17" i="61"/>
  <c r="N16" i="61"/>
  <c r="M16" i="61"/>
  <c r="L16" i="61"/>
  <c r="K16" i="61"/>
  <c r="K15" i="61"/>
  <c r="N15" i="61"/>
  <c r="M15" i="61"/>
  <c r="L15" i="61"/>
  <c r="N14" i="61"/>
  <c r="M14" i="61"/>
  <c r="L14" i="61"/>
  <c r="K14" i="61"/>
  <c r="L13" i="61"/>
  <c r="K13" i="61"/>
  <c r="N13" i="61"/>
  <c r="M13" i="61"/>
  <c r="J28" i="61"/>
  <c r="I28" i="61"/>
  <c r="H28" i="61"/>
  <c r="G28" i="61"/>
  <c r="N12" i="61"/>
  <c r="E28" i="61"/>
  <c r="D28" i="61"/>
  <c r="C28" i="61"/>
  <c r="G27" i="60"/>
  <c r="I27" i="60"/>
  <c r="H27" i="60"/>
  <c r="G26" i="60"/>
  <c r="D26" i="60"/>
  <c r="I26" i="60"/>
  <c r="H26" i="60"/>
  <c r="G25" i="60"/>
  <c r="H25" i="60"/>
  <c r="D25" i="60"/>
  <c r="H24" i="60"/>
  <c r="G24" i="60"/>
  <c r="D24" i="60"/>
  <c r="I23" i="60"/>
  <c r="H23" i="60"/>
  <c r="G23" i="60"/>
  <c r="D23" i="60"/>
  <c r="I22" i="60"/>
  <c r="H22" i="60"/>
  <c r="G22" i="60"/>
  <c r="D22" i="60"/>
  <c r="I21" i="60"/>
  <c r="G21" i="60"/>
  <c r="D21" i="60"/>
  <c r="H21" i="60"/>
  <c r="G20" i="60"/>
  <c r="I20" i="60"/>
  <c r="H20" i="60"/>
  <c r="G19" i="60"/>
  <c r="I19" i="60"/>
  <c r="H19" i="60"/>
  <c r="G18" i="60"/>
  <c r="D18" i="60"/>
  <c r="I18" i="60"/>
  <c r="H18" i="60"/>
  <c r="G17" i="60"/>
  <c r="H17" i="60"/>
  <c r="D17" i="60"/>
  <c r="H16" i="60"/>
  <c r="G16" i="60"/>
  <c r="D16" i="60"/>
  <c r="I15" i="60"/>
  <c r="H15" i="60"/>
  <c r="G15" i="60"/>
  <c r="D15" i="60"/>
  <c r="I14" i="60"/>
  <c r="H14" i="60"/>
  <c r="G14" i="60"/>
  <c r="D14" i="60"/>
  <c r="I13" i="60"/>
  <c r="G13" i="60"/>
  <c r="D13" i="60"/>
  <c r="H13" i="60"/>
  <c r="G12" i="60"/>
  <c r="I12" i="60"/>
  <c r="H12" i="60"/>
  <c r="G11" i="60"/>
  <c r="D11" i="60"/>
  <c r="H11" i="60"/>
  <c r="G10" i="60"/>
  <c r="D10" i="60"/>
  <c r="I10" i="60"/>
  <c r="H10" i="60"/>
  <c r="G9" i="60"/>
  <c r="H9" i="60"/>
  <c r="D9" i="60"/>
  <c r="B28" i="60"/>
  <c r="E25" i="59"/>
  <c r="E24" i="59"/>
  <c r="E22" i="59"/>
  <c r="E21" i="59"/>
  <c r="E18" i="59"/>
  <c r="E17" i="59"/>
  <c r="E16" i="59"/>
  <c r="E14" i="59"/>
  <c r="E13" i="59"/>
  <c r="E10" i="59"/>
  <c r="C27" i="59"/>
  <c r="M26" i="59"/>
  <c r="K25" i="59"/>
  <c r="L25" i="59"/>
  <c r="H25" i="59"/>
  <c r="M24" i="59"/>
  <c r="L24" i="59"/>
  <c r="K24" i="59"/>
  <c r="H24" i="59"/>
  <c r="M23" i="59"/>
  <c r="L23" i="59"/>
  <c r="H23" i="59"/>
  <c r="E23" i="59"/>
  <c r="M22" i="59"/>
  <c r="L22" i="59"/>
  <c r="H22" i="59"/>
  <c r="M21" i="59"/>
  <c r="L21" i="59"/>
  <c r="K21" i="59"/>
  <c r="H21" i="59"/>
  <c r="M20" i="59"/>
  <c r="L20" i="59"/>
  <c r="H20" i="59"/>
  <c r="E20" i="59"/>
  <c r="L19" i="59"/>
  <c r="K19" i="59"/>
  <c r="H19" i="59"/>
  <c r="E19" i="59"/>
  <c r="M18" i="59"/>
  <c r="K18" i="59"/>
  <c r="L18" i="59"/>
  <c r="H18" i="59"/>
  <c r="K17" i="59"/>
  <c r="L17" i="59"/>
  <c r="H17" i="59"/>
  <c r="M16" i="59"/>
  <c r="L16" i="59"/>
  <c r="K16" i="59"/>
  <c r="H16" i="59"/>
  <c r="M15" i="59"/>
  <c r="L15" i="59"/>
  <c r="H15" i="59"/>
  <c r="E15" i="59"/>
  <c r="K14" i="59"/>
  <c r="L14" i="59"/>
  <c r="H14" i="59"/>
  <c r="M13" i="59"/>
  <c r="L13" i="59"/>
  <c r="K13" i="59"/>
  <c r="H13" i="59"/>
  <c r="M12" i="59"/>
  <c r="L12" i="59"/>
  <c r="H12" i="59"/>
  <c r="E12" i="59"/>
  <c r="L11" i="59"/>
  <c r="M11" i="59"/>
  <c r="H11" i="59"/>
  <c r="E11" i="59"/>
  <c r="M10" i="59"/>
  <c r="K10" i="59"/>
  <c r="L10" i="59"/>
  <c r="G27" i="59"/>
  <c r="F27" i="59"/>
  <c r="S25" i="67" l="1"/>
  <c r="S26" i="67" s="1"/>
  <c r="S31" i="67"/>
  <c r="S32" i="67" s="1"/>
  <c r="S17" i="67"/>
  <c r="S18" i="67" s="1"/>
  <c r="S11" i="67"/>
  <c r="S12" i="67" s="1"/>
  <c r="S39" i="67"/>
  <c r="S15" i="67"/>
  <c r="S16" i="67" s="1"/>
  <c r="G49" i="65"/>
  <c r="G81" i="65"/>
  <c r="G153" i="65"/>
  <c r="E163" i="65"/>
  <c r="G133" i="65"/>
  <c r="E121" i="65"/>
  <c r="E145" i="65"/>
  <c r="G9" i="65"/>
  <c r="G161" i="65"/>
  <c r="E13" i="65"/>
  <c r="H37" i="65"/>
  <c r="E37" i="65" s="1"/>
  <c r="G37" i="65"/>
  <c r="H85" i="65"/>
  <c r="E85" i="65" s="1"/>
  <c r="G85" i="65"/>
  <c r="E94" i="65"/>
  <c r="H96" i="65"/>
  <c r="E96" i="65" s="1"/>
  <c r="H104" i="65"/>
  <c r="E104" i="65" s="1"/>
  <c r="E126" i="65"/>
  <c r="H131" i="65"/>
  <c r="E131" i="65" s="1"/>
  <c r="G131" i="65"/>
  <c r="H137" i="65"/>
  <c r="G137" i="65" s="1"/>
  <c r="G10" i="65"/>
  <c r="H27" i="65"/>
  <c r="G27" i="65" s="1"/>
  <c r="G30" i="65"/>
  <c r="G32" i="65"/>
  <c r="E50" i="65"/>
  <c r="H79" i="65"/>
  <c r="G79" i="65" s="1"/>
  <c r="H102" i="65"/>
  <c r="E102" i="65" s="1"/>
  <c r="H126" i="65"/>
  <c r="G126" i="65" s="1"/>
  <c r="H148" i="65"/>
  <c r="E148" i="65" s="1"/>
  <c r="H164" i="65"/>
  <c r="E164" i="65" s="1"/>
  <c r="H12" i="65"/>
  <c r="E12" i="65" s="1"/>
  <c r="H30" i="65"/>
  <c r="H48" i="65"/>
  <c r="E48" i="65" s="1"/>
  <c r="H62" i="65"/>
  <c r="G62" i="65" s="1"/>
  <c r="H69" i="65"/>
  <c r="E69" i="65" s="1"/>
  <c r="G69" i="65"/>
  <c r="E74" i="65"/>
  <c r="H76" i="65"/>
  <c r="G76" i="65" s="1"/>
  <c r="H83" i="65"/>
  <c r="E83" i="65" s="1"/>
  <c r="G83" i="65"/>
  <c r="G91" i="65"/>
  <c r="G94" i="65"/>
  <c r="G99" i="65"/>
  <c r="G102" i="65"/>
  <c r="G115" i="65"/>
  <c r="G123" i="65"/>
  <c r="H140" i="65"/>
  <c r="E140" i="65" s="1"/>
  <c r="E154" i="65"/>
  <c r="E160" i="65"/>
  <c r="H162" i="65"/>
  <c r="G162" i="65" s="1"/>
  <c r="H21" i="65"/>
  <c r="E21" i="65" s="1"/>
  <c r="H28" i="65"/>
  <c r="E28" i="65" s="1"/>
  <c r="E38" i="65"/>
  <c r="H59" i="65"/>
  <c r="E59" i="65" s="1"/>
  <c r="E70" i="65"/>
  <c r="H72" i="65"/>
  <c r="E72" i="65" s="1"/>
  <c r="G74" i="65"/>
  <c r="H108" i="65"/>
  <c r="E108" i="65" s="1"/>
  <c r="H128" i="65"/>
  <c r="E128" i="65" s="1"/>
  <c r="E130" i="65"/>
  <c r="H132" i="65"/>
  <c r="E132" i="65" s="1"/>
  <c r="H138" i="65"/>
  <c r="G138" i="65" s="1"/>
  <c r="E152" i="65"/>
  <c r="H158" i="65"/>
  <c r="G158" i="65" s="1"/>
  <c r="G160" i="65"/>
  <c r="E165" i="65"/>
  <c r="G17" i="65"/>
  <c r="G33" i="65"/>
  <c r="H40" i="65"/>
  <c r="G40" i="65" s="1"/>
  <c r="G42" i="65"/>
  <c r="H53" i="65"/>
  <c r="E53" i="65" s="1"/>
  <c r="E80" i="65"/>
  <c r="G84" i="65"/>
  <c r="G92" i="65"/>
  <c r="H147" i="65"/>
  <c r="G147" i="65" s="1"/>
  <c r="E141" i="65"/>
  <c r="E150" i="65"/>
  <c r="G152" i="65"/>
  <c r="H154" i="65"/>
  <c r="G154" i="65" s="1"/>
  <c r="E10" i="65"/>
  <c r="H114" i="65"/>
  <c r="G114" i="65" s="1"/>
  <c r="G11" i="65"/>
  <c r="E68" i="65"/>
  <c r="E73" i="65"/>
  <c r="G80" i="65"/>
  <c r="H120" i="65"/>
  <c r="E120" i="65" s="1"/>
  <c r="G150" i="65"/>
  <c r="H61" i="65"/>
  <c r="E61" i="65" s="1"/>
  <c r="H13" i="65"/>
  <c r="G13" i="65" s="1"/>
  <c r="H90" i="65"/>
  <c r="G90" i="65" s="1"/>
  <c r="E18" i="65"/>
  <c r="H22" i="65"/>
  <c r="E22" i="65" s="1"/>
  <c r="H29" i="65"/>
  <c r="E29" i="65" s="1"/>
  <c r="G51" i="65"/>
  <c r="G18" i="65"/>
  <c r="G20" i="65"/>
  <c r="H23" i="65"/>
  <c r="G23" i="65" s="1"/>
  <c r="E23" i="65"/>
  <c r="E30" i="65"/>
  <c r="H67" i="65"/>
  <c r="G67" i="65" s="1"/>
  <c r="G68" i="65"/>
  <c r="H71" i="65"/>
  <c r="G71" i="65" s="1"/>
  <c r="G75" i="65"/>
  <c r="G78" i="65"/>
  <c r="H101" i="65"/>
  <c r="E101" i="65" s="1"/>
  <c r="E110" i="65"/>
  <c r="H125" i="65"/>
  <c r="G125" i="65" s="1"/>
  <c r="E134" i="65"/>
  <c r="H155" i="65"/>
  <c r="E155" i="65" s="1"/>
  <c r="H167" i="65"/>
  <c r="G167" i="65" s="1"/>
  <c r="H39" i="65"/>
  <c r="G39" i="65" s="1"/>
  <c r="G50" i="65"/>
  <c r="G58" i="65"/>
  <c r="H88" i="65"/>
  <c r="E88" i="65" s="1"/>
  <c r="E98" i="65"/>
  <c r="H112" i="65"/>
  <c r="G112" i="65" s="1"/>
  <c r="E122" i="65"/>
  <c r="G141" i="65"/>
  <c r="H144" i="65"/>
  <c r="G144" i="65" s="1"/>
  <c r="G165" i="65"/>
  <c r="H8" i="65"/>
  <c r="E20" i="65"/>
  <c r="H31" i="65"/>
  <c r="G31" i="65" s="1"/>
  <c r="E31" i="65"/>
  <c r="H57" i="65"/>
  <c r="G57" i="65" s="1"/>
  <c r="H52" i="65"/>
  <c r="G52" i="65" s="1"/>
  <c r="H60" i="65"/>
  <c r="E60" i="65" s="1"/>
  <c r="H63" i="65"/>
  <c r="G63" i="65" s="1"/>
  <c r="E63" i="65"/>
  <c r="E78" i="65"/>
  <c r="G98" i="65"/>
  <c r="H100" i="65"/>
  <c r="E100" i="65" s="1"/>
  <c r="E118" i="65"/>
  <c r="H124" i="65"/>
  <c r="E124" i="65" s="1"/>
  <c r="E142" i="65"/>
  <c r="E149" i="65"/>
  <c r="H36" i="65"/>
  <c r="G36" i="65" s="1"/>
  <c r="G93" i="65"/>
  <c r="E95" i="65"/>
  <c r="E103" i="65"/>
  <c r="G109" i="65"/>
  <c r="E111" i="65"/>
  <c r="E119" i="65"/>
  <c r="E135" i="65"/>
  <c r="E143" i="65"/>
  <c r="G149" i="65"/>
  <c r="E151" i="65"/>
  <c r="E159" i="65"/>
  <c r="D8" i="62"/>
  <c r="D41" i="62" s="1"/>
  <c r="N28" i="61"/>
  <c r="F28" i="61"/>
  <c r="K12" i="61"/>
  <c r="K28" i="61" s="1"/>
  <c r="L12" i="61"/>
  <c r="L28" i="61" s="1"/>
  <c r="M12" i="61"/>
  <c r="M28" i="61" s="1"/>
  <c r="J26" i="60"/>
  <c r="J14" i="60"/>
  <c r="J20" i="60"/>
  <c r="J21" i="60"/>
  <c r="J22" i="60"/>
  <c r="J15" i="60"/>
  <c r="J23" i="60"/>
  <c r="H28" i="60"/>
  <c r="J19" i="60"/>
  <c r="J10" i="60"/>
  <c r="J12" i="60"/>
  <c r="J13" i="60"/>
  <c r="J27" i="60"/>
  <c r="J18" i="60"/>
  <c r="F28" i="60"/>
  <c r="G28" i="60" s="1"/>
  <c r="I9" i="60"/>
  <c r="I17" i="60"/>
  <c r="J17" i="60" s="1"/>
  <c r="I25" i="60"/>
  <c r="J25" i="60" s="1"/>
  <c r="D19" i="60"/>
  <c r="D12" i="60"/>
  <c r="E28" i="60"/>
  <c r="I16" i="60"/>
  <c r="J16" i="60" s="1"/>
  <c r="I24" i="60"/>
  <c r="J24" i="60" s="1"/>
  <c r="I11" i="60"/>
  <c r="J11" i="60" s="1"/>
  <c r="C28" i="60"/>
  <c r="D28" i="60" s="1"/>
  <c r="D20" i="60"/>
  <c r="D27" i="59"/>
  <c r="E27" i="59" s="1"/>
  <c r="H27" i="59"/>
  <c r="K22" i="59"/>
  <c r="H10" i="59"/>
  <c r="M19" i="59"/>
  <c r="K12" i="59"/>
  <c r="M14" i="59"/>
  <c r="K20" i="59"/>
  <c r="I27" i="59"/>
  <c r="L27" i="59" s="1"/>
  <c r="M17" i="59"/>
  <c r="M25" i="59"/>
  <c r="J27" i="59"/>
  <c r="K11" i="59"/>
  <c r="K26" i="59"/>
  <c r="K15" i="59"/>
  <c r="K23" i="59"/>
  <c r="G22" i="65" l="1"/>
  <c r="G124" i="65"/>
  <c r="E52" i="65"/>
  <c r="G140" i="65"/>
  <c r="G100" i="65"/>
  <c r="G48" i="65"/>
  <c r="E138" i="65"/>
  <c r="E125" i="65"/>
  <c r="G155" i="65"/>
  <c r="G108" i="65"/>
  <c r="G104" i="65"/>
  <c r="E27" i="65"/>
  <c r="E90" i="65"/>
  <c r="E114" i="65"/>
  <c r="E112" i="65"/>
  <c r="G88" i="65"/>
  <c r="G61" i="65"/>
  <c r="E79" i="65"/>
  <c r="E137" i="65"/>
  <c r="H117" i="65"/>
  <c r="E117" i="65" s="1"/>
  <c r="G117" i="65"/>
  <c r="E127" i="65"/>
  <c r="H47" i="65"/>
  <c r="E47" i="65" s="1"/>
  <c r="H127" i="65"/>
  <c r="G127" i="65"/>
  <c r="H16" i="65"/>
  <c r="E16" i="65" s="1"/>
  <c r="G16" i="65"/>
  <c r="G101" i="65"/>
  <c r="G120" i="65"/>
  <c r="H136" i="65"/>
  <c r="E136" i="65" s="1"/>
  <c r="E158" i="65"/>
  <c r="H116" i="65"/>
  <c r="G116" i="65" s="1"/>
  <c r="H56" i="65"/>
  <c r="E56" i="65" s="1"/>
  <c r="G56" i="65"/>
  <c r="G12" i="65"/>
  <c r="G96" i="65"/>
  <c r="E40" i="65"/>
  <c r="E144" i="65"/>
  <c r="G60" i="65"/>
  <c r="G128" i="65"/>
  <c r="G72" i="65"/>
  <c r="H146" i="65"/>
  <c r="E146" i="65" s="1"/>
  <c r="H77" i="65"/>
  <c r="E77" i="65" s="1"/>
  <c r="G77" i="65"/>
  <c r="E62" i="65"/>
  <c r="H166" i="65"/>
  <c r="E166" i="65" s="1"/>
  <c r="G166" i="65"/>
  <c r="H157" i="65"/>
  <c r="E157" i="65" s="1"/>
  <c r="G157" i="65"/>
  <c r="E87" i="65"/>
  <c r="G28" i="65"/>
  <c r="G132" i="65"/>
  <c r="G164" i="65"/>
  <c r="E167" i="65"/>
  <c r="E76" i="65"/>
  <c r="E71" i="65"/>
  <c r="H86" i="65"/>
  <c r="E86" i="65" s="1"/>
  <c r="G86" i="65"/>
  <c r="G53" i="65"/>
  <c r="G21" i="65"/>
  <c r="H97" i="65"/>
  <c r="E97" i="65" s="1"/>
  <c r="E162" i="65"/>
  <c r="H107" i="65"/>
  <c r="G107" i="65" s="1"/>
  <c r="H66" i="65"/>
  <c r="E66" i="65" s="1"/>
  <c r="E8" i="65"/>
  <c r="G8" i="65"/>
  <c r="E147" i="65"/>
  <c r="H156" i="65"/>
  <c r="E156" i="65" s="1"/>
  <c r="E36" i="65"/>
  <c r="E39" i="65"/>
  <c r="H46" i="65"/>
  <c r="G46" i="65" s="1"/>
  <c r="G59" i="65"/>
  <c r="G148" i="65"/>
  <c r="H106" i="65"/>
  <c r="E106" i="65" s="1"/>
  <c r="H26" i="65"/>
  <c r="E26" i="65" s="1"/>
  <c r="E57" i="65"/>
  <c r="E67" i="65"/>
  <c r="G29" i="65"/>
  <c r="H87" i="65"/>
  <c r="G87" i="65" s="1"/>
  <c r="I28" i="60"/>
  <c r="J28" i="60" s="1"/>
  <c r="J9" i="60"/>
  <c r="K27" i="59"/>
  <c r="M27" i="59"/>
  <c r="G97" i="65" l="1"/>
  <c r="G136" i="65"/>
  <c r="G47" i="65"/>
  <c r="E116" i="65"/>
  <c r="G26" i="65"/>
  <c r="G106" i="65"/>
  <c r="G66" i="65"/>
  <c r="G146" i="65"/>
  <c r="G156" i="65"/>
  <c r="E107" i="65"/>
  <c r="E46" i="65"/>
  <c r="F72" i="27" l="1"/>
  <c r="G72" i="27" s="1"/>
  <c r="E72" i="27"/>
  <c r="E148" i="27" s="1"/>
  <c r="C72" i="27"/>
  <c r="B72" i="27"/>
  <c r="F71" i="27"/>
  <c r="E71" i="27"/>
  <c r="E147" i="27" s="1"/>
  <c r="C71" i="27"/>
  <c r="B71" i="27"/>
  <c r="F70" i="27"/>
  <c r="E70" i="27"/>
  <c r="C70" i="27"/>
  <c r="B70" i="27"/>
  <c r="F69" i="27"/>
  <c r="E69" i="27"/>
  <c r="C69" i="27"/>
  <c r="B69" i="27"/>
  <c r="F68" i="27"/>
  <c r="E68" i="27"/>
  <c r="E144" i="27" s="1"/>
  <c r="C68" i="27"/>
  <c r="B68" i="27"/>
  <c r="F67" i="27"/>
  <c r="E67" i="27"/>
  <c r="E143" i="27" s="1"/>
  <c r="C67" i="27"/>
  <c r="D67" i="27" s="1"/>
  <c r="B67" i="27"/>
  <c r="F66" i="27"/>
  <c r="E66" i="27"/>
  <c r="C66" i="27"/>
  <c r="B66" i="27"/>
  <c r="F65" i="27"/>
  <c r="E65" i="27"/>
  <c r="C65" i="27"/>
  <c r="D65" i="27" s="1"/>
  <c r="B65" i="27"/>
  <c r="F64" i="27"/>
  <c r="E64" i="27"/>
  <c r="E140" i="27" s="1"/>
  <c r="C64" i="27"/>
  <c r="B64" i="27"/>
  <c r="F63" i="27"/>
  <c r="E63" i="27"/>
  <c r="E139" i="27" s="1"/>
  <c r="C63" i="27"/>
  <c r="B63" i="27"/>
  <c r="F62" i="27"/>
  <c r="E62" i="27"/>
  <c r="C62" i="27"/>
  <c r="B62" i="27"/>
  <c r="F61" i="27"/>
  <c r="E61" i="27"/>
  <c r="C61" i="27"/>
  <c r="B61" i="27"/>
  <c r="F60" i="27"/>
  <c r="E60" i="27"/>
  <c r="E136" i="27" s="1"/>
  <c r="C60" i="27"/>
  <c r="B60" i="27"/>
  <c r="F59" i="27"/>
  <c r="G59" i="27" s="1"/>
  <c r="E59" i="27"/>
  <c r="E135" i="27" s="1"/>
  <c r="C59" i="27"/>
  <c r="D59" i="27" s="1"/>
  <c r="B59" i="27"/>
  <c r="F58" i="27"/>
  <c r="E58" i="27"/>
  <c r="E134" i="27" s="1"/>
  <c r="C58" i="27"/>
  <c r="D58" i="27" s="1"/>
  <c r="B58" i="27"/>
  <c r="F57" i="27"/>
  <c r="E57" i="27"/>
  <c r="C57" i="27"/>
  <c r="B57" i="27"/>
  <c r="F56" i="27"/>
  <c r="E56" i="27"/>
  <c r="E132" i="27" s="1"/>
  <c r="C56" i="27"/>
  <c r="D56" i="27" s="1"/>
  <c r="B56" i="27"/>
  <c r="F55" i="27"/>
  <c r="E55" i="27"/>
  <c r="E131" i="27" s="1"/>
  <c r="C55" i="27"/>
  <c r="D55" i="27" s="1"/>
  <c r="B55" i="27"/>
  <c r="F54" i="27"/>
  <c r="E54" i="27"/>
  <c r="E130" i="27" s="1"/>
  <c r="C54" i="27"/>
  <c r="B54" i="27"/>
  <c r="F53" i="27"/>
  <c r="E53" i="27"/>
  <c r="C53" i="27"/>
  <c r="B53" i="27"/>
  <c r="F52" i="27"/>
  <c r="E52" i="27"/>
  <c r="E128" i="27" s="1"/>
  <c r="C52" i="27"/>
  <c r="B52" i="27"/>
  <c r="F51" i="27"/>
  <c r="E51" i="27"/>
  <c r="E127" i="27" s="1"/>
  <c r="C51" i="27"/>
  <c r="D51" i="27" s="1"/>
  <c r="B51" i="27"/>
  <c r="F50" i="27"/>
  <c r="E50" i="27"/>
  <c r="E126" i="27" s="1"/>
  <c r="C50" i="27"/>
  <c r="B50" i="27"/>
  <c r="F49" i="27"/>
  <c r="E49" i="27"/>
  <c r="C49" i="27"/>
  <c r="D49" i="27" s="1"/>
  <c r="B49" i="27"/>
  <c r="F48" i="27"/>
  <c r="E48" i="27"/>
  <c r="E124" i="27" s="1"/>
  <c r="C48" i="27"/>
  <c r="B48" i="27"/>
  <c r="F47" i="27"/>
  <c r="E47" i="27"/>
  <c r="E123" i="27" s="1"/>
  <c r="D47" i="27"/>
  <c r="C47" i="27"/>
  <c r="B47" i="27"/>
  <c r="F46" i="27"/>
  <c r="E46" i="27"/>
  <c r="E122" i="27" s="1"/>
  <c r="C46" i="27"/>
  <c r="B46" i="27"/>
  <c r="F45" i="27"/>
  <c r="E45" i="27"/>
  <c r="C45" i="27"/>
  <c r="B45" i="27"/>
  <c r="F44" i="27"/>
  <c r="E44" i="27"/>
  <c r="E120" i="27" s="1"/>
  <c r="C44" i="27"/>
  <c r="B44" i="27"/>
  <c r="F43" i="27"/>
  <c r="E43" i="27"/>
  <c r="E119" i="27" s="1"/>
  <c r="C43" i="27"/>
  <c r="B43" i="27"/>
  <c r="F42" i="27"/>
  <c r="E42" i="27"/>
  <c r="E118" i="27" s="1"/>
  <c r="C42" i="27"/>
  <c r="B42" i="27"/>
  <c r="F41" i="27"/>
  <c r="E41" i="27"/>
  <c r="C41" i="27"/>
  <c r="B41" i="27"/>
  <c r="F40" i="27"/>
  <c r="E40" i="27"/>
  <c r="E116" i="27" s="1"/>
  <c r="C40" i="27"/>
  <c r="B40" i="27"/>
  <c r="F39" i="27"/>
  <c r="E39" i="27"/>
  <c r="E115" i="27" s="1"/>
  <c r="C39" i="27"/>
  <c r="B39" i="27"/>
  <c r="F38" i="27"/>
  <c r="E38" i="27"/>
  <c r="E114" i="27" s="1"/>
  <c r="C38" i="27"/>
  <c r="B38" i="27"/>
  <c r="F37" i="27"/>
  <c r="E37" i="27"/>
  <c r="C37" i="27"/>
  <c r="B37" i="27"/>
  <c r="F36" i="27"/>
  <c r="E36" i="27"/>
  <c r="E112" i="27" s="1"/>
  <c r="C36" i="27"/>
  <c r="B36" i="27"/>
  <c r="F35" i="27"/>
  <c r="E35" i="27"/>
  <c r="E111" i="27" s="1"/>
  <c r="C35" i="27"/>
  <c r="B35" i="27"/>
  <c r="F34" i="27"/>
  <c r="E34" i="27"/>
  <c r="E110" i="27" s="1"/>
  <c r="C34" i="27"/>
  <c r="B34" i="27"/>
  <c r="F33" i="27"/>
  <c r="E33" i="27"/>
  <c r="C33" i="27"/>
  <c r="B33" i="27"/>
  <c r="F32" i="27"/>
  <c r="E32" i="27"/>
  <c r="E108" i="27" s="1"/>
  <c r="C32" i="27"/>
  <c r="B32" i="27"/>
  <c r="F31" i="27"/>
  <c r="E31" i="27"/>
  <c r="E107" i="27" s="1"/>
  <c r="C31" i="27"/>
  <c r="D31" i="27" s="1"/>
  <c r="B31" i="27"/>
  <c r="F30" i="27"/>
  <c r="G30" i="27" s="1"/>
  <c r="E30" i="27"/>
  <c r="E106" i="27" s="1"/>
  <c r="C30" i="27"/>
  <c r="B30" i="27"/>
  <c r="F29" i="27"/>
  <c r="E29" i="27"/>
  <c r="C29" i="27"/>
  <c r="B29" i="27"/>
  <c r="F28" i="27"/>
  <c r="E28" i="27"/>
  <c r="E104" i="27" s="1"/>
  <c r="C28" i="27"/>
  <c r="B28" i="27"/>
  <c r="F27" i="27"/>
  <c r="G27" i="27" s="1"/>
  <c r="E27" i="27"/>
  <c r="E103" i="27" s="1"/>
  <c r="C27" i="27"/>
  <c r="B27" i="27"/>
  <c r="F26" i="27"/>
  <c r="G26" i="27" s="1"/>
  <c r="E26" i="27"/>
  <c r="E102" i="27" s="1"/>
  <c r="C26" i="27"/>
  <c r="D26" i="27" s="1"/>
  <c r="B26" i="27"/>
  <c r="F25" i="27"/>
  <c r="E25" i="27"/>
  <c r="C25" i="27"/>
  <c r="B25" i="27"/>
  <c r="F24" i="27"/>
  <c r="E24" i="27"/>
  <c r="E100" i="27" s="1"/>
  <c r="C24" i="27"/>
  <c r="D24" i="27" s="1"/>
  <c r="B24" i="27"/>
  <c r="F23" i="27"/>
  <c r="E23" i="27"/>
  <c r="E99" i="27" s="1"/>
  <c r="C23" i="27"/>
  <c r="B23" i="27"/>
  <c r="F22" i="27"/>
  <c r="G22" i="27" s="1"/>
  <c r="E22" i="27"/>
  <c r="E98" i="27" s="1"/>
  <c r="C22" i="27"/>
  <c r="B22" i="27"/>
  <c r="F21" i="27"/>
  <c r="E21" i="27"/>
  <c r="C21" i="27"/>
  <c r="B21" i="27"/>
  <c r="F20" i="27"/>
  <c r="G20" i="27" s="1"/>
  <c r="E20" i="27"/>
  <c r="E96" i="27" s="1"/>
  <c r="C20" i="27"/>
  <c r="B20" i="27"/>
  <c r="F19" i="27"/>
  <c r="E19" i="27"/>
  <c r="E95" i="27" s="1"/>
  <c r="C19" i="27"/>
  <c r="B19" i="27"/>
  <c r="F18" i="27"/>
  <c r="G18" i="27" s="1"/>
  <c r="E18" i="27"/>
  <c r="E94" i="27" s="1"/>
  <c r="C18" i="27"/>
  <c r="B18" i="27"/>
  <c r="F17" i="27"/>
  <c r="E17" i="27"/>
  <c r="C17" i="27"/>
  <c r="B17" i="27"/>
  <c r="F16" i="27"/>
  <c r="E16" i="27"/>
  <c r="E92" i="27" s="1"/>
  <c r="C16" i="27"/>
  <c r="B16" i="27"/>
  <c r="F15" i="27"/>
  <c r="E15" i="27"/>
  <c r="E91" i="27" s="1"/>
  <c r="C15" i="27"/>
  <c r="D15" i="27" s="1"/>
  <c r="B15" i="27"/>
  <c r="F14" i="27"/>
  <c r="E14" i="27"/>
  <c r="E90" i="27" s="1"/>
  <c r="C14" i="27"/>
  <c r="B14" i="27"/>
  <c r="F13" i="27"/>
  <c r="E13" i="27"/>
  <c r="C13" i="27"/>
  <c r="B13" i="27"/>
  <c r="F12" i="27"/>
  <c r="E12" i="27"/>
  <c r="E88" i="27" s="1"/>
  <c r="C12" i="27"/>
  <c r="B12" i="27"/>
  <c r="F11" i="27"/>
  <c r="E11" i="27"/>
  <c r="C11" i="27"/>
  <c r="B11" i="27"/>
  <c r="F73" i="26"/>
  <c r="G73" i="26" s="1"/>
  <c r="E73" i="26"/>
  <c r="C73" i="26"/>
  <c r="D73" i="26" s="1"/>
  <c r="B73" i="26"/>
  <c r="G72" i="26"/>
  <c r="D72" i="26"/>
  <c r="G71" i="26"/>
  <c r="D71" i="26"/>
  <c r="G70" i="26"/>
  <c r="D70" i="26"/>
  <c r="G69" i="26"/>
  <c r="D69" i="26"/>
  <c r="G68" i="26"/>
  <c r="D68" i="26"/>
  <c r="G67" i="26"/>
  <c r="D67" i="26"/>
  <c r="G66" i="26"/>
  <c r="G65" i="26"/>
  <c r="D65" i="26"/>
  <c r="G64" i="26"/>
  <c r="D64" i="26"/>
  <c r="G63" i="26"/>
  <c r="D63" i="26"/>
  <c r="G62" i="26"/>
  <c r="D62" i="26"/>
  <c r="G61" i="26"/>
  <c r="D61" i="26"/>
  <c r="G60" i="26"/>
  <c r="D60" i="26"/>
  <c r="G59" i="26"/>
  <c r="G58" i="26"/>
  <c r="D58" i="26"/>
  <c r="G57" i="26"/>
  <c r="D57" i="26"/>
  <c r="G56" i="26"/>
  <c r="D56" i="26"/>
  <c r="G55" i="26"/>
  <c r="D55" i="26"/>
  <c r="G54" i="26"/>
  <c r="D54" i="26"/>
  <c r="G53" i="26"/>
  <c r="D53" i="26"/>
  <c r="G52" i="26"/>
  <c r="D52" i="26"/>
  <c r="G51" i="26"/>
  <c r="D51" i="26"/>
  <c r="G50" i="26"/>
  <c r="D50" i="26"/>
  <c r="G49" i="26"/>
  <c r="D49" i="26"/>
  <c r="G48" i="26"/>
  <c r="D48" i="26"/>
  <c r="G47" i="26"/>
  <c r="G46" i="26"/>
  <c r="D46" i="26"/>
  <c r="G45" i="26"/>
  <c r="D45" i="26"/>
  <c r="G44" i="26"/>
  <c r="D44" i="26"/>
  <c r="G43" i="26"/>
  <c r="D43" i="26"/>
  <c r="G42" i="26"/>
  <c r="D42" i="26"/>
  <c r="G41" i="26"/>
  <c r="D41" i="26"/>
  <c r="G40" i="26"/>
  <c r="G39" i="26"/>
  <c r="D39" i="26"/>
  <c r="G38" i="26"/>
  <c r="D38" i="26"/>
  <c r="G37" i="26"/>
  <c r="G36" i="26"/>
  <c r="D36" i="26"/>
  <c r="G35" i="26"/>
  <c r="D35" i="26"/>
  <c r="G34" i="26"/>
  <c r="D34" i="26"/>
  <c r="G33" i="26"/>
  <c r="D33" i="26"/>
  <c r="G32" i="26"/>
  <c r="G31" i="26"/>
  <c r="G30" i="26"/>
  <c r="G29" i="26"/>
  <c r="G28" i="26"/>
  <c r="G27" i="26"/>
  <c r="D27" i="26"/>
  <c r="G26" i="26"/>
  <c r="D26" i="26"/>
  <c r="G25" i="26"/>
  <c r="D25" i="26"/>
  <c r="G24" i="26"/>
  <c r="D24" i="26"/>
  <c r="G23" i="26"/>
  <c r="D23" i="26"/>
  <c r="G22" i="26"/>
  <c r="D22" i="26"/>
  <c r="G21" i="26"/>
  <c r="D21" i="26"/>
  <c r="G20" i="26"/>
  <c r="G19" i="26"/>
  <c r="G18" i="26"/>
  <c r="G17" i="26"/>
  <c r="G16" i="26"/>
  <c r="D16" i="26"/>
  <c r="G15" i="26"/>
  <c r="D15" i="26"/>
  <c r="G14" i="26"/>
  <c r="D14" i="26"/>
  <c r="G13" i="26"/>
  <c r="D13" i="26"/>
  <c r="G12" i="26"/>
  <c r="D12" i="26"/>
  <c r="G11" i="26"/>
  <c r="B87"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14" i="25"/>
  <c r="B115" i="25"/>
  <c r="B116" i="25"/>
  <c r="B117" i="25"/>
  <c r="B118" i="25"/>
  <c r="B119" i="25"/>
  <c r="B120" i="25"/>
  <c r="B121" i="25"/>
  <c r="B122" i="25"/>
  <c r="B123" i="25"/>
  <c r="B124" i="25"/>
  <c r="B125" i="25"/>
  <c r="B126" i="25"/>
  <c r="B127" i="25"/>
  <c r="B128" i="25"/>
  <c r="B129" i="25"/>
  <c r="B130" i="25"/>
  <c r="B131" i="25"/>
  <c r="B132" i="25"/>
  <c r="B133" i="25"/>
  <c r="B134" i="25"/>
  <c r="B135" i="25"/>
  <c r="B136" i="25"/>
  <c r="B137" i="25"/>
  <c r="B138" i="25"/>
  <c r="B139" i="25"/>
  <c r="B140" i="25"/>
  <c r="B141" i="25"/>
  <c r="B142" i="25"/>
  <c r="B143" i="25"/>
  <c r="B144" i="25"/>
  <c r="B145" i="25"/>
  <c r="B146" i="25"/>
  <c r="B147" i="25"/>
  <c r="B148" i="25"/>
  <c r="F73" i="25"/>
  <c r="G73" i="25" s="1"/>
  <c r="E73" i="25"/>
  <c r="C73" i="25"/>
  <c r="D73" i="25" s="1"/>
  <c r="B73" i="25"/>
  <c r="G72" i="25"/>
  <c r="D72" i="25"/>
  <c r="G71" i="25"/>
  <c r="D71" i="25"/>
  <c r="G70" i="25"/>
  <c r="D70" i="25"/>
  <c r="G69" i="25"/>
  <c r="D69" i="25"/>
  <c r="G68" i="25"/>
  <c r="D68" i="25"/>
  <c r="G67" i="25"/>
  <c r="D67" i="25"/>
  <c r="G66" i="25"/>
  <c r="D66" i="25"/>
  <c r="G65" i="25"/>
  <c r="D65" i="25"/>
  <c r="G64" i="25"/>
  <c r="D64" i="25"/>
  <c r="G63" i="25"/>
  <c r="D63" i="25"/>
  <c r="G62" i="25"/>
  <c r="D62" i="25"/>
  <c r="G61" i="25"/>
  <c r="D61" i="25"/>
  <c r="G60" i="25"/>
  <c r="D60" i="25"/>
  <c r="G59" i="25"/>
  <c r="D59" i="25"/>
  <c r="G58" i="25"/>
  <c r="D58" i="25"/>
  <c r="G57" i="25"/>
  <c r="D57" i="25"/>
  <c r="G56" i="25"/>
  <c r="D56" i="25"/>
  <c r="G55" i="25"/>
  <c r="D55" i="25"/>
  <c r="G54" i="25"/>
  <c r="D54" i="25"/>
  <c r="G53" i="25"/>
  <c r="D53" i="25"/>
  <c r="G52" i="25"/>
  <c r="D52" i="25"/>
  <c r="G51" i="25"/>
  <c r="D51" i="25"/>
  <c r="G50" i="25"/>
  <c r="D50" i="25"/>
  <c r="G49" i="25"/>
  <c r="D49" i="25"/>
  <c r="G48" i="25"/>
  <c r="D48" i="25"/>
  <c r="G47" i="25"/>
  <c r="D47" i="25"/>
  <c r="G46" i="25"/>
  <c r="D46" i="25"/>
  <c r="G45" i="25"/>
  <c r="D45" i="25"/>
  <c r="G44" i="25"/>
  <c r="D44" i="25"/>
  <c r="G43" i="25"/>
  <c r="D43" i="25"/>
  <c r="G42" i="25"/>
  <c r="D42" i="25"/>
  <c r="G41" i="25"/>
  <c r="D41" i="25"/>
  <c r="G40" i="25"/>
  <c r="D40" i="25"/>
  <c r="G39" i="25"/>
  <c r="D39" i="25"/>
  <c r="G38" i="25"/>
  <c r="D38" i="25"/>
  <c r="G37" i="25"/>
  <c r="D37" i="25"/>
  <c r="G36" i="25"/>
  <c r="D36" i="25"/>
  <c r="G35" i="25"/>
  <c r="D35" i="25"/>
  <c r="G34" i="25"/>
  <c r="D34" i="25"/>
  <c r="G33" i="25"/>
  <c r="D33" i="25"/>
  <c r="G32" i="25"/>
  <c r="D32" i="25"/>
  <c r="G31" i="25"/>
  <c r="D31" i="25"/>
  <c r="G30" i="25"/>
  <c r="D30" i="25"/>
  <c r="G29" i="25"/>
  <c r="D29" i="25"/>
  <c r="G28" i="25"/>
  <c r="D28" i="25"/>
  <c r="G27" i="25"/>
  <c r="D27" i="25"/>
  <c r="G26" i="25"/>
  <c r="D26" i="25"/>
  <c r="G25" i="25"/>
  <c r="D25" i="25"/>
  <c r="G24" i="25"/>
  <c r="D24" i="25"/>
  <c r="G23" i="25"/>
  <c r="D23" i="25"/>
  <c r="G22" i="25"/>
  <c r="D22" i="25"/>
  <c r="G21" i="25"/>
  <c r="D21" i="25"/>
  <c r="G20" i="25"/>
  <c r="D20" i="25"/>
  <c r="G19" i="25"/>
  <c r="D19" i="25"/>
  <c r="G18" i="25"/>
  <c r="D18" i="25"/>
  <c r="G17" i="25"/>
  <c r="D17" i="25"/>
  <c r="G16" i="25"/>
  <c r="D16" i="25"/>
  <c r="G15" i="25"/>
  <c r="D15" i="25"/>
  <c r="G14" i="25"/>
  <c r="D14" i="25"/>
  <c r="G13" i="25"/>
  <c r="D13" i="25"/>
  <c r="G12" i="25"/>
  <c r="D12" i="25"/>
  <c r="G11" i="25"/>
  <c r="D11" i="25"/>
  <c r="C72" i="24"/>
  <c r="B72" i="24"/>
  <c r="B156" i="24" s="1"/>
  <c r="C71" i="24"/>
  <c r="B71" i="24"/>
  <c r="B155" i="24" s="1"/>
  <c r="C70" i="24"/>
  <c r="B70" i="24"/>
  <c r="B154" i="24" s="1"/>
  <c r="C69" i="24"/>
  <c r="B69" i="24"/>
  <c r="B153" i="24" s="1"/>
  <c r="C68" i="24"/>
  <c r="B68" i="24"/>
  <c r="B152" i="24" s="1"/>
  <c r="C67" i="24"/>
  <c r="D67" i="24" s="1"/>
  <c r="B67" i="24"/>
  <c r="B151" i="24" s="1"/>
  <c r="C66" i="24"/>
  <c r="B66" i="24"/>
  <c r="C65" i="24"/>
  <c r="B65" i="24"/>
  <c r="B149" i="24" s="1"/>
  <c r="C62" i="24"/>
  <c r="B62" i="24"/>
  <c r="B146" i="24" s="1"/>
  <c r="C61" i="24"/>
  <c r="D61" i="24" s="1"/>
  <c r="B61" i="24"/>
  <c r="B145" i="24" s="1"/>
  <c r="C60" i="24"/>
  <c r="B60" i="24"/>
  <c r="B144" i="24" s="1"/>
  <c r="C59" i="24"/>
  <c r="B59" i="24"/>
  <c r="B143" i="24" s="1"/>
  <c r="C58" i="24"/>
  <c r="D58" i="24" s="1"/>
  <c r="B58" i="24"/>
  <c r="B142" i="24" s="1"/>
  <c r="C57" i="24"/>
  <c r="B57" i="24"/>
  <c r="C54" i="24"/>
  <c r="B54" i="24"/>
  <c r="B138" i="24" s="1"/>
  <c r="C53" i="24"/>
  <c r="B53" i="24"/>
  <c r="B137" i="24" s="1"/>
  <c r="C52" i="24"/>
  <c r="B52" i="24"/>
  <c r="B136" i="24" s="1"/>
  <c r="C51" i="24"/>
  <c r="D51" i="24" s="1"/>
  <c r="B51" i="24"/>
  <c r="B135" i="24" s="1"/>
  <c r="C50" i="24"/>
  <c r="B50" i="24"/>
  <c r="B134" i="24" s="1"/>
  <c r="C49" i="24"/>
  <c r="B49" i="24"/>
  <c r="B133" i="24" s="1"/>
  <c r="C48" i="24"/>
  <c r="D48" i="24" s="1"/>
  <c r="B48" i="24"/>
  <c r="B132" i="24" s="1"/>
  <c r="C47" i="24"/>
  <c r="D47" i="24" s="1"/>
  <c r="B47" i="24"/>
  <c r="B131" i="24" s="1"/>
  <c r="C46" i="24"/>
  <c r="B46" i="24"/>
  <c r="B130" i="24" s="1"/>
  <c r="C45" i="24"/>
  <c r="B45" i="24"/>
  <c r="B129" i="24" s="1"/>
  <c r="C44" i="24"/>
  <c r="D44" i="24" s="1"/>
  <c r="B44" i="24"/>
  <c r="B128" i="24" s="1"/>
  <c r="C43" i="24"/>
  <c r="B43" i="24"/>
  <c r="B127" i="24" s="1"/>
  <c r="C42" i="24"/>
  <c r="B42" i="24"/>
  <c r="B126" i="24" s="1"/>
  <c r="C41" i="24"/>
  <c r="B41" i="24"/>
  <c r="B125" i="24" s="1"/>
  <c r="C40" i="24"/>
  <c r="B40" i="24"/>
  <c r="C37" i="24"/>
  <c r="B37" i="24"/>
  <c r="B121" i="24" s="1"/>
  <c r="C36" i="24"/>
  <c r="B36" i="24"/>
  <c r="B120" i="24" s="1"/>
  <c r="C35" i="24"/>
  <c r="B35" i="24"/>
  <c r="B119" i="24" s="1"/>
  <c r="C34" i="24"/>
  <c r="B34" i="24"/>
  <c r="B118" i="24" s="1"/>
  <c r="C33" i="24"/>
  <c r="B33" i="24"/>
  <c r="B117" i="24" s="1"/>
  <c r="C32" i="24"/>
  <c r="D32" i="24" s="1"/>
  <c r="B32" i="24"/>
  <c r="B116" i="24" s="1"/>
  <c r="C31" i="24"/>
  <c r="B31" i="24"/>
  <c r="B115" i="24" s="1"/>
  <c r="C30" i="24"/>
  <c r="D30" i="24" s="1"/>
  <c r="B30" i="24"/>
  <c r="B114" i="24" s="1"/>
  <c r="C29" i="24"/>
  <c r="B29" i="24"/>
  <c r="B113" i="24" s="1"/>
  <c r="C28" i="24"/>
  <c r="D28" i="24" s="1"/>
  <c r="B28" i="24"/>
  <c r="B112" i="24" s="1"/>
  <c r="C27" i="24"/>
  <c r="B27" i="24"/>
  <c r="B111" i="24" s="1"/>
  <c r="C26" i="24"/>
  <c r="B26" i="24"/>
  <c r="B110" i="24" s="1"/>
  <c r="C25" i="24"/>
  <c r="B25" i="24"/>
  <c r="B109" i="24" s="1"/>
  <c r="D24" i="24"/>
  <c r="C24" i="24"/>
  <c r="B24" i="24"/>
  <c r="B108" i="24" s="1"/>
  <c r="C23" i="24"/>
  <c r="B23" i="24"/>
  <c r="B107" i="24" s="1"/>
  <c r="C22" i="24"/>
  <c r="B22" i="24"/>
  <c r="B106" i="24" s="1"/>
  <c r="C21" i="24"/>
  <c r="B21" i="24"/>
  <c r="B105" i="24" s="1"/>
  <c r="C20" i="24"/>
  <c r="B20" i="24"/>
  <c r="C17" i="24"/>
  <c r="B17" i="24"/>
  <c r="B101" i="24" s="1"/>
  <c r="C16" i="24"/>
  <c r="B16" i="24"/>
  <c r="B100" i="24" s="1"/>
  <c r="C15" i="24"/>
  <c r="D15" i="24" s="1"/>
  <c r="B15" i="24"/>
  <c r="B99" i="24" s="1"/>
  <c r="C12" i="24"/>
  <c r="B12" i="24"/>
  <c r="B96" i="24" s="1"/>
  <c r="C11" i="24"/>
  <c r="B11" i="24"/>
  <c r="B95" i="24" s="1"/>
  <c r="C10" i="24"/>
  <c r="B10" i="24"/>
  <c r="C74" i="23"/>
  <c r="D74" i="23" s="1"/>
  <c r="B74" i="23"/>
  <c r="D72" i="23"/>
  <c r="D71" i="23"/>
  <c r="D70" i="23"/>
  <c r="D68" i="23"/>
  <c r="D67" i="23"/>
  <c r="D66" i="23"/>
  <c r="D65" i="23"/>
  <c r="D64" i="23"/>
  <c r="C64" i="23"/>
  <c r="B64" i="23"/>
  <c r="D62" i="23"/>
  <c r="D61" i="23"/>
  <c r="D60" i="23"/>
  <c r="D59" i="23"/>
  <c r="D58" i="23"/>
  <c r="D57" i="23"/>
  <c r="C56" i="23"/>
  <c r="D56" i="23" s="1"/>
  <c r="B56" i="23"/>
  <c r="D54" i="23"/>
  <c r="D51" i="23"/>
  <c r="D50" i="23"/>
  <c r="D49" i="23"/>
  <c r="D48" i="23"/>
  <c r="D47" i="23"/>
  <c r="D46" i="23"/>
  <c r="D45" i="23"/>
  <c r="D44" i="23"/>
  <c r="D43" i="23"/>
  <c r="D42" i="23"/>
  <c r="D41" i="23"/>
  <c r="D40" i="23"/>
  <c r="C39" i="23"/>
  <c r="D39" i="23" s="1"/>
  <c r="B39" i="23"/>
  <c r="D37" i="23"/>
  <c r="D34" i="23"/>
  <c r="D33" i="23"/>
  <c r="D32" i="23"/>
  <c r="D31" i="23"/>
  <c r="D30" i="23"/>
  <c r="D29" i="23"/>
  <c r="D28" i="23"/>
  <c r="D27" i="23"/>
  <c r="D26" i="23"/>
  <c r="D25" i="23"/>
  <c r="D24" i="23"/>
  <c r="D23" i="23"/>
  <c r="D22" i="23"/>
  <c r="D21" i="23"/>
  <c r="D20" i="23"/>
  <c r="C19" i="23"/>
  <c r="D19" i="23" s="1"/>
  <c r="B19" i="23"/>
  <c r="D17" i="23"/>
  <c r="D16" i="23"/>
  <c r="D15" i="23"/>
  <c r="C14" i="23"/>
  <c r="D14" i="23" s="1"/>
  <c r="B14" i="23"/>
  <c r="D12" i="23"/>
  <c r="D11" i="23"/>
  <c r="D10" i="23"/>
  <c r="D9" i="23"/>
  <c r="C9" i="23"/>
  <c r="B9" i="23"/>
  <c r="D72" i="22"/>
  <c r="D71" i="22"/>
  <c r="D70" i="22"/>
  <c r="D69" i="22"/>
  <c r="D68" i="22"/>
  <c r="D67" i="22"/>
  <c r="D66" i="22"/>
  <c r="D65" i="22"/>
  <c r="D64" i="22"/>
  <c r="C64" i="22"/>
  <c r="B64" i="22"/>
  <c r="D62" i="22"/>
  <c r="D61" i="22"/>
  <c r="D60" i="22"/>
  <c r="D59" i="22"/>
  <c r="D58" i="22"/>
  <c r="D57" i="22"/>
  <c r="C56" i="22"/>
  <c r="D56" i="22" s="1"/>
  <c r="B56" i="22"/>
  <c r="D54" i="22"/>
  <c r="D53" i="22"/>
  <c r="D52" i="22"/>
  <c r="D51" i="22"/>
  <c r="D50" i="22"/>
  <c r="D49" i="22"/>
  <c r="D48" i="22"/>
  <c r="D47" i="22"/>
  <c r="D46" i="22"/>
  <c r="D45" i="22"/>
  <c r="D44" i="22"/>
  <c r="D43" i="22"/>
  <c r="D42" i="22"/>
  <c r="D41" i="22"/>
  <c r="D40" i="22"/>
  <c r="C39" i="22"/>
  <c r="D39" i="22" s="1"/>
  <c r="B39" i="22"/>
  <c r="D37" i="22"/>
  <c r="D36" i="22"/>
  <c r="D35" i="22"/>
  <c r="D34" i="22"/>
  <c r="D33" i="22"/>
  <c r="D32" i="22"/>
  <c r="D31" i="22"/>
  <c r="D30" i="22"/>
  <c r="D29" i="22"/>
  <c r="D28" i="22"/>
  <c r="D27" i="22"/>
  <c r="D26" i="22"/>
  <c r="D25" i="22"/>
  <c r="D24" i="22"/>
  <c r="D23" i="22"/>
  <c r="D22" i="22"/>
  <c r="D21" i="22"/>
  <c r="D20" i="22"/>
  <c r="D19" i="22"/>
  <c r="C19" i="22"/>
  <c r="B19" i="22"/>
  <c r="D17" i="22"/>
  <c r="D16" i="22"/>
  <c r="D15" i="22"/>
  <c r="C14" i="22"/>
  <c r="D14" i="22" s="1"/>
  <c r="B14" i="22"/>
  <c r="B74" i="22" s="1"/>
  <c r="D12" i="22"/>
  <c r="D11" i="22"/>
  <c r="D10" i="22"/>
  <c r="C9" i="22"/>
  <c r="D9" i="22" s="1"/>
  <c r="B9" i="22"/>
  <c r="D21" i="24" l="1"/>
  <c r="G43" i="27"/>
  <c r="D69" i="27"/>
  <c r="D71" i="27"/>
  <c r="D22" i="24"/>
  <c r="G14" i="27"/>
  <c r="D40" i="27"/>
  <c r="D42" i="27"/>
  <c r="D11" i="27"/>
  <c r="G38" i="27"/>
  <c r="G42" i="27"/>
  <c r="D12" i="24"/>
  <c r="D35" i="24"/>
  <c r="D41" i="24"/>
  <c r="D49" i="24"/>
  <c r="D65" i="24"/>
  <c r="D17" i="27"/>
  <c r="D19" i="27"/>
  <c r="D23" i="27"/>
  <c r="D27" i="27"/>
  <c r="G50" i="27"/>
  <c r="G52" i="27"/>
  <c r="G54" i="27"/>
  <c r="G58" i="27"/>
  <c r="G36" i="27"/>
  <c r="G46" i="27"/>
  <c r="F73" i="27"/>
  <c r="D33" i="27"/>
  <c r="D35" i="27"/>
  <c r="D39" i="27"/>
  <c r="D43" i="27"/>
  <c r="D63" i="27"/>
  <c r="D11" i="24"/>
  <c r="D62" i="24"/>
  <c r="G15" i="27"/>
  <c r="D28" i="27"/>
  <c r="D44" i="27"/>
  <c r="D53" i="27"/>
  <c r="D62" i="27"/>
  <c r="G37" i="27"/>
  <c r="E113" i="27"/>
  <c r="D37" i="24"/>
  <c r="D16" i="27"/>
  <c r="G35" i="27"/>
  <c r="D50" i="27"/>
  <c r="D68" i="27"/>
  <c r="B19" i="24"/>
  <c r="B103" i="24" s="1"/>
  <c r="B104" i="24"/>
  <c r="D50" i="24"/>
  <c r="D54" i="24"/>
  <c r="B73" i="27"/>
  <c r="G25" i="27"/>
  <c r="E101" i="27"/>
  <c r="G41" i="27"/>
  <c r="E117" i="27"/>
  <c r="G57" i="27"/>
  <c r="E133" i="27"/>
  <c r="G64" i="27"/>
  <c r="G70" i="27"/>
  <c r="E146" i="27"/>
  <c r="D72" i="27"/>
  <c r="G65" i="27"/>
  <c r="E141" i="27"/>
  <c r="D52" i="24"/>
  <c r="G33" i="27"/>
  <c r="E109" i="27"/>
  <c r="G63" i="27"/>
  <c r="D16" i="24"/>
  <c r="D29" i="24"/>
  <c r="D12" i="27"/>
  <c r="D21" i="27"/>
  <c r="G24" i="27"/>
  <c r="D30" i="27"/>
  <c r="G47" i="27"/>
  <c r="G56" i="27"/>
  <c r="D60" i="27"/>
  <c r="G67" i="27"/>
  <c r="D42" i="24"/>
  <c r="D53" i="24"/>
  <c r="G21" i="27"/>
  <c r="E97" i="27"/>
  <c r="G53" i="27"/>
  <c r="E129" i="27"/>
  <c r="D64" i="27"/>
  <c r="G71" i="27"/>
  <c r="D26" i="24"/>
  <c r="D33" i="24"/>
  <c r="D59" i="24"/>
  <c r="D72" i="24"/>
  <c r="G12" i="27"/>
  <c r="D18" i="27"/>
  <c r="D34" i="27"/>
  <c r="G51" i="27"/>
  <c r="D57" i="27"/>
  <c r="G66" i="27"/>
  <c r="E142" i="27"/>
  <c r="D23" i="24"/>
  <c r="D43" i="24"/>
  <c r="B9" i="24"/>
  <c r="B94" i="24"/>
  <c r="C19" i="24"/>
  <c r="D19" i="24" s="1"/>
  <c r="D27" i="24"/>
  <c r="D34" i="24"/>
  <c r="C39" i="24"/>
  <c r="B56" i="24"/>
  <c r="B140" i="24" s="1"/>
  <c r="B141" i="24"/>
  <c r="D60" i="24"/>
  <c r="B64" i="24"/>
  <c r="B148" i="24" s="1"/>
  <c r="B150" i="24"/>
  <c r="D69" i="24"/>
  <c r="D13" i="27"/>
  <c r="G16" i="27"/>
  <c r="D20" i="27"/>
  <c r="D22" i="27"/>
  <c r="G23" i="27"/>
  <c r="D29" i="27"/>
  <c r="G32" i="27"/>
  <c r="D36" i="27"/>
  <c r="D38" i="27"/>
  <c r="G39" i="27"/>
  <c r="D45" i="27"/>
  <c r="G48" i="27"/>
  <c r="D52" i="27"/>
  <c r="D54" i="27"/>
  <c r="G55" i="27"/>
  <c r="D61" i="27"/>
  <c r="G68" i="27"/>
  <c r="D45" i="24"/>
  <c r="G17" i="27"/>
  <c r="E93" i="27"/>
  <c r="G49" i="27"/>
  <c r="E125" i="27"/>
  <c r="G69" i="27"/>
  <c r="E145" i="27"/>
  <c r="D25" i="24"/>
  <c r="D36" i="24"/>
  <c r="D71" i="24"/>
  <c r="D14" i="27"/>
  <c r="G31" i="27"/>
  <c r="D37" i="27"/>
  <c r="G40" i="27"/>
  <c r="D46" i="27"/>
  <c r="D46" i="24"/>
  <c r="G62" i="27"/>
  <c r="E138" i="27"/>
  <c r="D66" i="27"/>
  <c r="D17" i="24"/>
  <c r="D68" i="24"/>
  <c r="G19" i="27"/>
  <c r="D25" i="27"/>
  <c r="G28" i="27"/>
  <c r="D32" i="27"/>
  <c r="D41" i="27"/>
  <c r="G44" i="27"/>
  <c r="D48" i="27"/>
  <c r="G60" i="27"/>
  <c r="D70" i="27"/>
  <c r="B14" i="24"/>
  <c r="B98" i="24" s="1"/>
  <c r="B39" i="24"/>
  <c r="B123" i="24" s="1"/>
  <c r="B124" i="24"/>
  <c r="C9" i="24"/>
  <c r="D31" i="24"/>
  <c r="C56" i="24"/>
  <c r="D56" i="24" s="1"/>
  <c r="C64" i="24"/>
  <c r="E73" i="27"/>
  <c r="G73" i="27" s="1"/>
  <c r="E87" i="27"/>
  <c r="G13" i="27"/>
  <c r="E89" i="27"/>
  <c r="G29" i="27"/>
  <c r="E105" i="27"/>
  <c r="G34" i="27"/>
  <c r="G45" i="27"/>
  <c r="E121" i="27"/>
  <c r="G61" i="27"/>
  <c r="E137" i="27"/>
  <c r="G11" i="27"/>
  <c r="C73" i="27"/>
  <c r="D64" i="24"/>
  <c r="C14" i="24"/>
  <c r="D14" i="24" s="1"/>
  <c r="D20" i="24"/>
  <c r="D40" i="24"/>
  <c r="D57" i="24"/>
  <c r="D66" i="24"/>
  <c r="D10" i="24"/>
  <c r="C74" i="22"/>
  <c r="D74" i="22" s="1"/>
  <c r="D39" i="24" l="1"/>
  <c r="D73" i="27"/>
  <c r="D9" i="24"/>
  <c r="B93" i="24"/>
  <c r="B73" i="24"/>
  <c r="C73" i="24"/>
  <c r="D73" i="24" s="1"/>
  <c r="L8" i="4" l="1"/>
  <c r="L7" i="4"/>
  <c r="L16" i="7"/>
  <c r="K16" i="7"/>
  <c r="J16" i="7"/>
  <c r="I16" i="7"/>
  <c r="G16" i="7"/>
  <c r="F16" i="7"/>
  <c r="E16" i="7"/>
  <c r="D16" i="7"/>
  <c r="M15" i="7"/>
  <c r="H15" i="7"/>
  <c r="M14" i="7"/>
  <c r="H14" i="7"/>
  <c r="M13" i="7"/>
  <c r="H13" i="7"/>
  <c r="M12" i="7"/>
  <c r="H12" i="7"/>
  <c r="M11" i="7"/>
  <c r="H11" i="7"/>
  <c r="M10" i="7"/>
  <c r="H10" i="7"/>
  <c r="M9" i="7"/>
  <c r="H9" i="7"/>
  <c r="H16" i="7" s="1"/>
  <c r="M8" i="7"/>
  <c r="H8" i="7"/>
  <c r="K328" i="6"/>
  <c r="J328" i="6"/>
  <c r="I328" i="6"/>
  <c r="H328" i="6"/>
  <c r="F328" i="6"/>
  <c r="E328" i="6"/>
  <c r="D328" i="6"/>
  <c r="C328" i="6"/>
  <c r="L93" i="6"/>
  <c r="G93" i="6"/>
  <c r="L127" i="6"/>
  <c r="G127" i="6"/>
  <c r="L103" i="6"/>
  <c r="G103" i="6"/>
  <c r="L111" i="6"/>
  <c r="G111" i="6"/>
  <c r="L107" i="6"/>
  <c r="G107" i="6"/>
  <c r="L86" i="6"/>
  <c r="G86" i="6"/>
  <c r="L108" i="6"/>
  <c r="G108" i="6"/>
  <c r="L100" i="6"/>
  <c r="G100" i="6"/>
  <c r="L120" i="6"/>
  <c r="G120" i="6"/>
  <c r="L102" i="6"/>
  <c r="G102" i="6"/>
  <c r="L115" i="6"/>
  <c r="G115" i="6"/>
  <c r="L122" i="6"/>
  <c r="G122" i="6"/>
  <c r="L123" i="6"/>
  <c r="G123" i="6"/>
  <c r="L94" i="6"/>
  <c r="G94" i="6"/>
  <c r="L98" i="6"/>
  <c r="G98" i="6"/>
  <c r="L128" i="6"/>
  <c r="G128" i="6"/>
  <c r="L91" i="6"/>
  <c r="G91" i="6"/>
  <c r="L116" i="6"/>
  <c r="G116" i="6"/>
  <c r="L132" i="6"/>
  <c r="G132" i="6"/>
  <c r="L129" i="6"/>
  <c r="G129" i="6"/>
  <c r="L114" i="6"/>
  <c r="G114" i="6"/>
  <c r="L99" i="6"/>
  <c r="G99" i="6"/>
  <c r="L101" i="6"/>
  <c r="G101" i="6"/>
  <c r="L110" i="6"/>
  <c r="G110" i="6"/>
  <c r="L130" i="6"/>
  <c r="G130" i="6"/>
  <c r="L121" i="6"/>
  <c r="G121" i="6"/>
  <c r="L88" i="6"/>
  <c r="G88" i="6"/>
  <c r="L96" i="6"/>
  <c r="G96" i="6"/>
  <c r="L131" i="6"/>
  <c r="G131" i="6"/>
  <c r="L109" i="6"/>
  <c r="G109" i="6"/>
  <c r="L90" i="6"/>
  <c r="G90" i="6"/>
  <c r="L119" i="6"/>
  <c r="G119" i="6"/>
  <c r="L124" i="6"/>
  <c r="G124" i="6"/>
  <c r="L85" i="6"/>
  <c r="G85" i="6"/>
  <c r="L92" i="6"/>
  <c r="G92" i="6"/>
  <c r="L84" i="6"/>
  <c r="G84" i="6"/>
  <c r="L95" i="6"/>
  <c r="G95" i="6"/>
  <c r="L112" i="6"/>
  <c r="G112" i="6"/>
  <c r="L104" i="6"/>
  <c r="G104" i="6"/>
  <c r="L126" i="6"/>
  <c r="G126" i="6"/>
  <c r="L117" i="6"/>
  <c r="G117" i="6"/>
  <c r="L87" i="6"/>
  <c r="G87" i="6"/>
  <c r="L113" i="6"/>
  <c r="G113" i="6"/>
  <c r="L89" i="6"/>
  <c r="G89" i="6"/>
  <c r="L118" i="6"/>
  <c r="G118" i="6"/>
  <c r="L125" i="6"/>
  <c r="G125" i="6"/>
  <c r="L106" i="6"/>
  <c r="G106" i="6"/>
  <c r="L97" i="6"/>
  <c r="G97" i="6"/>
  <c r="L105" i="6"/>
  <c r="G105" i="6"/>
  <c r="L327" i="6"/>
  <c r="G327" i="6"/>
  <c r="L326" i="6"/>
  <c r="G326" i="6"/>
  <c r="L325" i="6"/>
  <c r="G325" i="6"/>
  <c r="L324" i="6"/>
  <c r="G324" i="6"/>
  <c r="L321" i="6"/>
  <c r="G321" i="6"/>
  <c r="L322" i="6"/>
  <c r="G322" i="6"/>
  <c r="L323" i="6"/>
  <c r="G323" i="6"/>
  <c r="L307" i="6"/>
  <c r="G307" i="6"/>
  <c r="L302" i="6"/>
  <c r="G302" i="6"/>
  <c r="L295" i="6"/>
  <c r="G295" i="6"/>
  <c r="L309" i="6"/>
  <c r="G309" i="6"/>
  <c r="L316" i="6"/>
  <c r="G316" i="6"/>
  <c r="L311" i="6"/>
  <c r="G311" i="6"/>
  <c r="L293" i="6"/>
  <c r="G293" i="6"/>
  <c r="L297" i="6"/>
  <c r="G297" i="6"/>
  <c r="L299" i="6"/>
  <c r="G299" i="6"/>
  <c r="L318" i="6"/>
  <c r="G318" i="6"/>
  <c r="L320" i="6"/>
  <c r="G320" i="6"/>
  <c r="L304" i="6"/>
  <c r="G304" i="6"/>
  <c r="L303" i="6"/>
  <c r="G303" i="6"/>
  <c r="L292" i="6"/>
  <c r="G292" i="6"/>
  <c r="L312" i="6"/>
  <c r="G312" i="6"/>
  <c r="L306" i="6"/>
  <c r="G306" i="6"/>
  <c r="L314" i="6"/>
  <c r="G314" i="6"/>
  <c r="L308" i="6"/>
  <c r="G308" i="6"/>
  <c r="L317" i="6"/>
  <c r="G317" i="6"/>
  <c r="L294" i="6"/>
  <c r="G294" i="6"/>
  <c r="L296" i="6"/>
  <c r="G296" i="6"/>
  <c r="L313" i="6"/>
  <c r="G313" i="6"/>
  <c r="L300" i="6"/>
  <c r="G300" i="6"/>
  <c r="L305" i="6"/>
  <c r="G305" i="6"/>
  <c r="L310" i="6"/>
  <c r="G310" i="6"/>
  <c r="L319" i="6"/>
  <c r="G319" i="6"/>
  <c r="L315" i="6"/>
  <c r="G315" i="6"/>
  <c r="L301" i="6"/>
  <c r="G301" i="6"/>
  <c r="L298" i="6"/>
  <c r="G298" i="6"/>
  <c r="L281" i="6"/>
  <c r="G281" i="6"/>
  <c r="L284" i="6"/>
  <c r="G284" i="6"/>
  <c r="L283" i="6"/>
  <c r="G283" i="6"/>
  <c r="L287" i="6"/>
  <c r="G287" i="6"/>
  <c r="L280" i="6"/>
  <c r="G280" i="6"/>
  <c r="L288" i="6"/>
  <c r="G288" i="6"/>
  <c r="L289" i="6"/>
  <c r="G289" i="6"/>
  <c r="L285" i="6"/>
  <c r="G285" i="6"/>
  <c r="L290" i="6"/>
  <c r="G290" i="6"/>
  <c r="L291" i="6"/>
  <c r="G291" i="6"/>
  <c r="L282" i="6"/>
  <c r="G282" i="6"/>
  <c r="L286" i="6"/>
  <c r="G286" i="6"/>
  <c r="L265" i="6"/>
  <c r="G265" i="6"/>
  <c r="L254" i="6"/>
  <c r="G254" i="6"/>
  <c r="L267" i="6"/>
  <c r="G267" i="6"/>
  <c r="L279" i="6"/>
  <c r="G279" i="6"/>
  <c r="L269" i="6"/>
  <c r="G269" i="6"/>
  <c r="L259" i="6"/>
  <c r="G259" i="6"/>
  <c r="L250" i="6"/>
  <c r="G250" i="6"/>
  <c r="L252" i="6"/>
  <c r="G252" i="6"/>
  <c r="L275" i="6"/>
  <c r="G275" i="6"/>
  <c r="L261" i="6"/>
  <c r="G261" i="6"/>
  <c r="L268" i="6"/>
  <c r="G268" i="6"/>
  <c r="L274" i="6"/>
  <c r="G274" i="6"/>
  <c r="L266" i="6"/>
  <c r="G266" i="6"/>
  <c r="L248" i="6"/>
  <c r="G248" i="6"/>
  <c r="L257" i="6"/>
  <c r="G257" i="6"/>
  <c r="L253" i="6"/>
  <c r="G253" i="6"/>
  <c r="L264" i="6"/>
  <c r="G264" i="6"/>
  <c r="L255" i="6"/>
  <c r="G255" i="6"/>
  <c r="L278" i="6"/>
  <c r="G278" i="6"/>
  <c r="L260" i="6"/>
  <c r="G260" i="6"/>
  <c r="L273" i="6"/>
  <c r="G273" i="6"/>
  <c r="L249" i="6"/>
  <c r="G249" i="6"/>
  <c r="L277" i="6"/>
  <c r="G277" i="6"/>
  <c r="L272" i="6"/>
  <c r="G272" i="6"/>
  <c r="L263" i="6"/>
  <c r="G263" i="6"/>
  <c r="L270" i="6"/>
  <c r="G270" i="6"/>
  <c r="L256" i="6"/>
  <c r="G256" i="6"/>
  <c r="L271" i="6"/>
  <c r="G271" i="6"/>
  <c r="L258" i="6"/>
  <c r="G258" i="6"/>
  <c r="L251" i="6"/>
  <c r="G251" i="6"/>
  <c r="L262" i="6"/>
  <c r="G262" i="6"/>
  <c r="L276" i="6"/>
  <c r="G276" i="6"/>
  <c r="L238" i="6"/>
  <c r="G238" i="6"/>
  <c r="L199" i="6"/>
  <c r="G199" i="6"/>
  <c r="L206" i="6"/>
  <c r="G206" i="6"/>
  <c r="L236" i="6"/>
  <c r="G236" i="6"/>
  <c r="L234" i="6"/>
  <c r="G234" i="6"/>
  <c r="L242" i="6"/>
  <c r="G242" i="6"/>
  <c r="L221" i="6"/>
  <c r="G221" i="6"/>
  <c r="L241" i="6"/>
  <c r="G241" i="6"/>
  <c r="L209" i="6"/>
  <c r="G209" i="6"/>
  <c r="L211" i="6"/>
  <c r="G211" i="6"/>
  <c r="L204" i="6"/>
  <c r="G204" i="6"/>
  <c r="L247" i="6"/>
  <c r="G247" i="6"/>
  <c r="L245" i="6"/>
  <c r="G245" i="6"/>
  <c r="L226" i="6"/>
  <c r="G226" i="6"/>
  <c r="L212" i="6"/>
  <c r="G212" i="6"/>
  <c r="L246" i="6"/>
  <c r="G246" i="6"/>
  <c r="L227" i="6"/>
  <c r="G227" i="6"/>
  <c r="L225" i="6"/>
  <c r="G225" i="6"/>
  <c r="L210" i="6"/>
  <c r="G210" i="6"/>
  <c r="L229" i="6"/>
  <c r="G229" i="6"/>
  <c r="L217" i="6"/>
  <c r="G217" i="6"/>
  <c r="L216" i="6"/>
  <c r="G216" i="6"/>
  <c r="L200" i="6"/>
  <c r="G200" i="6"/>
  <c r="L244" i="6"/>
  <c r="G244" i="6"/>
  <c r="L205" i="6"/>
  <c r="G205" i="6"/>
  <c r="L230" i="6"/>
  <c r="G230" i="6"/>
  <c r="L197" i="6"/>
  <c r="G197" i="6"/>
  <c r="L202" i="6"/>
  <c r="G202" i="6"/>
  <c r="L228" i="6"/>
  <c r="G228" i="6"/>
  <c r="L235" i="6"/>
  <c r="G235" i="6"/>
  <c r="L223" i="6"/>
  <c r="G223" i="6"/>
  <c r="L214" i="6"/>
  <c r="G214" i="6"/>
  <c r="L218" i="6"/>
  <c r="G218" i="6"/>
  <c r="L201" i="6"/>
  <c r="G201" i="6"/>
  <c r="L208" i="6"/>
  <c r="G208" i="6"/>
  <c r="L237" i="6"/>
  <c r="G237" i="6"/>
  <c r="L195" i="6"/>
  <c r="G195" i="6"/>
  <c r="L233" i="6"/>
  <c r="G233" i="6"/>
  <c r="L239" i="6"/>
  <c r="G239" i="6"/>
  <c r="L196" i="6"/>
  <c r="G196" i="6"/>
  <c r="L203" i="6"/>
  <c r="G203" i="6"/>
  <c r="L222" i="6"/>
  <c r="G222" i="6"/>
  <c r="L198" i="6"/>
  <c r="G198" i="6"/>
  <c r="L194" i="6"/>
  <c r="G194" i="6"/>
  <c r="L207" i="6"/>
  <c r="G207" i="6"/>
  <c r="L213" i="6"/>
  <c r="G213" i="6"/>
  <c r="L232" i="6"/>
  <c r="G232" i="6"/>
  <c r="L231" i="6"/>
  <c r="G231" i="6"/>
  <c r="L243" i="6"/>
  <c r="G243" i="6"/>
  <c r="L215" i="6"/>
  <c r="G215" i="6"/>
  <c r="L224" i="6"/>
  <c r="G224" i="6"/>
  <c r="L219" i="6"/>
  <c r="G219" i="6"/>
  <c r="L220" i="6"/>
  <c r="G220" i="6"/>
  <c r="L240" i="6"/>
  <c r="G240" i="6"/>
  <c r="L172" i="6"/>
  <c r="G172" i="6"/>
  <c r="L165" i="6"/>
  <c r="G165" i="6"/>
  <c r="L168" i="6"/>
  <c r="G168" i="6"/>
  <c r="L175" i="6"/>
  <c r="G175" i="6"/>
  <c r="L188" i="6"/>
  <c r="G188" i="6"/>
  <c r="L181" i="6"/>
  <c r="G181" i="6"/>
  <c r="L174" i="6"/>
  <c r="G174" i="6"/>
  <c r="L190" i="6"/>
  <c r="G190" i="6"/>
  <c r="L167" i="6"/>
  <c r="G167" i="6"/>
  <c r="L179" i="6"/>
  <c r="G179" i="6"/>
  <c r="L183" i="6"/>
  <c r="G183" i="6"/>
  <c r="L178" i="6"/>
  <c r="G178" i="6"/>
  <c r="L193" i="6"/>
  <c r="G193" i="6"/>
  <c r="L176" i="6"/>
  <c r="G176" i="6"/>
  <c r="L171" i="6"/>
  <c r="G171" i="6"/>
  <c r="L192" i="6"/>
  <c r="G192" i="6"/>
  <c r="L173" i="6"/>
  <c r="G173" i="6"/>
  <c r="L180" i="6"/>
  <c r="G180" i="6"/>
  <c r="L185" i="6"/>
  <c r="G185" i="6"/>
  <c r="L166" i="6"/>
  <c r="G166" i="6"/>
  <c r="L184" i="6"/>
  <c r="G184" i="6"/>
  <c r="L169" i="6"/>
  <c r="G169" i="6"/>
  <c r="L182" i="6"/>
  <c r="G182" i="6"/>
  <c r="L177" i="6"/>
  <c r="G177" i="6"/>
  <c r="L186" i="6"/>
  <c r="G186" i="6"/>
  <c r="L164" i="6"/>
  <c r="G164" i="6"/>
  <c r="L170" i="6"/>
  <c r="G170" i="6"/>
  <c r="L187" i="6"/>
  <c r="G187" i="6"/>
  <c r="L191" i="6"/>
  <c r="G191" i="6"/>
  <c r="L189" i="6"/>
  <c r="G189" i="6"/>
  <c r="L161" i="6"/>
  <c r="G161" i="6"/>
  <c r="L137" i="6"/>
  <c r="G137" i="6"/>
  <c r="L156" i="6"/>
  <c r="G156" i="6"/>
  <c r="L150" i="6"/>
  <c r="G150" i="6"/>
  <c r="L157" i="6"/>
  <c r="G157" i="6"/>
  <c r="L145" i="6"/>
  <c r="G145" i="6"/>
  <c r="L139" i="6"/>
  <c r="G139" i="6"/>
  <c r="L146" i="6"/>
  <c r="G146" i="6"/>
  <c r="L160" i="6"/>
  <c r="G160" i="6"/>
  <c r="L140" i="6"/>
  <c r="G140" i="6"/>
  <c r="L141" i="6"/>
  <c r="G141" i="6"/>
  <c r="L159" i="6"/>
  <c r="G159" i="6"/>
  <c r="L152" i="6"/>
  <c r="G152" i="6"/>
  <c r="L143" i="6"/>
  <c r="G143" i="6"/>
  <c r="L151" i="6"/>
  <c r="G151" i="6"/>
  <c r="L133" i="6"/>
  <c r="G133" i="6"/>
  <c r="L154" i="6"/>
  <c r="G154" i="6"/>
  <c r="L148" i="6"/>
  <c r="G148" i="6"/>
  <c r="L134" i="6"/>
  <c r="G134" i="6"/>
  <c r="L138" i="6"/>
  <c r="G138" i="6"/>
  <c r="L163" i="6"/>
  <c r="G163" i="6"/>
  <c r="L153" i="6"/>
  <c r="G153" i="6"/>
  <c r="L162" i="6"/>
  <c r="G162" i="6"/>
  <c r="L149" i="6"/>
  <c r="G149" i="6"/>
  <c r="L135" i="6"/>
  <c r="G135" i="6"/>
  <c r="L147" i="6"/>
  <c r="G147" i="6"/>
  <c r="L158" i="6"/>
  <c r="G158" i="6"/>
  <c r="L142" i="6"/>
  <c r="G142" i="6"/>
  <c r="L136" i="6"/>
  <c r="G136" i="6"/>
  <c r="L155" i="6"/>
  <c r="G155" i="6"/>
  <c r="L144" i="6"/>
  <c r="G144" i="6"/>
  <c r="L62" i="6"/>
  <c r="G62" i="6"/>
  <c r="L73" i="6"/>
  <c r="G73" i="6"/>
  <c r="L67" i="6"/>
  <c r="G67" i="6"/>
  <c r="L54" i="6"/>
  <c r="G54" i="6"/>
  <c r="L70" i="6"/>
  <c r="G70" i="6"/>
  <c r="L50" i="6"/>
  <c r="G50" i="6"/>
  <c r="L74" i="6"/>
  <c r="G74" i="6"/>
  <c r="L60" i="6"/>
  <c r="G60" i="6"/>
  <c r="L58" i="6"/>
  <c r="G58" i="6"/>
  <c r="L81" i="6"/>
  <c r="G81" i="6"/>
  <c r="L59" i="6"/>
  <c r="G59" i="6"/>
  <c r="L61" i="6"/>
  <c r="G61" i="6"/>
  <c r="L75" i="6"/>
  <c r="G75" i="6"/>
  <c r="L79" i="6"/>
  <c r="G79" i="6"/>
  <c r="L51" i="6"/>
  <c r="G51" i="6"/>
  <c r="L71" i="6"/>
  <c r="G71" i="6"/>
  <c r="L83" i="6"/>
  <c r="G83" i="6"/>
  <c r="L69" i="6"/>
  <c r="G69" i="6"/>
  <c r="L80" i="6"/>
  <c r="G80" i="6"/>
  <c r="L65" i="6"/>
  <c r="G65" i="6"/>
  <c r="L68" i="6"/>
  <c r="G68" i="6"/>
  <c r="L82" i="6"/>
  <c r="G82" i="6"/>
  <c r="L53" i="6"/>
  <c r="G53" i="6"/>
  <c r="L63" i="6"/>
  <c r="G63" i="6"/>
  <c r="L64" i="6"/>
  <c r="G64" i="6"/>
  <c r="L55" i="6"/>
  <c r="G55" i="6"/>
  <c r="L49" i="6"/>
  <c r="G49" i="6"/>
  <c r="L57" i="6"/>
  <c r="G57" i="6"/>
  <c r="L72" i="6"/>
  <c r="G72" i="6"/>
  <c r="L56" i="6"/>
  <c r="G56" i="6"/>
  <c r="L66" i="6"/>
  <c r="G66" i="6"/>
  <c r="L76" i="6"/>
  <c r="G76" i="6"/>
  <c r="L78" i="6"/>
  <c r="G78" i="6"/>
  <c r="L77" i="6"/>
  <c r="G77" i="6"/>
  <c r="L52" i="6"/>
  <c r="G52" i="6"/>
  <c r="L45" i="6"/>
  <c r="G45" i="6"/>
  <c r="L43" i="6"/>
  <c r="G43" i="6"/>
  <c r="L35" i="6"/>
  <c r="G35" i="6"/>
  <c r="L44" i="6"/>
  <c r="G44" i="6"/>
  <c r="L39" i="6"/>
  <c r="G39" i="6"/>
  <c r="L42" i="6"/>
  <c r="G42" i="6"/>
  <c r="L46" i="6"/>
  <c r="G46" i="6"/>
  <c r="L38" i="6"/>
  <c r="G38" i="6"/>
  <c r="L47" i="6"/>
  <c r="G47" i="6"/>
  <c r="L37" i="6"/>
  <c r="G37" i="6"/>
  <c r="L48" i="6"/>
  <c r="G48" i="6"/>
  <c r="L41" i="6"/>
  <c r="G41" i="6"/>
  <c r="L40" i="6"/>
  <c r="G40" i="6"/>
  <c r="L36" i="6"/>
  <c r="G36" i="6"/>
  <c r="L30" i="6"/>
  <c r="G30" i="6"/>
  <c r="L33" i="6"/>
  <c r="G33" i="6"/>
  <c r="L32" i="6"/>
  <c r="G32" i="6"/>
  <c r="L28" i="6"/>
  <c r="G28" i="6"/>
  <c r="L26" i="6"/>
  <c r="G26" i="6"/>
  <c r="L27" i="6"/>
  <c r="G27" i="6"/>
  <c r="L31" i="6"/>
  <c r="G31" i="6"/>
  <c r="L34" i="6"/>
  <c r="G34" i="6"/>
  <c r="L29" i="6"/>
  <c r="G29" i="6"/>
  <c r="L25" i="6"/>
  <c r="G25" i="6"/>
  <c r="L24" i="6"/>
  <c r="G24" i="6"/>
  <c r="L22" i="6"/>
  <c r="G22" i="6"/>
  <c r="L21" i="6"/>
  <c r="G21" i="6"/>
  <c r="L20" i="6"/>
  <c r="G20" i="6"/>
  <c r="L19" i="6"/>
  <c r="G19" i="6"/>
  <c r="L23" i="6"/>
  <c r="G23" i="6"/>
  <c r="L15" i="6"/>
  <c r="G15" i="6"/>
  <c r="L14" i="6"/>
  <c r="G14" i="6"/>
  <c r="L18" i="6"/>
  <c r="G18" i="6"/>
  <c r="L17" i="6"/>
  <c r="G17" i="6"/>
  <c r="L13" i="6"/>
  <c r="G13" i="6"/>
  <c r="L12" i="6"/>
  <c r="G12" i="6"/>
  <c r="L16" i="6"/>
  <c r="G16" i="6"/>
  <c r="L9" i="6"/>
  <c r="G9" i="6"/>
  <c r="L11" i="6"/>
  <c r="G11" i="6"/>
  <c r="L10" i="6"/>
  <c r="G10" i="6"/>
  <c r="L8" i="6"/>
  <c r="G8" i="6"/>
  <c r="J35" i="5"/>
  <c r="I35" i="5"/>
  <c r="H35" i="5"/>
  <c r="G35" i="5"/>
  <c r="E35" i="5"/>
  <c r="D35" i="5"/>
  <c r="C35" i="5"/>
  <c r="B35" i="5"/>
  <c r="K34" i="5"/>
  <c r="F34" i="5"/>
  <c r="K33" i="5"/>
  <c r="F33" i="5"/>
  <c r="K32" i="5"/>
  <c r="F32" i="5"/>
  <c r="K31" i="5"/>
  <c r="F31" i="5"/>
  <c r="K30" i="5"/>
  <c r="F30" i="5"/>
  <c r="K29" i="5"/>
  <c r="F29" i="5"/>
  <c r="K28" i="5"/>
  <c r="F28" i="5"/>
  <c r="K27" i="5"/>
  <c r="F27" i="5"/>
  <c r="K26" i="5"/>
  <c r="F26" i="5"/>
  <c r="K25" i="5"/>
  <c r="F25" i="5"/>
  <c r="K24" i="5"/>
  <c r="F24" i="5"/>
  <c r="K23" i="5"/>
  <c r="F23" i="5"/>
  <c r="K22" i="5"/>
  <c r="F22" i="5"/>
  <c r="K21" i="5"/>
  <c r="F21" i="5"/>
  <c r="K20" i="5"/>
  <c r="F20" i="5"/>
  <c r="K19" i="5"/>
  <c r="F19" i="5"/>
  <c r="K18" i="5"/>
  <c r="F18" i="5"/>
  <c r="K17" i="5"/>
  <c r="F17" i="5"/>
  <c r="K16" i="5"/>
  <c r="F16" i="5"/>
  <c r="K15" i="5"/>
  <c r="F15" i="5"/>
  <c r="K14" i="5"/>
  <c r="F14" i="5"/>
  <c r="K13" i="5"/>
  <c r="F13" i="5"/>
  <c r="K12" i="5"/>
  <c r="F12" i="5"/>
  <c r="K11" i="5"/>
  <c r="F11" i="5"/>
  <c r="K10" i="5"/>
  <c r="F10" i="5"/>
  <c r="K9" i="5"/>
  <c r="F9" i="5"/>
  <c r="K8" i="5"/>
  <c r="F8" i="5"/>
  <c r="F35" i="5" s="1"/>
  <c r="K7" i="5"/>
  <c r="F7" i="5"/>
  <c r="J9" i="4"/>
  <c r="I9" i="4"/>
  <c r="H9" i="4"/>
  <c r="G9" i="4"/>
  <c r="E9" i="4"/>
  <c r="D9" i="4"/>
  <c r="C9" i="4"/>
  <c r="B9" i="4"/>
  <c r="K8" i="4"/>
  <c r="F8" i="4"/>
  <c r="K7" i="4"/>
  <c r="F7" i="4"/>
  <c r="F9" i="4" s="1"/>
  <c r="M48" i="3"/>
  <c r="L48" i="3"/>
  <c r="I48" i="3"/>
  <c r="H48" i="3"/>
  <c r="G48" i="3"/>
  <c r="F48" i="3"/>
  <c r="E48" i="3"/>
  <c r="D48" i="3"/>
  <c r="C48" i="3"/>
  <c r="M47" i="3"/>
  <c r="L47" i="3"/>
  <c r="J47" i="3"/>
  <c r="I47" i="3"/>
  <c r="H47" i="3"/>
  <c r="G47" i="3"/>
  <c r="F47" i="3"/>
  <c r="E47" i="3"/>
  <c r="D47" i="3"/>
  <c r="C47" i="3"/>
  <c r="N46" i="3"/>
  <c r="N48" i="3" s="1"/>
  <c r="N45" i="3"/>
  <c r="M45" i="3"/>
  <c r="L45" i="3"/>
  <c r="I45" i="3"/>
  <c r="H45" i="3"/>
  <c r="G45" i="3"/>
  <c r="F45" i="3"/>
  <c r="E45" i="3"/>
  <c r="D45" i="3"/>
  <c r="C45" i="3"/>
  <c r="H44" i="3"/>
  <c r="G44" i="3"/>
  <c r="F44" i="3"/>
  <c r="N43" i="3"/>
  <c r="J43" i="3"/>
  <c r="E44" i="3" s="1"/>
  <c r="M42" i="3"/>
  <c r="L42" i="3"/>
  <c r="I42" i="3"/>
  <c r="H42" i="3"/>
  <c r="G42" i="3"/>
  <c r="F42" i="3"/>
  <c r="E42" i="3"/>
  <c r="D42" i="3"/>
  <c r="C42" i="3"/>
  <c r="N40" i="3"/>
  <c r="L39" i="3"/>
  <c r="I39" i="3"/>
  <c r="H39" i="3"/>
  <c r="G39" i="3"/>
  <c r="F39" i="3"/>
  <c r="E39" i="3"/>
  <c r="D39" i="3"/>
  <c r="C39" i="3"/>
  <c r="N37" i="3"/>
  <c r="N39" i="3" s="1"/>
  <c r="M37" i="3"/>
  <c r="M39" i="3" s="1"/>
  <c r="L37" i="3"/>
  <c r="J37" i="3" s="1"/>
  <c r="N36" i="3"/>
  <c r="M36" i="3"/>
  <c r="L36" i="3"/>
  <c r="J36" i="3"/>
  <c r="I36" i="3"/>
  <c r="H36" i="3"/>
  <c r="G36" i="3"/>
  <c r="F36" i="3"/>
  <c r="E36" i="3"/>
  <c r="D36" i="3"/>
  <c r="C36" i="3"/>
  <c r="M35" i="3"/>
  <c r="N35" i="3" s="1"/>
  <c r="L35" i="3"/>
  <c r="I35" i="3"/>
  <c r="H35" i="3"/>
  <c r="G35" i="3"/>
  <c r="F35" i="3"/>
  <c r="E35" i="3"/>
  <c r="D35" i="3"/>
  <c r="C35" i="3"/>
  <c r="J35" i="3" s="1"/>
  <c r="N34" i="3"/>
  <c r="M33" i="3"/>
  <c r="L33" i="3"/>
  <c r="J33" i="3"/>
  <c r="I33" i="3"/>
  <c r="H33" i="3"/>
  <c r="G33" i="3"/>
  <c r="F33" i="3"/>
  <c r="E33" i="3"/>
  <c r="D33" i="3"/>
  <c r="C33" i="3"/>
  <c r="M32" i="3"/>
  <c r="N32" i="3" s="1"/>
  <c r="L32" i="3"/>
  <c r="G32" i="3"/>
  <c r="F32" i="3"/>
  <c r="E32" i="3"/>
  <c r="D32" i="3"/>
  <c r="C32" i="3"/>
  <c r="N31" i="3"/>
  <c r="N33" i="3" s="1"/>
  <c r="J31" i="3"/>
  <c r="I32" i="3" s="1"/>
  <c r="M30" i="3"/>
  <c r="L30" i="3"/>
  <c r="J30" i="3"/>
  <c r="I30" i="3"/>
  <c r="H30" i="3"/>
  <c r="G30" i="3"/>
  <c r="F30" i="3"/>
  <c r="E30" i="3"/>
  <c r="D30" i="3"/>
  <c r="C30" i="3"/>
  <c r="M29" i="3"/>
  <c r="N29" i="3" s="1"/>
  <c r="L29" i="3"/>
  <c r="G29" i="3"/>
  <c r="F29" i="3"/>
  <c r="E29" i="3"/>
  <c r="D29" i="3"/>
  <c r="C29" i="3"/>
  <c r="N28" i="3"/>
  <c r="N30" i="3" s="1"/>
  <c r="J28" i="3"/>
  <c r="I29" i="3" s="1"/>
  <c r="M27" i="3"/>
  <c r="L27" i="3"/>
  <c r="J27" i="3"/>
  <c r="I27" i="3"/>
  <c r="H27" i="3"/>
  <c r="G27" i="3"/>
  <c r="F27" i="3"/>
  <c r="E27" i="3"/>
  <c r="D27" i="3"/>
  <c r="C27" i="3"/>
  <c r="M26" i="3"/>
  <c r="N26" i="3" s="1"/>
  <c r="L26" i="3"/>
  <c r="G26" i="3"/>
  <c r="F26" i="3"/>
  <c r="E26" i="3"/>
  <c r="D26" i="3"/>
  <c r="C26" i="3"/>
  <c r="N25" i="3"/>
  <c r="N27" i="3" s="1"/>
  <c r="J25" i="3"/>
  <c r="I26" i="3" s="1"/>
  <c r="M24" i="3"/>
  <c r="L24" i="3"/>
  <c r="J24" i="3"/>
  <c r="I24" i="3"/>
  <c r="H24" i="3"/>
  <c r="G24" i="3"/>
  <c r="F24" i="3"/>
  <c r="E24" i="3"/>
  <c r="D24" i="3"/>
  <c r="C24" i="3"/>
  <c r="M23" i="3"/>
  <c r="N23" i="3" s="1"/>
  <c r="L23" i="3"/>
  <c r="G23" i="3"/>
  <c r="F23" i="3"/>
  <c r="E23" i="3"/>
  <c r="D23" i="3"/>
  <c r="C23" i="3"/>
  <c r="N22" i="3"/>
  <c r="N24" i="3" s="1"/>
  <c r="J22" i="3"/>
  <c r="I23" i="3" s="1"/>
  <c r="M21" i="3"/>
  <c r="L21" i="3"/>
  <c r="J21" i="3"/>
  <c r="I21" i="3"/>
  <c r="H21" i="3"/>
  <c r="G21" i="3"/>
  <c r="F21" i="3"/>
  <c r="E21" i="3"/>
  <c r="D21" i="3"/>
  <c r="C21" i="3"/>
  <c r="M20" i="3"/>
  <c r="N20" i="3" s="1"/>
  <c r="L20" i="3"/>
  <c r="G20" i="3"/>
  <c r="F20" i="3"/>
  <c r="E20" i="3"/>
  <c r="D20" i="3"/>
  <c r="C20" i="3"/>
  <c r="N19" i="3"/>
  <c r="N21" i="3" s="1"/>
  <c r="J19" i="3"/>
  <c r="I20" i="3" s="1"/>
  <c r="M18" i="3"/>
  <c r="L18" i="3"/>
  <c r="J18" i="3"/>
  <c r="I18" i="3"/>
  <c r="H18" i="3"/>
  <c r="G18" i="3"/>
  <c r="F18" i="3"/>
  <c r="E18" i="3"/>
  <c r="D18" i="3"/>
  <c r="C18" i="3"/>
  <c r="M17" i="3"/>
  <c r="N17" i="3" s="1"/>
  <c r="L17" i="3"/>
  <c r="G17" i="3"/>
  <c r="F17" i="3"/>
  <c r="E17" i="3"/>
  <c r="D17" i="3"/>
  <c r="C17" i="3"/>
  <c r="N16" i="3"/>
  <c r="N18" i="3" s="1"/>
  <c r="J16" i="3"/>
  <c r="I17" i="3" s="1"/>
  <c r="M15" i="3"/>
  <c r="L15" i="3"/>
  <c r="J15" i="3"/>
  <c r="I15" i="3"/>
  <c r="H15" i="3"/>
  <c r="G15" i="3"/>
  <c r="F15" i="3"/>
  <c r="E15" i="3"/>
  <c r="D15" i="3"/>
  <c r="C15" i="3"/>
  <c r="M14" i="3"/>
  <c r="N14" i="3" s="1"/>
  <c r="L14" i="3"/>
  <c r="G14" i="3"/>
  <c r="F14" i="3"/>
  <c r="E14" i="3"/>
  <c r="D14" i="3"/>
  <c r="C14" i="3"/>
  <c r="N13" i="3"/>
  <c r="N15" i="3" s="1"/>
  <c r="J13" i="3"/>
  <c r="I14" i="3" s="1"/>
  <c r="M12" i="3"/>
  <c r="L12" i="3"/>
  <c r="I12" i="3"/>
  <c r="H12" i="3"/>
  <c r="G12" i="3"/>
  <c r="F12" i="3"/>
  <c r="E12" i="3"/>
  <c r="D12" i="3"/>
  <c r="C12" i="3"/>
  <c r="M11" i="3"/>
  <c r="N11" i="3" s="1"/>
  <c r="L11" i="3"/>
  <c r="G11" i="3"/>
  <c r="F11" i="3"/>
  <c r="E11" i="3"/>
  <c r="D11" i="3"/>
  <c r="C11" i="3"/>
  <c r="N10" i="3"/>
  <c r="N12" i="3" s="1"/>
  <c r="J10" i="3"/>
  <c r="I11" i="3" s="1"/>
  <c r="H9" i="3"/>
  <c r="N8" i="3"/>
  <c r="J8" i="3"/>
  <c r="G9" i="3" s="1"/>
  <c r="J50" i="2"/>
  <c r="K50" i="2" s="1"/>
  <c r="I50" i="2"/>
  <c r="H50" i="2"/>
  <c r="F50" i="2"/>
  <c r="D50" i="2"/>
  <c r="E50" i="2" s="1"/>
  <c r="C50" i="2"/>
  <c r="G50" i="2" s="1"/>
  <c r="N49" i="2"/>
  <c r="L49" i="2"/>
  <c r="L50" i="2" s="1"/>
  <c r="M50" i="2" s="1"/>
  <c r="N48" i="2"/>
  <c r="O48" i="2" s="1"/>
  <c r="L48" i="2"/>
  <c r="M48" i="2" s="1"/>
  <c r="K48" i="2"/>
  <c r="I48" i="2"/>
  <c r="G48" i="2"/>
  <c r="E48" i="2"/>
  <c r="N47" i="2"/>
  <c r="O47" i="2" s="1"/>
  <c r="L47" i="2"/>
  <c r="M47" i="2" s="1"/>
  <c r="K47" i="2"/>
  <c r="I47" i="2"/>
  <c r="G47" i="2"/>
  <c r="E47" i="2"/>
  <c r="N46" i="2"/>
  <c r="O46" i="2" s="1"/>
  <c r="L46" i="2"/>
  <c r="M46" i="2" s="1"/>
  <c r="K46" i="2"/>
  <c r="I46" i="2"/>
  <c r="G46" i="2"/>
  <c r="E46" i="2"/>
  <c r="N45" i="2"/>
  <c r="O45" i="2" s="1"/>
  <c r="L45" i="2"/>
  <c r="M45" i="2" s="1"/>
  <c r="K45" i="2"/>
  <c r="I45" i="2"/>
  <c r="G45" i="2"/>
  <c r="E45" i="2"/>
  <c r="N44" i="2"/>
  <c r="O44" i="2" s="1"/>
  <c r="L44" i="2"/>
  <c r="M44" i="2" s="1"/>
  <c r="K44" i="2"/>
  <c r="I44" i="2"/>
  <c r="G44" i="2"/>
  <c r="E44" i="2"/>
  <c r="N43" i="2"/>
  <c r="O43" i="2" s="1"/>
  <c r="L43" i="2"/>
  <c r="M43" i="2" s="1"/>
  <c r="K43" i="2"/>
  <c r="I43" i="2"/>
  <c r="G43" i="2"/>
  <c r="E43" i="2"/>
  <c r="N42" i="2"/>
  <c r="O42" i="2" s="1"/>
  <c r="L42" i="2"/>
  <c r="M42" i="2" s="1"/>
  <c r="K42" i="2"/>
  <c r="I42" i="2"/>
  <c r="G42" i="2"/>
  <c r="E42" i="2"/>
  <c r="N41" i="2"/>
  <c r="O41" i="2" s="1"/>
  <c r="L41" i="2"/>
  <c r="M41" i="2" s="1"/>
  <c r="K41" i="2"/>
  <c r="I41" i="2"/>
  <c r="G41" i="2"/>
  <c r="E41" i="2"/>
  <c r="N40" i="2"/>
  <c r="O40" i="2" s="1"/>
  <c r="L40" i="2"/>
  <c r="M40" i="2" s="1"/>
  <c r="K40" i="2"/>
  <c r="I40" i="2"/>
  <c r="G40" i="2"/>
  <c r="E40" i="2"/>
  <c r="N39" i="2"/>
  <c r="O39" i="2" s="1"/>
  <c r="L39" i="2"/>
  <c r="M39" i="2" s="1"/>
  <c r="K39" i="2"/>
  <c r="I39" i="2"/>
  <c r="G39" i="2"/>
  <c r="E39" i="2"/>
  <c r="N38" i="2"/>
  <c r="O38" i="2" s="1"/>
  <c r="L38" i="2"/>
  <c r="M38" i="2" s="1"/>
  <c r="K38" i="2"/>
  <c r="I38" i="2"/>
  <c r="G38" i="2"/>
  <c r="E38" i="2"/>
  <c r="N37" i="2"/>
  <c r="O37" i="2" s="1"/>
  <c r="L37" i="2"/>
  <c r="M37" i="2" s="1"/>
  <c r="K37" i="2"/>
  <c r="I37" i="2"/>
  <c r="G37" i="2"/>
  <c r="E37" i="2"/>
  <c r="N36" i="2"/>
  <c r="O36" i="2" s="1"/>
  <c r="L36" i="2"/>
  <c r="M36" i="2" s="1"/>
  <c r="K36" i="2"/>
  <c r="I36" i="2"/>
  <c r="G36" i="2"/>
  <c r="E36" i="2"/>
  <c r="N35" i="2"/>
  <c r="O35" i="2" s="1"/>
  <c r="L35" i="2"/>
  <c r="M35" i="2" s="1"/>
  <c r="K35" i="2"/>
  <c r="I35" i="2"/>
  <c r="G35" i="2"/>
  <c r="E35" i="2"/>
  <c r="N34" i="2"/>
  <c r="O34" i="2" s="1"/>
  <c r="L34" i="2"/>
  <c r="M34" i="2" s="1"/>
  <c r="K34" i="2"/>
  <c r="I34" i="2"/>
  <c r="G34" i="2"/>
  <c r="E34" i="2"/>
  <c r="N33" i="2"/>
  <c r="N50" i="2" s="1"/>
  <c r="O50" i="2" s="1"/>
  <c r="L33" i="2"/>
  <c r="M33" i="2" s="1"/>
  <c r="K33" i="2"/>
  <c r="I33" i="2"/>
  <c r="G33" i="2"/>
  <c r="E33" i="2"/>
  <c r="J24" i="2"/>
  <c r="K24" i="2" s="1"/>
  <c r="H24" i="2"/>
  <c r="I24" i="2" s="1"/>
  <c r="F24" i="2"/>
  <c r="G24" i="2" s="1"/>
  <c r="D24" i="2"/>
  <c r="E24" i="2" s="1"/>
  <c r="C24" i="2"/>
  <c r="N23" i="2"/>
  <c r="L23" i="2"/>
  <c r="L24" i="2" s="1"/>
  <c r="M24" i="2" s="1"/>
  <c r="O22" i="2"/>
  <c r="N22" i="2"/>
  <c r="M22" i="2"/>
  <c r="L22" i="2"/>
  <c r="K22" i="2"/>
  <c r="I22" i="2"/>
  <c r="G22" i="2"/>
  <c r="E22" i="2"/>
  <c r="O21" i="2"/>
  <c r="N21" i="2"/>
  <c r="M21" i="2"/>
  <c r="L21" i="2"/>
  <c r="K21" i="2"/>
  <c r="I21" i="2"/>
  <c r="G21" i="2"/>
  <c r="E21" i="2"/>
  <c r="O20" i="2"/>
  <c r="N20" i="2"/>
  <c r="M20" i="2"/>
  <c r="L20" i="2"/>
  <c r="K20" i="2"/>
  <c r="I20" i="2"/>
  <c r="G20" i="2"/>
  <c r="E20" i="2"/>
  <c r="O19" i="2"/>
  <c r="N19" i="2"/>
  <c r="M19" i="2"/>
  <c r="L19" i="2"/>
  <c r="K19" i="2"/>
  <c r="I19" i="2"/>
  <c r="G19" i="2"/>
  <c r="E19" i="2"/>
  <c r="O18" i="2"/>
  <c r="N18" i="2"/>
  <c r="M18" i="2"/>
  <c r="L18" i="2"/>
  <c r="K18" i="2"/>
  <c r="I18" i="2"/>
  <c r="G18" i="2"/>
  <c r="E18" i="2"/>
  <c r="O17" i="2"/>
  <c r="N17" i="2"/>
  <c r="M17" i="2"/>
  <c r="L17" i="2"/>
  <c r="K17" i="2"/>
  <c r="I17" i="2"/>
  <c r="G17" i="2"/>
  <c r="E17" i="2"/>
  <c r="O16" i="2"/>
  <c r="N16" i="2"/>
  <c r="M16" i="2"/>
  <c r="L16" i="2"/>
  <c r="K16" i="2"/>
  <c r="I16" i="2"/>
  <c r="G16" i="2"/>
  <c r="E16" i="2"/>
  <c r="O15" i="2"/>
  <c r="N15" i="2"/>
  <c r="M15" i="2"/>
  <c r="L15" i="2"/>
  <c r="K15" i="2"/>
  <c r="I15" i="2"/>
  <c r="G15" i="2"/>
  <c r="E15" i="2"/>
  <c r="O14" i="2"/>
  <c r="N14" i="2"/>
  <c r="M14" i="2"/>
  <c r="L14" i="2"/>
  <c r="K14" i="2"/>
  <c r="I14" i="2"/>
  <c r="G14" i="2"/>
  <c r="E14" i="2"/>
  <c r="O13" i="2"/>
  <c r="N13" i="2"/>
  <c r="L13" i="2"/>
  <c r="M13" i="2" s="1"/>
  <c r="K13" i="2"/>
  <c r="I13" i="2"/>
  <c r="G13" i="2"/>
  <c r="E13" i="2"/>
  <c r="O12" i="2"/>
  <c r="N12" i="2"/>
  <c r="L12" i="2"/>
  <c r="M12" i="2" s="1"/>
  <c r="K12" i="2"/>
  <c r="I12" i="2"/>
  <c r="G12" i="2"/>
  <c r="E12" i="2"/>
  <c r="O11" i="2"/>
  <c r="N11" i="2"/>
  <c r="L11" i="2"/>
  <c r="M11" i="2" s="1"/>
  <c r="K11" i="2"/>
  <c r="I11" i="2"/>
  <c r="G11" i="2"/>
  <c r="E11" i="2"/>
  <c r="O10" i="2"/>
  <c r="N10" i="2"/>
  <c r="L10" i="2"/>
  <c r="M10" i="2" s="1"/>
  <c r="K10" i="2"/>
  <c r="I10" i="2"/>
  <c r="G10" i="2"/>
  <c r="E10" i="2"/>
  <c r="O9" i="2"/>
  <c r="N9" i="2"/>
  <c r="L9" i="2"/>
  <c r="M9" i="2" s="1"/>
  <c r="K9" i="2"/>
  <c r="I9" i="2"/>
  <c r="G9" i="2"/>
  <c r="E9" i="2"/>
  <c r="O8" i="2"/>
  <c r="N8" i="2"/>
  <c r="N24" i="2" s="1"/>
  <c r="O24" i="2" s="1"/>
  <c r="L8" i="2"/>
  <c r="M8" i="2" s="1"/>
  <c r="K8" i="2"/>
  <c r="I8" i="2"/>
  <c r="G8" i="2"/>
  <c r="E8" i="2"/>
  <c r="L30" i="1"/>
  <c r="K30" i="1"/>
  <c r="I30" i="1"/>
  <c r="J30" i="1" s="1"/>
  <c r="H30" i="1"/>
  <c r="F30" i="1"/>
  <c r="G30" i="1" s="1"/>
  <c r="E30" i="1"/>
  <c r="C30" i="1"/>
  <c r="J29" i="1"/>
  <c r="G29" i="1"/>
  <c r="C29" i="1"/>
  <c r="D29" i="1" s="1"/>
  <c r="B29" i="1"/>
  <c r="J28" i="1"/>
  <c r="G28" i="1"/>
  <c r="C28" i="1"/>
  <c r="D28" i="1" s="1"/>
  <c r="B28" i="1"/>
  <c r="J27" i="1"/>
  <c r="G27" i="1"/>
  <c r="C27" i="1"/>
  <c r="B27" i="1"/>
  <c r="D27" i="1" s="1"/>
  <c r="J26" i="1"/>
  <c r="G26" i="1"/>
  <c r="C26" i="1"/>
  <c r="D26" i="1" s="1"/>
  <c r="B26" i="1"/>
  <c r="J25" i="1"/>
  <c r="G25" i="1"/>
  <c r="D25" i="1"/>
  <c r="C25" i="1"/>
  <c r="B25" i="1"/>
  <c r="J24" i="1"/>
  <c r="G24" i="1"/>
  <c r="C24" i="1"/>
  <c r="D24" i="1" s="1"/>
  <c r="B24" i="1"/>
  <c r="J23" i="1"/>
  <c r="G23" i="1"/>
  <c r="C23" i="1"/>
  <c r="D23" i="1" s="1"/>
  <c r="B23" i="1"/>
  <c r="J22" i="1"/>
  <c r="G22" i="1"/>
  <c r="C22" i="1"/>
  <c r="D22" i="1" s="1"/>
  <c r="B22" i="1"/>
  <c r="J21" i="1"/>
  <c r="G21" i="1"/>
  <c r="C21" i="1"/>
  <c r="D21" i="1" s="1"/>
  <c r="B21" i="1"/>
  <c r="J20" i="1"/>
  <c r="G20" i="1"/>
  <c r="C20" i="1"/>
  <c r="D20" i="1" s="1"/>
  <c r="B20" i="1"/>
  <c r="J19" i="1"/>
  <c r="G19" i="1"/>
  <c r="C19" i="1"/>
  <c r="B19" i="1"/>
  <c r="D19" i="1" s="1"/>
  <c r="J18" i="1"/>
  <c r="G18" i="1"/>
  <c r="C18" i="1"/>
  <c r="D18" i="1" s="1"/>
  <c r="B18" i="1"/>
  <c r="J17" i="1"/>
  <c r="G17" i="1"/>
  <c r="D17" i="1"/>
  <c r="C17" i="1"/>
  <c r="B17" i="1"/>
  <c r="J16" i="1"/>
  <c r="G16" i="1"/>
  <c r="C16" i="1"/>
  <c r="D16" i="1" s="1"/>
  <c r="B16" i="1"/>
  <c r="J15" i="1"/>
  <c r="G15" i="1"/>
  <c r="C15" i="1"/>
  <c r="D15" i="1" s="1"/>
  <c r="B15" i="1"/>
  <c r="J14" i="1"/>
  <c r="G14" i="1"/>
  <c r="C14" i="1"/>
  <c r="D14" i="1" s="1"/>
  <c r="B14" i="1"/>
  <c r="J13" i="1"/>
  <c r="G13" i="1"/>
  <c r="C13" i="1"/>
  <c r="D13" i="1" s="1"/>
  <c r="B13" i="1"/>
  <c r="J12" i="1"/>
  <c r="G12" i="1"/>
  <c r="C12" i="1"/>
  <c r="D12" i="1" s="1"/>
  <c r="B12" i="1"/>
  <c r="J11" i="1"/>
  <c r="G11" i="1"/>
  <c r="C11" i="1"/>
  <c r="B11" i="1"/>
  <c r="D11" i="1" s="1"/>
  <c r="J10" i="1"/>
  <c r="G10" i="1"/>
  <c r="C10" i="1"/>
  <c r="D10" i="1" s="1"/>
  <c r="B10" i="1"/>
  <c r="J9" i="1"/>
  <c r="G9" i="1"/>
  <c r="D9" i="1"/>
  <c r="C9" i="1"/>
  <c r="B9" i="1"/>
  <c r="J8" i="1"/>
  <c r="G8" i="1"/>
  <c r="C8" i="1"/>
  <c r="D8" i="1" s="1"/>
  <c r="B8" i="1"/>
  <c r="B30" i="1" s="1"/>
  <c r="G36" i="41"/>
  <c r="F36" i="41"/>
  <c r="E36" i="41"/>
  <c r="C36" i="41"/>
  <c r="F35" i="41"/>
  <c r="G35" i="41" s="1"/>
  <c r="E35" i="41"/>
  <c r="C35" i="41"/>
  <c r="M16" i="7" l="1"/>
  <c r="L328" i="6"/>
  <c r="G328" i="6"/>
  <c r="K35" i="5"/>
  <c r="K9" i="4"/>
  <c r="L9" i="4" s="1"/>
  <c r="J26" i="3"/>
  <c r="J42" i="3"/>
  <c r="I38" i="3"/>
  <c r="F38" i="3"/>
  <c r="J39" i="3"/>
  <c r="D38" i="3"/>
  <c r="H38" i="3"/>
  <c r="E38" i="3"/>
  <c r="M38" i="3"/>
  <c r="N38" i="3" s="1"/>
  <c r="C38" i="3"/>
  <c r="G38" i="3"/>
  <c r="L38" i="3"/>
  <c r="J17" i="3"/>
  <c r="J20" i="3"/>
  <c r="J23" i="3"/>
  <c r="L9" i="3"/>
  <c r="J44" i="3"/>
  <c r="J48" i="3"/>
  <c r="E9" i="3"/>
  <c r="H11" i="3"/>
  <c r="J11" i="3" s="1"/>
  <c r="H14" i="3"/>
  <c r="J14" i="3" s="1"/>
  <c r="H17" i="3"/>
  <c r="H20" i="3"/>
  <c r="H23" i="3"/>
  <c r="H26" i="3"/>
  <c r="H29" i="3"/>
  <c r="J29" i="3" s="1"/>
  <c r="H32" i="3"/>
  <c r="J32" i="3" s="1"/>
  <c r="C44" i="3"/>
  <c r="L44" i="3"/>
  <c r="N42" i="3"/>
  <c r="C9" i="3"/>
  <c r="I44" i="3"/>
  <c r="D9" i="3"/>
  <c r="F9" i="3"/>
  <c r="D44" i="3"/>
  <c r="M44" i="3"/>
  <c r="J45" i="3"/>
  <c r="I9" i="3"/>
  <c r="J12" i="3"/>
  <c r="M9" i="3"/>
  <c r="N9" i="3" s="1"/>
  <c r="O33" i="2"/>
  <c r="D30" i="1"/>
  <c r="J9" i="3" l="1"/>
  <c r="J38" i="3"/>
  <c r="M24" i="45" l="1"/>
  <c r="L24" i="45"/>
  <c r="K24" i="45"/>
  <c r="I24" i="45"/>
  <c r="H24" i="45"/>
  <c r="G24" i="45"/>
  <c r="N22" i="45"/>
  <c r="J22" i="45"/>
  <c r="N21" i="45"/>
  <c r="J21" i="45"/>
  <c r="N20" i="45"/>
  <c r="J20" i="45"/>
  <c r="N19" i="45"/>
  <c r="J19" i="45"/>
  <c r="N18" i="45"/>
  <c r="J18" i="45"/>
  <c r="N17" i="45"/>
  <c r="J17" i="45"/>
  <c r="N16" i="45"/>
  <c r="J16" i="45"/>
  <c r="N15" i="45"/>
  <c r="J15" i="45"/>
  <c r="N14" i="45"/>
  <c r="J14" i="45"/>
  <c r="N13" i="45"/>
  <c r="J13" i="45"/>
  <c r="N12" i="45"/>
  <c r="J12" i="45"/>
  <c r="N11" i="45"/>
  <c r="J11" i="45"/>
  <c r="N10" i="45"/>
  <c r="J10" i="45"/>
  <c r="N9" i="45"/>
  <c r="J9" i="45"/>
  <c r="N8" i="45"/>
  <c r="J8" i="45"/>
  <c r="Q24" i="45"/>
  <c r="P24" i="45"/>
  <c r="O24" i="45"/>
  <c r="R22" i="45"/>
  <c r="R21" i="45"/>
  <c r="R20" i="45"/>
  <c r="R19" i="45"/>
  <c r="R18" i="45"/>
  <c r="R17" i="45"/>
  <c r="R16" i="45"/>
  <c r="R15" i="45"/>
  <c r="R14" i="45"/>
  <c r="R13" i="45"/>
  <c r="R12" i="45"/>
  <c r="R11" i="45"/>
  <c r="R10" i="45"/>
  <c r="R9" i="45"/>
  <c r="R8" i="45"/>
  <c r="F24" i="45"/>
  <c r="E24" i="45"/>
  <c r="D24" i="45"/>
  <c r="C24" i="45"/>
  <c r="J24" i="45" l="1"/>
  <c r="N24" i="45"/>
  <c r="R24" i="45"/>
  <c r="I42" i="44"/>
  <c r="H42" i="44"/>
  <c r="G42" i="44"/>
  <c r="F42" i="44"/>
  <c r="E42" i="44"/>
  <c r="D42" i="44"/>
  <c r="J27" i="43"/>
  <c r="I27" i="43"/>
  <c r="H27" i="43"/>
  <c r="G27" i="43"/>
  <c r="F27" i="43"/>
  <c r="E27" i="43"/>
  <c r="I25" i="42"/>
  <c r="I24" i="42"/>
  <c r="I23" i="42"/>
  <c r="I22" i="42"/>
  <c r="I21" i="42"/>
  <c r="I20" i="42"/>
  <c r="C42" i="44" l="1"/>
  <c r="B42" i="44"/>
  <c r="D27" i="43"/>
  <c r="C27" i="43"/>
  <c r="G33" i="41"/>
  <c r="F33" i="41"/>
  <c r="E33" i="41"/>
  <c r="C33" i="41"/>
  <c r="G32" i="41"/>
  <c r="F32" i="41"/>
  <c r="E32" i="41"/>
  <c r="C32" i="41"/>
  <c r="G31" i="41"/>
  <c r="F31" i="41"/>
  <c r="E31" i="41"/>
  <c r="C31" i="41"/>
  <c r="G30" i="41"/>
  <c r="F30" i="41"/>
  <c r="E30" i="41"/>
  <c r="C30" i="41"/>
  <c r="G29" i="41"/>
  <c r="F29" i="41"/>
  <c r="E29" i="41"/>
  <c r="C29" i="41"/>
  <c r="G28" i="41"/>
  <c r="F28" i="41"/>
  <c r="E28" i="41"/>
  <c r="C28" i="41"/>
  <c r="G27" i="41"/>
  <c r="F27" i="41"/>
  <c r="E27" i="41"/>
  <c r="C27" i="41"/>
  <c r="G26" i="41"/>
  <c r="F26" i="41"/>
  <c r="E26" i="41"/>
  <c r="C26" i="41"/>
  <c r="G25" i="41"/>
  <c r="F25" i="41"/>
  <c r="E25" i="41"/>
  <c r="C25" i="41"/>
  <c r="G24" i="41"/>
  <c r="F24" i="41"/>
  <c r="E24" i="41"/>
  <c r="C24" i="41"/>
  <c r="G23" i="41"/>
  <c r="F23" i="41"/>
  <c r="E23" i="41"/>
  <c r="C23" i="41"/>
  <c r="G22" i="41"/>
  <c r="F22" i="41"/>
  <c r="E22" i="41"/>
  <c r="C22" i="41"/>
  <c r="G21" i="41"/>
  <c r="F21" i="41"/>
  <c r="E21" i="41"/>
  <c r="C21" i="41"/>
  <c r="G20" i="41"/>
  <c r="F20" i="41"/>
  <c r="E20" i="41"/>
  <c r="C20" i="41"/>
  <c r="G19" i="41"/>
  <c r="F19" i="41"/>
  <c r="E19" i="41"/>
  <c r="C19" i="41"/>
  <c r="G18" i="41"/>
  <c r="F18" i="41"/>
  <c r="E18" i="41"/>
  <c r="C18" i="41"/>
  <c r="G17" i="41"/>
  <c r="F17" i="41"/>
  <c r="E17" i="41"/>
  <c r="C17" i="41"/>
  <c r="G16" i="41"/>
  <c r="F16" i="41"/>
  <c r="E16" i="41"/>
  <c r="C16" i="41"/>
  <c r="G15" i="41"/>
  <c r="F15" i="41"/>
  <c r="E15" i="41"/>
  <c r="C15" i="41"/>
  <c r="G14" i="41"/>
  <c r="F14" i="41"/>
  <c r="E14" i="41"/>
  <c r="C14" i="41"/>
  <c r="G13" i="41"/>
  <c r="F13" i="41"/>
  <c r="E13" i="41"/>
  <c r="C13" i="41"/>
  <c r="G12" i="41"/>
  <c r="F12" i="41"/>
  <c r="E12" i="41"/>
  <c r="C12" i="41"/>
  <c r="G11" i="41"/>
  <c r="F11" i="41"/>
  <c r="E11" i="41"/>
  <c r="C11" i="41"/>
  <c r="G10" i="41"/>
  <c r="F10" i="41"/>
  <c r="E10" i="41"/>
  <c r="C10" i="41"/>
  <c r="G9" i="41"/>
  <c r="F9" i="41"/>
  <c r="E9" i="41"/>
  <c r="C9" i="41"/>
  <c r="G8" i="41"/>
  <c r="F8" i="41"/>
  <c r="E8" i="41"/>
  <c r="C8" i="41"/>
  <c r="D110" i="23" l="1"/>
  <c r="G124" i="27"/>
  <c r="G88" i="26"/>
  <c r="G96" i="26"/>
  <c r="G100" i="26"/>
  <c r="G101" i="26"/>
  <c r="G109" i="26"/>
  <c r="G116" i="26"/>
  <c r="G120" i="26"/>
  <c r="G128" i="26"/>
  <c r="G132" i="26"/>
  <c r="G133" i="26"/>
  <c r="G141" i="26"/>
  <c r="G148" i="26"/>
  <c r="G94" i="25"/>
  <c r="G103" i="25"/>
  <c r="G119" i="25"/>
  <c r="G121" i="25"/>
  <c r="G128" i="25"/>
  <c r="G138" i="25"/>
  <c r="T147" i="39"/>
  <c r="T146" i="39"/>
  <c r="T145" i="39"/>
  <c r="T144" i="39"/>
  <c r="T143" i="39"/>
  <c r="T142" i="39"/>
  <c r="T141" i="39"/>
  <c r="T140" i="39"/>
  <c r="T139" i="39"/>
  <c r="T137" i="39"/>
  <c r="T136" i="39"/>
  <c r="T135" i="39"/>
  <c r="T134" i="39"/>
  <c r="T133" i="39"/>
  <c r="T132" i="39"/>
  <c r="T131" i="39"/>
  <c r="T129" i="39"/>
  <c r="T128" i="39"/>
  <c r="T127" i="39"/>
  <c r="T126" i="39"/>
  <c r="T125" i="39"/>
  <c r="T124" i="39"/>
  <c r="T123" i="39"/>
  <c r="T122" i="39"/>
  <c r="T121" i="39"/>
  <c r="T120" i="39"/>
  <c r="T119" i="39"/>
  <c r="T118" i="39"/>
  <c r="T117" i="39"/>
  <c r="T116" i="39"/>
  <c r="T115" i="39"/>
  <c r="T114" i="39"/>
  <c r="T112" i="39"/>
  <c r="T111" i="39"/>
  <c r="T110" i="39"/>
  <c r="T109" i="39"/>
  <c r="T108" i="39"/>
  <c r="T107" i="39"/>
  <c r="T106" i="39"/>
  <c r="T105" i="39"/>
  <c r="T104" i="39"/>
  <c r="T103" i="39"/>
  <c r="T102" i="39"/>
  <c r="T101" i="39"/>
  <c r="T100" i="39"/>
  <c r="T99" i="39"/>
  <c r="T98" i="39"/>
  <c r="T97" i="39"/>
  <c r="T96" i="39"/>
  <c r="T95" i="39"/>
  <c r="T94" i="39"/>
  <c r="T92" i="39"/>
  <c r="T91" i="39"/>
  <c r="T90" i="39"/>
  <c r="T89" i="39"/>
  <c r="T87" i="39"/>
  <c r="T86" i="39"/>
  <c r="T85" i="39"/>
  <c r="T84" i="39"/>
  <c r="AP150" i="33"/>
  <c r="AO150" i="33"/>
  <c r="U147" i="33"/>
  <c r="U146" i="33"/>
  <c r="U145" i="33"/>
  <c r="U144" i="33"/>
  <c r="U143" i="33"/>
  <c r="U142" i="33"/>
  <c r="U141" i="33"/>
  <c r="U140" i="33"/>
  <c r="U139" i="33"/>
  <c r="T138" i="33"/>
  <c r="S138" i="33"/>
  <c r="R138" i="33"/>
  <c r="Q138" i="33"/>
  <c r="P138" i="33"/>
  <c r="O138" i="33"/>
  <c r="N138" i="33"/>
  <c r="M138" i="33"/>
  <c r="L138" i="33"/>
  <c r="K138" i="33"/>
  <c r="J138" i="33"/>
  <c r="I138" i="33"/>
  <c r="H138" i="33"/>
  <c r="G138" i="33"/>
  <c r="F138" i="33"/>
  <c r="E138" i="33"/>
  <c r="D138" i="33"/>
  <c r="C138" i="33"/>
  <c r="U137" i="33"/>
  <c r="U136" i="33"/>
  <c r="U135" i="33"/>
  <c r="U134" i="33"/>
  <c r="U133" i="33"/>
  <c r="U132" i="33"/>
  <c r="U131" i="33"/>
  <c r="T130" i="33"/>
  <c r="S130" i="33"/>
  <c r="R130" i="33"/>
  <c r="Q130" i="33"/>
  <c r="P130" i="33"/>
  <c r="O130" i="33"/>
  <c r="N130" i="33"/>
  <c r="M130" i="33"/>
  <c r="L130" i="33"/>
  <c r="K130" i="33"/>
  <c r="J130" i="33"/>
  <c r="I130" i="33"/>
  <c r="H130" i="33"/>
  <c r="G130" i="33"/>
  <c r="F130" i="33"/>
  <c r="E130" i="33"/>
  <c r="D130" i="33"/>
  <c r="C130" i="33"/>
  <c r="U129" i="33"/>
  <c r="U128" i="33"/>
  <c r="U127" i="33"/>
  <c r="U126" i="33"/>
  <c r="U125" i="33"/>
  <c r="U124" i="33"/>
  <c r="U123" i="33"/>
  <c r="U122" i="33"/>
  <c r="U121" i="33"/>
  <c r="U120" i="33"/>
  <c r="U119" i="33"/>
  <c r="U118" i="33"/>
  <c r="U117" i="33"/>
  <c r="U116" i="33"/>
  <c r="U115" i="33"/>
  <c r="U114" i="33"/>
  <c r="T113" i="33"/>
  <c r="S113" i="33"/>
  <c r="R113" i="33"/>
  <c r="Q113" i="33"/>
  <c r="P113" i="33"/>
  <c r="O113" i="33"/>
  <c r="N113" i="33"/>
  <c r="M113" i="33"/>
  <c r="L113" i="33"/>
  <c r="K113" i="33"/>
  <c r="J113" i="33"/>
  <c r="I113" i="33"/>
  <c r="H113" i="33"/>
  <c r="G113" i="33"/>
  <c r="F113" i="33"/>
  <c r="E113" i="33"/>
  <c r="D113" i="33"/>
  <c r="C113" i="33"/>
  <c r="U112" i="33"/>
  <c r="U111" i="33"/>
  <c r="U110" i="33"/>
  <c r="U109" i="33"/>
  <c r="U108" i="33"/>
  <c r="U107" i="33"/>
  <c r="U106" i="33"/>
  <c r="U105" i="33"/>
  <c r="U104" i="33"/>
  <c r="U103" i="33"/>
  <c r="U102" i="33"/>
  <c r="U101" i="33"/>
  <c r="U100" i="33"/>
  <c r="U99" i="33"/>
  <c r="U98" i="33"/>
  <c r="U97" i="33"/>
  <c r="U96" i="33"/>
  <c r="U95" i="33"/>
  <c r="U94" i="33"/>
  <c r="T93" i="33"/>
  <c r="S93" i="33"/>
  <c r="R93" i="33"/>
  <c r="Q93" i="33"/>
  <c r="P93" i="33"/>
  <c r="O93" i="33"/>
  <c r="N93" i="33"/>
  <c r="M93" i="33"/>
  <c r="L93" i="33"/>
  <c r="K93" i="33"/>
  <c r="J93" i="33"/>
  <c r="I93" i="33"/>
  <c r="H93" i="33"/>
  <c r="G93" i="33"/>
  <c r="F93" i="33"/>
  <c r="E93" i="33"/>
  <c r="D93" i="33"/>
  <c r="C93" i="33"/>
  <c r="U92" i="33"/>
  <c r="U91" i="33"/>
  <c r="U90" i="33"/>
  <c r="U89" i="33"/>
  <c r="T88" i="33"/>
  <c r="S88" i="33"/>
  <c r="R88" i="33"/>
  <c r="Q88" i="33"/>
  <c r="P88" i="33"/>
  <c r="O88" i="33"/>
  <c r="N88" i="33"/>
  <c r="M88" i="33"/>
  <c r="L88" i="33"/>
  <c r="K88" i="33"/>
  <c r="J88" i="33"/>
  <c r="I88" i="33"/>
  <c r="H88" i="33"/>
  <c r="G88" i="33"/>
  <c r="F88" i="33"/>
  <c r="E88" i="33"/>
  <c r="D88" i="33"/>
  <c r="C88" i="33"/>
  <c r="U87" i="33"/>
  <c r="U86" i="33"/>
  <c r="U85" i="33"/>
  <c r="U84" i="33"/>
  <c r="T83" i="33"/>
  <c r="S83" i="33"/>
  <c r="R83" i="33"/>
  <c r="Q83" i="33"/>
  <c r="P83" i="33"/>
  <c r="O83" i="33"/>
  <c r="N83" i="33"/>
  <c r="M83" i="33"/>
  <c r="L83" i="33"/>
  <c r="K83" i="33"/>
  <c r="J83" i="33"/>
  <c r="I83" i="33"/>
  <c r="H83" i="33"/>
  <c r="G83" i="33"/>
  <c r="F83" i="33"/>
  <c r="E83" i="33"/>
  <c r="D83" i="33"/>
  <c r="C83" i="33"/>
  <c r="U70" i="33"/>
  <c r="U71" i="33"/>
  <c r="U69" i="33"/>
  <c r="U68" i="33"/>
  <c r="U67" i="33"/>
  <c r="U66" i="33"/>
  <c r="U65" i="33"/>
  <c r="U64" i="33"/>
  <c r="T63" i="33"/>
  <c r="S63" i="33"/>
  <c r="R63" i="33"/>
  <c r="Q63" i="33"/>
  <c r="P63" i="33"/>
  <c r="O63" i="33"/>
  <c r="N63" i="33"/>
  <c r="M63" i="33"/>
  <c r="L63" i="33"/>
  <c r="K63" i="33"/>
  <c r="J63" i="33"/>
  <c r="I63" i="33"/>
  <c r="H63" i="33"/>
  <c r="G63" i="33"/>
  <c r="F63" i="33"/>
  <c r="E63" i="33"/>
  <c r="D63" i="33"/>
  <c r="C63" i="33"/>
  <c r="U61" i="33"/>
  <c r="U60" i="33"/>
  <c r="U59" i="33"/>
  <c r="U58" i="33"/>
  <c r="U57" i="33"/>
  <c r="U56" i="33"/>
  <c r="T55" i="33"/>
  <c r="S55" i="33"/>
  <c r="R55" i="33"/>
  <c r="Q55" i="33"/>
  <c r="P55" i="33"/>
  <c r="O55" i="33"/>
  <c r="O73" i="33" s="1"/>
  <c r="N55" i="33"/>
  <c r="M55" i="33"/>
  <c r="L55" i="33"/>
  <c r="K55" i="33"/>
  <c r="J55" i="33"/>
  <c r="I55" i="33"/>
  <c r="H55" i="33"/>
  <c r="G55" i="33"/>
  <c r="F55" i="33"/>
  <c r="E55" i="33"/>
  <c r="D55" i="33"/>
  <c r="C55" i="33"/>
  <c r="U53" i="33"/>
  <c r="U52" i="33"/>
  <c r="U51" i="33"/>
  <c r="U50" i="33"/>
  <c r="U49" i="33"/>
  <c r="U48" i="33"/>
  <c r="U47" i="33"/>
  <c r="U46" i="33"/>
  <c r="U45" i="33"/>
  <c r="U44" i="33"/>
  <c r="U43" i="33"/>
  <c r="U42" i="33"/>
  <c r="U41" i="33"/>
  <c r="U40" i="33"/>
  <c r="U39" i="33"/>
  <c r="T38" i="33"/>
  <c r="S38" i="33"/>
  <c r="R38" i="33"/>
  <c r="Q38" i="33"/>
  <c r="P38" i="33"/>
  <c r="O38" i="33"/>
  <c r="N38" i="33"/>
  <c r="M38" i="33"/>
  <c r="L38" i="33"/>
  <c r="K38" i="33"/>
  <c r="J38" i="33"/>
  <c r="I38" i="33"/>
  <c r="H38" i="33"/>
  <c r="G38" i="33"/>
  <c r="G73" i="33" s="1"/>
  <c r="F38" i="33"/>
  <c r="E38" i="33"/>
  <c r="D38" i="33"/>
  <c r="C38" i="33"/>
  <c r="U36" i="33"/>
  <c r="U35" i="33"/>
  <c r="U34" i="33"/>
  <c r="U33" i="33"/>
  <c r="U32" i="33"/>
  <c r="U31" i="33"/>
  <c r="U30" i="33"/>
  <c r="U29" i="33"/>
  <c r="U28" i="33"/>
  <c r="U27" i="33"/>
  <c r="U26" i="33"/>
  <c r="U25" i="33"/>
  <c r="U24" i="33"/>
  <c r="U23" i="33"/>
  <c r="U22" i="33"/>
  <c r="U21" i="33"/>
  <c r="U20" i="33"/>
  <c r="U19" i="33"/>
  <c r="T18" i="33"/>
  <c r="S18" i="33"/>
  <c r="R18" i="33"/>
  <c r="Q18" i="33"/>
  <c r="P18" i="33"/>
  <c r="O18" i="33"/>
  <c r="N18" i="33"/>
  <c r="M18" i="33"/>
  <c r="L18" i="33"/>
  <c r="K18" i="33"/>
  <c r="J18" i="33"/>
  <c r="I18" i="33"/>
  <c r="H18" i="33"/>
  <c r="G18" i="33"/>
  <c r="F18" i="33"/>
  <c r="E18" i="33"/>
  <c r="D18" i="33"/>
  <c r="C18" i="33"/>
  <c r="U16" i="33"/>
  <c r="U15" i="33"/>
  <c r="U14" i="33"/>
  <c r="T13" i="33"/>
  <c r="S13" i="33"/>
  <c r="R13" i="33"/>
  <c r="Q13" i="33"/>
  <c r="P13" i="33"/>
  <c r="O13" i="33"/>
  <c r="N13" i="33"/>
  <c r="M13" i="33"/>
  <c r="L13" i="33"/>
  <c r="K13" i="33"/>
  <c r="J13" i="33"/>
  <c r="I13" i="33"/>
  <c r="H13" i="33"/>
  <c r="G13" i="33"/>
  <c r="F13" i="33"/>
  <c r="E13" i="33"/>
  <c r="D13" i="33"/>
  <c r="C13" i="33"/>
  <c r="U11" i="33"/>
  <c r="U10" i="33"/>
  <c r="U9" i="33"/>
  <c r="T8" i="33"/>
  <c r="S8" i="33"/>
  <c r="R8" i="33"/>
  <c r="Q8" i="33"/>
  <c r="P8" i="33"/>
  <c r="O8" i="33"/>
  <c r="N8" i="33"/>
  <c r="M8" i="33"/>
  <c r="L8" i="33"/>
  <c r="K8" i="33"/>
  <c r="J8" i="33"/>
  <c r="I8" i="33"/>
  <c r="H8" i="33"/>
  <c r="G8" i="33"/>
  <c r="F8" i="33"/>
  <c r="E8" i="33"/>
  <c r="D8" i="33"/>
  <c r="C8" i="33"/>
  <c r="U147" i="32"/>
  <c r="U146" i="32"/>
  <c r="U145" i="32"/>
  <c r="U144" i="32"/>
  <c r="U143" i="32"/>
  <c r="U142" i="32"/>
  <c r="U141" i="32"/>
  <c r="U140" i="32"/>
  <c r="U139" i="32"/>
  <c r="T138" i="32"/>
  <c r="S138" i="32"/>
  <c r="R138" i="32"/>
  <c r="Q138" i="32"/>
  <c r="P138" i="32"/>
  <c r="O138" i="32"/>
  <c r="N138" i="32"/>
  <c r="M138" i="32"/>
  <c r="L138" i="32"/>
  <c r="K138" i="32"/>
  <c r="J138" i="32"/>
  <c r="I138" i="32"/>
  <c r="H138" i="32"/>
  <c r="G138" i="32"/>
  <c r="F138" i="32"/>
  <c r="E138" i="32"/>
  <c r="D138" i="32"/>
  <c r="C138" i="32"/>
  <c r="U137" i="32"/>
  <c r="U136" i="32"/>
  <c r="U135" i="32"/>
  <c r="U134" i="32"/>
  <c r="U133" i="32"/>
  <c r="U132" i="32"/>
  <c r="U131" i="32"/>
  <c r="T130" i="32"/>
  <c r="S130" i="32"/>
  <c r="R130" i="32"/>
  <c r="Q130" i="32"/>
  <c r="P130" i="32"/>
  <c r="O130" i="32"/>
  <c r="N130" i="32"/>
  <c r="M130" i="32"/>
  <c r="L130" i="32"/>
  <c r="K130" i="32"/>
  <c r="J130" i="32"/>
  <c r="I130" i="32"/>
  <c r="H130" i="32"/>
  <c r="G130" i="32"/>
  <c r="F130" i="32"/>
  <c r="E130" i="32"/>
  <c r="D130" i="32"/>
  <c r="C130" i="32"/>
  <c r="U129" i="32"/>
  <c r="U128" i="32"/>
  <c r="U127" i="32"/>
  <c r="U126" i="32"/>
  <c r="U125" i="32"/>
  <c r="U124" i="32"/>
  <c r="U123" i="32"/>
  <c r="U122" i="32"/>
  <c r="U121" i="32"/>
  <c r="U120" i="32"/>
  <c r="U119" i="32"/>
  <c r="U118" i="32"/>
  <c r="U117" i="32"/>
  <c r="U116" i="32"/>
  <c r="U115" i="32"/>
  <c r="U114" i="32"/>
  <c r="T113" i="32"/>
  <c r="S113" i="32"/>
  <c r="R113" i="32"/>
  <c r="Q113" i="32"/>
  <c r="P113" i="32"/>
  <c r="O113" i="32"/>
  <c r="N113" i="32"/>
  <c r="M113" i="32"/>
  <c r="L113" i="32"/>
  <c r="K113" i="32"/>
  <c r="J113" i="32"/>
  <c r="I113" i="32"/>
  <c r="H113" i="32"/>
  <c r="G113" i="32"/>
  <c r="F113" i="32"/>
  <c r="E113" i="32"/>
  <c r="D113" i="32"/>
  <c r="C113" i="32"/>
  <c r="U112" i="32"/>
  <c r="U111" i="32"/>
  <c r="U110" i="32"/>
  <c r="U109" i="32"/>
  <c r="U108" i="32"/>
  <c r="U107" i="32"/>
  <c r="U106" i="32"/>
  <c r="U105" i="32"/>
  <c r="U104" i="32"/>
  <c r="U103" i="32"/>
  <c r="U102" i="32"/>
  <c r="U101" i="32"/>
  <c r="U100" i="32"/>
  <c r="U99" i="32"/>
  <c r="U98" i="32"/>
  <c r="U97" i="32"/>
  <c r="U96" i="32"/>
  <c r="U95" i="32"/>
  <c r="U94" i="32"/>
  <c r="T93" i="32"/>
  <c r="S93" i="32"/>
  <c r="R93" i="32"/>
  <c r="Q93" i="32"/>
  <c r="P93" i="32"/>
  <c r="O93" i="32"/>
  <c r="N93" i="32"/>
  <c r="M93" i="32"/>
  <c r="L93" i="32"/>
  <c r="K93" i="32"/>
  <c r="J93" i="32"/>
  <c r="I93" i="32"/>
  <c r="H93" i="32"/>
  <c r="G93" i="32"/>
  <c r="F93" i="32"/>
  <c r="E93" i="32"/>
  <c r="D93" i="32"/>
  <c r="C93" i="32"/>
  <c r="U92" i="32"/>
  <c r="U91" i="32"/>
  <c r="U90" i="32"/>
  <c r="U89" i="32"/>
  <c r="T88" i="32"/>
  <c r="S88" i="32"/>
  <c r="R88" i="32"/>
  <c r="Q88" i="32"/>
  <c r="P88" i="32"/>
  <c r="O88" i="32"/>
  <c r="N88" i="32"/>
  <c r="M88" i="32"/>
  <c r="L88" i="32"/>
  <c r="K88" i="32"/>
  <c r="J88" i="32"/>
  <c r="I88" i="32"/>
  <c r="H88" i="32"/>
  <c r="G88" i="32"/>
  <c r="F88" i="32"/>
  <c r="E88" i="32"/>
  <c r="D88" i="32"/>
  <c r="C88" i="32"/>
  <c r="U87" i="32"/>
  <c r="U86" i="32"/>
  <c r="U85" i="32"/>
  <c r="U84" i="32"/>
  <c r="T83" i="32"/>
  <c r="S83" i="32"/>
  <c r="R83" i="32"/>
  <c r="Q83" i="32"/>
  <c r="P83" i="32"/>
  <c r="O83" i="32"/>
  <c r="N83" i="32"/>
  <c r="M83" i="32"/>
  <c r="L83" i="32"/>
  <c r="K83" i="32"/>
  <c r="J83" i="32"/>
  <c r="I83" i="32"/>
  <c r="H83" i="32"/>
  <c r="G83" i="32"/>
  <c r="F83" i="32"/>
  <c r="E83" i="32"/>
  <c r="D83" i="32"/>
  <c r="C83" i="32"/>
  <c r="U70" i="32"/>
  <c r="U71" i="32"/>
  <c r="U69" i="32"/>
  <c r="U68" i="32"/>
  <c r="U67" i="32"/>
  <c r="U66" i="32"/>
  <c r="U65" i="32"/>
  <c r="U64" i="32"/>
  <c r="T63" i="32"/>
  <c r="S63" i="32"/>
  <c r="R63" i="32"/>
  <c r="Q63" i="32"/>
  <c r="P63" i="32"/>
  <c r="O63" i="32"/>
  <c r="N63" i="32"/>
  <c r="M63" i="32"/>
  <c r="L63" i="32"/>
  <c r="K63" i="32"/>
  <c r="J63" i="32"/>
  <c r="I63" i="32"/>
  <c r="H63" i="32"/>
  <c r="G63" i="32"/>
  <c r="F63" i="32"/>
  <c r="E63" i="32"/>
  <c r="D63" i="32"/>
  <c r="C63" i="32"/>
  <c r="U61" i="32"/>
  <c r="U60" i="32"/>
  <c r="U59" i="32"/>
  <c r="U58" i="32"/>
  <c r="U57" i="32"/>
  <c r="U56" i="32"/>
  <c r="T55" i="32"/>
  <c r="S55" i="32"/>
  <c r="R55" i="32"/>
  <c r="Q55" i="32"/>
  <c r="P55" i="32"/>
  <c r="O55" i="32"/>
  <c r="N55" i="32"/>
  <c r="M55" i="32"/>
  <c r="L55" i="32"/>
  <c r="K55" i="32"/>
  <c r="J55" i="32"/>
  <c r="I55" i="32"/>
  <c r="H55" i="32"/>
  <c r="G55" i="32"/>
  <c r="F55" i="32"/>
  <c r="E55" i="32"/>
  <c r="D55" i="32"/>
  <c r="C55" i="32"/>
  <c r="U53" i="32"/>
  <c r="U52" i="32"/>
  <c r="U51" i="32"/>
  <c r="U50" i="32"/>
  <c r="U49" i="32"/>
  <c r="U48" i="32"/>
  <c r="U47" i="32"/>
  <c r="U46" i="32"/>
  <c r="U45" i="32"/>
  <c r="U44" i="32"/>
  <c r="U43" i="32"/>
  <c r="U42" i="32"/>
  <c r="U41" i="32"/>
  <c r="U40" i="32"/>
  <c r="U39" i="32"/>
  <c r="T38" i="32"/>
  <c r="S38" i="32"/>
  <c r="R38" i="32"/>
  <c r="Q38" i="32"/>
  <c r="P38" i="32"/>
  <c r="O38" i="32"/>
  <c r="N38" i="32"/>
  <c r="M38" i="32"/>
  <c r="L38" i="32"/>
  <c r="K38" i="32"/>
  <c r="J38" i="32"/>
  <c r="I38" i="32"/>
  <c r="H38" i="32"/>
  <c r="G38" i="32"/>
  <c r="F38" i="32"/>
  <c r="E38" i="32"/>
  <c r="D38" i="32"/>
  <c r="C38" i="32"/>
  <c r="U36" i="32"/>
  <c r="U35" i="32"/>
  <c r="U34" i="32"/>
  <c r="U33" i="32"/>
  <c r="U32" i="32"/>
  <c r="U31" i="32"/>
  <c r="U30" i="32"/>
  <c r="U29" i="32"/>
  <c r="U28" i="32"/>
  <c r="U27" i="32"/>
  <c r="U26" i="32"/>
  <c r="U25" i="32"/>
  <c r="U24" i="32"/>
  <c r="U23" i="32"/>
  <c r="U22" i="32"/>
  <c r="U21" i="32"/>
  <c r="U20" i="32"/>
  <c r="U19" i="32"/>
  <c r="T18" i="32"/>
  <c r="S18" i="32"/>
  <c r="R18" i="32"/>
  <c r="Q18" i="32"/>
  <c r="P18" i="32"/>
  <c r="O18" i="32"/>
  <c r="N18" i="32"/>
  <c r="M18" i="32"/>
  <c r="L18" i="32"/>
  <c r="K18" i="32"/>
  <c r="J18" i="32"/>
  <c r="I18" i="32"/>
  <c r="H18" i="32"/>
  <c r="G18" i="32"/>
  <c r="F18" i="32"/>
  <c r="E18" i="32"/>
  <c r="D18" i="32"/>
  <c r="C18" i="32"/>
  <c r="U16" i="32"/>
  <c r="U15" i="32"/>
  <c r="U14" i="32"/>
  <c r="T13" i="32"/>
  <c r="S13" i="32"/>
  <c r="R13" i="32"/>
  <c r="Q13" i="32"/>
  <c r="P13" i="32"/>
  <c r="O13" i="32"/>
  <c r="N13" i="32"/>
  <c r="M13" i="32"/>
  <c r="L13" i="32"/>
  <c r="K13" i="32"/>
  <c r="J13" i="32"/>
  <c r="I13" i="32"/>
  <c r="H13" i="32"/>
  <c r="G13" i="32"/>
  <c r="F13" i="32"/>
  <c r="E13" i="32"/>
  <c r="D13" i="32"/>
  <c r="C13" i="32"/>
  <c r="U11" i="32"/>
  <c r="U10" i="32"/>
  <c r="U9" i="32"/>
  <c r="T8" i="32"/>
  <c r="S8" i="32"/>
  <c r="R8" i="32"/>
  <c r="Q8" i="32"/>
  <c r="P8" i="32"/>
  <c r="O8" i="32"/>
  <c r="N8" i="32"/>
  <c r="M8" i="32"/>
  <c r="L8" i="32"/>
  <c r="K8" i="32"/>
  <c r="J8" i="32"/>
  <c r="I8" i="32"/>
  <c r="H8" i="32"/>
  <c r="G8" i="32"/>
  <c r="F8" i="32"/>
  <c r="E8" i="32"/>
  <c r="D8" i="32"/>
  <c r="C8" i="32"/>
  <c r="U147" i="31"/>
  <c r="U146" i="31"/>
  <c r="U145" i="31"/>
  <c r="U144" i="31"/>
  <c r="U143" i="31"/>
  <c r="U142" i="31"/>
  <c r="U141" i="31"/>
  <c r="U140" i="31"/>
  <c r="U139" i="31"/>
  <c r="T138" i="31"/>
  <c r="S138" i="31"/>
  <c r="R138" i="31"/>
  <c r="Q138" i="31"/>
  <c r="P138" i="31"/>
  <c r="O138" i="31"/>
  <c r="N138" i="31"/>
  <c r="M138" i="31"/>
  <c r="L138" i="31"/>
  <c r="K138" i="31"/>
  <c r="J138" i="31"/>
  <c r="I138" i="31"/>
  <c r="H138" i="31"/>
  <c r="G138" i="31"/>
  <c r="F138" i="31"/>
  <c r="E138" i="31"/>
  <c r="D138" i="31"/>
  <c r="C138" i="31"/>
  <c r="U137" i="31"/>
  <c r="U136" i="31"/>
  <c r="U135" i="31"/>
  <c r="U134" i="31"/>
  <c r="U133" i="31"/>
  <c r="U132" i="31"/>
  <c r="U131" i="31"/>
  <c r="T130" i="31"/>
  <c r="S130" i="31"/>
  <c r="R130" i="31"/>
  <c r="Q130" i="31"/>
  <c r="P130" i="31"/>
  <c r="O130" i="31"/>
  <c r="N130" i="31"/>
  <c r="N148" i="31" s="1"/>
  <c r="M130" i="31"/>
  <c r="L130" i="31"/>
  <c r="K130" i="31"/>
  <c r="J130" i="31"/>
  <c r="I130" i="31"/>
  <c r="H130" i="31"/>
  <c r="G130" i="31"/>
  <c r="F130" i="31"/>
  <c r="E130" i="31"/>
  <c r="D130" i="31"/>
  <c r="C130" i="31"/>
  <c r="U129" i="31"/>
  <c r="U128" i="31"/>
  <c r="U127" i="31"/>
  <c r="U126" i="31"/>
  <c r="U125" i="31"/>
  <c r="U124" i="31"/>
  <c r="U123" i="31"/>
  <c r="U122" i="31"/>
  <c r="U121" i="31"/>
  <c r="U120" i="31"/>
  <c r="U119" i="31"/>
  <c r="U118" i="31"/>
  <c r="U117" i="31"/>
  <c r="U116" i="31"/>
  <c r="U115" i="31"/>
  <c r="U114" i="31"/>
  <c r="T113" i="31"/>
  <c r="S113" i="31"/>
  <c r="R113" i="31"/>
  <c r="Q113" i="31"/>
  <c r="P113" i="31"/>
  <c r="O113" i="31"/>
  <c r="N113" i="31"/>
  <c r="M113" i="31"/>
  <c r="L113" i="31"/>
  <c r="K113" i="31"/>
  <c r="J113" i="31"/>
  <c r="I113" i="31"/>
  <c r="H113" i="31"/>
  <c r="G113" i="31"/>
  <c r="F113" i="31"/>
  <c r="E113" i="31"/>
  <c r="D113" i="31"/>
  <c r="C113" i="31"/>
  <c r="U112" i="31"/>
  <c r="U111" i="31"/>
  <c r="U110" i="31"/>
  <c r="U109" i="31"/>
  <c r="U108" i="31"/>
  <c r="U107" i="31"/>
  <c r="U106" i="31"/>
  <c r="U105" i="31"/>
  <c r="U104" i="31"/>
  <c r="U103" i="31"/>
  <c r="U102" i="31"/>
  <c r="U101" i="31"/>
  <c r="U100" i="31"/>
  <c r="U99" i="31"/>
  <c r="U98" i="31"/>
  <c r="U97" i="31"/>
  <c r="U96" i="31"/>
  <c r="U95" i="31"/>
  <c r="U94" i="31"/>
  <c r="T93" i="31"/>
  <c r="S93" i="31"/>
  <c r="R93" i="31"/>
  <c r="Q93" i="31"/>
  <c r="P93" i="31"/>
  <c r="O93" i="31"/>
  <c r="N93" i="31"/>
  <c r="M93" i="31"/>
  <c r="L93" i="31"/>
  <c r="K93" i="31"/>
  <c r="J93" i="31"/>
  <c r="I93" i="31"/>
  <c r="H93" i="31"/>
  <c r="G93" i="31"/>
  <c r="F93" i="31"/>
  <c r="E93" i="31"/>
  <c r="D93" i="31"/>
  <c r="C93" i="31"/>
  <c r="U92" i="31"/>
  <c r="U91" i="31"/>
  <c r="U90" i="31"/>
  <c r="U89" i="31"/>
  <c r="T88" i="31"/>
  <c r="S88" i="31"/>
  <c r="R88" i="31"/>
  <c r="Q88" i="31"/>
  <c r="P88" i="31"/>
  <c r="O88" i="31"/>
  <c r="N88" i="31"/>
  <c r="M88" i="31"/>
  <c r="L88" i="31"/>
  <c r="K88" i="31"/>
  <c r="J88" i="31"/>
  <c r="I88" i="31"/>
  <c r="H88" i="31"/>
  <c r="G88" i="31"/>
  <c r="F88" i="31"/>
  <c r="E88" i="31"/>
  <c r="D88" i="31"/>
  <c r="C88" i="31"/>
  <c r="U87" i="31"/>
  <c r="U86" i="31"/>
  <c r="U85" i="31"/>
  <c r="U84" i="31"/>
  <c r="T83" i="31"/>
  <c r="S83" i="31"/>
  <c r="R83" i="31"/>
  <c r="Q83" i="31"/>
  <c r="P83" i="31"/>
  <c r="O83" i="31"/>
  <c r="N83" i="31"/>
  <c r="M83" i="31"/>
  <c r="L83" i="31"/>
  <c r="K83" i="31"/>
  <c r="J83" i="31"/>
  <c r="I83" i="31"/>
  <c r="H83" i="31"/>
  <c r="G83" i="31"/>
  <c r="F83" i="31"/>
  <c r="E83" i="31"/>
  <c r="D83" i="31"/>
  <c r="C83" i="31"/>
  <c r="U70" i="31"/>
  <c r="U71" i="31"/>
  <c r="U69" i="31"/>
  <c r="U68" i="31"/>
  <c r="U67" i="31"/>
  <c r="U66" i="31"/>
  <c r="U65" i="31"/>
  <c r="U64" i="31"/>
  <c r="T63" i="31"/>
  <c r="S63" i="31"/>
  <c r="R63" i="31"/>
  <c r="Q63" i="31"/>
  <c r="P63" i="31"/>
  <c r="O63" i="31"/>
  <c r="N63" i="31"/>
  <c r="M63" i="31"/>
  <c r="L63" i="31"/>
  <c r="K63" i="31"/>
  <c r="J63" i="31"/>
  <c r="I63" i="31"/>
  <c r="H63" i="31"/>
  <c r="G63" i="31"/>
  <c r="F63" i="31"/>
  <c r="E63" i="31"/>
  <c r="D63" i="31"/>
  <c r="C63" i="31"/>
  <c r="U61" i="31"/>
  <c r="U60" i="31"/>
  <c r="U59" i="31"/>
  <c r="U58" i="31"/>
  <c r="U57" i="31"/>
  <c r="U56" i="31"/>
  <c r="T55" i="31"/>
  <c r="S55" i="31"/>
  <c r="R55" i="31"/>
  <c r="Q55" i="31"/>
  <c r="P55" i="31"/>
  <c r="O55" i="31"/>
  <c r="N55" i="31"/>
  <c r="M55" i="31"/>
  <c r="L55" i="31"/>
  <c r="K55" i="31"/>
  <c r="J55" i="31"/>
  <c r="I55" i="31"/>
  <c r="H55" i="31"/>
  <c r="G55" i="31"/>
  <c r="F55" i="31"/>
  <c r="E55" i="31"/>
  <c r="D55" i="31"/>
  <c r="C55" i="31"/>
  <c r="U53" i="31"/>
  <c r="U52" i="31"/>
  <c r="U51" i="31"/>
  <c r="U50" i="31"/>
  <c r="U49" i="31"/>
  <c r="U48" i="31"/>
  <c r="U47" i="31"/>
  <c r="U46" i="31"/>
  <c r="U45" i="31"/>
  <c r="U44" i="31"/>
  <c r="U43" i="31"/>
  <c r="U42" i="31"/>
  <c r="U41" i="31"/>
  <c r="U40" i="31"/>
  <c r="U39" i="31"/>
  <c r="T38" i="31"/>
  <c r="S38" i="31"/>
  <c r="R38" i="31"/>
  <c r="Q38" i="31"/>
  <c r="P38" i="31"/>
  <c r="O38" i="31"/>
  <c r="N38" i="31"/>
  <c r="M38" i="31"/>
  <c r="L38" i="31"/>
  <c r="K38" i="31"/>
  <c r="J38" i="31"/>
  <c r="I38" i="31"/>
  <c r="H38" i="31"/>
  <c r="G38" i="31"/>
  <c r="F38" i="31"/>
  <c r="E38" i="31"/>
  <c r="D38" i="31"/>
  <c r="C38" i="31"/>
  <c r="U36" i="31"/>
  <c r="U35" i="31"/>
  <c r="U34" i="31"/>
  <c r="U33" i="31"/>
  <c r="U32" i="31"/>
  <c r="U31" i="31"/>
  <c r="U30" i="31"/>
  <c r="U29" i="31"/>
  <c r="U28" i="31"/>
  <c r="U27" i="31"/>
  <c r="U26" i="31"/>
  <c r="U25" i="31"/>
  <c r="U24" i="31"/>
  <c r="U23" i="31"/>
  <c r="U22" i="31"/>
  <c r="U21" i="31"/>
  <c r="U20" i="31"/>
  <c r="U19" i="31"/>
  <c r="T18" i="31"/>
  <c r="S18" i="31"/>
  <c r="R18" i="31"/>
  <c r="Q18" i="31"/>
  <c r="P18" i="31"/>
  <c r="O18" i="31"/>
  <c r="N18" i="31"/>
  <c r="M18" i="31"/>
  <c r="L18" i="31"/>
  <c r="K18" i="31"/>
  <c r="J18" i="31"/>
  <c r="I18" i="31"/>
  <c r="H18" i="31"/>
  <c r="G18" i="31"/>
  <c r="F18" i="31"/>
  <c r="E18" i="31"/>
  <c r="D18" i="31"/>
  <c r="C18" i="31"/>
  <c r="U16" i="31"/>
  <c r="U15" i="31"/>
  <c r="U14" i="31"/>
  <c r="T13" i="31"/>
  <c r="S13" i="31"/>
  <c r="R13" i="31"/>
  <c r="Q13" i="31"/>
  <c r="P13" i="31"/>
  <c r="O13" i="31"/>
  <c r="N13" i="31"/>
  <c r="M13" i="31"/>
  <c r="L13" i="31"/>
  <c r="K13" i="31"/>
  <c r="J13" i="31"/>
  <c r="I13" i="31"/>
  <c r="H13" i="31"/>
  <c r="G13" i="31"/>
  <c r="F13" i="31"/>
  <c r="E13" i="31"/>
  <c r="D13" i="31"/>
  <c r="C13" i="31"/>
  <c r="U11" i="31"/>
  <c r="U10" i="31"/>
  <c r="U9" i="31"/>
  <c r="T8" i="31"/>
  <c r="S8" i="31"/>
  <c r="R8" i="31"/>
  <c r="Q8" i="31"/>
  <c r="P8" i="31"/>
  <c r="O8" i="31"/>
  <c r="N8" i="31"/>
  <c r="M8" i="31"/>
  <c r="L8" i="31"/>
  <c r="K8" i="31"/>
  <c r="J8" i="31"/>
  <c r="I8" i="31"/>
  <c r="H8" i="31"/>
  <c r="G8" i="31"/>
  <c r="F8" i="31"/>
  <c r="E8" i="31"/>
  <c r="D8" i="31"/>
  <c r="C8" i="31"/>
  <c r="AP150" i="30"/>
  <c r="AO150" i="30"/>
  <c r="F148" i="27"/>
  <c r="G148" i="27" s="1"/>
  <c r="C148" i="27"/>
  <c r="B148" i="27"/>
  <c r="F147" i="27"/>
  <c r="G147" i="27" s="1"/>
  <c r="C147" i="27"/>
  <c r="B147" i="27"/>
  <c r="F146" i="27"/>
  <c r="G146" i="27" s="1"/>
  <c r="C146" i="27"/>
  <c r="B146" i="27"/>
  <c r="F145" i="27"/>
  <c r="G145" i="27" s="1"/>
  <c r="C145" i="27"/>
  <c r="D145" i="27" s="1"/>
  <c r="B145" i="27"/>
  <c r="F144" i="27"/>
  <c r="G144" i="27" s="1"/>
  <c r="C144" i="27"/>
  <c r="B144" i="27"/>
  <c r="F143" i="27"/>
  <c r="C143" i="27"/>
  <c r="B143" i="27"/>
  <c r="F142" i="27"/>
  <c r="G142" i="27" s="1"/>
  <c r="C142" i="27"/>
  <c r="B142" i="27"/>
  <c r="F141" i="27"/>
  <c r="C141" i="27"/>
  <c r="B141" i="27"/>
  <c r="F140" i="27"/>
  <c r="G140" i="27" s="1"/>
  <c r="C140" i="27"/>
  <c r="B140" i="27"/>
  <c r="D140" i="27" s="1"/>
  <c r="F139" i="27"/>
  <c r="G139" i="27" s="1"/>
  <c r="C139" i="27"/>
  <c r="B139" i="27"/>
  <c r="F138" i="27"/>
  <c r="G138" i="27" s="1"/>
  <c r="C138" i="27"/>
  <c r="B138" i="27"/>
  <c r="F137" i="27"/>
  <c r="G137" i="27" s="1"/>
  <c r="C137" i="27"/>
  <c r="B137" i="27"/>
  <c r="F136" i="27"/>
  <c r="G136" i="27" s="1"/>
  <c r="C136" i="27"/>
  <c r="B136" i="27"/>
  <c r="D136" i="27" s="1"/>
  <c r="F135" i="27"/>
  <c r="C135" i="27"/>
  <c r="B135" i="27"/>
  <c r="F134" i="27"/>
  <c r="G134" i="27" s="1"/>
  <c r="C134" i="27"/>
  <c r="B134" i="27"/>
  <c r="F133" i="27"/>
  <c r="C133" i="27"/>
  <c r="B133" i="27"/>
  <c r="F132" i="27"/>
  <c r="G132" i="27" s="1"/>
  <c r="C132" i="27"/>
  <c r="B132" i="27"/>
  <c r="D132" i="27" s="1"/>
  <c r="F131" i="27"/>
  <c r="C131" i="27"/>
  <c r="B131" i="27"/>
  <c r="F130" i="27"/>
  <c r="G130" i="27" s="1"/>
  <c r="C130" i="27"/>
  <c r="B130" i="27"/>
  <c r="F129" i="27"/>
  <c r="C129" i="27"/>
  <c r="D129" i="27" s="1"/>
  <c r="B129" i="27"/>
  <c r="F128" i="27"/>
  <c r="G128" i="27" s="1"/>
  <c r="C128" i="27"/>
  <c r="B128" i="27"/>
  <c r="F127" i="27"/>
  <c r="C127" i="27"/>
  <c r="B127" i="27"/>
  <c r="F126" i="27"/>
  <c r="C126" i="27"/>
  <c r="B126" i="27"/>
  <c r="F125" i="27"/>
  <c r="C125" i="27"/>
  <c r="B125" i="27"/>
  <c r="F124" i="27"/>
  <c r="C124" i="27"/>
  <c r="B124" i="27"/>
  <c r="D124" i="27" s="1"/>
  <c r="F123" i="27"/>
  <c r="G123" i="27" s="1"/>
  <c r="C123" i="27"/>
  <c r="B123" i="27"/>
  <c r="F122" i="27"/>
  <c r="G122" i="27" s="1"/>
  <c r="C122" i="27"/>
  <c r="B122" i="27"/>
  <c r="F121" i="27"/>
  <c r="G121" i="27" s="1"/>
  <c r="C121" i="27"/>
  <c r="B121" i="27"/>
  <c r="F120" i="27"/>
  <c r="G120" i="27" s="1"/>
  <c r="C120" i="27"/>
  <c r="B120" i="27"/>
  <c r="D120" i="27" s="1"/>
  <c r="F119" i="27"/>
  <c r="G119" i="27" s="1"/>
  <c r="C119" i="27"/>
  <c r="B119" i="27"/>
  <c r="F118" i="27"/>
  <c r="C118" i="27"/>
  <c r="B118" i="27"/>
  <c r="F117" i="27"/>
  <c r="C117" i="27"/>
  <c r="B117" i="27"/>
  <c r="F116" i="27"/>
  <c r="C116" i="27"/>
  <c r="B116" i="27"/>
  <c r="D116" i="27" s="1"/>
  <c r="F115" i="27"/>
  <c r="C115" i="27"/>
  <c r="B115" i="27"/>
  <c r="F114" i="27"/>
  <c r="G114" i="27" s="1"/>
  <c r="C114" i="27"/>
  <c r="B114" i="27"/>
  <c r="F113" i="27"/>
  <c r="C113" i="27"/>
  <c r="D113" i="27" s="1"/>
  <c r="B113" i="27"/>
  <c r="F112" i="27"/>
  <c r="G112" i="27" s="1"/>
  <c r="C112" i="27"/>
  <c r="B112" i="27"/>
  <c r="D112" i="27" s="1"/>
  <c r="F111" i="27"/>
  <c r="G111" i="27" s="1"/>
  <c r="C111" i="27"/>
  <c r="B111" i="27"/>
  <c r="D111" i="27" s="1"/>
  <c r="F110" i="27"/>
  <c r="C110" i="27"/>
  <c r="B110" i="27"/>
  <c r="F109" i="27"/>
  <c r="C109" i="27"/>
  <c r="B109" i="27"/>
  <c r="F108" i="27"/>
  <c r="G108" i="27" s="1"/>
  <c r="C108" i="27"/>
  <c r="B108" i="27"/>
  <c r="D108" i="27" s="1"/>
  <c r="F107" i="27"/>
  <c r="C107" i="27"/>
  <c r="B107" i="27"/>
  <c r="F106" i="27"/>
  <c r="G106" i="27" s="1"/>
  <c r="C106" i="27"/>
  <c r="B106" i="27"/>
  <c r="F105" i="27"/>
  <c r="G105" i="27" s="1"/>
  <c r="C105" i="27"/>
  <c r="B105" i="27"/>
  <c r="F104" i="27"/>
  <c r="G104" i="27" s="1"/>
  <c r="C104" i="27"/>
  <c r="B104" i="27"/>
  <c r="F103" i="27"/>
  <c r="C103" i="27"/>
  <c r="B103" i="27"/>
  <c r="F102" i="27"/>
  <c r="C102" i="27"/>
  <c r="B102" i="27"/>
  <c r="F101" i="27"/>
  <c r="C101" i="27"/>
  <c r="B101" i="27"/>
  <c r="F100" i="27"/>
  <c r="C100" i="27"/>
  <c r="B100" i="27"/>
  <c r="F99" i="27"/>
  <c r="C99" i="27"/>
  <c r="B99" i="27"/>
  <c r="F98" i="27"/>
  <c r="G98" i="27" s="1"/>
  <c r="C98" i="27"/>
  <c r="B98" i="27"/>
  <c r="F97" i="27"/>
  <c r="C97" i="27"/>
  <c r="D97" i="27" s="1"/>
  <c r="B97" i="27"/>
  <c r="F96" i="27"/>
  <c r="G96" i="27" s="1"/>
  <c r="C96" i="27"/>
  <c r="B96" i="27"/>
  <c r="F95" i="27"/>
  <c r="G95" i="27" s="1"/>
  <c r="C95" i="27"/>
  <c r="B95" i="27"/>
  <c r="F94" i="27"/>
  <c r="C94" i="27"/>
  <c r="B94" i="27"/>
  <c r="F93" i="27"/>
  <c r="C93" i="27"/>
  <c r="B93" i="27"/>
  <c r="F92" i="27"/>
  <c r="G92" i="27" s="1"/>
  <c r="C92" i="27"/>
  <c r="B92" i="27"/>
  <c r="F91" i="27"/>
  <c r="G91" i="27" s="1"/>
  <c r="C91" i="27"/>
  <c r="B91" i="27"/>
  <c r="F90" i="27"/>
  <c r="G90" i="27" s="1"/>
  <c r="C90" i="27"/>
  <c r="B90" i="27"/>
  <c r="F89" i="27"/>
  <c r="G89" i="27" s="1"/>
  <c r="C89" i="27"/>
  <c r="B89" i="27"/>
  <c r="F88" i="27"/>
  <c r="G88" i="27" s="1"/>
  <c r="C88" i="27"/>
  <c r="B88" i="27"/>
  <c r="F87" i="27"/>
  <c r="C87" i="27"/>
  <c r="B87" i="27"/>
  <c r="F148" i="26"/>
  <c r="C148" i="26"/>
  <c r="B148" i="26"/>
  <c r="F147" i="26"/>
  <c r="C147" i="26"/>
  <c r="B147" i="26"/>
  <c r="F146" i="26"/>
  <c r="G146" i="26" s="1"/>
  <c r="C146" i="26"/>
  <c r="B146" i="26"/>
  <c r="F145" i="26"/>
  <c r="G145" i="26"/>
  <c r="C145" i="26"/>
  <c r="D145" i="26" s="1"/>
  <c r="B145" i="26"/>
  <c r="F144" i="26"/>
  <c r="G144" i="26"/>
  <c r="C144" i="26"/>
  <c r="B144" i="26"/>
  <c r="F143" i="26"/>
  <c r="G143" i="26" s="1"/>
  <c r="C143" i="26"/>
  <c r="D143" i="26" s="1"/>
  <c r="B143" i="26"/>
  <c r="F142" i="26"/>
  <c r="G142" i="26" s="1"/>
  <c r="C142" i="26"/>
  <c r="B142" i="26"/>
  <c r="F141" i="26"/>
  <c r="D141" i="26"/>
  <c r="C141" i="26"/>
  <c r="B141" i="26"/>
  <c r="F140" i="26"/>
  <c r="C140" i="26"/>
  <c r="B140" i="26"/>
  <c r="F139" i="26"/>
  <c r="C139" i="26"/>
  <c r="B139" i="26"/>
  <c r="F138" i="26"/>
  <c r="G138" i="26" s="1"/>
  <c r="C138" i="26"/>
  <c r="B138" i="26"/>
  <c r="F137" i="26"/>
  <c r="G137" i="26"/>
  <c r="C137" i="26"/>
  <c r="B137" i="26"/>
  <c r="F136" i="26"/>
  <c r="G136" i="26" s="1"/>
  <c r="C136" i="26"/>
  <c r="B136" i="26"/>
  <c r="F135" i="26"/>
  <c r="G135" i="26" s="1"/>
  <c r="C135" i="26"/>
  <c r="B135" i="26"/>
  <c r="G134" i="26"/>
  <c r="F134" i="26"/>
  <c r="C134" i="26"/>
  <c r="B134" i="26"/>
  <c r="F133" i="26"/>
  <c r="C133" i="26"/>
  <c r="D133" i="26" s="1"/>
  <c r="B133" i="26"/>
  <c r="F132" i="26"/>
  <c r="C132" i="26"/>
  <c r="B132" i="26"/>
  <c r="F131" i="26"/>
  <c r="C131" i="26"/>
  <c r="D131" i="26" s="1"/>
  <c r="B131" i="26"/>
  <c r="F130" i="26"/>
  <c r="G130" i="26" s="1"/>
  <c r="C130" i="26"/>
  <c r="D130" i="26" s="1"/>
  <c r="B130" i="26"/>
  <c r="F129" i="26"/>
  <c r="G129" i="26"/>
  <c r="C129" i="26"/>
  <c r="B129" i="26"/>
  <c r="F128" i="26"/>
  <c r="C128" i="26"/>
  <c r="B128" i="26"/>
  <c r="F127" i="26"/>
  <c r="G127" i="26" s="1"/>
  <c r="C127" i="26"/>
  <c r="B127" i="26"/>
  <c r="F126" i="26"/>
  <c r="G126" i="26" s="1"/>
  <c r="C126" i="26"/>
  <c r="D126" i="26" s="1"/>
  <c r="B126" i="26"/>
  <c r="F125" i="26"/>
  <c r="G125" i="26"/>
  <c r="C125" i="26"/>
  <c r="D125" i="26" s="1"/>
  <c r="B125" i="26"/>
  <c r="F124" i="26"/>
  <c r="C124" i="26"/>
  <c r="D124" i="26" s="1"/>
  <c r="B124" i="26"/>
  <c r="F123" i="26"/>
  <c r="C123" i="26"/>
  <c r="D123" i="26" s="1"/>
  <c r="B123" i="26"/>
  <c r="F122" i="26"/>
  <c r="G122" i="26" s="1"/>
  <c r="C122" i="26"/>
  <c r="B122" i="26"/>
  <c r="F121" i="26"/>
  <c r="G121" i="26" s="1"/>
  <c r="C121" i="26"/>
  <c r="B121" i="26"/>
  <c r="F120" i="26"/>
  <c r="C120" i="26"/>
  <c r="B120" i="26"/>
  <c r="G119" i="26"/>
  <c r="F119" i="26"/>
  <c r="C119" i="26"/>
  <c r="B119" i="26"/>
  <c r="F118" i="26"/>
  <c r="G118" i="26" s="1"/>
  <c r="C118" i="26"/>
  <c r="B118" i="26"/>
  <c r="F117" i="26"/>
  <c r="G117" i="26" s="1"/>
  <c r="C117" i="26"/>
  <c r="D117" i="26" s="1"/>
  <c r="B117" i="26"/>
  <c r="F116" i="26"/>
  <c r="C116" i="26"/>
  <c r="B116" i="26"/>
  <c r="F115" i="26"/>
  <c r="C115" i="26"/>
  <c r="B115" i="26"/>
  <c r="F114" i="26"/>
  <c r="G114" i="26" s="1"/>
  <c r="C114" i="26"/>
  <c r="B114" i="26"/>
  <c r="F113" i="26"/>
  <c r="G113" i="26"/>
  <c r="C113" i="26"/>
  <c r="D113" i="26" s="1"/>
  <c r="B113" i="26"/>
  <c r="F112" i="26"/>
  <c r="G112" i="26"/>
  <c r="C112" i="26"/>
  <c r="B112" i="26"/>
  <c r="F111" i="26"/>
  <c r="G111" i="26" s="1"/>
  <c r="C111" i="26"/>
  <c r="D111" i="26" s="1"/>
  <c r="B111" i="26"/>
  <c r="F110" i="26"/>
  <c r="G110" i="26" s="1"/>
  <c r="C110" i="26"/>
  <c r="B110" i="26"/>
  <c r="F109" i="26"/>
  <c r="D109" i="26"/>
  <c r="C109" i="26"/>
  <c r="B109" i="26"/>
  <c r="F108" i="26"/>
  <c r="C108" i="26"/>
  <c r="B108" i="26"/>
  <c r="F107" i="26"/>
  <c r="C107" i="26"/>
  <c r="B107" i="26"/>
  <c r="F106" i="26"/>
  <c r="G106" i="26" s="1"/>
  <c r="C106" i="26"/>
  <c r="B106" i="26"/>
  <c r="F105" i="26"/>
  <c r="G105" i="26"/>
  <c r="C105" i="26"/>
  <c r="B105" i="26"/>
  <c r="F104" i="26"/>
  <c r="G104" i="26" s="1"/>
  <c r="C104" i="26"/>
  <c r="B104" i="26"/>
  <c r="F103" i="26"/>
  <c r="G103" i="26" s="1"/>
  <c r="C103" i="26"/>
  <c r="B103" i="26"/>
  <c r="G102" i="26"/>
  <c r="F102" i="26"/>
  <c r="C102" i="26"/>
  <c r="B102" i="26"/>
  <c r="F101" i="26"/>
  <c r="C101" i="26"/>
  <c r="D101" i="26" s="1"/>
  <c r="B101" i="26"/>
  <c r="F100" i="26"/>
  <c r="C100" i="26"/>
  <c r="B100" i="26"/>
  <c r="F99" i="26"/>
  <c r="C99" i="26"/>
  <c r="D99" i="26" s="1"/>
  <c r="B99" i="26"/>
  <c r="F98" i="26"/>
  <c r="G98" i="26" s="1"/>
  <c r="C98" i="26"/>
  <c r="D98" i="26" s="1"/>
  <c r="B98" i="26"/>
  <c r="F97" i="26"/>
  <c r="G97" i="26"/>
  <c r="C97" i="26"/>
  <c r="B97" i="26"/>
  <c r="F96" i="26"/>
  <c r="C96" i="26"/>
  <c r="B96" i="26"/>
  <c r="F95" i="26"/>
  <c r="G95" i="26" s="1"/>
  <c r="C95" i="26"/>
  <c r="B95" i="26"/>
  <c r="F94" i="26"/>
  <c r="G94" i="26" s="1"/>
  <c r="C94" i="26"/>
  <c r="D94" i="26" s="1"/>
  <c r="B94" i="26"/>
  <c r="F93" i="26"/>
  <c r="G93" i="26"/>
  <c r="C93" i="26"/>
  <c r="D93" i="26" s="1"/>
  <c r="B93" i="26"/>
  <c r="F92" i="26"/>
  <c r="C92" i="26"/>
  <c r="D92" i="26" s="1"/>
  <c r="B92" i="26"/>
  <c r="F91" i="26"/>
  <c r="C91" i="26"/>
  <c r="D91" i="26" s="1"/>
  <c r="B91" i="26"/>
  <c r="F90" i="26"/>
  <c r="G90" i="26" s="1"/>
  <c r="C90" i="26"/>
  <c r="B90" i="26"/>
  <c r="F89" i="26"/>
  <c r="G89" i="26" s="1"/>
  <c r="C89" i="26"/>
  <c r="B89" i="26"/>
  <c r="F88" i="26"/>
  <c r="C88" i="26"/>
  <c r="B88" i="26"/>
  <c r="G87" i="26"/>
  <c r="F87" i="26"/>
  <c r="C87" i="26"/>
  <c r="B87" i="26"/>
  <c r="F148" i="25"/>
  <c r="G148" i="25"/>
  <c r="C148" i="25"/>
  <c r="A148" i="25"/>
  <c r="F147" i="25"/>
  <c r="D147" i="25"/>
  <c r="C147" i="25"/>
  <c r="A147" i="25"/>
  <c r="F146" i="25"/>
  <c r="G146" i="25" s="1"/>
  <c r="C146" i="25"/>
  <c r="D146" i="25" s="1"/>
  <c r="A146" i="25"/>
  <c r="F145" i="25"/>
  <c r="C145" i="25"/>
  <c r="D145" i="25" s="1"/>
  <c r="A145" i="25"/>
  <c r="F144" i="25"/>
  <c r="G144" i="25"/>
  <c r="C144" i="25"/>
  <c r="A144" i="25"/>
  <c r="F143" i="25"/>
  <c r="C143" i="25"/>
  <c r="D143" i="25"/>
  <c r="A143" i="25"/>
  <c r="F142" i="25"/>
  <c r="C142" i="25"/>
  <c r="A142" i="25"/>
  <c r="F141" i="25"/>
  <c r="C141" i="25"/>
  <c r="A141" i="25"/>
  <c r="F140" i="25"/>
  <c r="G140" i="25" s="1"/>
  <c r="C140" i="25"/>
  <c r="D140" i="25" s="1"/>
  <c r="A140" i="25"/>
  <c r="F139" i="25"/>
  <c r="G139" i="25" s="1"/>
  <c r="C139" i="25"/>
  <c r="A139" i="25"/>
  <c r="F138" i="25"/>
  <c r="C138" i="25"/>
  <c r="A138" i="25"/>
  <c r="F137" i="25"/>
  <c r="C137" i="25"/>
  <c r="D137" i="25" s="1"/>
  <c r="A137" i="25"/>
  <c r="F136" i="25"/>
  <c r="G136" i="25" s="1"/>
  <c r="C136" i="25"/>
  <c r="A136" i="25"/>
  <c r="F135" i="25"/>
  <c r="C135" i="25"/>
  <c r="A135" i="25"/>
  <c r="F134" i="25"/>
  <c r="C134" i="25"/>
  <c r="D134" i="25" s="1"/>
  <c r="A134" i="25"/>
  <c r="F133" i="25"/>
  <c r="C133" i="25"/>
  <c r="D133" i="25"/>
  <c r="A133" i="25"/>
  <c r="F132" i="25"/>
  <c r="G132" i="25"/>
  <c r="C132" i="25"/>
  <c r="A132" i="25"/>
  <c r="F131" i="25"/>
  <c r="C131" i="25"/>
  <c r="D131" i="25"/>
  <c r="A131" i="25"/>
  <c r="F130" i="25"/>
  <c r="G130" i="25" s="1"/>
  <c r="C130" i="25"/>
  <c r="A130" i="25"/>
  <c r="F129" i="25"/>
  <c r="G129" i="25" s="1"/>
  <c r="C129" i="25"/>
  <c r="D129" i="25"/>
  <c r="A129" i="25"/>
  <c r="F128" i="25"/>
  <c r="C128" i="25"/>
  <c r="A128" i="25"/>
  <c r="F127" i="25"/>
  <c r="C127" i="25"/>
  <c r="A127" i="25"/>
  <c r="F126" i="25"/>
  <c r="C126" i="25"/>
  <c r="D126" i="25" s="1"/>
  <c r="A126" i="25"/>
  <c r="F125" i="25"/>
  <c r="C125" i="25"/>
  <c r="A125" i="25"/>
  <c r="F124" i="25"/>
  <c r="G124" i="25" s="1"/>
  <c r="C124" i="25"/>
  <c r="A124" i="25"/>
  <c r="F123" i="25"/>
  <c r="C123" i="25"/>
  <c r="A123" i="25"/>
  <c r="F122" i="25"/>
  <c r="C122" i="25"/>
  <c r="D122" i="25" s="1"/>
  <c r="A122" i="25"/>
  <c r="F121" i="25"/>
  <c r="C121" i="25"/>
  <c r="D121" i="25" s="1"/>
  <c r="A121" i="25"/>
  <c r="F120" i="25"/>
  <c r="G120" i="25" s="1"/>
  <c r="C120" i="25"/>
  <c r="D120" i="25" s="1"/>
  <c r="A120" i="25"/>
  <c r="F119" i="25"/>
  <c r="C119" i="25"/>
  <c r="A119" i="25"/>
  <c r="F118" i="25"/>
  <c r="C118" i="25"/>
  <c r="D118" i="25" s="1"/>
  <c r="A118" i="25"/>
  <c r="F117" i="25"/>
  <c r="G117" i="25" s="1"/>
  <c r="C117" i="25"/>
  <c r="D117" i="25"/>
  <c r="A117" i="25"/>
  <c r="F116" i="25"/>
  <c r="G116" i="25" s="1"/>
  <c r="C116" i="25"/>
  <c r="A116" i="25"/>
  <c r="F115" i="25"/>
  <c r="C115" i="25"/>
  <c r="A115" i="25"/>
  <c r="F114" i="25"/>
  <c r="C114" i="25"/>
  <c r="D114" i="25"/>
  <c r="A114" i="25"/>
  <c r="F113" i="25"/>
  <c r="G113" i="25"/>
  <c r="C113" i="25"/>
  <c r="D113" i="25" s="1"/>
  <c r="A113" i="25"/>
  <c r="F112" i="25"/>
  <c r="C112" i="25"/>
  <c r="D112" i="25"/>
  <c r="A112" i="25"/>
  <c r="F111" i="25"/>
  <c r="C111" i="25"/>
  <c r="D111" i="25" s="1"/>
  <c r="A111" i="25"/>
  <c r="F110" i="25"/>
  <c r="C110" i="25"/>
  <c r="D110" i="25"/>
  <c r="A110" i="25"/>
  <c r="F109" i="25"/>
  <c r="G109" i="25"/>
  <c r="C109" i="25"/>
  <c r="A109" i="25"/>
  <c r="F108" i="25"/>
  <c r="C108" i="25"/>
  <c r="A108" i="25"/>
  <c r="F107" i="25"/>
  <c r="G107" i="25" s="1"/>
  <c r="C107" i="25"/>
  <c r="A107" i="25"/>
  <c r="F106" i="25"/>
  <c r="C106" i="25"/>
  <c r="A106" i="25"/>
  <c r="G105" i="25"/>
  <c r="F105" i="25"/>
  <c r="C105" i="25"/>
  <c r="A105" i="25"/>
  <c r="F104" i="25"/>
  <c r="G104" i="25" s="1"/>
  <c r="C104" i="25"/>
  <c r="A104" i="25"/>
  <c r="F103" i="25"/>
  <c r="C103" i="25"/>
  <c r="A103" i="25"/>
  <c r="F102" i="25"/>
  <c r="C102" i="25"/>
  <c r="A102" i="25"/>
  <c r="F101" i="25"/>
  <c r="C101" i="25"/>
  <c r="A101" i="25"/>
  <c r="F100" i="25"/>
  <c r="G100" i="25" s="1"/>
  <c r="C100" i="25"/>
  <c r="A100" i="25"/>
  <c r="F99" i="25"/>
  <c r="C99" i="25"/>
  <c r="A99" i="25"/>
  <c r="F98" i="25"/>
  <c r="G98" i="25"/>
  <c r="C98" i="25"/>
  <c r="D98" i="25" s="1"/>
  <c r="A98" i="25"/>
  <c r="F97" i="25"/>
  <c r="C97" i="25"/>
  <c r="D97" i="25"/>
  <c r="A97" i="25"/>
  <c r="F96" i="25"/>
  <c r="G96" i="25" s="1"/>
  <c r="C96" i="25"/>
  <c r="D96" i="25" s="1"/>
  <c r="A96" i="25"/>
  <c r="F95" i="25"/>
  <c r="C95" i="25"/>
  <c r="A95" i="25"/>
  <c r="F94" i="25"/>
  <c r="C94" i="25"/>
  <c r="A94" i="25"/>
  <c r="F93" i="25"/>
  <c r="C93" i="25"/>
  <c r="A93" i="25"/>
  <c r="F92" i="25"/>
  <c r="C92" i="25"/>
  <c r="D92" i="25"/>
  <c r="A92" i="25"/>
  <c r="F91" i="25"/>
  <c r="G91" i="25"/>
  <c r="C91" i="25"/>
  <c r="A91" i="25"/>
  <c r="F90" i="25"/>
  <c r="C90" i="25"/>
  <c r="D90" i="25"/>
  <c r="A90" i="25"/>
  <c r="F89" i="25"/>
  <c r="G89" i="25" s="1"/>
  <c r="C89" i="25"/>
  <c r="D89" i="25" s="1"/>
  <c r="A89" i="25"/>
  <c r="F88" i="25"/>
  <c r="G88" i="25" s="1"/>
  <c r="C88" i="25"/>
  <c r="D88" i="25"/>
  <c r="A88" i="25"/>
  <c r="F87" i="25"/>
  <c r="C87" i="25"/>
  <c r="D87" i="25" s="1"/>
  <c r="A87" i="25"/>
  <c r="C156" i="24"/>
  <c r="D156" i="24" s="1"/>
  <c r="C155" i="24"/>
  <c r="C154" i="24"/>
  <c r="D154" i="24" s="1"/>
  <c r="C153" i="24"/>
  <c r="C152" i="24"/>
  <c r="D152" i="24" s="1"/>
  <c r="C151" i="24"/>
  <c r="C150" i="24"/>
  <c r="D150" i="24" s="1"/>
  <c r="C149" i="24"/>
  <c r="C146" i="24"/>
  <c r="C145" i="24"/>
  <c r="D145" i="24" s="1"/>
  <c r="C144" i="24"/>
  <c r="D144" i="24" s="1"/>
  <c r="C143" i="24"/>
  <c r="D143" i="24" s="1"/>
  <c r="C142" i="24"/>
  <c r="C141" i="24"/>
  <c r="C138" i="24"/>
  <c r="D138" i="24" s="1"/>
  <c r="C137" i="24"/>
  <c r="C136" i="24"/>
  <c r="C135" i="24"/>
  <c r="C134" i="24"/>
  <c r="D134" i="24"/>
  <c r="C133" i="24"/>
  <c r="D133" i="24" s="1"/>
  <c r="C132" i="24"/>
  <c r="D132" i="24" s="1"/>
  <c r="C131" i="24"/>
  <c r="D131" i="24" s="1"/>
  <c r="C130" i="24"/>
  <c r="D130" i="24" s="1"/>
  <c r="C129" i="24"/>
  <c r="D129" i="24" s="1"/>
  <c r="C128" i="24"/>
  <c r="D128" i="24" s="1"/>
  <c r="C127" i="24"/>
  <c r="D127" i="24" s="1"/>
  <c r="C126" i="24"/>
  <c r="D126" i="24" s="1"/>
  <c r="C125" i="24"/>
  <c r="C124" i="24"/>
  <c r="C121" i="24"/>
  <c r="D121" i="24" s="1"/>
  <c r="C120" i="24"/>
  <c r="C119" i="24"/>
  <c r="C118" i="24"/>
  <c r="D118" i="24" s="1"/>
  <c r="C117" i="24"/>
  <c r="D117" i="24" s="1"/>
  <c r="C116" i="24"/>
  <c r="C115" i="24"/>
  <c r="C114" i="24"/>
  <c r="C113" i="24"/>
  <c r="D113" i="24" s="1"/>
  <c r="C112" i="24"/>
  <c r="C111" i="24"/>
  <c r="C110" i="24"/>
  <c r="D110" i="24" s="1"/>
  <c r="C109" i="24"/>
  <c r="C108" i="24"/>
  <c r="D108" i="24" s="1"/>
  <c r="C107" i="24"/>
  <c r="D107" i="24" s="1"/>
  <c r="C106" i="24"/>
  <c r="C105" i="24"/>
  <c r="D105" i="24" s="1"/>
  <c r="C104" i="24"/>
  <c r="C101" i="24"/>
  <c r="D101" i="24" s="1"/>
  <c r="C100" i="24"/>
  <c r="D100" i="24" s="1"/>
  <c r="C99" i="24"/>
  <c r="D99" i="24" s="1"/>
  <c r="C96" i="24"/>
  <c r="D96" i="24" s="1"/>
  <c r="C95" i="24"/>
  <c r="D95" i="24" s="1"/>
  <c r="C94" i="24"/>
  <c r="C155" i="23"/>
  <c r="C154" i="23"/>
  <c r="D154" i="23" s="1"/>
  <c r="C153" i="23"/>
  <c r="C152" i="23"/>
  <c r="C151" i="23"/>
  <c r="C150" i="23"/>
  <c r="C149" i="23"/>
  <c r="D149" i="23" s="1"/>
  <c r="C148" i="23"/>
  <c r="C145" i="23"/>
  <c r="C144" i="23"/>
  <c r="D144" i="23"/>
  <c r="C143" i="23"/>
  <c r="D143" i="23" s="1"/>
  <c r="C142" i="23"/>
  <c r="C141" i="23"/>
  <c r="C140" i="23"/>
  <c r="C139" i="23" s="1"/>
  <c r="C137" i="23"/>
  <c r="D137" i="23" s="1"/>
  <c r="C136" i="23"/>
  <c r="C135" i="23"/>
  <c r="C134" i="23"/>
  <c r="D134" i="23" s="1"/>
  <c r="D133" i="23"/>
  <c r="C133" i="23"/>
  <c r="C132" i="23"/>
  <c r="C131" i="23"/>
  <c r="C130" i="23"/>
  <c r="C129" i="23"/>
  <c r="D129" i="23"/>
  <c r="C128" i="23"/>
  <c r="C127" i="23"/>
  <c r="D127" i="23" s="1"/>
  <c r="C126" i="23"/>
  <c r="C125" i="23"/>
  <c r="D125" i="23" s="1"/>
  <c r="C124" i="23"/>
  <c r="C123" i="23"/>
  <c r="C120" i="23"/>
  <c r="D120" i="23" s="1"/>
  <c r="C119" i="23"/>
  <c r="C118" i="23"/>
  <c r="C117" i="23"/>
  <c r="C116" i="23"/>
  <c r="D116" i="23" s="1"/>
  <c r="C115" i="23"/>
  <c r="D115" i="23" s="1"/>
  <c r="C114" i="23"/>
  <c r="C113" i="23"/>
  <c r="C112" i="23"/>
  <c r="D112" i="23" s="1"/>
  <c r="C111" i="23"/>
  <c r="C110" i="23"/>
  <c r="C109" i="23"/>
  <c r="C108" i="23"/>
  <c r="D108" i="23"/>
  <c r="C107" i="23"/>
  <c r="D107" i="23" s="1"/>
  <c r="D106" i="23"/>
  <c r="C106" i="23"/>
  <c r="C105" i="23"/>
  <c r="C104" i="23"/>
  <c r="D104" i="23"/>
  <c r="C103" i="23"/>
  <c r="C100" i="23"/>
  <c r="D100" i="23" s="1"/>
  <c r="C99" i="23"/>
  <c r="C98" i="23"/>
  <c r="C95" i="23"/>
  <c r="D95" i="23" s="1"/>
  <c r="C94" i="23"/>
  <c r="D94" i="23" s="1"/>
  <c r="C93" i="23"/>
  <c r="C156" i="22"/>
  <c r="C155" i="22"/>
  <c r="D155" i="22" s="1"/>
  <c r="C154" i="22"/>
  <c r="C153" i="22"/>
  <c r="C152" i="22"/>
  <c r="C151" i="22"/>
  <c r="C150" i="22"/>
  <c r="C149" i="22"/>
  <c r="C146" i="22"/>
  <c r="C145" i="22"/>
  <c r="C144" i="22"/>
  <c r="C143" i="22"/>
  <c r="C142" i="22"/>
  <c r="C141" i="22"/>
  <c r="C138" i="22"/>
  <c r="C137" i="22"/>
  <c r="C136" i="22"/>
  <c r="C135" i="22"/>
  <c r="C134" i="22"/>
  <c r="C133" i="22"/>
  <c r="C132" i="22"/>
  <c r="C131" i="22"/>
  <c r="C130" i="22"/>
  <c r="C129" i="22"/>
  <c r="C128" i="22"/>
  <c r="C127" i="22"/>
  <c r="C126" i="22"/>
  <c r="C125" i="22"/>
  <c r="C124" i="22"/>
  <c r="C121" i="22"/>
  <c r="C120" i="22"/>
  <c r="C119" i="22"/>
  <c r="C118" i="22"/>
  <c r="C117" i="22"/>
  <c r="C116" i="22"/>
  <c r="C115" i="22"/>
  <c r="C114" i="22"/>
  <c r="C113" i="22"/>
  <c r="C112" i="22"/>
  <c r="C111" i="22"/>
  <c r="C110" i="22"/>
  <c r="C109" i="22"/>
  <c r="C108" i="22"/>
  <c r="C107" i="22"/>
  <c r="C106" i="22"/>
  <c r="C105" i="22"/>
  <c r="C104" i="22"/>
  <c r="C101" i="22"/>
  <c r="C100" i="22"/>
  <c r="C99" i="22"/>
  <c r="C96" i="22"/>
  <c r="C95" i="22"/>
  <c r="C94" i="22"/>
  <c r="C140" i="24" l="1"/>
  <c r="D93" i="27"/>
  <c r="D101" i="27"/>
  <c r="D96" i="27"/>
  <c r="D98" i="27"/>
  <c r="D119" i="27"/>
  <c r="D143" i="27"/>
  <c r="D148" i="27"/>
  <c r="D88" i="27"/>
  <c r="D104" i="27"/>
  <c r="D114" i="27"/>
  <c r="D117" i="27"/>
  <c r="D122" i="27"/>
  <c r="D130" i="27"/>
  <c r="D133" i="27"/>
  <c r="D141" i="27"/>
  <c r="C123" i="24"/>
  <c r="D91" i="27"/>
  <c r="D128" i="27"/>
  <c r="D144" i="27"/>
  <c r="D103" i="27"/>
  <c r="D123" i="27"/>
  <c r="D139" i="27"/>
  <c r="D92" i="27"/>
  <c r="D100" i="27"/>
  <c r="D110" i="27"/>
  <c r="D137" i="27"/>
  <c r="D142" i="27"/>
  <c r="T88" i="39"/>
  <c r="D126" i="27"/>
  <c r="D106" i="27"/>
  <c r="D135" i="27"/>
  <c r="D99" i="27"/>
  <c r="G99" i="27"/>
  <c r="G131" i="27"/>
  <c r="D138" i="27"/>
  <c r="D102" i="27"/>
  <c r="D118" i="27"/>
  <c r="D89" i="27"/>
  <c r="G107" i="27"/>
  <c r="G126" i="27"/>
  <c r="G118" i="27"/>
  <c r="G102" i="27"/>
  <c r="D87" i="27"/>
  <c r="D94" i="27"/>
  <c r="G116" i="27"/>
  <c r="G100" i="27"/>
  <c r="D90" i="27"/>
  <c r="G101" i="27"/>
  <c r="G117" i="27"/>
  <c r="D131" i="27"/>
  <c r="D146" i="27"/>
  <c r="D95" i="27"/>
  <c r="B149" i="27"/>
  <c r="G115" i="27"/>
  <c r="D127" i="27"/>
  <c r="D109" i="27"/>
  <c r="G113" i="27"/>
  <c r="D105" i="27"/>
  <c r="D107" i="27"/>
  <c r="D121" i="27"/>
  <c r="D125" i="27"/>
  <c r="D134" i="27"/>
  <c r="G143" i="27"/>
  <c r="D87" i="26"/>
  <c r="C149" i="26"/>
  <c r="D100" i="26"/>
  <c r="D102" i="26"/>
  <c r="D106" i="26"/>
  <c r="D119" i="26"/>
  <c r="D121" i="26"/>
  <c r="D132" i="26"/>
  <c r="D134" i="26"/>
  <c r="D138" i="26"/>
  <c r="D115" i="26"/>
  <c r="D147" i="26"/>
  <c r="G140" i="26"/>
  <c r="G124" i="26"/>
  <c r="G108" i="26"/>
  <c r="G92" i="26"/>
  <c r="D90" i="26"/>
  <c r="D103" i="26"/>
  <c r="D105" i="26"/>
  <c r="D116" i="26"/>
  <c r="D118" i="26"/>
  <c r="D122" i="26"/>
  <c r="D135" i="26"/>
  <c r="D137" i="26"/>
  <c r="D148" i="26"/>
  <c r="G147" i="26"/>
  <c r="G139" i="26"/>
  <c r="G131" i="26"/>
  <c r="G123" i="26"/>
  <c r="G115" i="26"/>
  <c r="G107" i="26"/>
  <c r="G99" i="26"/>
  <c r="G91" i="26"/>
  <c r="B149" i="26"/>
  <c r="D107" i="26"/>
  <c r="D139" i="26"/>
  <c r="D95" i="26"/>
  <c r="D97" i="26"/>
  <c r="D108" i="26"/>
  <c r="D110" i="26"/>
  <c r="D114" i="26"/>
  <c r="D127" i="26"/>
  <c r="D129" i="26"/>
  <c r="D140" i="26"/>
  <c r="D142" i="26"/>
  <c r="D146" i="26"/>
  <c r="D139" i="25"/>
  <c r="G127" i="25"/>
  <c r="G97" i="25"/>
  <c r="G106" i="25"/>
  <c r="D148" i="25"/>
  <c r="G90" i="25"/>
  <c r="D103" i="25"/>
  <c r="D105" i="25"/>
  <c r="G112" i="25"/>
  <c r="D138" i="25"/>
  <c r="G87" i="25"/>
  <c r="G141" i="25"/>
  <c r="G125" i="25"/>
  <c r="G101" i="25"/>
  <c r="D115" i="25"/>
  <c r="D124" i="25"/>
  <c r="G111" i="25"/>
  <c r="G142" i="25"/>
  <c r="G118" i="25"/>
  <c r="G145" i="25"/>
  <c r="D102" i="25"/>
  <c r="D127" i="25"/>
  <c r="G137" i="25"/>
  <c r="G134" i="25"/>
  <c r="D109" i="25"/>
  <c r="G114" i="25"/>
  <c r="D130" i="25"/>
  <c r="G115" i="25"/>
  <c r="D142" i="24"/>
  <c r="D115" i="24"/>
  <c r="D109" i="24"/>
  <c r="D135" i="24"/>
  <c r="D151" i="24"/>
  <c r="D120" i="24"/>
  <c r="D114" i="24"/>
  <c r="D136" i="24"/>
  <c r="D140" i="24"/>
  <c r="D153" i="24"/>
  <c r="D111" i="24"/>
  <c r="D119" i="24"/>
  <c r="D149" i="24"/>
  <c r="D99" i="23"/>
  <c r="D128" i="23"/>
  <c r="D109" i="23"/>
  <c r="D145" i="23"/>
  <c r="D140" i="23"/>
  <c r="D155" i="23"/>
  <c r="D114" i="23"/>
  <c r="D142" i="23"/>
  <c r="D148" i="23"/>
  <c r="D105" i="23"/>
  <c r="D151" i="23"/>
  <c r="D117" i="22"/>
  <c r="D135" i="22"/>
  <c r="D145" i="22"/>
  <c r="D101" i="22"/>
  <c r="D129" i="22"/>
  <c r="D95" i="22"/>
  <c r="D96" i="22"/>
  <c r="D108" i="22"/>
  <c r="D116" i="22"/>
  <c r="D134" i="22"/>
  <c r="D144" i="22"/>
  <c r="D154" i="22"/>
  <c r="C98" i="22"/>
  <c r="T93" i="39"/>
  <c r="T113" i="39"/>
  <c r="D73" i="33"/>
  <c r="L73" i="33"/>
  <c r="T73" i="33"/>
  <c r="U13" i="33"/>
  <c r="U88" i="33"/>
  <c r="D148" i="33"/>
  <c r="L148" i="33"/>
  <c r="T148" i="33"/>
  <c r="U18" i="33"/>
  <c r="F73" i="33"/>
  <c r="H73" i="33"/>
  <c r="P73" i="33"/>
  <c r="J148" i="33"/>
  <c r="R148" i="33"/>
  <c r="N73" i="33"/>
  <c r="C148" i="33"/>
  <c r="K148" i="33"/>
  <c r="S148" i="33"/>
  <c r="M73" i="33"/>
  <c r="P73" i="32"/>
  <c r="E148" i="32"/>
  <c r="U8" i="32"/>
  <c r="G73" i="32"/>
  <c r="O73" i="32"/>
  <c r="K73" i="32"/>
  <c r="U113" i="32"/>
  <c r="I148" i="32"/>
  <c r="I73" i="32"/>
  <c r="Q73" i="32"/>
  <c r="D148" i="32"/>
  <c r="L148" i="32"/>
  <c r="T148" i="32"/>
  <c r="R73" i="32"/>
  <c r="G148" i="32"/>
  <c r="M148" i="32"/>
  <c r="S73" i="32"/>
  <c r="U93" i="32"/>
  <c r="J73" i="32"/>
  <c r="U83" i="32"/>
  <c r="H73" i="32"/>
  <c r="R73" i="31"/>
  <c r="U38" i="31"/>
  <c r="L73" i="31"/>
  <c r="T73" i="31"/>
  <c r="U93" i="31"/>
  <c r="J73" i="31"/>
  <c r="U113" i="31"/>
  <c r="E73" i="31"/>
  <c r="U83" i="31"/>
  <c r="U8" i="31"/>
  <c r="U88" i="31"/>
  <c r="F148" i="31"/>
  <c r="L148" i="31"/>
  <c r="U18" i="31"/>
  <c r="K148" i="31"/>
  <c r="E148" i="31"/>
  <c r="M148" i="31"/>
  <c r="F73" i="31"/>
  <c r="M73" i="31"/>
  <c r="N73" i="31"/>
  <c r="N148" i="33"/>
  <c r="F148" i="33"/>
  <c r="F148" i="32"/>
  <c r="N148" i="32"/>
  <c r="D148" i="31"/>
  <c r="T148" i="31"/>
  <c r="D151" i="22"/>
  <c r="D110" i="22"/>
  <c r="D118" i="22"/>
  <c r="D94" i="22"/>
  <c r="D125" i="22"/>
  <c r="D153" i="22"/>
  <c r="D138" i="22"/>
  <c r="D142" i="22"/>
  <c r="D121" i="22"/>
  <c r="D143" i="22"/>
  <c r="D137" i="22"/>
  <c r="D131" i="22"/>
  <c r="D114" i="22"/>
  <c r="D152" i="22"/>
  <c r="D133" i="22"/>
  <c r="D112" i="22"/>
  <c r="D119" i="22"/>
  <c r="D126" i="22"/>
  <c r="D113" i="22"/>
  <c r="D120" i="22"/>
  <c r="D99" i="22"/>
  <c r="D127" i="22"/>
  <c r="D146" i="22"/>
  <c r="D100" i="22"/>
  <c r="D130" i="22"/>
  <c r="D104" i="22"/>
  <c r="D136" i="22"/>
  <c r="D105" i="22"/>
  <c r="D106" i="22"/>
  <c r="D111" i="22"/>
  <c r="C147" i="23"/>
  <c r="D147" i="23" s="1"/>
  <c r="U18" i="32"/>
  <c r="D125" i="24"/>
  <c r="D116" i="24"/>
  <c r="D106" i="24"/>
  <c r="D139" i="23"/>
  <c r="D141" i="23"/>
  <c r="D124" i="23"/>
  <c r="D130" i="23"/>
  <c r="D131" i="23"/>
  <c r="D132" i="23"/>
  <c r="D113" i="23"/>
  <c r="D117" i="23"/>
  <c r="D156" i="22"/>
  <c r="D128" i="22"/>
  <c r="D109" i="22"/>
  <c r="D115" i="22"/>
  <c r="G125" i="27"/>
  <c r="G93" i="27"/>
  <c r="G109" i="27"/>
  <c r="G141" i="27"/>
  <c r="G94" i="27"/>
  <c r="G133" i="27"/>
  <c r="G110" i="27"/>
  <c r="G127" i="27"/>
  <c r="G99" i="25"/>
  <c r="G126" i="25"/>
  <c r="G131" i="25"/>
  <c r="G92" i="25"/>
  <c r="G108" i="25"/>
  <c r="G123" i="25"/>
  <c r="G135" i="25"/>
  <c r="G95" i="25"/>
  <c r="G102" i="25"/>
  <c r="G110" i="25"/>
  <c r="G133" i="25"/>
  <c r="G143" i="25"/>
  <c r="C93" i="22"/>
  <c r="C103" i="22"/>
  <c r="D132" i="22"/>
  <c r="D150" i="22"/>
  <c r="D98" i="23"/>
  <c r="C97" i="23"/>
  <c r="D97" i="23" s="1"/>
  <c r="D153" i="23"/>
  <c r="D146" i="24"/>
  <c r="G93" i="25"/>
  <c r="G147" i="25"/>
  <c r="D88" i="26"/>
  <c r="D96" i="26"/>
  <c r="D104" i="26"/>
  <c r="D112" i="26"/>
  <c r="D120" i="26"/>
  <c r="D128" i="26"/>
  <c r="D136" i="26"/>
  <c r="D144" i="26"/>
  <c r="D115" i="27"/>
  <c r="G129" i="27"/>
  <c r="D147" i="27"/>
  <c r="C102" i="23"/>
  <c r="D103" i="23"/>
  <c r="E149" i="26"/>
  <c r="G97" i="27"/>
  <c r="U138" i="31"/>
  <c r="C123" i="22"/>
  <c r="D124" i="22"/>
  <c r="C148" i="22"/>
  <c r="C148" i="24"/>
  <c r="D155" i="24"/>
  <c r="D91" i="25"/>
  <c r="D132" i="25"/>
  <c r="D144" i="25"/>
  <c r="G135" i="27"/>
  <c r="U138" i="33"/>
  <c r="D150" i="23"/>
  <c r="D112" i="24"/>
  <c r="B149" i="25"/>
  <c r="D111" i="23"/>
  <c r="C122" i="23"/>
  <c r="D126" i="23"/>
  <c r="C93" i="24"/>
  <c r="D93" i="24" s="1"/>
  <c r="D94" i="24"/>
  <c r="D124" i="24"/>
  <c r="D137" i="24"/>
  <c r="F149" i="25"/>
  <c r="F149" i="26"/>
  <c r="D89" i="26"/>
  <c r="E149" i="27"/>
  <c r="G103" i="27"/>
  <c r="D98" i="22"/>
  <c r="D149" i="22"/>
  <c r="C92" i="23"/>
  <c r="D92" i="23" s="1"/>
  <c r="D93" i="23"/>
  <c r="D123" i="23"/>
  <c r="C103" i="24"/>
  <c r="D104" i="24"/>
  <c r="F149" i="27"/>
  <c r="G87" i="27"/>
  <c r="D107" i="22"/>
  <c r="G122" i="25"/>
  <c r="C140" i="22"/>
  <c r="D141" i="22"/>
  <c r="D141" i="24"/>
  <c r="E149" i="25"/>
  <c r="C149" i="25"/>
  <c r="F73" i="32"/>
  <c r="N73" i="32"/>
  <c r="C98" i="24"/>
  <c r="D98" i="24" s="1"/>
  <c r="D73" i="31"/>
  <c r="U55" i="33"/>
  <c r="C149" i="27"/>
  <c r="D149" i="27" s="1"/>
  <c r="U130" i="32"/>
  <c r="C148" i="32"/>
  <c r="K148" i="32"/>
  <c r="S148" i="32"/>
  <c r="U138" i="32"/>
  <c r="C73" i="31"/>
  <c r="K73" i="31"/>
  <c r="S73" i="31"/>
  <c r="C148" i="31"/>
  <c r="S148" i="31"/>
  <c r="E73" i="32"/>
  <c r="M73" i="32"/>
  <c r="G73" i="31"/>
  <c r="O73" i="31"/>
  <c r="H148" i="32"/>
  <c r="P148" i="32"/>
  <c r="U55" i="31"/>
  <c r="H73" i="31"/>
  <c r="P73" i="31"/>
  <c r="Q148" i="32"/>
  <c r="O148" i="32"/>
  <c r="U38" i="33"/>
  <c r="E148" i="33"/>
  <c r="M148" i="33"/>
  <c r="U13" i="31"/>
  <c r="I73" i="31"/>
  <c r="Q73" i="31"/>
  <c r="U55" i="32"/>
  <c r="C73" i="32"/>
  <c r="U63" i="32"/>
  <c r="J148" i="31"/>
  <c r="R148" i="31"/>
  <c r="D73" i="32"/>
  <c r="L73" i="32"/>
  <c r="T73" i="32"/>
  <c r="E73" i="33"/>
  <c r="C73" i="33"/>
  <c r="K73" i="33"/>
  <c r="S73" i="33"/>
  <c r="U38" i="32"/>
  <c r="U88" i="32"/>
  <c r="G148" i="31"/>
  <c r="O148" i="31"/>
  <c r="U93" i="33"/>
  <c r="G148" i="33"/>
  <c r="O148" i="33"/>
  <c r="U63" i="31"/>
  <c r="U130" i="31"/>
  <c r="H148" i="31"/>
  <c r="P148" i="31"/>
  <c r="I73" i="33"/>
  <c r="Q73" i="33"/>
  <c r="U113" i="33"/>
  <c r="H148" i="33"/>
  <c r="P148" i="33"/>
  <c r="I148" i="31"/>
  <c r="Q148" i="31"/>
  <c r="J73" i="33"/>
  <c r="R73" i="33"/>
  <c r="U83" i="33"/>
  <c r="I148" i="33"/>
  <c r="Q148" i="33"/>
  <c r="U13" i="32"/>
  <c r="J148" i="32"/>
  <c r="R148" i="32"/>
  <c r="U8" i="33"/>
  <c r="U63" i="33"/>
  <c r="U130" i="33"/>
  <c r="T83" i="39"/>
  <c r="T130" i="39"/>
  <c r="T138" i="39"/>
  <c r="D149" i="26" l="1"/>
  <c r="D149" i="25"/>
  <c r="B158" i="24"/>
  <c r="D103" i="24"/>
  <c r="U148" i="33"/>
  <c r="D140" i="22"/>
  <c r="D123" i="22"/>
  <c r="D103" i="22"/>
  <c r="B157" i="23"/>
  <c r="G149" i="27"/>
  <c r="G149" i="26"/>
  <c r="U73" i="31"/>
  <c r="G149" i="25"/>
  <c r="C158" i="22"/>
  <c r="D148" i="22"/>
  <c r="D148" i="24"/>
  <c r="C158" i="24"/>
  <c r="C157" i="23"/>
  <c r="D123" i="24"/>
  <c r="U148" i="32"/>
  <c r="B158" i="22"/>
  <c r="U73" i="32"/>
  <c r="D102" i="23"/>
  <c r="D93" i="22"/>
  <c r="U148" i="31"/>
  <c r="T148" i="39"/>
  <c r="U73" i="33"/>
  <c r="D122" i="23"/>
  <c r="D158" i="24" l="1"/>
  <c r="D157" i="23"/>
  <c r="D158" i="22"/>
  <c r="CW275" i="10" l="1"/>
  <c r="AD384" i="12" l="1"/>
  <c r="AC384" i="12"/>
  <c r="W383" i="12"/>
  <c r="Z383" i="12" s="1"/>
  <c r="X382" i="12"/>
  <c r="W382" i="12"/>
  <c r="U382" i="12"/>
  <c r="X381" i="12"/>
  <c r="W381" i="12"/>
  <c r="U381" i="12"/>
  <c r="AE347" i="12"/>
  <c r="X347" i="12"/>
  <c r="Y347" i="12" s="1"/>
  <c r="W347" i="12"/>
  <c r="U347" i="12"/>
  <c r="AE346" i="12"/>
  <c r="X346" i="12"/>
  <c r="Y346" i="12" s="1"/>
  <c r="W346" i="12"/>
  <c r="U346" i="12"/>
  <c r="V346" i="12" s="1"/>
  <c r="AE345" i="12"/>
  <c r="X345" i="12"/>
  <c r="Y345" i="12" s="1"/>
  <c r="W345" i="12"/>
  <c r="U345" i="12"/>
  <c r="AE344" i="12"/>
  <c r="X344" i="12"/>
  <c r="Y344" i="12" s="1"/>
  <c r="W344" i="12"/>
  <c r="U344" i="12"/>
  <c r="V344" i="12" s="1"/>
  <c r="AE343" i="12"/>
  <c r="X343" i="12"/>
  <c r="Y343" i="12" s="1"/>
  <c r="W343" i="12"/>
  <c r="U343" i="12"/>
  <c r="AE342" i="12"/>
  <c r="X342" i="12"/>
  <c r="Y342" i="12" s="1"/>
  <c r="W342" i="12"/>
  <c r="U342" i="12"/>
  <c r="V342" i="12" s="1"/>
  <c r="AE341" i="12"/>
  <c r="X341" i="12"/>
  <c r="Y341" i="12" s="1"/>
  <c r="W341" i="12"/>
  <c r="U341" i="12"/>
  <c r="V341" i="12" s="1"/>
  <c r="AE340" i="12"/>
  <c r="X340" i="12"/>
  <c r="Y340" i="12" s="1"/>
  <c r="W340" i="12"/>
  <c r="U340" i="12"/>
  <c r="AE339" i="12"/>
  <c r="X339" i="12"/>
  <c r="Y339" i="12" s="1"/>
  <c r="W339" i="12"/>
  <c r="U339" i="12"/>
  <c r="AE338" i="12"/>
  <c r="X338" i="12"/>
  <c r="Y338" i="12" s="1"/>
  <c r="W338" i="12"/>
  <c r="U338" i="12"/>
  <c r="AE337" i="12"/>
  <c r="X337" i="12"/>
  <c r="Y337" i="12" s="1"/>
  <c r="W337" i="12"/>
  <c r="U337" i="12"/>
  <c r="AE336" i="12"/>
  <c r="X336" i="12"/>
  <c r="Y336" i="12" s="1"/>
  <c r="W336" i="12"/>
  <c r="U336" i="12"/>
  <c r="AE335" i="12"/>
  <c r="X335" i="12"/>
  <c r="Y335" i="12" s="1"/>
  <c r="W335" i="12"/>
  <c r="U335" i="12"/>
  <c r="AE334" i="12"/>
  <c r="X334" i="12"/>
  <c r="Y334" i="12" s="1"/>
  <c r="W334" i="12"/>
  <c r="U334" i="12"/>
  <c r="V334" i="12" s="1"/>
  <c r="AE333" i="12"/>
  <c r="X333" i="12"/>
  <c r="Y333" i="12" s="1"/>
  <c r="W333" i="12"/>
  <c r="U333" i="12"/>
  <c r="AE332" i="12"/>
  <c r="X332" i="12"/>
  <c r="Y332" i="12" s="1"/>
  <c r="W332" i="12"/>
  <c r="U332" i="12"/>
  <c r="V332" i="12" s="1"/>
  <c r="AE372" i="12"/>
  <c r="X372" i="12"/>
  <c r="Y372" i="12" s="1"/>
  <c r="W372" i="12"/>
  <c r="U372" i="12"/>
  <c r="AE371" i="12"/>
  <c r="X371" i="12"/>
  <c r="Y371" i="12" s="1"/>
  <c r="W371" i="12"/>
  <c r="U371" i="12"/>
  <c r="V371" i="12" s="1"/>
  <c r="AE370" i="12"/>
  <c r="X370" i="12"/>
  <c r="Y370" i="12" s="1"/>
  <c r="W370" i="12"/>
  <c r="U370" i="12"/>
  <c r="AE369" i="12"/>
  <c r="X369" i="12"/>
  <c r="Y369" i="12" s="1"/>
  <c r="W369" i="12"/>
  <c r="U369" i="12"/>
  <c r="V369" i="12" s="1"/>
  <c r="AE368" i="12"/>
  <c r="X368" i="12"/>
  <c r="Y368" i="12" s="1"/>
  <c r="W368" i="12"/>
  <c r="U368" i="12"/>
  <c r="AE367" i="12"/>
  <c r="X367" i="12"/>
  <c r="Y367" i="12" s="1"/>
  <c r="W367" i="12"/>
  <c r="U367" i="12"/>
  <c r="V367" i="12" s="1"/>
  <c r="AE366" i="12"/>
  <c r="X366" i="12"/>
  <c r="Y366" i="12" s="1"/>
  <c r="W366" i="12"/>
  <c r="U366" i="12"/>
  <c r="AE365" i="12"/>
  <c r="X365" i="12"/>
  <c r="Y365" i="12" s="1"/>
  <c r="W365" i="12"/>
  <c r="U365" i="12"/>
  <c r="V365" i="12" s="1"/>
  <c r="AE364" i="12"/>
  <c r="X364" i="12"/>
  <c r="Y364" i="12" s="1"/>
  <c r="W364" i="12"/>
  <c r="U364" i="12"/>
  <c r="AE363" i="12"/>
  <c r="X363" i="12"/>
  <c r="Y363" i="12" s="1"/>
  <c r="W363" i="12"/>
  <c r="U363" i="12"/>
  <c r="V363" i="12" s="1"/>
  <c r="AE362" i="12"/>
  <c r="X362" i="12"/>
  <c r="Y362" i="12" s="1"/>
  <c r="W362" i="12"/>
  <c r="U362" i="12"/>
  <c r="V362" i="12" s="1"/>
  <c r="AE380" i="12"/>
  <c r="X380" i="12"/>
  <c r="Y380" i="12" s="1"/>
  <c r="W380" i="12"/>
  <c r="U380" i="12"/>
  <c r="AE379" i="12"/>
  <c r="X379" i="12"/>
  <c r="Y379" i="12" s="1"/>
  <c r="W379" i="12"/>
  <c r="U379" i="12"/>
  <c r="AE378" i="12"/>
  <c r="X378" i="12"/>
  <c r="Y378" i="12" s="1"/>
  <c r="W378" i="12"/>
  <c r="U378" i="12"/>
  <c r="V378" i="12" s="1"/>
  <c r="AE377" i="12"/>
  <c r="X377" i="12"/>
  <c r="Y377" i="12" s="1"/>
  <c r="W377" i="12"/>
  <c r="U377" i="12"/>
  <c r="AE376" i="12"/>
  <c r="X376" i="12"/>
  <c r="Y376" i="12" s="1"/>
  <c r="W376" i="12"/>
  <c r="U376" i="12"/>
  <c r="V376" i="12" s="1"/>
  <c r="AE375" i="12"/>
  <c r="X375" i="12"/>
  <c r="Y375" i="12" s="1"/>
  <c r="W375" i="12"/>
  <c r="U375" i="12"/>
  <c r="AE374" i="12"/>
  <c r="X374" i="12"/>
  <c r="Y374" i="12" s="1"/>
  <c r="W374" i="12"/>
  <c r="U374" i="12"/>
  <c r="V374" i="12" s="1"/>
  <c r="AE373" i="12"/>
  <c r="X373" i="12"/>
  <c r="Y373" i="12" s="1"/>
  <c r="W373" i="12"/>
  <c r="U373" i="12"/>
  <c r="AE361" i="12"/>
  <c r="X361" i="12"/>
  <c r="Y361" i="12" s="1"/>
  <c r="W361" i="12"/>
  <c r="U361" i="12"/>
  <c r="AE360" i="12"/>
  <c r="X360" i="12"/>
  <c r="Y360" i="12" s="1"/>
  <c r="W360" i="12"/>
  <c r="U360" i="12"/>
  <c r="AE359" i="12"/>
  <c r="X359" i="12"/>
  <c r="Y359" i="12" s="1"/>
  <c r="W359" i="12"/>
  <c r="U359" i="12"/>
  <c r="AE358" i="12"/>
  <c r="X358" i="12"/>
  <c r="Y358" i="12" s="1"/>
  <c r="W358" i="12"/>
  <c r="U358" i="12"/>
  <c r="AE357" i="12"/>
  <c r="X357" i="12"/>
  <c r="Y357" i="12" s="1"/>
  <c r="W357" i="12"/>
  <c r="U357" i="12"/>
  <c r="V357" i="12" s="1"/>
  <c r="AE356" i="12"/>
  <c r="X356" i="12"/>
  <c r="Y356" i="12" s="1"/>
  <c r="W356" i="12"/>
  <c r="U356" i="12"/>
  <c r="AE355" i="12"/>
  <c r="X355" i="12"/>
  <c r="Y355" i="12" s="1"/>
  <c r="W355" i="12"/>
  <c r="U355" i="12"/>
  <c r="V355" i="12" s="1"/>
  <c r="AE354" i="12"/>
  <c r="X354" i="12"/>
  <c r="Y354" i="12" s="1"/>
  <c r="W354" i="12"/>
  <c r="U354" i="12"/>
  <c r="AE353" i="12"/>
  <c r="X353" i="12"/>
  <c r="Y353" i="12" s="1"/>
  <c r="W353" i="12"/>
  <c r="U353" i="12"/>
  <c r="V353" i="12" s="1"/>
  <c r="AE331" i="12"/>
  <c r="X331" i="12"/>
  <c r="Y331" i="12" s="1"/>
  <c r="W331" i="12"/>
  <c r="U331" i="12"/>
  <c r="AE330" i="12"/>
  <c r="X330" i="12"/>
  <c r="Y330" i="12" s="1"/>
  <c r="W330" i="12"/>
  <c r="U330" i="12"/>
  <c r="V330" i="12" s="1"/>
  <c r="AE329" i="12"/>
  <c r="X329" i="12"/>
  <c r="Y329" i="12" s="1"/>
  <c r="W329" i="12"/>
  <c r="U329" i="12"/>
  <c r="AE328" i="12"/>
  <c r="X328" i="12"/>
  <c r="Y328" i="12" s="1"/>
  <c r="W328" i="12"/>
  <c r="U328" i="12"/>
  <c r="V328" i="12" s="1"/>
  <c r="AE327" i="12"/>
  <c r="X327" i="12"/>
  <c r="Y327" i="12" s="1"/>
  <c r="W327" i="12"/>
  <c r="U327" i="12"/>
  <c r="V327" i="12" s="1"/>
  <c r="AE326" i="12"/>
  <c r="X326" i="12"/>
  <c r="Y326" i="12" s="1"/>
  <c r="W326" i="12"/>
  <c r="U326" i="12"/>
  <c r="V326" i="12" s="1"/>
  <c r="AE325" i="12"/>
  <c r="X325" i="12"/>
  <c r="Y325" i="12" s="1"/>
  <c r="W325" i="12"/>
  <c r="U325" i="12"/>
  <c r="V325" i="12" s="1"/>
  <c r="AE324" i="12"/>
  <c r="X324" i="12"/>
  <c r="Y324" i="12" s="1"/>
  <c r="W324" i="12"/>
  <c r="U324" i="12"/>
  <c r="AE323" i="12"/>
  <c r="X323" i="12"/>
  <c r="Y323" i="12" s="1"/>
  <c r="W323" i="12"/>
  <c r="U323" i="12"/>
  <c r="V323" i="12" s="1"/>
  <c r="AE352" i="12"/>
  <c r="X352" i="12"/>
  <c r="Y352" i="12" s="1"/>
  <c r="W352" i="12"/>
  <c r="U352" i="12"/>
  <c r="AE351" i="12"/>
  <c r="X351" i="12"/>
  <c r="Y351" i="12" s="1"/>
  <c r="W351" i="12"/>
  <c r="U351" i="12"/>
  <c r="AE350" i="12"/>
  <c r="X350" i="12"/>
  <c r="Y350" i="12" s="1"/>
  <c r="W350" i="12"/>
  <c r="U350" i="12"/>
  <c r="V350" i="12" s="1"/>
  <c r="AE349" i="12"/>
  <c r="X349" i="12"/>
  <c r="Y349" i="12" s="1"/>
  <c r="W349" i="12"/>
  <c r="U349" i="12"/>
  <c r="AE348" i="12"/>
  <c r="X348" i="12"/>
  <c r="Y348" i="12" s="1"/>
  <c r="W348" i="12"/>
  <c r="U348" i="12"/>
  <c r="V348" i="12" s="1"/>
  <c r="AE322" i="12"/>
  <c r="X322" i="12"/>
  <c r="Y322" i="12" s="1"/>
  <c r="W322" i="12"/>
  <c r="U322" i="12"/>
  <c r="AE321" i="12"/>
  <c r="X321" i="12"/>
  <c r="Y321" i="12" s="1"/>
  <c r="W321" i="12"/>
  <c r="U321" i="12"/>
  <c r="AE320" i="12"/>
  <c r="X320" i="12"/>
  <c r="Y320" i="12" s="1"/>
  <c r="W320" i="12"/>
  <c r="U320" i="12"/>
  <c r="AE319" i="12"/>
  <c r="X319" i="12"/>
  <c r="Y319" i="12" s="1"/>
  <c r="W319" i="12"/>
  <c r="U319" i="12"/>
  <c r="AE318" i="12"/>
  <c r="X318" i="12"/>
  <c r="Y318" i="12" s="1"/>
  <c r="W318" i="12"/>
  <c r="U318" i="12"/>
  <c r="AE317" i="12"/>
  <c r="X317" i="12"/>
  <c r="Y317" i="12" s="1"/>
  <c r="W317" i="12"/>
  <c r="U317" i="12"/>
  <c r="V317" i="12" s="1"/>
  <c r="AE316" i="12"/>
  <c r="X316" i="12"/>
  <c r="Y316" i="12" s="1"/>
  <c r="W316" i="12"/>
  <c r="U316" i="12"/>
  <c r="AE315" i="12"/>
  <c r="X315" i="12"/>
  <c r="Y315" i="12" s="1"/>
  <c r="W315" i="12"/>
  <c r="U315" i="12"/>
  <c r="V315" i="12" s="1"/>
  <c r="AE314" i="12"/>
  <c r="X314" i="12"/>
  <c r="Y314" i="12" s="1"/>
  <c r="W314" i="12"/>
  <c r="U314" i="12"/>
  <c r="AE313" i="12"/>
  <c r="X313" i="12"/>
  <c r="Y313" i="12" s="1"/>
  <c r="W313" i="12"/>
  <c r="U313" i="12"/>
  <c r="V313" i="12" s="1"/>
  <c r="AE312" i="12"/>
  <c r="X312" i="12"/>
  <c r="Y312" i="12" s="1"/>
  <c r="W312" i="12"/>
  <c r="U312" i="12"/>
  <c r="V312" i="12" s="1"/>
  <c r="AE311" i="12"/>
  <c r="X311" i="12"/>
  <c r="Y311" i="12" s="1"/>
  <c r="W311" i="12"/>
  <c r="U311" i="12"/>
  <c r="V311" i="12" s="1"/>
  <c r="X310" i="12"/>
  <c r="Y310" i="12" s="1"/>
  <c r="W310" i="12"/>
  <c r="U310" i="12"/>
  <c r="V310" i="12" s="1"/>
  <c r="AE309" i="12"/>
  <c r="X309" i="12"/>
  <c r="Y309" i="12" s="1"/>
  <c r="W309" i="12"/>
  <c r="U309" i="12"/>
  <c r="V309" i="12" s="1"/>
  <c r="AE308" i="12"/>
  <c r="X308" i="12"/>
  <c r="Y308" i="12" s="1"/>
  <c r="W308" i="12"/>
  <c r="U308" i="12"/>
  <c r="AE307" i="12"/>
  <c r="X307" i="12"/>
  <c r="Y307" i="12" s="1"/>
  <c r="W307" i="12"/>
  <c r="U307" i="12"/>
  <c r="V307" i="12" s="1"/>
  <c r="AE306" i="12"/>
  <c r="X306" i="12"/>
  <c r="Y306" i="12" s="1"/>
  <c r="W306" i="12"/>
  <c r="U306" i="12"/>
  <c r="AE305" i="12"/>
  <c r="X305" i="12"/>
  <c r="Y305" i="12" s="1"/>
  <c r="W305" i="12"/>
  <c r="U305" i="12"/>
  <c r="V305" i="12" s="1"/>
  <c r="AE304" i="12"/>
  <c r="X304" i="12"/>
  <c r="Y304" i="12" s="1"/>
  <c r="W304" i="12"/>
  <c r="U304" i="12"/>
  <c r="AE303" i="12"/>
  <c r="X303" i="12"/>
  <c r="Y303" i="12" s="1"/>
  <c r="W303" i="12"/>
  <c r="U303" i="12"/>
  <c r="AE302" i="12"/>
  <c r="X302" i="12"/>
  <c r="Y302" i="12" s="1"/>
  <c r="W302" i="12"/>
  <c r="U302" i="12"/>
  <c r="AE301" i="12"/>
  <c r="X301" i="12"/>
  <c r="Y301" i="12" s="1"/>
  <c r="W301" i="12"/>
  <c r="U301" i="12"/>
  <c r="V301" i="12" s="1"/>
  <c r="AE300" i="12"/>
  <c r="X300" i="12"/>
  <c r="Y300" i="12" s="1"/>
  <c r="W300" i="12"/>
  <c r="U300" i="12"/>
  <c r="AE266" i="12"/>
  <c r="X266" i="12"/>
  <c r="Y266" i="12" s="1"/>
  <c r="W266" i="12"/>
  <c r="U266" i="12"/>
  <c r="V266" i="12" s="1"/>
  <c r="AE265" i="12"/>
  <c r="X265" i="12"/>
  <c r="Y265" i="12" s="1"/>
  <c r="W265" i="12"/>
  <c r="U265" i="12"/>
  <c r="V265" i="12" s="1"/>
  <c r="AE264" i="12"/>
  <c r="X264" i="12"/>
  <c r="Y264" i="12" s="1"/>
  <c r="W264" i="12"/>
  <c r="U264" i="12"/>
  <c r="V264" i="12" s="1"/>
  <c r="AE263" i="12"/>
  <c r="X263" i="12"/>
  <c r="Y263" i="12" s="1"/>
  <c r="W263" i="12"/>
  <c r="U263" i="12"/>
  <c r="AE262" i="12"/>
  <c r="X262" i="12"/>
  <c r="Y262" i="12" s="1"/>
  <c r="W262" i="12"/>
  <c r="U262" i="12"/>
  <c r="V262" i="12" s="1"/>
  <c r="AE261" i="12"/>
  <c r="X261" i="12"/>
  <c r="Y261" i="12" s="1"/>
  <c r="W261" i="12"/>
  <c r="U261" i="12"/>
  <c r="V261" i="12" s="1"/>
  <c r="AE260" i="12"/>
  <c r="X260" i="12"/>
  <c r="Y260" i="12" s="1"/>
  <c r="W260" i="12"/>
  <c r="U260" i="12"/>
  <c r="V260" i="12" s="1"/>
  <c r="AE259" i="12"/>
  <c r="X259" i="12"/>
  <c r="Y259" i="12" s="1"/>
  <c r="W259" i="12"/>
  <c r="U259" i="12"/>
  <c r="V259" i="12" s="1"/>
  <c r="AE258" i="12"/>
  <c r="X258" i="12"/>
  <c r="Y258" i="12" s="1"/>
  <c r="W258" i="12"/>
  <c r="U258" i="12"/>
  <c r="V258" i="12" s="1"/>
  <c r="AE257" i="12"/>
  <c r="X257" i="12"/>
  <c r="Y257" i="12" s="1"/>
  <c r="W257" i="12"/>
  <c r="U257" i="12"/>
  <c r="AE256" i="12"/>
  <c r="X256" i="12"/>
  <c r="Y256" i="12" s="1"/>
  <c r="W256" i="12"/>
  <c r="U256" i="12"/>
  <c r="V256" i="12" s="1"/>
  <c r="AE255" i="12"/>
  <c r="X255" i="12"/>
  <c r="Y255" i="12" s="1"/>
  <c r="W255" i="12"/>
  <c r="U255" i="12"/>
  <c r="V255" i="12" s="1"/>
  <c r="AE254" i="12"/>
  <c r="X254" i="12"/>
  <c r="Y254" i="12" s="1"/>
  <c r="W254" i="12"/>
  <c r="U254" i="12"/>
  <c r="V254" i="12" s="1"/>
  <c r="AE274" i="12"/>
  <c r="X274" i="12"/>
  <c r="Y274" i="12" s="1"/>
  <c r="W274" i="12"/>
  <c r="U274" i="12"/>
  <c r="V274" i="12" s="1"/>
  <c r="AE273" i="12"/>
  <c r="X273" i="12"/>
  <c r="Y273" i="12" s="1"/>
  <c r="W273" i="12"/>
  <c r="U273" i="12"/>
  <c r="V273" i="12" s="1"/>
  <c r="AE272" i="12"/>
  <c r="X272" i="12"/>
  <c r="Y272" i="12" s="1"/>
  <c r="W272" i="12"/>
  <c r="U272" i="12"/>
  <c r="V272" i="12" s="1"/>
  <c r="AE271" i="12"/>
  <c r="X271" i="12"/>
  <c r="Y271" i="12" s="1"/>
  <c r="W271" i="12"/>
  <c r="U271" i="12"/>
  <c r="V271" i="12" s="1"/>
  <c r="AE270" i="12"/>
  <c r="X270" i="12"/>
  <c r="Y270" i="12" s="1"/>
  <c r="W270" i="12"/>
  <c r="U270" i="12"/>
  <c r="V270" i="12" s="1"/>
  <c r="AE269" i="12"/>
  <c r="X269" i="12"/>
  <c r="Y269" i="12" s="1"/>
  <c r="W269" i="12"/>
  <c r="U269" i="12"/>
  <c r="V269" i="12" s="1"/>
  <c r="AE268" i="12"/>
  <c r="X268" i="12"/>
  <c r="Y268" i="12" s="1"/>
  <c r="W268" i="12"/>
  <c r="U268" i="12"/>
  <c r="AE267" i="12"/>
  <c r="X267" i="12"/>
  <c r="Y267" i="12" s="1"/>
  <c r="W267" i="12"/>
  <c r="U267" i="12"/>
  <c r="V267" i="12" s="1"/>
  <c r="AE299" i="12"/>
  <c r="X299" i="12"/>
  <c r="Y299" i="12" s="1"/>
  <c r="W299" i="12"/>
  <c r="U299" i="12"/>
  <c r="V299" i="12" s="1"/>
  <c r="AE298" i="12"/>
  <c r="X298" i="12"/>
  <c r="Y298" i="12" s="1"/>
  <c r="W298" i="12"/>
  <c r="U298" i="12"/>
  <c r="V298" i="12" s="1"/>
  <c r="AE297" i="12"/>
  <c r="X297" i="12"/>
  <c r="Y297" i="12" s="1"/>
  <c r="W297" i="12"/>
  <c r="U297" i="12"/>
  <c r="AE296" i="12"/>
  <c r="X296" i="12"/>
  <c r="Y296" i="12" s="1"/>
  <c r="W296" i="12"/>
  <c r="U296" i="12"/>
  <c r="V296" i="12" s="1"/>
  <c r="AE295" i="12"/>
  <c r="X295" i="12"/>
  <c r="Y295" i="12" s="1"/>
  <c r="W295" i="12"/>
  <c r="U295" i="12"/>
  <c r="V295" i="12" s="1"/>
  <c r="AE294" i="12"/>
  <c r="X294" i="12"/>
  <c r="Y294" i="12" s="1"/>
  <c r="W294" i="12"/>
  <c r="U294" i="12"/>
  <c r="V294" i="12" s="1"/>
  <c r="AE293" i="12"/>
  <c r="X293" i="12"/>
  <c r="Y293" i="12" s="1"/>
  <c r="W293" i="12"/>
  <c r="U293" i="12"/>
  <c r="V293" i="12" s="1"/>
  <c r="AE292" i="12"/>
  <c r="X292" i="12"/>
  <c r="Y292" i="12" s="1"/>
  <c r="W292" i="12"/>
  <c r="U292" i="12"/>
  <c r="V292" i="12" s="1"/>
  <c r="AE291" i="12"/>
  <c r="X291" i="12"/>
  <c r="Y291" i="12" s="1"/>
  <c r="W291" i="12"/>
  <c r="U291" i="12"/>
  <c r="AE290" i="12"/>
  <c r="X290" i="12"/>
  <c r="Y290" i="12" s="1"/>
  <c r="W290" i="12"/>
  <c r="U290" i="12"/>
  <c r="V290" i="12" s="1"/>
  <c r="AE289" i="12"/>
  <c r="X289" i="12"/>
  <c r="Y289" i="12" s="1"/>
  <c r="W289" i="12"/>
  <c r="U289" i="12"/>
  <c r="V289" i="12" s="1"/>
  <c r="AE288" i="12"/>
  <c r="X288" i="12"/>
  <c r="Y288" i="12" s="1"/>
  <c r="W288" i="12"/>
  <c r="U288" i="12"/>
  <c r="V288" i="12" s="1"/>
  <c r="AE287" i="12"/>
  <c r="X287" i="12"/>
  <c r="Y287" i="12" s="1"/>
  <c r="W287" i="12"/>
  <c r="U287" i="12"/>
  <c r="AE286" i="12"/>
  <c r="X286" i="12"/>
  <c r="Y286" i="12" s="1"/>
  <c r="W286" i="12"/>
  <c r="U286" i="12"/>
  <c r="V286" i="12" s="1"/>
  <c r="AE285" i="12"/>
  <c r="X285" i="12"/>
  <c r="Y285" i="12" s="1"/>
  <c r="W285" i="12"/>
  <c r="U285" i="12"/>
  <c r="V285" i="12" s="1"/>
  <c r="AE284" i="12"/>
  <c r="X284" i="12"/>
  <c r="Y284" i="12" s="1"/>
  <c r="W284" i="12"/>
  <c r="U284" i="12"/>
  <c r="V284" i="12" s="1"/>
  <c r="AE283" i="12"/>
  <c r="X283" i="12"/>
  <c r="Y283" i="12" s="1"/>
  <c r="W283" i="12"/>
  <c r="U283" i="12"/>
  <c r="V283" i="12" s="1"/>
  <c r="AE282" i="12"/>
  <c r="X282" i="12"/>
  <c r="Y282" i="12" s="1"/>
  <c r="W282" i="12"/>
  <c r="U282" i="12"/>
  <c r="V282" i="12" s="1"/>
  <c r="AE281" i="12"/>
  <c r="X281" i="12"/>
  <c r="Y281" i="12" s="1"/>
  <c r="W281" i="12"/>
  <c r="U281" i="12"/>
  <c r="AE280" i="12"/>
  <c r="X280" i="12"/>
  <c r="Y280" i="12" s="1"/>
  <c r="W280" i="12"/>
  <c r="U280" i="12"/>
  <c r="V280" i="12" s="1"/>
  <c r="AE279" i="12"/>
  <c r="X279" i="12"/>
  <c r="Y279" i="12" s="1"/>
  <c r="W279" i="12"/>
  <c r="U279" i="12"/>
  <c r="V279" i="12" s="1"/>
  <c r="AE278" i="12"/>
  <c r="X278" i="12"/>
  <c r="Y278" i="12" s="1"/>
  <c r="W278" i="12"/>
  <c r="U278" i="12"/>
  <c r="V278" i="12" s="1"/>
  <c r="AE277" i="12"/>
  <c r="X277" i="12"/>
  <c r="Y277" i="12" s="1"/>
  <c r="W277" i="12"/>
  <c r="U277" i="12"/>
  <c r="AE276" i="12"/>
  <c r="X276" i="12"/>
  <c r="Y276" i="12" s="1"/>
  <c r="W276" i="12"/>
  <c r="U276" i="12"/>
  <c r="V276" i="12" s="1"/>
  <c r="AE275" i="12"/>
  <c r="X275" i="12"/>
  <c r="Y275" i="12" s="1"/>
  <c r="W275" i="12"/>
  <c r="U275" i="12"/>
  <c r="AE231" i="12"/>
  <c r="X231" i="12"/>
  <c r="Y231" i="12" s="1"/>
  <c r="W231" i="12"/>
  <c r="U231" i="12"/>
  <c r="V231" i="12" s="1"/>
  <c r="AE230" i="12"/>
  <c r="X230" i="12"/>
  <c r="Y230" i="12" s="1"/>
  <c r="W230" i="12"/>
  <c r="U230" i="12"/>
  <c r="V230" i="12" s="1"/>
  <c r="AE229" i="12"/>
  <c r="X229" i="12"/>
  <c r="Y229" i="12" s="1"/>
  <c r="W229" i="12"/>
  <c r="U229" i="12"/>
  <c r="V229" i="12" s="1"/>
  <c r="AE228" i="12"/>
  <c r="X228" i="12"/>
  <c r="Y228" i="12" s="1"/>
  <c r="W228" i="12"/>
  <c r="U228" i="12"/>
  <c r="AE227" i="12"/>
  <c r="X227" i="12"/>
  <c r="Y227" i="12" s="1"/>
  <c r="W227" i="12"/>
  <c r="U227" i="12"/>
  <c r="V227" i="12" s="1"/>
  <c r="AE226" i="12"/>
  <c r="X226" i="12"/>
  <c r="Y226" i="12" s="1"/>
  <c r="W226" i="12"/>
  <c r="U226" i="12"/>
  <c r="V226" i="12" s="1"/>
  <c r="AE225" i="12"/>
  <c r="X225" i="12"/>
  <c r="Y225" i="12" s="1"/>
  <c r="W225" i="12"/>
  <c r="U225" i="12"/>
  <c r="V225" i="12" s="1"/>
  <c r="AE224" i="12"/>
  <c r="X224" i="12"/>
  <c r="Y224" i="12" s="1"/>
  <c r="W224" i="12"/>
  <c r="U224" i="12"/>
  <c r="V224" i="12" s="1"/>
  <c r="AE223" i="12"/>
  <c r="X223" i="12"/>
  <c r="Y223" i="12" s="1"/>
  <c r="W223" i="12"/>
  <c r="U223" i="12"/>
  <c r="V223" i="12" s="1"/>
  <c r="AE222" i="12"/>
  <c r="X222" i="12"/>
  <c r="Y222" i="12" s="1"/>
  <c r="W222" i="12"/>
  <c r="U222" i="12"/>
  <c r="AE221" i="12"/>
  <c r="X221" i="12"/>
  <c r="Y221" i="12" s="1"/>
  <c r="W221" i="12"/>
  <c r="U221" i="12"/>
  <c r="V221" i="12" s="1"/>
  <c r="AE220" i="12"/>
  <c r="X220" i="12"/>
  <c r="Y220" i="12" s="1"/>
  <c r="W220" i="12"/>
  <c r="U220" i="12"/>
  <c r="AE253" i="12"/>
  <c r="X253" i="12"/>
  <c r="Y253" i="12" s="1"/>
  <c r="W253" i="12"/>
  <c r="U253" i="12"/>
  <c r="V253" i="12" s="1"/>
  <c r="AE252" i="12"/>
  <c r="X252" i="12"/>
  <c r="Y252" i="12" s="1"/>
  <c r="W252" i="12"/>
  <c r="U252" i="12"/>
  <c r="V252" i="12" s="1"/>
  <c r="AE251" i="12"/>
  <c r="X251" i="12"/>
  <c r="Y251" i="12" s="1"/>
  <c r="W251" i="12"/>
  <c r="U251" i="12"/>
  <c r="V251" i="12" s="1"/>
  <c r="AE250" i="12"/>
  <c r="X250" i="12"/>
  <c r="Y250" i="12" s="1"/>
  <c r="W250" i="12"/>
  <c r="U250" i="12"/>
  <c r="V250" i="12" s="1"/>
  <c r="AE249" i="12"/>
  <c r="X249" i="12"/>
  <c r="Y249" i="12" s="1"/>
  <c r="W249" i="12"/>
  <c r="U249" i="12"/>
  <c r="V249" i="12" s="1"/>
  <c r="AE248" i="12"/>
  <c r="X248" i="12"/>
  <c r="Y248" i="12" s="1"/>
  <c r="W248" i="12"/>
  <c r="U248" i="12"/>
  <c r="AE247" i="12"/>
  <c r="X247" i="12"/>
  <c r="Y247" i="12" s="1"/>
  <c r="W247" i="12"/>
  <c r="U247" i="12"/>
  <c r="V247" i="12" s="1"/>
  <c r="AE246" i="12"/>
  <c r="X246" i="12"/>
  <c r="Y246" i="12" s="1"/>
  <c r="W246" i="12"/>
  <c r="U246" i="12"/>
  <c r="AE245" i="12"/>
  <c r="X245" i="12"/>
  <c r="Y245" i="12" s="1"/>
  <c r="W245" i="12"/>
  <c r="U245" i="12"/>
  <c r="V245" i="12" s="1"/>
  <c r="AE244" i="12"/>
  <c r="X244" i="12"/>
  <c r="Y244" i="12" s="1"/>
  <c r="W244" i="12"/>
  <c r="U244" i="12"/>
  <c r="V244" i="12" s="1"/>
  <c r="AE243" i="12"/>
  <c r="X243" i="12"/>
  <c r="Y243" i="12" s="1"/>
  <c r="W243" i="12"/>
  <c r="U243" i="12"/>
  <c r="V243" i="12" s="1"/>
  <c r="AE242" i="12"/>
  <c r="X242" i="12"/>
  <c r="Y242" i="12" s="1"/>
  <c r="W242" i="12"/>
  <c r="U242" i="12"/>
  <c r="V242" i="12" s="1"/>
  <c r="AE241" i="12"/>
  <c r="X241" i="12"/>
  <c r="Y241" i="12" s="1"/>
  <c r="W241" i="12"/>
  <c r="U241" i="12"/>
  <c r="AE240" i="12"/>
  <c r="X240" i="12"/>
  <c r="Y240" i="12" s="1"/>
  <c r="W240" i="12"/>
  <c r="U240" i="12"/>
  <c r="AE239" i="12"/>
  <c r="X239" i="12"/>
  <c r="Y239" i="12" s="1"/>
  <c r="W239" i="12"/>
  <c r="U239" i="12"/>
  <c r="V239" i="12" s="1"/>
  <c r="AE238" i="12"/>
  <c r="X238" i="12"/>
  <c r="Y238" i="12" s="1"/>
  <c r="W238" i="12"/>
  <c r="U238" i="12"/>
  <c r="AE237" i="12"/>
  <c r="X237" i="12"/>
  <c r="Y237" i="12" s="1"/>
  <c r="W237" i="12"/>
  <c r="U237" i="12"/>
  <c r="V237" i="12" s="1"/>
  <c r="AE236" i="12"/>
  <c r="X236" i="12"/>
  <c r="Y236" i="12" s="1"/>
  <c r="W236" i="12"/>
  <c r="U236" i="12"/>
  <c r="V236" i="12" s="1"/>
  <c r="AE235" i="12"/>
  <c r="X235" i="12"/>
  <c r="Y235" i="12" s="1"/>
  <c r="W235" i="12"/>
  <c r="U235" i="12"/>
  <c r="V235" i="12" s="1"/>
  <c r="AE234" i="12"/>
  <c r="X234" i="12"/>
  <c r="Y234" i="12" s="1"/>
  <c r="W234" i="12"/>
  <c r="U234" i="12"/>
  <c r="V234" i="12" s="1"/>
  <c r="AE233" i="12"/>
  <c r="X233" i="12"/>
  <c r="Y233" i="12" s="1"/>
  <c r="W233" i="12"/>
  <c r="U233" i="12"/>
  <c r="V233" i="12" s="1"/>
  <c r="AE232" i="12"/>
  <c r="X232" i="12"/>
  <c r="Y232" i="12" s="1"/>
  <c r="W232" i="12"/>
  <c r="U232" i="12"/>
  <c r="X182" i="12"/>
  <c r="Y182" i="12" s="1"/>
  <c r="W182" i="12"/>
  <c r="U182" i="12"/>
  <c r="V182" i="12" s="1"/>
  <c r="AE181" i="12"/>
  <c r="X181" i="12"/>
  <c r="Y181" i="12" s="1"/>
  <c r="W181" i="12"/>
  <c r="U181" i="12"/>
  <c r="AE180" i="12"/>
  <c r="X180" i="12"/>
  <c r="Y180" i="12" s="1"/>
  <c r="W180" i="12"/>
  <c r="U180" i="12"/>
  <c r="V180" i="12" s="1"/>
  <c r="AE179" i="12"/>
  <c r="X179" i="12"/>
  <c r="Y179" i="12" s="1"/>
  <c r="W179" i="12"/>
  <c r="U179" i="12"/>
  <c r="V179" i="12" s="1"/>
  <c r="AE178" i="12"/>
  <c r="X178" i="12"/>
  <c r="Y178" i="12" s="1"/>
  <c r="W178" i="12"/>
  <c r="U178" i="12"/>
  <c r="V178" i="12" s="1"/>
  <c r="AE177" i="12"/>
  <c r="X177" i="12"/>
  <c r="Y177" i="12" s="1"/>
  <c r="W177" i="12"/>
  <c r="U177" i="12"/>
  <c r="V177" i="12" s="1"/>
  <c r="AE176" i="12"/>
  <c r="X176" i="12"/>
  <c r="W176" i="12"/>
  <c r="U176" i="12"/>
  <c r="V176" i="12" s="1"/>
  <c r="AE175" i="12"/>
  <c r="X175" i="12"/>
  <c r="Y175" i="12" s="1"/>
  <c r="W175" i="12"/>
  <c r="U175" i="12"/>
  <c r="AE174" i="12"/>
  <c r="X174" i="12"/>
  <c r="Y174" i="12" s="1"/>
  <c r="W174" i="12"/>
  <c r="U174" i="12"/>
  <c r="V174" i="12" s="1"/>
  <c r="AE173" i="12"/>
  <c r="X173" i="12"/>
  <c r="Y173" i="12" s="1"/>
  <c r="W173" i="12"/>
  <c r="U173" i="12"/>
  <c r="AE172" i="12"/>
  <c r="X172" i="12"/>
  <c r="Y172" i="12" s="1"/>
  <c r="W172" i="12"/>
  <c r="U172" i="12"/>
  <c r="V172" i="12" s="1"/>
  <c r="AE171" i="12"/>
  <c r="X171" i="12"/>
  <c r="Y171" i="12" s="1"/>
  <c r="W171" i="12"/>
  <c r="U171" i="12"/>
  <c r="V171" i="12" s="1"/>
  <c r="AE170" i="12"/>
  <c r="X170" i="12"/>
  <c r="Y170" i="12" s="1"/>
  <c r="W170" i="12"/>
  <c r="U170" i="12"/>
  <c r="V170" i="12" s="1"/>
  <c r="AE169" i="12"/>
  <c r="X169" i="12"/>
  <c r="Y169" i="12" s="1"/>
  <c r="W169" i="12"/>
  <c r="U169" i="12"/>
  <c r="V169" i="12" s="1"/>
  <c r="AE168" i="12"/>
  <c r="X168" i="12"/>
  <c r="Y168" i="12" s="1"/>
  <c r="W168" i="12"/>
  <c r="U168" i="12"/>
  <c r="V168" i="12" s="1"/>
  <c r="AE167" i="12"/>
  <c r="X167" i="12"/>
  <c r="Y167" i="12" s="1"/>
  <c r="W167" i="12"/>
  <c r="U167" i="12"/>
  <c r="AE166" i="12"/>
  <c r="X166" i="12"/>
  <c r="Y166" i="12" s="1"/>
  <c r="W166" i="12"/>
  <c r="U166" i="12"/>
  <c r="V166" i="12" s="1"/>
  <c r="AE165" i="12"/>
  <c r="X165" i="12"/>
  <c r="Y165" i="12" s="1"/>
  <c r="W165" i="12"/>
  <c r="U165" i="12"/>
  <c r="AE164" i="12"/>
  <c r="X164" i="12"/>
  <c r="Y164" i="12" s="1"/>
  <c r="W164" i="12"/>
  <c r="U164" i="12"/>
  <c r="AE163" i="12"/>
  <c r="X163" i="12"/>
  <c r="Y163" i="12" s="1"/>
  <c r="W163" i="12"/>
  <c r="U163" i="12"/>
  <c r="V163" i="12" s="1"/>
  <c r="AE162" i="12"/>
  <c r="X162" i="12"/>
  <c r="Y162" i="12" s="1"/>
  <c r="W162" i="12"/>
  <c r="U162" i="12"/>
  <c r="V162" i="12" s="1"/>
  <c r="AE161" i="12"/>
  <c r="X161" i="12"/>
  <c r="Y161" i="12" s="1"/>
  <c r="W161" i="12"/>
  <c r="U161" i="12"/>
  <c r="V161" i="12" s="1"/>
  <c r="X211" i="12"/>
  <c r="Y211" i="12" s="1"/>
  <c r="W211" i="12"/>
  <c r="U211" i="12"/>
  <c r="AE210" i="12"/>
  <c r="X210" i="12"/>
  <c r="Y210" i="12" s="1"/>
  <c r="W210" i="12"/>
  <c r="U210" i="12"/>
  <c r="AE209" i="12"/>
  <c r="X209" i="12"/>
  <c r="Y209" i="12" s="1"/>
  <c r="W209" i="12"/>
  <c r="U209" i="12"/>
  <c r="V209" i="12" s="1"/>
  <c r="AE208" i="12"/>
  <c r="X208" i="12"/>
  <c r="Y208" i="12" s="1"/>
  <c r="W208" i="12"/>
  <c r="U208" i="12"/>
  <c r="AE207" i="12"/>
  <c r="X207" i="12"/>
  <c r="Y207" i="12" s="1"/>
  <c r="W207" i="12"/>
  <c r="U207" i="12"/>
  <c r="V207" i="12" s="1"/>
  <c r="AE206" i="12"/>
  <c r="X206" i="12"/>
  <c r="Y206" i="12" s="1"/>
  <c r="W206" i="12"/>
  <c r="U206" i="12"/>
  <c r="V206" i="12" s="1"/>
  <c r="AE205" i="12"/>
  <c r="X205" i="12"/>
  <c r="Y205" i="12" s="1"/>
  <c r="W205" i="12"/>
  <c r="U205" i="12"/>
  <c r="V205" i="12" s="1"/>
  <c r="AE204" i="12"/>
  <c r="X204" i="12"/>
  <c r="Y204" i="12" s="1"/>
  <c r="W204" i="12"/>
  <c r="U204" i="12"/>
  <c r="V204" i="12" s="1"/>
  <c r="AE203" i="12"/>
  <c r="X203" i="12"/>
  <c r="Y203" i="12" s="1"/>
  <c r="W203" i="12"/>
  <c r="U203" i="12"/>
  <c r="V203" i="12" s="1"/>
  <c r="AE202" i="12"/>
  <c r="X202" i="12"/>
  <c r="Y202" i="12" s="1"/>
  <c r="W202" i="12"/>
  <c r="U202" i="12"/>
  <c r="AE201" i="12"/>
  <c r="X201" i="12"/>
  <c r="Y201" i="12" s="1"/>
  <c r="W201" i="12"/>
  <c r="U201" i="12"/>
  <c r="V201" i="12" s="1"/>
  <c r="AE200" i="12"/>
  <c r="X200" i="12"/>
  <c r="Y200" i="12" s="1"/>
  <c r="W200" i="12"/>
  <c r="U200" i="12"/>
  <c r="AE199" i="12"/>
  <c r="X199" i="12"/>
  <c r="Y199" i="12" s="1"/>
  <c r="W199" i="12"/>
  <c r="U199" i="12"/>
  <c r="AE198" i="12"/>
  <c r="X198" i="12"/>
  <c r="Y198" i="12" s="1"/>
  <c r="W198" i="12"/>
  <c r="U198" i="12"/>
  <c r="V198" i="12" s="1"/>
  <c r="AE197" i="12"/>
  <c r="X197" i="12"/>
  <c r="Y197" i="12" s="1"/>
  <c r="W197" i="12"/>
  <c r="U197" i="12"/>
  <c r="V197" i="12" s="1"/>
  <c r="AE219" i="12"/>
  <c r="X219" i="12"/>
  <c r="Y219" i="12" s="1"/>
  <c r="W219" i="12"/>
  <c r="U219" i="12"/>
  <c r="V219" i="12" s="1"/>
  <c r="AE218" i="12"/>
  <c r="X218" i="12"/>
  <c r="Y218" i="12" s="1"/>
  <c r="W218" i="12"/>
  <c r="U218" i="12"/>
  <c r="V218" i="12" s="1"/>
  <c r="AE217" i="12"/>
  <c r="X217" i="12"/>
  <c r="Y217" i="12" s="1"/>
  <c r="W217" i="12"/>
  <c r="U217" i="12"/>
  <c r="AE216" i="12"/>
  <c r="X216" i="12"/>
  <c r="Y216" i="12" s="1"/>
  <c r="W216" i="12"/>
  <c r="U216" i="12"/>
  <c r="V216" i="12" s="1"/>
  <c r="AE215" i="12"/>
  <c r="X215" i="12"/>
  <c r="Y215" i="12" s="1"/>
  <c r="W215" i="12"/>
  <c r="U215" i="12"/>
  <c r="V215" i="12" s="1"/>
  <c r="AE214" i="12"/>
  <c r="X214" i="12"/>
  <c r="Y214" i="12" s="1"/>
  <c r="W214" i="12"/>
  <c r="U214" i="12"/>
  <c r="V214" i="12" s="1"/>
  <c r="AE213" i="12"/>
  <c r="X213" i="12"/>
  <c r="Y213" i="12" s="1"/>
  <c r="W213" i="12"/>
  <c r="U213" i="12"/>
  <c r="V213" i="12" s="1"/>
  <c r="AE212" i="12"/>
  <c r="X212" i="12"/>
  <c r="Y212" i="12" s="1"/>
  <c r="W212" i="12"/>
  <c r="U212" i="12"/>
  <c r="V212" i="12" s="1"/>
  <c r="X196" i="12"/>
  <c r="Y196" i="12" s="1"/>
  <c r="W196" i="12"/>
  <c r="U196" i="12"/>
  <c r="V196" i="12" s="1"/>
  <c r="AE195" i="12"/>
  <c r="X195" i="12"/>
  <c r="Y195" i="12" s="1"/>
  <c r="W195" i="12"/>
  <c r="U195" i="12"/>
  <c r="V195" i="12" s="1"/>
  <c r="AE194" i="12"/>
  <c r="X194" i="12"/>
  <c r="Y194" i="12" s="1"/>
  <c r="W194" i="12"/>
  <c r="U194" i="12"/>
  <c r="AE193" i="12"/>
  <c r="X193" i="12"/>
  <c r="Y193" i="12" s="1"/>
  <c r="W193" i="12"/>
  <c r="U193" i="12"/>
  <c r="V193" i="12" s="1"/>
  <c r="AE192" i="12"/>
  <c r="X192" i="12"/>
  <c r="Y192" i="12" s="1"/>
  <c r="W192" i="12"/>
  <c r="U192" i="12"/>
  <c r="V192" i="12" s="1"/>
  <c r="X191" i="12"/>
  <c r="Y191" i="12" s="1"/>
  <c r="W191" i="12"/>
  <c r="U191" i="12"/>
  <c r="V191" i="12" s="1"/>
  <c r="AE190" i="12"/>
  <c r="X190" i="12"/>
  <c r="Y190" i="12" s="1"/>
  <c r="W190" i="12"/>
  <c r="U190" i="12"/>
  <c r="AE189" i="12"/>
  <c r="X189" i="12"/>
  <c r="Y189" i="12" s="1"/>
  <c r="W189" i="12"/>
  <c r="U189" i="12"/>
  <c r="V189" i="12" s="1"/>
  <c r="AE188" i="12"/>
  <c r="X188" i="12"/>
  <c r="Y188" i="12" s="1"/>
  <c r="W188" i="12"/>
  <c r="U188" i="12"/>
  <c r="V188" i="12" s="1"/>
  <c r="AE187" i="12"/>
  <c r="X187" i="12"/>
  <c r="Y187" i="12" s="1"/>
  <c r="W187" i="12"/>
  <c r="U187" i="12"/>
  <c r="V187" i="12" s="1"/>
  <c r="AE186" i="12"/>
  <c r="X186" i="12"/>
  <c r="Y186" i="12" s="1"/>
  <c r="W186" i="12"/>
  <c r="U186" i="12"/>
  <c r="V186" i="12" s="1"/>
  <c r="AE185" i="12"/>
  <c r="X185" i="12"/>
  <c r="Y185" i="12" s="1"/>
  <c r="W185" i="12"/>
  <c r="U185" i="12"/>
  <c r="V185" i="12" s="1"/>
  <c r="AE184" i="12"/>
  <c r="X184" i="12"/>
  <c r="Y184" i="12" s="1"/>
  <c r="W184" i="12"/>
  <c r="U184" i="12"/>
  <c r="V184" i="12" s="1"/>
  <c r="AE183" i="12"/>
  <c r="X183" i="12"/>
  <c r="Y183" i="12" s="1"/>
  <c r="W183" i="12"/>
  <c r="U183" i="12"/>
  <c r="AE160" i="12"/>
  <c r="X160" i="12"/>
  <c r="Y160" i="12" s="1"/>
  <c r="W160" i="12"/>
  <c r="U160" i="12"/>
  <c r="AE159" i="12"/>
  <c r="X159" i="12"/>
  <c r="Y159" i="12" s="1"/>
  <c r="W159" i="12"/>
  <c r="U159" i="12"/>
  <c r="AE158" i="12"/>
  <c r="X158" i="12"/>
  <c r="Y158" i="12" s="1"/>
  <c r="W158" i="12"/>
  <c r="U158" i="12"/>
  <c r="AE157" i="12"/>
  <c r="X157" i="12"/>
  <c r="Y157" i="12" s="1"/>
  <c r="W157" i="12"/>
  <c r="U157" i="12"/>
  <c r="V157" i="12" s="1"/>
  <c r="AE156" i="12"/>
  <c r="X156" i="12"/>
  <c r="Y156" i="12" s="1"/>
  <c r="W156" i="12"/>
  <c r="U156" i="12"/>
  <c r="AE155" i="12"/>
  <c r="X155" i="12"/>
  <c r="Y155" i="12" s="1"/>
  <c r="W155" i="12"/>
  <c r="U155" i="12"/>
  <c r="V155" i="12" s="1"/>
  <c r="AE154" i="12"/>
  <c r="X154" i="12"/>
  <c r="Y154" i="12" s="1"/>
  <c r="W154" i="12"/>
  <c r="U154" i="12"/>
  <c r="V154" i="12" s="1"/>
  <c r="AE153" i="12"/>
  <c r="X153" i="12"/>
  <c r="Y153" i="12" s="1"/>
  <c r="W153" i="12"/>
  <c r="U153" i="12"/>
  <c r="V153" i="12" s="1"/>
  <c r="AE152" i="12"/>
  <c r="X152" i="12"/>
  <c r="Y152" i="12" s="1"/>
  <c r="W152" i="12"/>
  <c r="U152" i="12"/>
  <c r="V152" i="12" s="1"/>
  <c r="AE151" i="12"/>
  <c r="X151" i="12"/>
  <c r="Y151" i="12" s="1"/>
  <c r="W151" i="12"/>
  <c r="U151" i="12"/>
  <c r="AE150" i="12"/>
  <c r="X150" i="12"/>
  <c r="Y150" i="12" s="1"/>
  <c r="W150" i="12"/>
  <c r="U150" i="12"/>
  <c r="AE149" i="12"/>
  <c r="X149" i="12"/>
  <c r="Y149" i="12" s="1"/>
  <c r="W149" i="12"/>
  <c r="U149" i="12"/>
  <c r="V149" i="12" s="1"/>
  <c r="AE148" i="12"/>
  <c r="X148" i="12"/>
  <c r="Y148" i="12" s="1"/>
  <c r="W148" i="12"/>
  <c r="U148" i="12"/>
  <c r="AE147" i="12"/>
  <c r="X147" i="12"/>
  <c r="Y147" i="12" s="1"/>
  <c r="W147" i="12"/>
  <c r="U147" i="12"/>
  <c r="AE146" i="12"/>
  <c r="X146" i="12"/>
  <c r="Y146" i="12" s="1"/>
  <c r="W146" i="12"/>
  <c r="U146" i="12"/>
  <c r="V146" i="12" s="1"/>
  <c r="AE145" i="12"/>
  <c r="X145" i="12"/>
  <c r="Y145" i="12" s="1"/>
  <c r="W145" i="12"/>
  <c r="U145" i="12"/>
  <c r="V145" i="12" s="1"/>
  <c r="AE144" i="12"/>
  <c r="X144" i="12"/>
  <c r="Y144" i="12" s="1"/>
  <c r="W144" i="12"/>
  <c r="U144" i="12"/>
  <c r="V144" i="12" s="1"/>
  <c r="AE143" i="12"/>
  <c r="X143" i="12"/>
  <c r="Y143" i="12" s="1"/>
  <c r="W143" i="12"/>
  <c r="U143" i="12"/>
  <c r="V143" i="12" s="1"/>
  <c r="AE142" i="12"/>
  <c r="X142" i="12"/>
  <c r="Y142" i="12" s="1"/>
  <c r="W142" i="12"/>
  <c r="U142" i="12"/>
  <c r="AE141" i="12"/>
  <c r="X141" i="12"/>
  <c r="Y141" i="12" s="1"/>
  <c r="W141" i="12"/>
  <c r="U141" i="12"/>
  <c r="V141" i="12" s="1"/>
  <c r="AE140" i="12"/>
  <c r="X140" i="12"/>
  <c r="Y140" i="12" s="1"/>
  <c r="W140" i="12"/>
  <c r="U140" i="12"/>
  <c r="V140" i="12" s="1"/>
  <c r="AE139" i="12"/>
  <c r="X139" i="12"/>
  <c r="Y139" i="12" s="1"/>
  <c r="W139" i="12"/>
  <c r="U139" i="12"/>
  <c r="V139" i="12" s="1"/>
  <c r="AE138" i="12"/>
  <c r="X138" i="12"/>
  <c r="Y138" i="12" s="1"/>
  <c r="W138" i="12"/>
  <c r="U138" i="12"/>
  <c r="V138" i="12" s="1"/>
  <c r="AE137" i="12"/>
  <c r="X137" i="12"/>
  <c r="Y137" i="12" s="1"/>
  <c r="W137" i="12"/>
  <c r="U137" i="12"/>
  <c r="V137" i="12" s="1"/>
  <c r="AE136" i="12"/>
  <c r="X136" i="12"/>
  <c r="Y136" i="12" s="1"/>
  <c r="W136" i="12"/>
  <c r="U136" i="12"/>
  <c r="V136" i="12" s="1"/>
  <c r="AE135" i="12"/>
  <c r="X135" i="12"/>
  <c r="Y135" i="12" s="1"/>
  <c r="W135" i="12"/>
  <c r="U135" i="12"/>
  <c r="V135" i="12" s="1"/>
  <c r="AE134" i="12"/>
  <c r="X134" i="12"/>
  <c r="Y134" i="12" s="1"/>
  <c r="W134" i="12"/>
  <c r="U134" i="12"/>
  <c r="AE133" i="12"/>
  <c r="X133" i="12"/>
  <c r="Y133" i="12" s="1"/>
  <c r="W133" i="12"/>
  <c r="U133" i="12"/>
  <c r="V133" i="12" s="1"/>
  <c r="AE132" i="12"/>
  <c r="X132" i="12"/>
  <c r="Y132" i="12" s="1"/>
  <c r="W132" i="12"/>
  <c r="U132" i="12"/>
  <c r="AE131" i="12"/>
  <c r="X131" i="12"/>
  <c r="Y131" i="12" s="1"/>
  <c r="W131" i="12"/>
  <c r="U131" i="12"/>
  <c r="V131" i="12" s="1"/>
  <c r="AE130" i="12"/>
  <c r="X130" i="12"/>
  <c r="Y130" i="12" s="1"/>
  <c r="W130" i="12"/>
  <c r="U130" i="12"/>
  <c r="V130" i="12" s="1"/>
  <c r="AE129" i="12"/>
  <c r="X129" i="12"/>
  <c r="Y129" i="12" s="1"/>
  <c r="W129" i="12"/>
  <c r="U129" i="12"/>
  <c r="V129" i="12" s="1"/>
  <c r="AE128" i="12"/>
  <c r="X128" i="12"/>
  <c r="Y128" i="12" s="1"/>
  <c r="W128" i="12"/>
  <c r="U128" i="12"/>
  <c r="V128" i="12" s="1"/>
  <c r="AE127" i="12"/>
  <c r="X127" i="12"/>
  <c r="Y127" i="12" s="1"/>
  <c r="W127" i="12"/>
  <c r="U127" i="12"/>
  <c r="V127" i="12" s="1"/>
  <c r="AE126" i="12"/>
  <c r="X126" i="12"/>
  <c r="Y126" i="12" s="1"/>
  <c r="W126" i="12"/>
  <c r="U126" i="12"/>
  <c r="V126" i="12" s="1"/>
  <c r="AE125" i="12"/>
  <c r="X125" i="12"/>
  <c r="Y125" i="12" s="1"/>
  <c r="W125" i="12"/>
  <c r="U125" i="12"/>
  <c r="V125" i="12" s="1"/>
  <c r="AE124" i="12"/>
  <c r="X124" i="12"/>
  <c r="Y124" i="12" s="1"/>
  <c r="W124" i="12"/>
  <c r="U124" i="12"/>
  <c r="AE123" i="12"/>
  <c r="X123" i="12"/>
  <c r="Y123" i="12" s="1"/>
  <c r="W123" i="12"/>
  <c r="U123" i="12"/>
  <c r="V123" i="12" s="1"/>
  <c r="AE122" i="12"/>
  <c r="X122" i="12"/>
  <c r="Y122" i="12" s="1"/>
  <c r="W122" i="12"/>
  <c r="U122" i="12"/>
  <c r="V122" i="12" s="1"/>
  <c r="AE121" i="12"/>
  <c r="X121" i="12"/>
  <c r="Y121" i="12" s="1"/>
  <c r="W121" i="12"/>
  <c r="U121" i="12"/>
  <c r="AE120" i="12"/>
  <c r="X120" i="12"/>
  <c r="Y120" i="12" s="1"/>
  <c r="W120" i="12"/>
  <c r="U120" i="12"/>
  <c r="AE119" i="12"/>
  <c r="X119" i="12"/>
  <c r="Y119" i="12" s="1"/>
  <c r="W119" i="12"/>
  <c r="U119" i="12"/>
  <c r="V119" i="12" s="1"/>
  <c r="AE118" i="12"/>
  <c r="X118" i="12"/>
  <c r="Y118" i="12" s="1"/>
  <c r="W118" i="12"/>
  <c r="U118" i="12"/>
  <c r="V118" i="12" s="1"/>
  <c r="AE117" i="12"/>
  <c r="X117" i="12"/>
  <c r="Y117" i="12" s="1"/>
  <c r="W117" i="12"/>
  <c r="U117" i="12"/>
  <c r="AE116" i="12"/>
  <c r="X116" i="12"/>
  <c r="Y116" i="12" s="1"/>
  <c r="W116" i="12"/>
  <c r="U116" i="12"/>
  <c r="AE115" i="12"/>
  <c r="X115" i="12"/>
  <c r="Y115" i="12" s="1"/>
  <c r="W115" i="12"/>
  <c r="U115" i="12"/>
  <c r="V115" i="12" s="1"/>
  <c r="AE114" i="12"/>
  <c r="X114" i="12"/>
  <c r="Y114" i="12" s="1"/>
  <c r="W114" i="12"/>
  <c r="U114" i="12"/>
  <c r="V114" i="12" s="1"/>
  <c r="AE113" i="12"/>
  <c r="X113" i="12"/>
  <c r="Y113" i="12" s="1"/>
  <c r="W113" i="12"/>
  <c r="U113" i="12"/>
  <c r="V113" i="12" s="1"/>
  <c r="AE112" i="12"/>
  <c r="X112" i="12"/>
  <c r="Y112" i="12" s="1"/>
  <c r="W112" i="12"/>
  <c r="U112" i="12"/>
  <c r="AE111" i="12"/>
  <c r="X111" i="12"/>
  <c r="Y111" i="12" s="1"/>
  <c r="W111" i="12"/>
  <c r="U111" i="12"/>
  <c r="AE110" i="12"/>
  <c r="X110" i="12"/>
  <c r="Y110" i="12" s="1"/>
  <c r="W110" i="12"/>
  <c r="U110" i="12"/>
  <c r="V110" i="12" s="1"/>
  <c r="AE109" i="12"/>
  <c r="X109" i="12"/>
  <c r="Y109" i="12" s="1"/>
  <c r="W109" i="12"/>
  <c r="U109" i="12"/>
  <c r="AE108" i="12"/>
  <c r="X108" i="12"/>
  <c r="Y108" i="12" s="1"/>
  <c r="W108" i="12"/>
  <c r="U108" i="12"/>
  <c r="AE107" i="12"/>
  <c r="X107" i="12"/>
  <c r="Y107" i="12" s="1"/>
  <c r="W107" i="12"/>
  <c r="U107" i="12"/>
  <c r="V107" i="12" s="1"/>
  <c r="AE106" i="12"/>
  <c r="X106" i="12"/>
  <c r="Y106" i="12" s="1"/>
  <c r="W106" i="12"/>
  <c r="U106" i="12"/>
  <c r="V106" i="12" s="1"/>
  <c r="AE105" i="12"/>
  <c r="X105" i="12"/>
  <c r="Y105" i="12" s="1"/>
  <c r="W105" i="12"/>
  <c r="U105" i="12"/>
  <c r="AE104" i="12"/>
  <c r="X104" i="12"/>
  <c r="Y104" i="12" s="1"/>
  <c r="W104" i="12"/>
  <c r="U104" i="12"/>
  <c r="AE103" i="12"/>
  <c r="X103" i="12"/>
  <c r="W103" i="12"/>
  <c r="U103" i="12"/>
  <c r="V103" i="12" s="1"/>
  <c r="AE102" i="12"/>
  <c r="X102" i="12"/>
  <c r="Y102" i="12" s="1"/>
  <c r="W102" i="12"/>
  <c r="U102" i="12"/>
  <c r="AE101" i="12"/>
  <c r="X101" i="12"/>
  <c r="Y101" i="12" s="1"/>
  <c r="W101" i="12"/>
  <c r="U101" i="12"/>
  <c r="AE100" i="12"/>
  <c r="X100" i="12"/>
  <c r="Y100" i="12" s="1"/>
  <c r="W100" i="12"/>
  <c r="U100" i="12"/>
  <c r="V100" i="12" s="1"/>
  <c r="AE99" i="12"/>
  <c r="X99" i="12"/>
  <c r="Y99" i="12" s="1"/>
  <c r="W99" i="12"/>
  <c r="U99" i="12"/>
  <c r="V99" i="12" s="1"/>
  <c r="AE98" i="12"/>
  <c r="X98" i="12"/>
  <c r="Y98" i="12" s="1"/>
  <c r="W98" i="12"/>
  <c r="U98" i="12"/>
  <c r="AE97" i="12"/>
  <c r="X97" i="12"/>
  <c r="Y97" i="12" s="1"/>
  <c r="W97" i="12"/>
  <c r="U97" i="12"/>
  <c r="V97" i="12" s="1"/>
  <c r="AE96" i="12"/>
  <c r="X96" i="12"/>
  <c r="Y96" i="12" s="1"/>
  <c r="W96" i="12"/>
  <c r="U96" i="12"/>
  <c r="V96" i="12" s="1"/>
  <c r="X95" i="12"/>
  <c r="Y95" i="12" s="1"/>
  <c r="W95" i="12"/>
  <c r="U95" i="12"/>
  <c r="AE94" i="12"/>
  <c r="X94" i="12"/>
  <c r="Y94" i="12" s="1"/>
  <c r="W94" i="12"/>
  <c r="U94" i="12"/>
  <c r="AE93" i="12"/>
  <c r="X93" i="12"/>
  <c r="Y93" i="12" s="1"/>
  <c r="W93" i="12"/>
  <c r="U93" i="12"/>
  <c r="AE92" i="12"/>
  <c r="X92" i="12"/>
  <c r="Y92" i="12" s="1"/>
  <c r="W92" i="12"/>
  <c r="U92" i="12"/>
  <c r="V92" i="12" s="1"/>
  <c r="AE91" i="12"/>
  <c r="X91" i="12"/>
  <c r="Y91" i="12" s="1"/>
  <c r="W91" i="12"/>
  <c r="U91" i="12"/>
  <c r="AE90" i="12"/>
  <c r="X90" i="12"/>
  <c r="Y90" i="12" s="1"/>
  <c r="W90" i="12"/>
  <c r="U90" i="12"/>
  <c r="AE89" i="12"/>
  <c r="X89" i="12"/>
  <c r="Y89" i="12" s="1"/>
  <c r="W89" i="12"/>
  <c r="U89" i="12"/>
  <c r="V89" i="12" s="1"/>
  <c r="AE88" i="12"/>
  <c r="X88" i="12"/>
  <c r="Y88" i="12" s="1"/>
  <c r="W88" i="12"/>
  <c r="U88" i="12"/>
  <c r="V88" i="12" s="1"/>
  <c r="AE87" i="12"/>
  <c r="X87" i="12"/>
  <c r="Y87" i="12" s="1"/>
  <c r="W87" i="12"/>
  <c r="U87" i="12"/>
  <c r="AE86" i="12"/>
  <c r="X86" i="12"/>
  <c r="Y86" i="12" s="1"/>
  <c r="W86" i="12"/>
  <c r="U86" i="12"/>
  <c r="V86" i="12" s="1"/>
  <c r="AE85" i="12"/>
  <c r="X85" i="12"/>
  <c r="Y85" i="12" s="1"/>
  <c r="W85" i="12"/>
  <c r="U85" i="12"/>
  <c r="X63" i="12"/>
  <c r="Y63" i="12" s="1"/>
  <c r="W63" i="12"/>
  <c r="U63" i="12"/>
  <c r="V63" i="12" s="1"/>
  <c r="AE62" i="12"/>
  <c r="X62" i="12"/>
  <c r="Y62" i="12" s="1"/>
  <c r="W62" i="12"/>
  <c r="U62" i="12"/>
  <c r="V62" i="12" s="1"/>
  <c r="AE61" i="12"/>
  <c r="X61" i="12"/>
  <c r="Y61" i="12" s="1"/>
  <c r="W61" i="12"/>
  <c r="U61" i="12"/>
  <c r="V61" i="12" s="1"/>
  <c r="AE60" i="12"/>
  <c r="X60" i="12"/>
  <c r="Y60" i="12" s="1"/>
  <c r="W60" i="12"/>
  <c r="U60" i="12"/>
  <c r="AE59" i="12"/>
  <c r="X59" i="12"/>
  <c r="Y59" i="12" s="1"/>
  <c r="W59" i="12"/>
  <c r="U59" i="12"/>
  <c r="AE58" i="12"/>
  <c r="X58" i="12"/>
  <c r="Y58" i="12" s="1"/>
  <c r="W58" i="12"/>
  <c r="U58" i="12"/>
  <c r="V58" i="12" s="1"/>
  <c r="AE57" i="12"/>
  <c r="X57" i="12"/>
  <c r="Y57" i="12" s="1"/>
  <c r="W57" i="12"/>
  <c r="U57" i="12"/>
  <c r="V57" i="12" s="1"/>
  <c r="AE56" i="12"/>
  <c r="X56" i="12"/>
  <c r="Y56" i="12" s="1"/>
  <c r="W56" i="12"/>
  <c r="U56" i="12"/>
  <c r="AE55" i="12"/>
  <c r="X55" i="12"/>
  <c r="Y55" i="12" s="1"/>
  <c r="W55" i="12"/>
  <c r="U55" i="12"/>
  <c r="V55" i="12" s="1"/>
  <c r="X84" i="12"/>
  <c r="W84" i="12"/>
  <c r="U84" i="12"/>
  <c r="AE83" i="12"/>
  <c r="X83" i="12"/>
  <c r="Y83" i="12" s="1"/>
  <c r="W83" i="12"/>
  <c r="U83" i="12"/>
  <c r="AE82" i="12"/>
  <c r="X82" i="12"/>
  <c r="Y82" i="12" s="1"/>
  <c r="W82" i="12"/>
  <c r="U82" i="12"/>
  <c r="V82" i="12" s="1"/>
  <c r="AE81" i="12"/>
  <c r="X81" i="12"/>
  <c r="Y81" i="12" s="1"/>
  <c r="W81" i="12"/>
  <c r="U81" i="12"/>
  <c r="V81" i="12" s="1"/>
  <c r="AE80" i="12"/>
  <c r="X80" i="12"/>
  <c r="Y80" i="12" s="1"/>
  <c r="W80" i="12"/>
  <c r="U80" i="12"/>
  <c r="AE79" i="12"/>
  <c r="X79" i="12"/>
  <c r="Y79" i="12" s="1"/>
  <c r="W79" i="12"/>
  <c r="U79" i="12"/>
  <c r="AE78" i="12"/>
  <c r="X78" i="12"/>
  <c r="Y78" i="12" s="1"/>
  <c r="W78" i="12"/>
  <c r="U78" i="12"/>
  <c r="V78" i="12" s="1"/>
  <c r="AE77" i="12"/>
  <c r="X77" i="12"/>
  <c r="Y77" i="12" s="1"/>
  <c r="W77" i="12"/>
  <c r="U77" i="12"/>
  <c r="V77" i="12" s="1"/>
  <c r="AE76" i="12"/>
  <c r="X76" i="12"/>
  <c r="Y76" i="12" s="1"/>
  <c r="W76" i="12"/>
  <c r="U76" i="12"/>
  <c r="AE75" i="12"/>
  <c r="X75" i="12"/>
  <c r="Y75" i="12" s="1"/>
  <c r="W75" i="12"/>
  <c r="U75" i="12"/>
  <c r="V75" i="12" s="1"/>
  <c r="AE74" i="12"/>
  <c r="X74" i="12"/>
  <c r="Y74" i="12" s="1"/>
  <c r="W74" i="12"/>
  <c r="U74" i="12"/>
  <c r="AE73" i="12"/>
  <c r="X73" i="12"/>
  <c r="Y73" i="12" s="1"/>
  <c r="W73" i="12"/>
  <c r="U73" i="12"/>
  <c r="V73" i="12" s="1"/>
  <c r="AE72" i="12"/>
  <c r="X72" i="12"/>
  <c r="Y72" i="12" s="1"/>
  <c r="W72" i="12"/>
  <c r="U72" i="12"/>
  <c r="AE71" i="12"/>
  <c r="X71" i="12"/>
  <c r="Y71" i="12" s="1"/>
  <c r="W71" i="12"/>
  <c r="U71" i="12"/>
  <c r="AE70" i="12"/>
  <c r="X70" i="12"/>
  <c r="Y70" i="12" s="1"/>
  <c r="W70" i="12"/>
  <c r="U70" i="12"/>
  <c r="V70" i="12" s="1"/>
  <c r="AE69" i="12"/>
  <c r="X69" i="12"/>
  <c r="Y69" i="12" s="1"/>
  <c r="W69" i="12"/>
  <c r="U69" i="12"/>
  <c r="V69" i="12" s="1"/>
  <c r="AE68" i="12"/>
  <c r="X68" i="12"/>
  <c r="Y68" i="12" s="1"/>
  <c r="W68" i="12"/>
  <c r="U68" i="12"/>
  <c r="V68" i="12" s="1"/>
  <c r="AE67" i="12"/>
  <c r="X67" i="12"/>
  <c r="Y67" i="12" s="1"/>
  <c r="W67" i="12"/>
  <c r="U67" i="12"/>
  <c r="AE66" i="12"/>
  <c r="X66" i="12"/>
  <c r="Y66" i="12" s="1"/>
  <c r="W66" i="12"/>
  <c r="U66" i="12"/>
  <c r="V66" i="12" s="1"/>
  <c r="AE65" i="12"/>
  <c r="X65" i="12"/>
  <c r="Y65" i="12" s="1"/>
  <c r="W65" i="12"/>
  <c r="U65" i="12"/>
  <c r="V65" i="12" s="1"/>
  <c r="AE64" i="12"/>
  <c r="X64" i="12"/>
  <c r="Y64" i="12" s="1"/>
  <c r="W64" i="12"/>
  <c r="U64" i="12"/>
  <c r="AE54" i="12"/>
  <c r="X54" i="12"/>
  <c r="Y54" i="12" s="1"/>
  <c r="W54" i="12"/>
  <c r="U54" i="12"/>
  <c r="AE53" i="12"/>
  <c r="X53" i="12"/>
  <c r="Y53" i="12" s="1"/>
  <c r="W53" i="12"/>
  <c r="U53" i="12"/>
  <c r="AE52" i="12"/>
  <c r="X52" i="12"/>
  <c r="Y52" i="12" s="1"/>
  <c r="W52" i="12"/>
  <c r="U52" i="12"/>
  <c r="V52" i="12" s="1"/>
  <c r="AE51" i="12"/>
  <c r="X51" i="12"/>
  <c r="Y51" i="12" s="1"/>
  <c r="W51" i="12"/>
  <c r="U51" i="12"/>
  <c r="V51" i="12" s="1"/>
  <c r="AE50" i="12"/>
  <c r="X50" i="12"/>
  <c r="Y50" i="12" s="1"/>
  <c r="W50" i="12"/>
  <c r="U50" i="12"/>
  <c r="V50" i="12" s="1"/>
  <c r="AE49" i="12"/>
  <c r="X49" i="12"/>
  <c r="Y49" i="12" s="1"/>
  <c r="W49" i="12"/>
  <c r="U49" i="12"/>
  <c r="V49" i="12" s="1"/>
  <c r="AE48" i="12"/>
  <c r="X48" i="12"/>
  <c r="Y48" i="12" s="1"/>
  <c r="W48" i="12"/>
  <c r="U48" i="12"/>
  <c r="V48" i="12" s="1"/>
  <c r="AE47" i="12"/>
  <c r="X47" i="12"/>
  <c r="Y47" i="12" s="1"/>
  <c r="W47" i="12"/>
  <c r="U47" i="12"/>
  <c r="V47" i="12" s="1"/>
  <c r="AE46" i="12"/>
  <c r="X46" i="12"/>
  <c r="Y46" i="12" s="1"/>
  <c r="W46" i="12"/>
  <c r="U46" i="12"/>
  <c r="V46" i="12" s="1"/>
  <c r="AE45" i="12"/>
  <c r="X45" i="12"/>
  <c r="Y45" i="12" s="1"/>
  <c r="W45" i="12"/>
  <c r="U45" i="12"/>
  <c r="V45" i="12" s="1"/>
  <c r="AE44" i="12"/>
  <c r="X44" i="12"/>
  <c r="Y44" i="12" s="1"/>
  <c r="W44" i="12"/>
  <c r="U44" i="12"/>
  <c r="V44" i="12" s="1"/>
  <c r="AE43" i="12"/>
  <c r="X43" i="12"/>
  <c r="Y43" i="12" s="1"/>
  <c r="W43" i="12"/>
  <c r="U43" i="12"/>
  <c r="V43" i="12" s="1"/>
  <c r="AE42" i="12"/>
  <c r="X42" i="12"/>
  <c r="Y42" i="12" s="1"/>
  <c r="W42" i="12"/>
  <c r="U42" i="12"/>
  <c r="V42" i="12" s="1"/>
  <c r="AE41" i="12"/>
  <c r="X41" i="12"/>
  <c r="Y41" i="12" s="1"/>
  <c r="W41" i="12"/>
  <c r="U41" i="12"/>
  <c r="V41" i="12" s="1"/>
  <c r="AE40" i="12"/>
  <c r="X40" i="12"/>
  <c r="Y40" i="12" s="1"/>
  <c r="W40" i="12"/>
  <c r="U40" i="12"/>
  <c r="V40" i="12" s="1"/>
  <c r="AE39" i="12"/>
  <c r="X39" i="12"/>
  <c r="Y39" i="12" s="1"/>
  <c r="W39" i="12"/>
  <c r="U39" i="12"/>
  <c r="V39" i="12" s="1"/>
  <c r="X38" i="12"/>
  <c r="Y38" i="12" s="1"/>
  <c r="W38" i="12"/>
  <c r="U38" i="12"/>
  <c r="V38" i="12" s="1"/>
  <c r="AE37" i="12"/>
  <c r="X37" i="12"/>
  <c r="Y37" i="12" s="1"/>
  <c r="W37" i="12"/>
  <c r="U37" i="12"/>
  <c r="V37" i="12" s="1"/>
  <c r="AE36" i="12"/>
  <c r="X36" i="12"/>
  <c r="Y36" i="12" s="1"/>
  <c r="W36" i="12"/>
  <c r="U36" i="12"/>
  <c r="V36" i="12" s="1"/>
  <c r="AE35" i="12"/>
  <c r="X35" i="12"/>
  <c r="Y35" i="12" s="1"/>
  <c r="W35" i="12"/>
  <c r="U35" i="12"/>
  <c r="V35" i="12" s="1"/>
  <c r="AE34" i="12"/>
  <c r="X34" i="12"/>
  <c r="Y34" i="12" s="1"/>
  <c r="W34" i="12"/>
  <c r="U34" i="12"/>
  <c r="V34" i="12" s="1"/>
  <c r="AE33" i="12"/>
  <c r="X33" i="12"/>
  <c r="Y33" i="12" s="1"/>
  <c r="W33" i="12"/>
  <c r="U33" i="12"/>
  <c r="V33" i="12" s="1"/>
  <c r="AE32" i="12"/>
  <c r="X32" i="12"/>
  <c r="Y32" i="12" s="1"/>
  <c r="W32" i="12"/>
  <c r="U32" i="12"/>
  <c r="V32" i="12" s="1"/>
  <c r="AE31" i="12"/>
  <c r="X31" i="12"/>
  <c r="Y31" i="12" s="1"/>
  <c r="W31" i="12"/>
  <c r="U31" i="12"/>
  <c r="V31" i="12" s="1"/>
  <c r="AE30" i="12"/>
  <c r="X30" i="12"/>
  <c r="Y30" i="12" s="1"/>
  <c r="W30" i="12"/>
  <c r="U30" i="12"/>
  <c r="V30" i="12" s="1"/>
  <c r="AE29" i="12"/>
  <c r="X29" i="12"/>
  <c r="Y29" i="12" s="1"/>
  <c r="W29" i="12"/>
  <c r="U29" i="12"/>
  <c r="V29" i="12" s="1"/>
  <c r="X28" i="12"/>
  <c r="Y28" i="12" s="1"/>
  <c r="W28" i="12"/>
  <c r="U28" i="12"/>
  <c r="AE27" i="12"/>
  <c r="X27" i="12"/>
  <c r="Y27" i="12" s="1"/>
  <c r="W27" i="12"/>
  <c r="U27" i="12"/>
  <c r="V27" i="12" s="1"/>
  <c r="AE26" i="12"/>
  <c r="X26" i="12"/>
  <c r="Y26" i="12" s="1"/>
  <c r="W26" i="12"/>
  <c r="U26" i="12"/>
  <c r="V26" i="12" s="1"/>
  <c r="AE25" i="12"/>
  <c r="X25" i="12"/>
  <c r="Y25" i="12" s="1"/>
  <c r="W25" i="12"/>
  <c r="U25" i="12"/>
  <c r="V25" i="12" s="1"/>
  <c r="AE24" i="12"/>
  <c r="X24" i="12"/>
  <c r="Y24" i="12" s="1"/>
  <c r="W24" i="12"/>
  <c r="U24" i="12"/>
  <c r="V24" i="12" s="1"/>
  <c r="AE23" i="12"/>
  <c r="X23" i="12"/>
  <c r="Y23" i="12" s="1"/>
  <c r="W23" i="12"/>
  <c r="U23" i="12"/>
  <c r="V23" i="12" s="1"/>
  <c r="AE22" i="12"/>
  <c r="X22" i="12"/>
  <c r="Y22" i="12" s="1"/>
  <c r="W22" i="12"/>
  <c r="U22" i="12"/>
  <c r="AE21" i="12"/>
  <c r="X21" i="12"/>
  <c r="Y21" i="12" s="1"/>
  <c r="W21" i="12"/>
  <c r="U21" i="12"/>
  <c r="V21" i="12" s="1"/>
  <c r="AE20" i="12"/>
  <c r="X20" i="12"/>
  <c r="Y20" i="12" s="1"/>
  <c r="W20" i="12"/>
  <c r="U20" i="12"/>
  <c r="V20" i="12" s="1"/>
  <c r="AE19" i="12"/>
  <c r="X19" i="12"/>
  <c r="Y19" i="12" s="1"/>
  <c r="W19" i="12"/>
  <c r="U19" i="12"/>
  <c r="V19" i="12" s="1"/>
  <c r="AE18" i="12"/>
  <c r="X18" i="12"/>
  <c r="Y18" i="12" s="1"/>
  <c r="W18" i="12"/>
  <c r="U18" i="12"/>
  <c r="V18" i="12" s="1"/>
  <c r="AE17" i="12"/>
  <c r="X17" i="12"/>
  <c r="Y17" i="12" s="1"/>
  <c r="W17" i="12"/>
  <c r="U17" i="12"/>
  <c r="V17" i="12" s="1"/>
  <c r="AE16" i="12"/>
  <c r="X16" i="12"/>
  <c r="Y16" i="12" s="1"/>
  <c r="W16" i="12"/>
  <c r="U16" i="12"/>
  <c r="V16" i="12" s="1"/>
  <c r="AE15" i="12"/>
  <c r="X15" i="12"/>
  <c r="Y15" i="12" s="1"/>
  <c r="W15" i="12"/>
  <c r="U15" i="12"/>
  <c r="V15" i="12" s="1"/>
  <c r="AE14" i="12"/>
  <c r="X14" i="12"/>
  <c r="Y14" i="12" s="1"/>
  <c r="W14" i="12"/>
  <c r="U14" i="12"/>
  <c r="V14" i="12" s="1"/>
  <c r="AE13" i="12"/>
  <c r="X13" i="12"/>
  <c r="Y13" i="12" s="1"/>
  <c r="W13" i="12"/>
  <c r="U13" i="12"/>
  <c r="V13" i="12" s="1"/>
  <c r="AE12" i="12"/>
  <c r="X12" i="12"/>
  <c r="Y12" i="12" s="1"/>
  <c r="W12" i="12"/>
  <c r="U12" i="12"/>
  <c r="V12" i="12" s="1"/>
  <c r="AE11" i="12"/>
  <c r="X11" i="12"/>
  <c r="Y11" i="12" s="1"/>
  <c r="W11" i="12"/>
  <c r="U11" i="12"/>
  <c r="V11" i="12" s="1"/>
  <c r="AE10" i="12"/>
  <c r="X10" i="12"/>
  <c r="Y10" i="12" s="1"/>
  <c r="W10" i="12"/>
  <c r="U10" i="12"/>
  <c r="V10" i="12" s="1"/>
  <c r="X9" i="12"/>
  <c r="Y9" i="12" s="1"/>
  <c r="W9" i="12"/>
  <c r="U9" i="12"/>
  <c r="V9" i="12" s="1"/>
  <c r="X8" i="12"/>
  <c r="Y8" i="12" s="1"/>
  <c r="W8" i="12"/>
  <c r="U8" i="12"/>
  <c r="V8" i="12" s="1"/>
  <c r="X7" i="12"/>
  <c r="Y7" i="12" s="1"/>
  <c r="W7" i="12"/>
  <c r="U7" i="12"/>
  <c r="V7" i="12" s="1"/>
  <c r="X6" i="12"/>
  <c r="Y6" i="12" s="1"/>
  <c r="W6" i="12"/>
  <c r="V6" i="12"/>
  <c r="Z376" i="12" l="1"/>
  <c r="AA376" i="12" s="1"/>
  <c r="Z339" i="12"/>
  <c r="AA339" i="12" s="1"/>
  <c r="Z350" i="12"/>
  <c r="AA350" i="12" s="1"/>
  <c r="Z271" i="12"/>
  <c r="AA271" i="12" s="1"/>
  <c r="Z265" i="12"/>
  <c r="AA265" i="12" s="1"/>
  <c r="Z332" i="12"/>
  <c r="AA332" i="12" s="1"/>
  <c r="Z296" i="12"/>
  <c r="AA296" i="12" s="1"/>
  <c r="Z304" i="12"/>
  <c r="AA304" i="12" s="1"/>
  <c r="Z315" i="12"/>
  <c r="AA315" i="12" s="1"/>
  <c r="Z373" i="12"/>
  <c r="AA373" i="12" s="1"/>
  <c r="Z369" i="12"/>
  <c r="AA369" i="12" s="1"/>
  <c r="Z235" i="12"/>
  <c r="AA235" i="12" s="1"/>
  <c r="Z273" i="12"/>
  <c r="AA273" i="12" s="1"/>
  <c r="Z329" i="12"/>
  <c r="AA329" i="12" s="1"/>
  <c r="Z353" i="12"/>
  <c r="AA353" i="12" s="1"/>
  <c r="Z349" i="12"/>
  <c r="AA349" i="12" s="1"/>
  <c r="Z348" i="12"/>
  <c r="AA348" i="12" s="1"/>
  <c r="Z289" i="12"/>
  <c r="AA289" i="12" s="1"/>
  <c r="Z375" i="12"/>
  <c r="AA375" i="12" s="1"/>
  <c r="Z255" i="12"/>
  <c r="AA255" i="12" s="1"/>
  <c r="Z10" i="12"/>
  <c r="AA10" i="12" s="1"/>
  <c r="Z290" i="12"/>
  <c r="AA290" i="12" s="1"/>
  <c r="Z293" i="12"/>
  <c r="AA293" i="12" s="1"/>
  <c r="Z299" i="12"/>
  <c r="AA299" i="12" s="1"/>
  <c r="Z309" i="12"/>
  <c r="AA309" i="12" s="1"/>
  <c r="Z317" i="12"/>
  <c r="AA317" i="12" s="1"/>
  <c r="Z374" i="12"/>
  <c r="AA374" i="12" s="1"/>
  <c r="Z371" i="12"/>
  <c r="AA371" i="12" s="1"/>
  <c r="Z311" i="12"/>
  <c r="AA311" i="12" s="1"/>
  <c r="V349" i="12"/>
  <c r="Z355" i="12"/>
  <c r="AA355" i="12" s="1"/>
  <c r="Z357" i="12"/>
  <c r="AA357" i="12" s="1"/>
  <c r="V373" i="12"/>
  <c r="Z334" i="12"/>
  <c r="AA334" i="12" s="1"/>
  <c r="Z6" i="12"/>
  <c r="AA6" i="12" s="1"/>
  <c r="Z269" i="12"/>
  <c r="AA269" i="12" s="1"/>
  <c r="Z313" i="12"/>
  <c r="AA313" i="12" s="1"/>
  <c r="Z314" i="12"/>
  <c r="AA314" i="12" s="1"/>
  <c r="Z354" i="12"/>
  <c r="AA354" i="12" s="1"/>
  <c r="Z378" i="12"/>
  <c r="AA378" i="12" s="1"/>
  <c r="Z363" i="12"/>
  <c r="AA363" i="12" s="1"/>
  <c r="Z364" i="12"/>
  <c r="AA364" i="12" s="1"/>
  <c r="Z367" i="12"/>
  <c r="AA367" i="12" s="1"/>
  <c r="Z344" i="12"/>
  <c r="AA344" i="12" s="1"/>
  <c r="Z345" i="12"/>
  <c r="AA345" i="12" s="1"/>
  <c r="Z347" i="12"/>
  <c r="AA347" i="12" s="1"/>
  <c r="Z382" i="12"/>
  <c r="U384" i="12"/>
  <c r="V384" i="12" s="1"/>
  <c r="Z233" i="12"/>
  <c r="AA233" i="12" s="1"/>
  <c r="Z292" i="12"/>
  <c r="AA292" i="12" s="1"/>
  <c r="Z258" i="12"/>
  <c r="AA258" i="12" s="1"/>
  <c r="Z301" i="12"/>
  <c r="AA301" i="12" s="1"/>
  <c r="V314" i="12"/>
  <c r="Z330" i="12"/>
  <c r="AA330" i="12" s="1"/>
  <c r="V354" i="12"/>
  <c r="V364" i="12"/>
  <c r="V345" i="12"/>
  <c r="V347" i="12"/>
  <c r="V304" i="12"/>
  <c r="Z322" i="12"/>
  <c r="AA322" i="12" s="1"/>
  <c r="V329" i="12"/>
  <c r="Z331" i="12"/>
  <c r="AA331" i="12" s="1"/>
  <c r="V375" i="12"/>
  <c r="Z294" i="12"/>
  <c r="AA294" i="12" s="1"/>
  <c r="Z260" i="12"/>
  <c r="AA260" i="12" s="1"/>
  <c r="V322" i="12"/>
  <c r="Z328" i="12"/>
  <c r="AA328" i="12" s="1"/>
  <c r="V331" i="12"/>
  <c r="Z365" i="12"/>
  <c r="AA365" i="12" s="1"/>
  <c r="Z366" i="12"/>
  <c r="AA366" i="12" s="1"/>
  <c r="Z343" i="12"/>
  <c r="AA343" i="12" s="1"/>
  <c r="Z346" i="12"/>
  <c r="AA346" i="12" s="1"/>
  <c r="W384" i="12"/>
  <c r="Z284" i="12"/>
  <c r="AA284" i="12" s="1"/>
  <c r="Z312" i="12"/>
  <c r="AA312" i="12" s="1"/>
  <c r="Z326" i="12"/>
  <c r="AA326" i="12" s="1"/>
  <c r="Z327" i="12"/>
  <c r="AA327" i="12" s="1"/>
  <c r="V366" i="12"/>
  <c r="V343" i="12"/>
  <c r="X384" i="12"/>
  <c r="Y384" i="12" s="1"/>
  <c r="Z159" i="12"/>
  <c r="AA159" i="12" s="1"/>
  <c r="Z239" i="12"/>
  <c r="AA239" i="12" s="1"/>
  <c r="Z110" i="12"/>
  <c r="AA110" i="12" s="1"/>
  <c r="Z119" i="12"/>
  <c r="AA119" i="12" s="1"/>
  <c r="Z132" i="12"/>
  <c r="AA132" i="12" s="1"/>
  <c r="Z73" i="12"/>
  <c r="AA73" i="12" s="1"/>
  <c r="Z77" i="12"/>
  <c r="AA77" i="12" s="1"/>
  <c r="Z117" i="12"/>
  <c r="AA117" i="12" s="1"/>
  <c r="Z168" i="12"/>
  <c r="AA168" i="12" s="1"/>
  <c r="Z24" i="12"/>
  <c r="AA24" i="12" s="1"/>
  <c r="Z113" i="12"/>
  <c r="AA113" i="12" s="1"/>
  <c r="Z115" i="12"/>
  <c r="AA115" i="12" s="1"/>
  <c r="V117" i="12"/>
  <c r="Z131" i="12"/>
  <c r="AA131" i="12" s="1"/>
  <c r="Z216" i="12"/>
  <c r="AA216" i="12" s="1"/>
  <c r="Z88" i="12"/>
  <c r="AA88" i="12" s="1"/>
  <c r="Z147" i="12"/>
  <c r="AA147" i="12" s="1"/>
  <c r="Z151" i="12"/>
  <c r="AA151" i="12" s="1"/>
  <c r="Z250" i="12"/>
  <c r="AA250" i="12" s="1"/>
  <c r="Z64" i="12"/>
  <c r="AA64" i="12" s="1"/>
  <c r="Z230" i="12"/>
  <c r="AA230" i="12" s="1"/>
  <c r="Z40" i="12"/>
  <c r="AA40" i="12" s="1"/>
  <c r="Z44" i="12"/>
  <c r="AA44" i="12" s="1"/>
  <c r="Z193" i="12"/>
  <c r="AA193" i="12" s="1"/>
  <c r="Z197" i="12"/>
  <c r="AA197" i="12" s="1"/>
  <c r="Z231" i="12"/>
  <c r="AA231" i="12" s="1"/>
  <c r="Z11" i="12"/>
  <c r="AA11" i="12" s="1"/>
  <c r="Z104" i="12"/>
  <c r="AA104" i="12" s="1"/>
  <c r="Z111" i="12"/>
  <c r="AA111" i="12" s="1"/>
  <c r="Z191" i="12"/>
  <c r="Z209" i="12"/>
  <c r="AA209" i="12" s="1"/>
  <c r="Z172" i="12"/>
  <c r="AA172" i="12" s="1"/>
  <c r="Z174" i="12"/>
  <c r="AA174" i="12" s="1"/>
  <c r="Z16" i="12"/>
  <c r="AA16" i="12" s="1"/>
  <c r="V111" i="12"/>
  <c r="Z145" i="12"/>
  <c r="AA145" i="12" s="1"/>
  <c r="Z195" i="12"/>
  <c r="AA195" i="12" s="1"/>
  <c r="Z212" i="12"/>
  <c r="AA212" i="12" s="1"/>
  <c r="Z176" i="12"/>
  <c r="AA176" i="12" s="1"/>
  <c r="Z237" i="12"/>
  <c r="AA237" i="12" s="1"/>
  <c r="Z26" i="12"/>
  <c r="AA26" i="12" s="1"/>
  <c r="Z96" i="12"/>
  <c r="AA96" i="12" s="1"/>
  <c r="Z98" i="12"/>
  <c r="AA98" i="12" s="1"/>
  <c r="Z112" i="12"/>
  <c r="AA112" i="12" s="1"/>
  <c r="Z127" i="12"/>
  <c r="AA127" i="12" s="1"/>
  <c r="V147" i="12"/>
  <c r="Z156" i="12"/>
  <c r="AA156" i="12" s="1"/>
  <c r="Z166" i="12"/>
  <c r="AA166" i="12" s="1"/>
  <c r="Z8" i="12"/>
  <c r="AA8" i="12" s="1"/>
  <c r="Z37" i="12"/>
  <c r="AA37" i="12" s="1"/>
  <c r="Z41" i="12"/>
  <c r="AA41" i="12" s="1"/>
  <c r="Z101" i="12"/>
  <c r="AA101" i="12" s="1"/>
  <c r="Z120" i="12"/>
  <c r="AA120" i="12" s="1"/>
  <c r="Z121" i="12"/>
  <c r="AA121" i="12" s="1"/>
  <c r="Z155" i="12"/>
  <c r="AA155" i="12" s="1"/>
  <c r="V159" i="12"/>
  <c r="Z185" i="12"/>
  <c r="AA185" i="12" s="1"/>
  <c r="Z207" i="12"/>
  <c r="AA207" i="12" s="1"/>
  <c r="Z247" i="12"/>
  <c r="AA247" i="12" s="1"/>
  <c r="Z253" i="12"/>
  <c r="AA253" i="12" s="1"/>
  <c r="Z46" i="12"/>
  <c r="AA46" i="12" s="1"/>
  <c r="Z14" i="12"/>
  <c r="AA14" i="12" s="1"/>
  <c r="Z19" i="12"/>
  <c r="AA19" i="12" s="1"/>
  <c r="Z72" i="12"/>
  <c r="AA72" i="12" s="1"/>
  <c r="Z103" i="12"/>
  <c r="AA103" i="12" s="1"/>
  <c r="Z109" i="12"/>
  <c r="AA109" i="12" s="1"/>
  <c r="Z149" i="12"/>
  <c r="AA149" i="12" s="1"/>
  <c r="Z170" i="12"/>
  <c r="AA170" i="12" s="1"/>
  <c r="Z282" i="12"/>
  <c r="AA282" i="12" s="1"/>
  <c r="Z135" i="12"/>
  <c r="AA135" i="12" s="1"/>
  <c r="Z52" i="12"/>
  <c r="AA52" i="12" s="1"/>
  <c r="Z63" i="12"/>
  <c r="Z249" i="12"/>
  <c r="AA249" i="12" s="1"/>
  <c r="Z60" i="12"/>
  <c r="AA60" i="12" s="1"/>
  <c r="Z107" i="12"/>
  <c r="AA107" i="12" s="1"/>
  <c r="Z116" i="12"/>
  <c r="AA116" i="12" s="1"/>
  <c r="Z129" i="12"/>
  <c r="AA129" i="12" s="1"/>
  <c r="Z164" i="12"/>
  <c r="AA164" i="12" s="1"/>
  <c r="Z182" i="12"/>
  <c r="Z227" i="12"/>
  <c r="AA227" i="12" s="1"/>
  <c r="Z28" i="12"/>
  <c r="V28" i="12"/>
  <c r="Z29" i="12"/>
  <c r="AA29" i="12" s="1"/>
  <c r="V71" i="12"/>
  <c r="Z71" i="12"/>
  <c r="AA71" i="12" s="1"/>
  <c r="Z220" i="12"/>
  <c r="AA220" i="12" s="1"/>
  <c r="V220" i="12"/>
  <c r="Z36" i="12"/>
  <c r="AA36" i="12" s="1"/>
  <c r="V64" i="12"/>
  <c r="Y103" i="12"/>
  <c r="V104" i="12"/>
  <c r="V121" i="12"/>
  <c r="Z137" i="12"/>
  <c r="AA137" i="12" s="1"/>
  <c r="Z199" i="12"/>
  <c r="AA199" i="12" s="1"/>
  <c r="V199" i="12"/>
  <c r="V222" i="12"/>
  <c r="Z222" i="12"/>
  <c r="AA222" i="12" s="1"/>
  <c r="Z32" i="12"/>
  <c r="AA32" i="12" s="1"/>
  <c r="Z53" i="12"/>
  <c r="AA53" i="12" s="1"/>
  <c r="V72" i="12"/>
  <c r="V98" i="12"/>
  <c r="Z105" i="12"/>
  <c r="AA105" i="12" s="1"/>
  <c r="V105" i="12"/>
  <c r="V116" i="12"/>
  <c r="Z125" i="12"/>
  <c r="AA125" i="12" s="1"/>
  <c r="V151" i="12"/>
  <c r="Z183" i="12"/>
  <c r="AA183" i="12" s="1"/>
  <c r="V183" i="12"/>
  <c r="Z218" i="12"/>
  <c r="AA218" i="12" s="1"/>
  <c r="Y176" i="12"/>
  <c r="Z7" i="12"/>
  <c r="AA7" i="12" s="1"/>
  <c r="Z20" i="12"/>
  <c r="AA20" i="12" s="1"/>
  <c r="Z22" i="12"/>
  <c r="AA22" i="12" s="1"/>
  <c r="V22" i="12"/>
  <c r="Z42" i="12"/>
  <c r="AA42" i="12" s="1"/>
  <c r="V53" i="12"/>
  <c r="Z100" i="12"/>
  <c r="AA100" i="12" s="1"/>
  <c r="V112" i="12"/>
  <c r="Z140" i="12"/>
  <c r="AA140" i="12" s="1"/>
  <c r="Z143" i="12"/>
  <c r="AA143" i="12" s="1"/>
  <c r="AE211" i="12"/>
  <c r="Z201" i="12"/>
  <c r="AA201" i="12" s="1"/>
  <c r="Z203" i="12"/>
  <c r="AA203" i="12" s="1"/>
  <c r="Z241" i="12"/>
  <c r="AA241" i="12" s="1"/>
  <c r="V241" i="12"/>
  <c r="Z224" i="12"/>
  <c r="AA224" i="12" s="1"/>
  <c r="V101" i="12"/>
  <c r="V109" i="12"/>
  <c r="V132" i="12"/>
  <c r="Z139" i="12"/>
  <c r="AA139" i="12" s="1"/>
  <c r="Z23" i="12"/>
  <c r="AA23" i="12" s="1"/>
  <c r="AE38" i="12"/>
  <c r="Z75" i="12"/>
  <c r="AA75" i="12" s="1"/>
  <c r="V102" i="12"/>
  <c r="Z102" i="12"/>
  <c r="AA102" i="12" s="1"/>
  <c r="Z133" i="12"/>
  <c r="AA133" i="12" s="1"/>
  <c r="Z187" i="12"/>
  <c r="AA187" i="12" s="1"/>
  <c r="V164" i="12"/>
  <c r="Z180" i="12"/>
  <c r="AA180" i="12" s="1"/>
  <c r="Z279" i="12"/>
  <c r="AA279" i="12" s="1"/>
  <c r="Z211" i="12"/>
  <c r="V211" i="12"/>
  <c r="V275" i="12"/>
  <c r="Z275" i="12"/>
  <c r="AA275" i="12" s="1"/>
  <c r="Z17" i="12"/>
  <c r="AA17" i="12" s="1"/>
  <c r="AE28" i="12"/>
  <c r="Z30" i="12"/>
  <c r="AA30" i="12" s="1"/>
  <c r="Z13" i="12"/>
  <c r="AA13" i="12" s="1"/>
  <c r="Z25" i="12"/>
  <c r="AA25" i="12" s="1"/>
  <c r="Y84" i="12"/>
  <c r="Z214" i="12"/>
  <c r="AA214" i="12" s="1"/>
  <c r="Z173" i="12"/>
  <c r="AA173" i="12" s="1"/>
  <c r="V173" i="12"/>
  <c r="Z208" i="12"/>
  <c r="AA208" i="12" s="1"/>
  <c r="AE182" i="12"/>
  <c r="Z245" i="12"/>
  <c r="AA245" i="12" s="1"/>
  <c r="Z246" i="12"/>
  <c r="AA246" i="12" s="1"/>
  <c r="Z251" i="12"/>
  <c r="AA251" i="12" s="1"/>
  <c r="Z31" i="12"/>
  <c r="AA31" i="12" s="1"/>
  <c r="Z38" i="12"/>
  <c r="Z48" i="12"/>
  <c r="AA48" i="12" s="1"/>
  <c r="Z66" i="12"/>
  <c r="AA66" i="12" s="1"/>
  <c r="Z80" i="12"/>
  <c r="AA80" i="12" s="1"/>
  <c r="Z55" i="12"/>
  <c r="AA55" i="12" s="1"/>
  <c r="Z97" i="12"/>
  <c r="AA97" i="12" s="1"/>
  <c r="Z141" i="12"/>
  <c r="AA141" i="12" s="1"/>
  <c r="Z157" i="12"/>
  <c r="AA157" i="12" s="1"/>
  <c r="Z165" i="12"/>
  <c r="AA165" i="12" s="1"/>
  <c r="Z178" i="12"/>
  <c r="AA178" i="12" s="1"/>
  <c r="Z280" i="12"/>
  <c r="AA280" i="12" s="1"/>
  <c r="Z200" i="12"/>
  <c r="AA200" i="12" s="1"/>
  <c r="Z12" i="12"/>
  <c r="AA12" i="12" s="1"/>
  <c r="Z18" i="12"/>
  <c r="AA18" i="12" s="1"/>
  <c r="Z33" i="12"/>
  <c r="AA33" i="12" s="1"/>
  <c r="Z91" i="12"/>
  <c r="AA91" i="12" s="1"/>
  <c r="Z122" i="12"/>
  <c r="AA122" i="12" s="1"/>
  <c r="Z148" i="12"/>
  <c r="AA148" i="12" s="1"/>
  <c r="Z153" i="12"/>
  <c r="AA153" i="12" s="1"/>
  <c r="V200" i="12"/>
  <c r="Z238" i="12"/>
  <c r="AA238" i="12" s="1"/>
  <c r="Z283" i="12"/>
  <c r="AA283" i="12" s="1"/>
  <c r="Z226" i="12"/>
  <c r="AA226" i="12" s="1"/>
  <c r="Z27" i="12"/>
  <c r="AA27" i="12" s="1"/>
  <c r="Z34" i="12"/>
  <c r="AA34" i="12" s="1"/>
  <c r="Z45" i="12"/>
  <c r="AA45" i="12" s="1"/>
  <c r="Z93" i="12"/>
  <c r="AA93" i="12" s="1"/>
  <c r="Z99" i="12"/>
  <c r="AA99" i="12" s="1"/>
  <c r="Z106" i="12"/>
  <c r="AA106" i="12" s="1"/>
  <c r="Z123" i="12"/>
  <c r="AA123" i="12" s="1"/>
  <c r="Z189" i="12"/>
  <c r="AA189" i="12" s="1"/>
  <c r="Z196" i="12"/>
  <c r="Z205" i="12"/>
  <c r="AA205" i="12" s="1"/>
  <c r="Z162" i="12"/>
  <c r="AA162" i="12" s="1"/>
  <c r="Z181" i="12"/>
  <c r="AA181" i="12" s="1"/>
  <c r="Z243" i="12"/>
  <c r="AA243" i="12" s="1"/>
  <c r="Z229" i="12"/>
  <c r="AA229" i="12" s="1"/>
  <c r="Z56" i="12"/>
  <c r="AA56" i="12" s="1"/>
  <c r="V56" i="12"/>
  <c r="Z69" i="12"/>
  <c r="AA69" i="12" s="1"/>
  <c r="Z76" i="12"/>
  <c r="AA76" i="12" s="1"/>
  <c r="V76" i="12"/>
  <c r="Z57" i="12"/>
  <c r="AA57" i="12" s="1"/>
  <c r="V281" i="12"/>
  <c r="Z281" i="12"/>
  <c r="AA281" i="12" s="1"/>
  <c r="V287" i="12"/>
  <c r="Z287" i="12"/>
  <c r="AA287" i="12" s="1"/>
  <c r="Z47" i="12"/>
  <c r="AA47" i="12" s="1"/>
  <c r="AE84" i="12"/>
  <c r="AE95" i="12"/>
  <c r="Z158" i="12"/>
  <c r="AA158" i="12" s="1"/>
  <c r="V158" i="12"/>
  <c r="Z194" i="12"/>
  <c r="AA194" i="12" s="1"/>
  <c r="V238" i="12"/>
  <c r="V228" i="12"/>
  <c r="Z228" i="12"/>
  <c r="AA228" i="12" s="1"/>
  <c r="V303" i="12"/>
  <c r="Z303" i="12"/>
  <c r="AA303" i="12" s="1"/>
  <c r="V54" i="12"/>
  <c r="Z54" i="12"/>
  <c r="AA54" i="12" s="1"/>
  <c r="Z84" i="12"/>
  <c r="V84" i="12"/>
  <c r="V60" i="12"/>
  <c r="V94" i="12"/>
  <c r="Z94" i="12"/>
  <c r="AA94" i="12" s="1"/>
  <c r="V120" i="12"/>
  <c r="Z126" i="12"/>
  <c r="AA126" i="12" s="1"/>
  <c r="Z160" i="12"/>
  <c r="AA160" i="12" s="1"/>
  <c r="V160" i="12"/>
  <c r="AE191" i="12"/>
  <c r="V194" i="12"/>
  <c r="Z167" i="12"/>
  <c r="AA167" i="12" s="1"/>
  <c r="V167" i="12"/>
  <c r="V246" i="12"/>
  <c r="Z50" i="12"/>
  <c r="AA50" i="12" s="1"/>
  <c r="V59" i="12"/>
  <c r="Z59" i="12"/>
  <c r="AA59" i="12" s="1"/>
  <c r="Z150" i="12"/>
  <c r="AA150" i="12" s="1"/>
  <c r="V150" i="12"/>
  <c r="Z302" i="12"/>
  <c r="AA302" i="12" s="1"/>
  <c r="V302" i="12"/>
  <c r="Z15" i="12"/>
  <c r="AA15" i="12" s="1"/>
  <c r="Z39" i="12"/>
  <c r="AA39" i="12" s="1"/>
  <c r="V67" i="12"/>
  <c r="Z67" i="12"/>
  <c r="AA67" i="12" s="1"/>
  <c r="Z82" i="12"/>
  <c r="AA82" i="12" s="1"/>
  <c r="Z86" i="12"/>
  <c r="AA86" i="12" s="1"/>
  <c r="V93" i="12"/>
  <c r="Z95" i="12"/>
  <c r="V95" i="12"/>
  <c r="V208" i="12"/>
  <c r="V181" i="12"/>
  <c r="V83" i="12"/>
  <c r="Z83" i="12"/>
  <c r="AA83" i="12" s="1"/>
  <c r="V90" i="12"/>
  <c r="Z90" i="12"/>
  <c r="AA90" i="12" s="1"/>
  <c r="Z114" i="12"/>
  <c r="AA114" i="12" s="1"/>
  <c r="Z124" i="12"/>
  <c r="AA124" i="12" s="1"/>
  <c r="V124" i="12"/>
  <c r="Z186" i="12"/>
  <c r="AA186" i="12" s="1"/>
  <c r="Z190" i="12"/>
  <c r="AA190" i="12" s="1"/>
  <c r="V190" i="12"/>
  <c r="Z202" i="12"/>
  <c r="AA202" i="12" s="1"/>
  <c r="V202" i="12"/>
  <c r="Z175" i="12"/>
  <c r="AA175" i="12" s="1"/>
  <c r="V175" i="12"/>
  <c r="Z232" i="12"/>
  <c r="AA232" i="12" s="1"/>
  <c r="V232" i="12"/>
  <c r="V291" i="12"/>
  <c r="Z291" i="12"/>
  <c r="AA291" i="12" s="1"/>
  <c r="V263" i="12"/>
  <c r="Z263" i="12"/>
  <c r="AA263" i="12" s="1"/>
  <c r="V361" i="12"/>
  <c r="Z361" i="12"/>
  <c r="AA361" i="12" s="1"/>
  <c r="Z85" i="12"/>
  <c r="AA85" i="12" s="1"/>
  <c r="V85" i="12"/>
  <c r="Z108" i="12"/>
  <c r="AA108" i="12" s="1"/>
  <c r="V108" i="12"/>
  <c r="V277" i="12"/>
  <c r="Z277" i="12"/>
  <c r="AA277" i="12" s="1"/>
  <c r="V297" i="12"/>
  <c r="Z297" i="12"/>
  <c r="AA297" i="12" s="1"/>
  <c r="Z43" i="12"/>
  <c r="AA43" i="12" s="1"/>
  <c r="V91" i="12"/>
  <c r="V359" i="12"/>
  <c r="Z359" i="12"/>
  <c r="AA359" i="12" s="1"/>
  <c r="V80" i="12"/>
  <c r="Z134" i="12"/>
  <c r="AA134" i="12" s="1"/>
  <c r="V134" i="12"/>
  <c r="V79" i="12"/>
  <c r="Z79" i="12"/>
  <c r="AA79" i="12" s="1"/>
  <c r="Z210" i="12"/>
  <c r="AA210" i="12" s="1"/>
  <c r="V210" i="12"/>
  <c r="Z240" i="12"/>
  <c r="AA240" i="12" s="1"/>
  <c r="V240" i="12"/>
  <c r="Z9" i="12"/>
  <c r="AA9" i="12" s="1"/>
  <c r="Z21" i="12"/>
  <c r="AA21" i="12" s="1"/>
  <c r="Z35" i="12"/>
  <c r="AA35" i="12" s="1"/>
  <c r="Z74" i="12"/>
  <c r="AA74" i="12" s="1"/>
  <c r="V74" i="12"/>
  <c r="Z62" i="12"/>
  <c r="AA62" i="12" s="1"/>
  <c r="V148" i="12"/>
  <c r="Z213" i="12"/>
  <c r="AA213" i="12" s="1"/>
  <c r="Z217" i="12"/>
  <c r="AA217" i="12" s="1"/>
  <c r="V217" i="12"/>
  <c r="Z248" i="12"/>
  <c r="AA248" i="12" s="1"/>
  <c r="V248" i="12"/>
  <c r="Z270" i="12"/>
  <c r="AA270" i="12" s="1"/>
  <c r="Z358" i="12"/>
  <c r="AA358" i="12" s="1"/>
  <c r="V358" i="12"/>
  <c r="V380" i="12"/>
  <c r="Z380" i="12"/>
  <c r="AA380" i="12" s="1"/>
  <c r="V156" i="12"/>
  <c r="AE63" i="12"/>
  <c r="Z87" i="12"/>
  <c r="AA87" i="12" s="1"/>
  <c r="V87" i="12"/>
  <c r="Z118" i="12"/>
  <c r="AA118" i="12" s="1"/>
  <c r="Z142" i="12"/>
  <c r="AA142" i="12" s="1"/>
  <c r="V142" i="12"/>
  <c r="V165" i="12"/>
  <c r="Z259" i="12"/>
  <c r="AA259" i="12" s="1"/>
  <c r="Z305" i="12"/>
  <c r="AA305" i="12" s="1"/>
  <c r="Z308" i="12"/>
  <c r="AA308" i="12" s="1"/>
  <c r="V308" i="12"/>
  <c r="V338" i="12"/>
  <c r="Z338" i="12"/>
  <c r="AA338" i="12" s="1"/>
  <c r="Z51" i="12"/>
  <c r="AA51" i="12" s="1"/>
  <c r="Z65" i="12"/>
  <c r="AA65" i="12" s="1"/>
  <c r="Z70" i="12"/>
  <c r="AA70" i="12" s="1"/>
  <c r="Z81" i="12"/>
  <c r="AA81" i="12" s="1"/>
  <c r="Z61" i="12"/>
  <c r="AA61" i="12" s="1"/>
  <c r="Z92" i="12"/>
  <c r="AA92" i="12" s="1"/>
  <c r="Z184" i="12"/>
  <c r="AA184" i="12" s="1"/>
  <c r="Z192" i="12"/>
  <c r="AA192" i="12" s="1"/>
  <c r="Z221" i="12"/>
  <c r="AA221" i="12" s="1"/>
  <c r="Z274" i="12"/>
  <c r="AA274" i="12" s="1"/>
  <c r="Z262" i="12"/>
  <c r="AA262" i="12" s="1"/>
  <c r="AE310" i="12"/>
  <c r="Z307" i="12"/>
  <c r="AA307" i="12" s="1"/>
  <c r="Z316" i="12"/>
  <c r="AA316" i="12" s="1"/>
  <c r="V316" i="12"/>
  <c r="Z368" i="12"/>
  <c r="AA368" i="12" s="1"/>
  <c r="V368" i="12"/>
  <c r="Z337" i="12"/>
  <c r="AA337" i="12" s="1"/>
  <c r="V337" i="12"/>
  <c r="Z49" i="12"/>
  <c r="AA49" i="12" s="1"/>
  <c r="Z68" i="12"/>
  <c r="AA68" i="12" s="1"/>
  <c r="Z130" i="12"/>
  <c r="AA130" i="12" s="1"/>
  <c r="Z138" i="12"/>
  <c r="AA138" i="12" s="1"/>
  <c r="Z146" i="12"/>
  <c r="AA146" i="12" s="1"/>
  <c r="Z154" i="12"/>
  <c r="AA154" i="12" s="1"/>
  <c r="Z198" i="12"/>
  <c r="AA198" i="12" s="1"/>
  <c r="Z206" i="12"/>
  <c r="AA206" i="12" s="1"/>
  <c r="Z163" i="12"/>
  <c r="AA163" i="12" s="1"/>
  <c r="Z171" i="12"/>
  <c r="AA171" i="12" s="1"/>
  <c r="Z179" i="12"/>
  <c r="AA179" i="12" s="1"/>
  <c r="Z236" i="12"/>
  <c r="AA236" i="12" s="1"/>
  <c r="Z244" i="12"/>
  <c r="AA244" i="12" s="1"/>
  <c r="Z252" i="12"/>
  <c r="AA252" i="12" s="1"/>
  <c r="Z267" i="12"/>
  <c r="AA267" i="12" s="1"/>
  <c r="V268" i="12"/>
  <c r="Z268" i="12"/>
  <c r="AA268" i="12" s="1"/>
  <c r="Z318" i="12"/>
  <c r="AA318" i="12" s="1"/>
  <c r="V318" i="12"/>
  <c r="V319" i="12"/>
  <c r="Z319" i="12"/>
  <c r="AA319" i="12" s="1"/>
  <c r="Z320" i="12"/>
  <c r="AA320" i="12" s="1"/>
  <c r="V320" i="12"/>
  <c r="Z379" i="12"/>
  <c r="AA379" i="12" s="1"/>
  <c r="V379" i="12"/>
  <c r="V339" i="12"/>
  <c r="Z342" i="12"/>
  <c r="AA342" i="12" s="1"/>
  <c r="Z78" i="12"/>
  <c r="AA78" i="12" s="1"/>
  <c r="Z58" i="12"/>
  <c r="AA58" i="12" s="1"/>
  <c r="Z89" i="12"/>
  <c r="AA89" i="12" s="1"/>
  <c r="Z188" i="12"/>
  <c r="AA188" i="12" s="1"/>
  <c r="Z215" i="12"/>
  <c r="AA215" i="12" s="1"/>
  <c r="Z256" i="12"/>
  <c r="AA256" i="12" s="1"/>
  <c r="V257" i="12"/>
  <c r="Z257" i="12"/>
  <c r="AA257" i="12" s="1"/>
  <c r="Z266" i="12"/>
  <c r="AA266" i="12" s="1"/>
  <c r="V300" i="12"/>
  <c r="Z300" i="12"/>
  <c r="AA300" i="12" s="1"/>
  <c r="Z356" i="12"/>
  <c r="AA356" i="12" s="1"/>
  <c r="V356" i="12"/>
  <c r="V340" i="12"/>
  <c r="Z340" i="12"/>
  <c r="AA340" i="12" s="1"/>
  <c r="Z128" i="12"/>
  <c r="AA128" i="12" s="1"/>
  <c r="Z136" i="12"/>
  <c r="AA136" i="12" s="1"/>
  <c r="Z144" i="12"/>
  <c r="AA144" i="12" s="1"/>
  <c r="Z152" i="12"/>
  <c r="AA152" i="12" s="1"/>
  <c r="AE196" i="12"/>
  <c r="Z219" i="12"/>
  <c r="AA219" i="12" s="1"/>
  <c r="Z204" i="12"/>
  <c r="AA204" i="12" s="1"/>
  <c r="Z161" i="12"/>
  <c r="AA161" i="12" s="1"/>
  <c r="Z169" i="12"/>
  <c r="AA169" i="12" s="1"/>
  <c r="Z177" i="12"/>
  <c r="AA177" i="12" s="1"/>
  <c r="Z234" i="12"/>
  <c r="AA234" i="12" s="1"/>
  <c r="Z242" i="12"/>
  <c r="AA242" i="12" s="1"/>
  <c r="Z286" i="12"/>
  <c r="AA286" i="12" s="1"/>
  <c r="Z333" i="12"/>
  <c r="AA333" i="12" s="1"/>
  <c r="V333" i="12"/>
  <c r="Z225" i="12"/>
  <c r="AA225" i="12" s="1"/>
  <c r="Z278" i="12"/>
  <c r="AA278" i="12" s="1"/>
  <c r="Z288" i="12"/>
  <c r="AA288" i="12" s="1"/>
  <c r="Z254" i="12"/>
  <c r="AA254" i="12" s="1"/>
  <c r="V321" i="12"/>
  <c r="Z321" i="12"/>
  <c r="AA321" i="12" s="1"/>
  <c r="Z351" i="12"/>
  <c r="AA351" i="12" s="1"/>
  <c r="V351" i="12"/>
  <c r="V352" i="12"/>
  <c r="Z352" i="12"/>
  <c r="AA352" i="12" s="1"/>
  <c r="Z335" i="12"/>
  <c r="AA335" i="12" s="1"/>
  <c r="V335" i="12"/>
  <c r="Z298" i="12"/>
  <c r="AA298" i="12" s="1"/>
  <c r="Z264" i="12"/>
  <c r="AA264" i="12" s="1"/>
  <c r="Z323" i="12"/>
  <c r="AA323" i="12" s="1"/>
  <c r="Z360" i="12"/>
  <c r="AA360" i="12" s="1"/>
  <c r="V360" i="12"/>
  <c r="Z370" i="12"/>
  <c r="AA370" i="12" s="1"/>
  <c r="V370" i="12"/>
  <c r="Z372" i="12"/>
  <c r="AA372" i="12" s="1"/>
  <c r="V372" i="12"/>
  <c r="V336" i="12"/>
  <c r="Z336" i="12"/>
  <c r="AA336" i="12" s="1"/>
  <c r="Z223" i="12"/>
  <c r="AA223" i="12" s="1"/>
  <c r="Z276" i="12"/>
  <c r="AA276" i="12" s="1"/>
  <c r="Z285" i="12"/>
  <c r="AA285" i="12" s="1"/>
  <c r="Z295" i="12"/>
  <c r="AA295" i="12" s="1"/>
  <c r="Z272" i="12"/>
  <c r="AA272" i="12" s="1"/>
  <c r="Z261" i="12"/>
  <c r="AA261" i="12" s="1"/>
  <c r="Z306" i="12"/>
  <c r="AA306" i="12" s="1"/>
  <c r="V306" i="12"/>
  <c r="V324" i="12"/>
  <c r="Z324" i="12"/>
  <c r="AA324" i="12" s="1"/>
  <c r="Z377" i="12"/>
  <c r="AA377" i="12" s="1"/>
  <c r="V377" i="12"/>
  <c r="Z310" i="12"/>
  <c r="Z325" i="12"/>
  <c r="AA325" i="12" s="1"/>
  <c r="Z362" i="12"/>
  <c r="AA362" i="12" s="1"/>
  <c r="Z341" i="12"/>
  <c r="AA341" i="12" s="1"/>
  <c r="Z381" i="12"/>
  <c r="AA310" i="12" l="1"/>
  <c r="Z384" i="12"/>
  <c r="AA182" i="12"/>
  <c r="AA63" i="12"/>
  <c r="AA28" i="12"/>
  <c r="AA211" i="12"/>
  <c r="AA191" i="12"/>
  <c r="AA38" i="12"/>
  <c r="AA196" i="12"/>
  <c r="AA95" i="12"/>
  <c r="AA84" i="12"/>
  <c r="AE384" i="12"/>
  <c r="CQ384" i="10"/>
  <c r="CP384" i="10"/>
  <c r="CO384" i="10"/>
  <c r="BW384" i="10"/>
  <c r="BV384" i="10"/>
  <c r="BU384" i="10"/>
  <c r="BS384" i="10"/>
  <c r="BR384" i="10"/>
  <c r="BQ384" i="10"/>
  <c r="BO384" i="10"/>
  <c r="BN384" i="10"/>
  <c r="BM384" i="10"/>
  <c r="BK384" i="10"/>
  <c r="BJ384" i="10"/>
  <c r="BI384" i="10"/>
  <c r="BG384" i="10"/>
  <c r="BF384" i="10"/>
  <c r="BE384" i="10"/>
  <c r="BC384" i="10"/>
  <c r="BB384" i="10"/>
  <c r="BA384" i="10"/>
  <c r="AY384" i="10"/>
  <c r="AX384" i="10"/>
  <c r="AW384" i="10"/>
  <c r="AU384" i="10"/>
  <c r="AT384" i="10"/>
  <c r="AS384" i="10"/>
  <c r="AQ384" i="10"/>
  <c r="AP384" i="10"/>
  <c r="AO384" i="10"/>
  <c r="AM384" i="10"/>
  <c r="AL384" i="10"/>
  <c r="AK384" i="10"/>
  <c r="AI384" i="10"/>
  <c r="AH384" i="10"/>
  <c r="AG384" i="10"/>
  <c r="AE384" i="10"/>
  <c r="AD384" i="10"/>
  <c r="AC384" i="10"/>
  <c r="AA384" i="10"/>
  <c r="Z384" i="10"/>
  <c r="Y384" i="10"/>
  <c r="W384" i="10"/>
  <c r="V384" i="10"/>
  <c r="U384" i="10"/>
  <c r="S384" i="10"/>
  <c r="R384" i="10"/>
  <c r="Q384" i="10"/>
  <c r="O384" i="10"/>
  <c r="N384" i="10"/>
  <c r="M384" i="10"/>
  <c r="K384" i="10"/>
  <c r="J384" i="10"/>
  <c r="I384" i="10"/>
  <c r="G384" i="10"/>
  <c r="F384" i="10"/>
  <c r="E384" i="10"/>
  <c r="AA384" i="12" l="1"/>
  <c r="CW340" i="10"/>
  <c r="CW365" i="10"/>
  <c r="CW299" i="10"/>
  <c r="CW256" i="10"/>
  <c r="CW366" i="10"/>
  <c r="CW370" i="10"/>
  <c r="CW334" i="10"/>
  <c r="CW376" i="10"/>
  <c r="CW368" i="10"/>
  <c r="CW157" i="10"/>
  <c r="CW375" i="10"/>
  <c r="CW332" i="10"/>
  <c r="CW357" i="10"/>
  <c r="CW380" i="10"/>
  <c r="CW328" i="10"/>
  <c r="CW331" i="10"/>
  <c r="CW264" i="10"/>
  <c r="CW304" i="10"/>
  <c r="CW296" i="10"/>
  <c r="CW269" i="10"/>
  <c r="CW241" i="10"/>
  <c r="CW160" i="10"/>
  <c r="CW250" i="10"/>
  <c r="CW183" i="10"/>
  <c r="CW207" i="10"/>
  <c r="CW170" i="10"/>
  <c r="CW146" i="10"/>
  <c r="CW249" i="10"/>
  <c r="CW213" i="10"/>
  <c r="CW209" i="10"/>
  <c r="CW64" i="10"/>
  <c r="CW143" i="10"/>
  <c r="CW195" i="10"/>
  <c r="CW138" i="10"/>
  <c r="CW126" i="10"/>
  <c r="CW41" i="10"/>
  <c r="CW112" i="10"/>
  <c r="CW59" i="10"/>
  <c r="CW22" i="10"/>
  <c r="CW111" i="10"/>
  <c r="CW122" i="10"/>
  <c r="CW10" i="10"/>
  <c r="CW7" i="10"/>
  <c r="CW125" i="10"/>
  <c r="CW96" i="10"/>
  <c r="CW130" i="10"/>
  <c r="CW216" i="10"/>
  <c r="CW211" i="10"/>
  <c r="CW239" i="10"/>
  <c r="CW68" i="10"/>
  <c r="CW278" i="10"/>
  <c r="CW95" i="10"/>
  <c r="CW214" i="10"/>
  <c r="CW218" i="10"/>
  <c r="CW8" i="10"/>
  <c r="CW18" i="10"/>
  <c r="CW128" i="10"/>
  <c r="CW176" i="10"/>
  <c r="CW180" i="10"/>
  <c r="CW271" i="10"/>
  <c r="CW257" i="10"/>
  <c r="CW261" i="10"/>
  <c r="CW311" i="10"/>
  <c r="CW31" i="10"/>
  <c r="CW35" i="10"/>
  <c r="CW204" i="10"/>
  <c r="CW172" i="10"/>
  <c r="CW240" i="10"/>
  <c r="CW228" i="10"/>
  <c r="CW231" i="10"/>
  <c r="CW297" i="10"/>
  <c r="CW301" i="10"/>
  <c r="CW323" i="10"/>
  <c r="CW355" i="10"/>
  <c r="CW336" i="10"/>
  <c r="CW343" i="10"/>
  <c r="CW87" i="10"/>
  <c r="CW102" i="10"/>
  <c r="CW114" i="10"/>
  <c r="CW149" i="10"/>
  <c r="CW193" i="10"/>
  <c r="CW179" i="10"/>
  <c r="CW286" i="10"/>
  <c r="CW326" i="10"/>
  <c r="CW44" i="10"/>
  <c r="CW72" i="10"/>
  <c r="CW80" i="10"/>
  <c r="CW97" i="10"/>
  <c r="CW105" i="10"/>
  <c r="CW109" i="10"/>
  <c r="CW117" i="10"/>
  <c r="CW136" i="10"/>
  <c r="CW140" i="10"/>
  <c r="CW198" i="10"/>
  <c r="CW203" i="10"/>
  <c r="CW263" i="10"/>
  <c r="CW25" i="10"/>
  <c r="CW94" i="10"/>
  <c r="CW144" i="10"/>
  <c r="CW190" i="10"/>
  <c r="CW182" i="10"/>
  <c r="CW223" i="10"/>
  <c r="CW300" i="10"/>
  <c r="CW359" i="10"/>
  <c r="CW360" i="10"/>
  <c r="CW372" i="10"/>
  <c r="CW339" i="10"/>
  <c r="CW19" i="10"/>
  <c r="CW30" i="10"/>
  <c r="CW99" i="10"/>
  <c r="CW151" i="10"/>
  <c r="CW188" i="10"/>
  <c r="CW161" i="10"/>
  <c r="CW174" i="10"/>
  <c r="CW320" i="10"/>
  <c r="CW329" i="10"/>
  <c r="CW353" i="10"/>
  <c r="CW337" i="10"/>
  <c r="CW381" i="10"/>
  <c r="CW12" i="10"/>
  <c r="CW81" i="10"/>
  <c r="CW119" i="10"/>
  <c r="CW202" i="10"/>
  <c r="CW222" i="10"/>
  <c r="CW230" i="10"/>
  <c r="CW290" i="10"/>
  <c r="CW294" i="10"/>
  <c r="CW272" i="10"/>
  <c r="CW309" i="10"/>
  <c r="CW379" i="10"/>
  <c r="CW39" i="10"/>
  <c r="CW88" i="10"/>
  <c r="CW92" i="10"/>
  <c r="CW120" i="10"/>
  <c r="CW131" i="10"/>
  <c r="CW135" i="10"/>
  <c r="CW13" i="10"/>
  <c r="CW17" i="10"/>
  <c r="CW43" i="10"/>
  <c r="CW115" i="10"/>
  <c r="CW168" i="10"/>
  <c r="CW281" i="10"/>
  <c r="CW284" i="10"/>
  <c r="CW285" i="10"/>
  <c r="CW259" i="10"/>
  <c r="CW313" i="10"/>
  <c r="CW317" i="10"/>
  <c r="CW6" i="10"/>
  <c r="CW26" i="10"/>
  <c r="CW82" i="10"/>
  <c r="CW57" i="10"/>
  <c r="CW154" i="10"/>
  <c r="CW166" i="10"/>
  <c r="CW167" i="10"/>
  <c r="CW243" i="10"/>
  <c r="CW248" i="10"/>
  <c r="CW110" i="10"/>
  <c r="CW34" i="10"/>
  <c r="CW69" i="10"/>
  <c r="CW73" i="10"/>
  <c r="CW77" i="10"/>
  <c r="CW104" i="10"/>
  <c r="CW159" i="10"/>
  <c r="CW178" i="10"/>
  <c r="CW288" i="10"/>
  <c r="CW350" i="10"/>
  <c r="CW48" i="10"/>
  <c r="CW52" i="10"/>
  <c r="CW78" i="10"/>
  <c r="CW83" i="10"/>
  <c r="CW93" i="10"/>
  <c r="CW124" i="10"/>
  <c r="CW141" i="10"/>
  <c r="CW155" i="10"/>
  <c r="CW156" i="10"/>
  <c r="CW189" i="10"/>
  <c r="CW192" i="10"/>
  <c r="CW217" i="10"/>
  <c r="CW206" i="10"/>
  <c r="CW252" i="10"/>
  <c r="CW221" i="10"/>
  <c r="CW229" i="10"/>
  <c r="CW276" i="10"/>
  <c r="CW289" i="10"/>
  <c r="CW292" i="10"/>
  <c r="CW254" i="10"/>
  <c r="CW255" i="10"/>
  <c r="CW325" i="10"/>
  <c r="CW356" i="10"/>
  <c r="CW374" i="10"/>
  <c r="CW364" i="10"/>
  <c r="CW344" i="10"/>
  <c r="CW335" i="10"/>
  <c r="CW51" i="10"/>
  <c r="CW58" i="10"/>
  <c r="CW127" i="10"/>
  <c r="CW145" i="10"/>
  <c r="CW150" i="10"/>
  <c r="CW184" i="10"/>
  <c r="CW201" i="10"/>
  <c r="CW210" i="10"/>
  <c r="CW162" i="10"/>
  <c r="CW233" i="10"/>
  <c r="CW237" i="10"/>
  <c r="CW247" i="10"/>
  <c r="CW280" i="10"/>
  <c r="CW274" i="10"/>
  <c r="CW266" i="10"/>
  <c r="CW321" i="10"/>
  <c r="CW324" i="10"/>
  <c r="CW377" i="10"/>
  <c r="CW362" i="10"/>
  <c r="CW347" i="10"/>
  <c r="CW33" i="10"/>
  <c r="CW47" i="10"/>
  <c r="CW118" i="10"/>
  <c r="CW171" i="10"/>
  <c r="CW253" i="10"/>
  <c r="CW307" i="10"/>
  <c r="CW315" i="10"/>
  <c r="CW348" i="10"/>
  <c r="CW361" i="10"/>
  <c r="CW16" i="10"/>
  <c r="CW50" i="10"/>
  <c r="CW60" i="10"/>
  <c r="CW91" i="10"/>
  <c r="CW107" i="10"/>
  <c r="CW134" i="10"/>
  <c r="CW186" i="10"/>
  <c r="CW187" i="10"/>
  <c r="CW199" i="10"/>
  <c r="CW226" i="10"/>
  <c r="CW282" i="10"/>
  <c r="CW268" i="10"/>
  <c r="CW273" i="10"/>
  <c r="CW265" i="10"/>
  <c r="CW308" i="10"/>
  <c r="CW316" i="10"/>
  <c r="CW349" i="10"/>
  <c r="CW371" i="10"/>
  <c r="CW24" i="10"/>
  <c r="CW54" i="10"/>
  <c r="CW67" i="10"/>
  <c r="CW158" i="10"/>
  <c r="CW15" i="10"/>
  <c r="CW28" i="10"/>
  <c r="CW36" i="10"/>
  <c r="CW70" i="10"/>
  <c r="CW71" i="10"/>
  <c r="CW85" i="10"/>
  <c r="CW86" i="10"/>
  <c r="CW90" i="10"/>
  <c r="CW98" i="10"/>
  <c r="CW103" i="10"/>
  <c r="CW133" i="10"/>
  <c r="CW152" i="10"/>
  <c r="CW194" i="10"/>
  <c r="CW164" i="10"/>
  <c r="CW175" i="10"/>
  <c r="CW232" i="10"/>
  <c r="CW235" i="10"/>
  <c r="CW298" i="10"/>
  <c r="CW260" i="10"/>
  <c r="CW318" i="10"/>
  <c r="CW327" i="10"/>
  <c r="CW345" i="10"/>
  <c r="CW382" i="10"/>
  <c r="CW142" i="10"/>
  <c r="CW32" i="10"/>
  <c r="CW38" i="10"/>
  <c r="CW76" i="10"/>
  <c r="CW55" i="10"/>
  <c r="CW245" i="10"/>
  <c r="CW100" i="10"/>
  <c r="CW65" i="10"/>
  <c r="CW9" i="10"/>
  <c r="CW11" i="10"/>
  <c r="CW74" i="10"/>
  <c r="CW79" i="10"/>
  <c r="CW62" i="10"/>
  <c r="CW63" i="10"/>
  <c r="CW14" i="10"/>
  <c r="CW20" i="10"/>
  <c r="CW61" i="10"/>
  <c r="CW108" i="10"/>
  <c r="CW123" i="10"/>
  <c r="CW23" i="10"/>
  <c r="CW40" i="10"/>
  <c r="CW45" i="10"/>
  <c r="CW29" i="10"/>
  <c r="CW49" i="10"/>
  <c r="CV384" i="10"/>
  <c r="CW106" i="10"/>
  <c r="CW295" i="10"/>
  <c r="CW27" i="10"/>
  <c r="CW46" i="10"/>
  <c r="CU384" i="10"/>
  <c r="CW139" i="10"/>
  <c r="CW163" i="10"/>
  <c r="CW305" i="10"/>
  <c r="CW147" i="10"/>
  <c r="CW258" i="10"/>
  <c r="CW37" i="10"/>
  <c r="CW42" i="10"/>
  <c r="CW53" i="10"/>
  <c r="CW75" i="10"/>
  <c r="CW56" i="10"/>
  <c r="CW89" i="10"/>
  <c r="CW101" i="10"/>
  <c r="CW113" i="10"/>
  <c r="CW129" i="10"/>
  <c r="CW236" i="10"/>
  <c r="CW148" i="10"/>
  <c r="CW185" i="10"/>
  <c r="CW277" i="10"/>
  <c r="CW21" i="10"/>
  <c r="CW66" i="10"/>
  <c r="CW116" i="10"/>
  <c r="CW132" i="10"/>
  <c r="CW306" i="10"/>
  <c r="CW363" i="10"/>
  <c r="CW338" i="10"/>
  <c r="CW121" i="10"/>
  <c r="CW153" i="10"/>
  <c r="CW205" i="10"/>
  <c r="CW251" i="10"/>
  <c r="CW293" i="10"/>
  <c r="CW319" i="10"/>
  <c r="CW354" i="10"/>
  <c r="CW373" i="10"/>
  <c r="CW177" i="10"/>
  <c r="CW234" i="10"/>
  <c r="CW244" i="10"/>
  <c r="CW312" i="10"/>
  <c r="CW369" i="10"/>
  <c r="CW341" i="10"/>
  <c r="CW346" i="10"/>
  <c r="CW137" i="10"/>
  <c r="CW191" i="10"/>
  <c r="CW215" i="10"/>
  <c r="CW197" i="10"/>
  <c r="CW208" i="10"/>
  <c r="CW165" i="10"/>
  <c r="CW238" i="10"/>
  <c r="CW227" i="10"/>
  <c r="CW283" i="10"/>
  <c r="CW291" i="10"/>
  <c r="CW270" i="10"/>
  <c r="CW196" i="10"/>
  <c r="CW200" i="10"/>
  <c r="CW173" i="10"/>
  <c r="CW246" i="10"/>
  <c r="CW224" i="10"/>
  <c r="CW279" i="10"/>
  <c r="CW262" i="10"/>
  <c r="CW302" i="10"/>
  <c r="CW314" i="10"/>
  <c r="CW351" i="10"/>
  <c r="CW352" i="10"/>
  <c r="CW378" i="10"/>
  <c r="CW342" i="10"/>
  <c r="CW181" i="10"/>
  <c r="CW220" i="10"/>
  <c r="CW287" i="10"/>
  <c r="CW267" i="10"/>
  <c r="CW322" i="10"/>
  <c r="CW330" i="10"/>
  <c r="CW358" i="10"/>
  <c r="CW367" i="10"/>
  <c r="CW333" i="10"/>
  <c r="CW212" i="10"/>
  <c r="CW219" i="10"/>
  <c r="CW169" i="10"/>
  <c r="CW242" i="10"/>
  <c r="CW225" i="10"/>
  <c r="CW303" i="10"/>
  <c r="CW310" i="10"/>
  <c r="BX384" i="10" l="1"/>
  <c r="AB384" i="10"/>
  <c r="BD384" i="10"/>
  <c r="BH384" i="10"/>
  <c r="CW84" i="10"/>
  <c r="CW384" i="10" s="1"/>
  <c r="CR384" i="10"/>
  <c r="BL384" i="10"/>
  <c r="P384" i="10"/>
  <c r="AV384" i="10"/>
  <c r="AZ384" i="10"/>
  <c r="H384" i="10"/>
  <c r="BP384" i="10"/>
  <c r="T384" i="10"/>
  <c r="L384" i="10"/>
  <c r="BT384" i="10"/>
  <c r="AN384" i="10"/>
  <c r="AF384" i="10"/>
  <c r="AR384" i="10"/>
  <c r="X384" i="10"/>
  <c r="AJ384" i="10"/>
  <c r="CT384" i="10"/>
</calcChain>
</file>

<file path=xl/comments1.xml><?xml version="1.0" encoding="utf-8"?>
<comments xmlns="http://schemas.openxmlformats.org/spreadsheetml/2006/main">
  <authors>
    <author>Viviana Angelica Ulloa Sanchez</author>
  </authors>
  <commentList>
    <comment ref="C129" authorId="0" shapeId="0">
      <text>
        <r>
          <rPr>
            <b/>
            <sz val="9"/>
            <color indexed="81"/>
            <rFont val="Tahoma"/>
            <family val="2"/>
          </rPr>
          <t>Viviana Angelica Ulloa Sanchez:</t>
        </r>
        <r>
          <rPr>
            <sz val="9"/>
            <color indexed="81"/>
            <rFont val="Tahoma"/>
            <family val="2"/>
          </rPr>
          <t xml:space="preserve">
Pendiente</t>
        </r>
      </text>
    </comment>
  </commentList>
</comments>
</file>

<file path=xl/sharedStrings.xml><?xml version="1.0" encoding="utf-8"?>
<sst xmlns="http://schemas.openxmlformats.org/spreadsheetml/2006/main" count="7702" uniqueCount="1961">
  <si>
    <t>TABLA C02</t>
  </si>
  <si>
    <t xml:space="preserve">ESTADÍSTICA DE POBLACIÓN BENEFICIARIA FONASA </t>
  </si>
  <si>
    <t>(a diciembre de cada año)</t>
  </si>
  <si>
    <t>GRUPOS DE</t>
  </si>
  <si>
    <t>Variación</t>
  </si>
  <si>
    <t>EDAD</t>
  </si>
  <si>
    <t>%</t>
  </si>
  <si>
    <t>MUJERES</t>
  </si>
  <si>
    <t>HOMBRES</t>
  </si>
  <si>
    <t>00-04</t>
  </si>
  <si>
    <t>05-09</t>
  </si>
  <si>
    <t>10-14</t>
  </si>
  <si>
    <t>15-19</t>
  </si>
  <si>
    <t>20-24</t>
  </si>
  <si>
    <t>25-29</t>
  </si>
  <si>
    <t>30-34</t>
  </si>
  <si>
    <t>35-39</t>
  </si>
  <si>
    <t>40-44</t>
  </si>
  <si>
    <t>45-49</t>
  </si>
  <si>
    <t>50-54</t>
  </si>
  <si>
    <t>55-59</t>
  </si>
  <si>
    <t>60-64</t>
  </si>
  <si>
    <t>65-69</t>
  </si>
  <si>
    <t>70-74</t>
  </si>
  <si>
    <t>75-79</t>
  </si>
  <si>
    <t>Sin Edad</t>
  </si>
  <si>
    <t>TOTAL</t>
  </si>
  <si>
    <t>Fuente:</t>
  </si>
  <si>
    <t>TABLA C03a</t>
  </si>
  <si>
    <t>SEGÚN REGIÓN Y GRUPOS DE INGRESO, RESPECTO</t>
  </si>
  <si>
    <t>Beneficiarios Seguro Público de Salud según tramos de ingreso</t>
  </si>
  <si>
    <t>SubTotal</t>
  </si>
  <si>
    <t>Total Pob.</t>
  </si>
  <si>
    <t>A</t>
  </si>
  <si>
    <t>B</t>
  </si>
  <si>
    <t>C</t>
  </si>
  <si>
    <t>D</t>
  </si>
  <si>
    <t>B, C, D</t>
  </si>
  <si>
    <t>Beneficiaria</t>
  </si>
  <si>
    <t>XV</t>
  </si>
  <si>
    <t>Arica y Parinacota</t>
  </si>
  <si>
    <t>I</t>
  </si>
  <si>
    <t>Tarapacá</t>
  </si>
  <si>
    <t>II</t>
  </si>
  <si>
    <t>Antofagasta</t>
  </si>
  <si>
    <t>III</t>
  </si>
  <si>
    <t>Atacama</t>
  </si>
  <si>
    <t>IV</t>
  </si>
  <si>
    <t>Coquimbo</t>
  </si>
  <si>
    <t>V</t>
  </si>
  <si>
    <t>Valparaíso</t>
  </si>
  <si>
    <t>XIII</t>
  </si>
  <si>
    <t>Metropolitana</t>
  </si>
  <si>
    <t>VI</t>
  </si>
  <si>
    <t>O 'Higgins</t>
  </si>
  <si>
    <t>VII</t>
  </si>
  <si>
    <t>Maule</t>
  </si>
  <si>
    <t>VIII</t>
  </si>
  <si>
    <t>Bio Bio</t>
  </si>
  <si>
    <t>IX</t>
  </si>
  <si>
    <t>Araucanía</t>
  </si>
  <si>
    <t>X</t>
  </si>
  <si>
    <t>Los Lagos</t>
  </si>
  <si>
    <t>XIV</t>
  </si>
  <si>
    <t>Los Ríos</t>
  </si>
  <si>
    <t>XI</t>
  </si>
  <si>
    <t>Aysén</t>
  </si>
  <si>
    <t>XII</t>
  </si>
  <si>
    <t>Magallanes</t>
  </si>
  <si>
    <t>Sin Ubicación</t>
  </si>
  <si>
    <t>Total Nacional</t>
  </si>
  <si>
    <t>TABLA C03b</t>
  </si>
  <si>
    <t>Nota:</t>
  </si>
  <si>
    <t xml:space="preserve">Fuente:   </t>
  </si>
  <si>
    <t>TABLA C04</t>
  </si>
  <si>
    <t xml:space="preserve">ESTIADÍSTICA DE POBLACIÓN BENEFICIARIA DEL FONASA, </t>
  </si>
  <si>
    <t>Año</t>
  </si>
  <si>
    <t>Indicador</t>
  </si>
  <si>
    <t>Tipo de Beneficiario</t>
  </si>
  <si>
    <t>Todos</t>
  </si>
  <si>
    <t>Relación de Grupos</t>
  </si>
  <si>
    <t>Indigentes</t>
  </si>
  <si>
    <t>SUF</t>
  </si>
  <si>
    <t>PASIS - PBS</t>
  </si>
  <si>
    <t>Cotizantes</t>
  </si>
  <si>
    <t>Cargas Familiares</t>
  </si>
  <si>
    <t>Subsidio Cesantía</t>
  </si>
  <si>
    <t>Seguro de Desempleo</t>
  </si>
  <si>
    <t>Grupo A</t>
  </si>
  <si>
    <t>Grupo BCD</t>
  </si>
  <si>
    <t>Part. A /BCD</t>
  </si>
  <si>
    <t>N° Personas</t>
  </si>
  <si>
    <t>Part.%</t>
  </si>
  <si>
    <t>Var Anual (%)</t>
  </si>
  <si>
    <t>DWH-FNS  Base de datos Naturales</t>
  </si>
  <si>
    <t>TABLA C09</t>
  </si>
  <si>
    <t xml:space="preserve">POBLACIÓN INSCRITA VALIDADA PARA EFECTOS DEL FINANCIAMIENTO </t>
  </si>
  <si>
    <t>Tipos de Establecimientos</t>
  </si>
  <si>
    <t>Hombres</t>
  </si>
  <si>
    <t>Mujeres</t>
  </si>
  <si>
    <t>Sin Dato</t>
  </si>
  <si>
    <t>Indeterminado</t>
  </si>
  <si>
    <t>% Variación</t>
  </si>
  <si>
    <t>Establecimientos Municipales</t>
  </si>
  <si>
    <t>Total Población Per Cápita</t>
  </si>
  <si>
    <t>TABLA C10</t>
  </si>
  <si>
    <t>POBLACIÓN INSCRITA VALIDADA PARA EFECTOS DEL FINANCIAMIENTO DE LA ATENCIÓN PRIMARIA DE SALUD</t>
  </si>
  <si>
    <t>Servicio de Salud</t>
  </si>
  <si>
    <t>Total</t>
  </si>
  <si>
    <t>Servicio de Salud Aconcagua</t>
  </si>
  <si>
    <t>Servicio de Salud Antofagasta</t>
  </si>
  <si>
    <t>Servicio de Salud Araucanía Norte</t>
  </si>
  <si>
    <t>Servicio de Salud Araucanía Sur</t>
  </si>
  <si>
    <t>Servicio de Salud Arauco</t>
  </si>
  <si>
    <t>Servicio de Salud Arica</t>
  </si>
  <si>
    <t>Servicio de Salud Atacama</t>
  </si>
  <si>
    <t>Servicio de Salud Biobío</t>
  </si>
  <si>
    <t>Servicio de Salud Chiloé</t>
  </si>
  <si>
    <t>Servicio de Salud Concepción</t>
  </si>
  <si>
    <t>Servicio de Salud Coquimbo</t>
  </si>
  <si>
    <t>Servicio de Salud Del Libertador B.O'Higgins</t>
  </si>
  <si>
    <t>Servicio de Salud Del Maule</t>
  </si>
  <si>
    <t>Servicio de Salud Del Reloncaví</t>
  </si>
  <si>
    <t>Servicio de Salud Iquique</t>
  </si>
  <si>
    <t>Servicio de Salud Magallanes</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</si>
  <si>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</si>
  <si>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</si>
  <si>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</si>
  <si>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</si>
  <si>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</si>
  <si>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</si>
  <si>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</si>
  <si>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Osorno</t>
  </si>
  <si>
    <t>Servicio de Salud Talcahuano</t>
  </si>
  <si>
    <t>Servicio de Salud Valdivia</t>
  </si>
  <si>
    <t>Servicio de Salud Valparaíso San Antonio</t>
  </si>
  <si>
    <t>Servicio de Salud Viña del Mar Quillota</t>
  </si>
  <si>
    <t>TABLA C11</t>
  </si>
  <si>
    <t>Región</t>
  </si>
  <si>
    <t>Comuna</t>
  </si>
  <si>
    <t>Iquique</t>
  </si>
  <si>
    <t>Alto Hospicio</t>
  </si>
  <si>
    <t>Camiña</t>
  </si>
  <si>
    <t>Pica</t>
  </si>
  <si>
    <t>Pozo Almonte</t>
  </si>
  <si>
    <t>Colchane</t>
  </si>
  <si>
    <t>Huara</t>
  </si>
  <si>
    <t>San Pedro de Atacama</t>
  </si>
  <si>
    <t>Calama</t>
  </si>
  <si>
    <t>María Elena</t>
  </si>
  <si>
    <t>Ollagüe</t>
  </si>
  <si>
    <t>Sierra Gorda</t>
  </si>
  <si>
    <t>Taltal</t>
  </si>
  <si>
    <t>Copiapó</t>
  </si>
  <si>
    <t>Vallenar</t>
  </si>
  <si>
    <t>Freirina</t>
  </si>
  <si>
    <t>Caldera</t>
  </si>
  <si>
    <t>Alto del Carmen</t>
  </si>
  <si>
    <t>Chañaral</t>
  </si>
  <si>
    <t>Huasco</t>
  </si>
  <si>
    <t>Tierra Amarilla</t>
  </si>
  <si>
    <t>Diego de Almagro</t>
  </si>
  <si>
    <t>Combarbalá</t>
  </si>
  <si>
    <t>La Serena</t>
  </si>
  <si>
    <t>Los Vilos</t>
  </si>
  <si>
    <t>Vicuña</t>
  </si>
  <si>
    <t>Salamanca</t>
  </si>
  <si>
    <t>Illapel</t>
  </si>
  <si>
    <t>Río Hurtado</t>
  </si>
  <si>
    <t>Monte Patria</t>
  </si>
  <si>
    <t>La Higuera</t>
  </si>
  <si>
    <t>Paiguano</t>
  </si>
  <si>
    <t>Canela</t>
  </si>
  <si>
    <t>Ovalle</t>
  </si>
  <si>
    <t>Punitaqui</t>
  </si>
  <si>
    <t>Calle Larga</t>
  </si>
  <si>
    <t>San Felipe</t>
  </si>
  <si>
    <t>Santa María</t>
  </si>
  <si>
    <t>San Esteban</t>
  </si>
  <si>
    <t>Panquehue</t>
  </si>
  <si>
    <t>Concón</t>
  </si>
  <si>
    <t>Quilpué</t>
  </si>
  <si>
    <t>El Quisco</t>
  </si>
  <si>
    <t>Algarrobo</t>
  </si>
  <si>
    <t>Catemu</t>
  </si>
  <si>
    <t>Nogales</t>
  </si>
  <si>
    <t>Los Andes</t>
  </si>
  <si>
    <t>Cartagena</t>
  </si>
  <si>
    <t>Viña del Mar</t>
  </si>
  <si>
    <t>Petorca</t>
  </si>
  <si>
    <t>Olmué</t>
  </si>
  <si>
    <t>Puchuncaví</t>
  </si>
  <si>
    <t>Zapallar</t>
  </si>
  <si>
    <t>Quillota</t>
  </si>
  <si>
    <t>Calera</t>
  </si>
  <si>
    <t>Santo Domingo</t>
  </si>
  <si>
    <t>San Antonio</t>
  </si>
  <si>
    <t>La Cruz</t>
  </si>
  <si>
    <t>Hijuelas</t>
  </si>
  <si>
    <t>Villa Alemana</t>
  </si>
  <si>
    <t>El Tabo</t>
  </si>
  <si>
    <t>Juan Fernández</t>
  </si>
  <si>
    <t>Rinconada</t>
  </si>
  <si>
    <t>Cabildo</t>
  </si>
  <si>
    <t>Putaendo</t>
  </si>
  <si>
    <t>Casablanca</t>
  </si>
  <si>
    <t>Papudo</t>
  </si>
  <si>
    <t>Quintero</t>
  </si>
  <si>
    <t>La Ligua</t>
  </si>
  <si>
    <t>Marchihue</t>
  </si>
  <si>
    <t>Placilla</t>
  </si>
  <si>
    <t>Coltauco</t>
  </si>
  <si>
    <t>Machalí</t>
  </si>
  <si>
    <t>Rancagua</t>
  </si>
  <si>
    <t>Navidad</t>
  </si>
  <si>
    <t>Codegua</t>
  </si>
  <si>
    <t>Palmilla</t>
  </si>
  <si>
    <t>San Vicente</t>
  </si>
  <si>
    <t>Pichidegua</t>
  </si>
  <si>
    <t>Santa Cruz</t>
  </si>
  <si>
    <t>La Estrella</t>
  </si>
  <si>
    <t>Chimbarongo</t>
  </si>
  <si>
    <t>Olivar</t>
  </si>
  <si>
    <t>Pichilemu</t>
  </si>
  <si>
    <t>Chépica</t>
  </si>
  <si>
    <t>Peralillo</t>
  </si>
  <si>
    <t>Malloa</t>
  </si>
  <si>
    <t>Peumo</t>
  </si>
  <si>
    <t>Rengo</t>
  </si>
  <si>
    <t>Lolol</t>
  </si>
  <si>
    <t>Litueche</t>
  </si>
  <si>
    <t>Requínoa</t>
  </si>
  <si>
    <t>Nancagua</t>
  </si>
  <si>
    <t>Las Cabras</t>
  </si>
  <si>
    <t>Mostazal</t>
  </si>
  <si>
    <t>Quinta de Tilcoco</t>
  </si>
  <si>
    <t>Paredones</t>
  </si>
  <si>
    <t>Pumanque</t>
  </si>
  <si>
    <t>Doñihue</t>
  </si>
  <si>
    <t>San Fernando</t>
  </si>
  <si>
    <t>Talca</t>
  </si>
  <si>
    <t>Vichuquén</t>
  </si>
  <si>
    <t>San Javier</t>
  </si>
  <si>
    <t>Empedrado</t>
  </si>
  <si>
    <t>Cauquenes</t>
  </si>
  <si>
    <t>San Clemente</t>
  </si>
  <si>
    <t>Parral</t>
  </si>
  <si>
    <t>Retiro</t>
  </si>
  <si>
    <t>Curicó</t>
  </si>
  <si>
    <t>Romeral</t>
  </si>
  <si>
    <t>Colbún</t>
  </si>
  <si>
    <t>Sagrada Familia</t>
  </si>
  <si>
    <t>Pencahue</t>
  </si>
  <si>
    <t>Linares</t>
  </si>
  <si>
    <t>Villa Alegre</t>
  </si>
  <si>
    <t>Hualañé</t>
  </si>
  <si>
    <t>Molina</t>
  </si>
  <si>
    <t>Yerbas Buenas</t>
  </si>
  <si>
    <t>Pelarco</t>
  </si>
  <si>
    <t>Río Claro</t>
  </si>
  <si>
    <t>Pelluhue</t>
  </si>
  <si>
    <t>Constitución</t>
  </si>
  <si>
    <t>Teno</t>
  </si>
  <si>
    <t>Longaví</t>
  </si>
  <si>
    <t>Rauco</t>
  </si>
  <si>
    <t>San Rafael</t>
  </si>
  <si>
    <t>Curepto</t>
  </si>
  <si>
    <t>Chanco</t>
  </si>
  <si>
    <t>Licantén</t>
  </si>
  <si>
    <t>San Rosendo</t>
  </si>
  <si>
    <t>Concepción</t>
  </si>
  <si>
    <t>Chiguayante</t>
  </si>
  <si>
    <t>Florida</t>
  </si>
  <si>
    <t>Antuco</t>
  </si>
  <si>
    <t>Talcahuano</t>
  </si>
  <si>
    <t>Lota</t>
  </si>
  <si>
    <t>Mulchén</t>
  </si>
  <si>
    <t>Yungay</t>
  </si>
  <si>
    <t>Ránquil</t>
  </si>
  <si>
    <t>Bulnes</t>
  </si>
  <si>
    <t>Coelemu</t>
  </si>
  <si>
    <t>Coronel</t>
  </si>
  <si>
    <t>Pemuco</t>
  </si>
  <si>
    <t>Chillán Viejo</t>
  </si>
  <si>
    <t>San Pedro de la Paz</t>
  </si>
  <si>
    <t>Nacimiento</t>
  </si>
  <si>
    <t>Chillán</t>
  </si>
  <si>
    <t>Quilleco</t>
  </si>
  <si>
    <t>San Carlos</t>
  </si>
  <si>
    <t>Ninhue</t>
  </si>
  <si>
    <t>Cañete</t>
  </si>
  <si>
    <t>Alto Biobío</t>
  </si>
  <si>
    <t>Curanilahue</t>
  </si>
  <si>
    <t>Penco</t>
  </si>
  <si>
    <t>Lebu</t>
  </si>
  <si>
    <t>Ñiquén</t>
  </si>
  <si>
    <t>Cobquecura</t>
  </si>
  <si>
    <t>Los Ángeles</t>
  </si>
  <si>
    <t>Portezuelo</t>
  </si>
  <si>
    <t>Tirúa</t>
  </si>
  <si>
    <t>El Carmen</t>
  </si>
  <si>
    <t>Arauco</t>
  </si>
  <si>
    <t>Cabrero</t>
  </si>
  <si>
    <t>Los Álamos</t>
  </si>
  <si>
    <t>San Ignacio</t>
  </si>
  <si>
    <t>Hualpén</t>
  </si>
  <si>
    <t>Laja</t>
  </si>
  <si>
    <t>Tucapel</t>
  </si>
  <si>
    <t>Treguaco</t>
  </si>
  <si>
    <t>Hualqui</t>
  </si>
  <si>
    <t>Tomé</t>
  </si>
  <si>
    <t>Yumbel</t>
  </si>
  <si>
    <t>Pinto</t>
  </si>
  <si>
    <t>San Nicolás</t>
  </si>
  <si>
    <t>San Fabián</t>
  </si>
  <si>
    <t>Santa Bárbara</t>
  </si>
  <si>
    <t>Contulmo</t>
  </si>
  <si>
    <t>Santa Juana</t>
  </si>
  <si>
    <t>Negrete</t>
  </si>
  <si>
    <t>Quilaco</t>
  </si>
  <si>
    <t>Quillón</t>
  </si>
  <si>
    <t>Coihueco</t>
  </si>
  <si>
    <t>Quirihue</t>
  </si>
  <si>
    <t>Traiguén</t>
  </si>
  <si>
    <t>Los Sauces</t>
  </si>
  <si>
    <t>Collipulli</t>
  </si>
  <si>
    <t>Gorbea</t>
  </si>
  <si>
    <t>Renaico</t>
  </si>
  <si>
    <t>Freire</t>
  </si>
  <si>
    <t>Purén</t>
  </si>
  <si>
    <t>Lumaco</t>
  </si>
  <si>
    <t>Saavedra</t>
  </si>
  <si>
    <t>Victoria</t>
  </si>
  <si>
    <t>Carahue</t>
  </si>
  <si>
    <t>Temuco</t>
  </si>
  <si>
    <t>Loncoche</t>
  </si>
  <si>
    <t>Vilcún</t>
  </si>
  <si>
    <t>Ercilla</t>
  </si>
  <si>
    <t>Melipeuco</t>
  </si>
  <si>
    <t>Curacautín</t>
  </si>
  <si>
    <t>Galvarino</t>
  </si>
  <si>
    <t>Angol</t>
  </si>
  <si>
    <t>Padre Las Casas</t>
  </si>
  <si>
    <t>Teodoro Schmidt</t>
  </si>
  <si>
    <t>Pitrufquén</t>
  </si>
  <si>
    <t>Lonquimay</t>
  </si>
  <si>
    <t>Toltén</t>
  </si>
  <si>
    <t>Cunco</t>
  </si>
  <si>
    <t>Cholchol</t>
  </si>
  <si>
    <t>Lautaro</t>
  </si>
  <si>
    <t>Pucón</t>
  </si>
  <si>
    <t>Villarrica</t>
  </si>
  <si>
    <t>Perquenco</t>
  </si>
  <si>
    <t>Curarrehue</t>
  </si>
  <si>
    <t>Nueva Imperial</t>
  </si>
  <si>
    <t>Curaco de Vélez</t>
  </si>
  <si>
    <t>Frutillar</t>
  </si>
  <si>
    <t>Quellón</t>
  </si>
  <si>
    <t>San Juan de la Costa</t>
  </si>
  <si>
    <t>Puerto Varas</t>
  </si>
  <si>
    <t>Maullín</t>
  </si>
  <si>
    <t>Fresia</t>
  </si>
  <si>
    <t>Puyehue</t>
  </si>
  <si>
    <t>Chonchi</t>
  </si>
  <si>
    <t>Castro</t>
  </si>
  <si>
    <t>Quinchao</t>
  </si>
  <si>
    <t>Puerto Montt</t>
  </si>
  <si>
    <t>Queilén</t>
  </si>
  <si>
    <t>Osorno</t>
  </si>
  <si>
    <t>Purranque</t>
  </si>
  <si>
    <t>Ancud</t>
  </si>
  <si>
    <t>Llanquihue</t>
  </si>
  <si>
    <t>Los Muermos</t>
  </si>
  <si>
    <t>San Pablo</t>
  </si>
  <si>
    <t>Río Negro</t>
  </si>
  <si>
    <t>Dalcahue</t>
  </si>
  <si>
    <t>Cochamó</t>
  </si>
  <si>
    <t>Calbuco</t>
  </si>
  <si>
    <t>Puqueldón</t>
  </si>
  <si>
    <t>Quemchi</t>
  </si>
  <si>
    <t>Puerto Octay</t>
  </si>
  <si>
    <t>Chaitén</t>
  </si>
  <si>
    <t>Futaleufú</t>
  </si>
  <si>
    <t>Palena</t>
  </si>
  <si>
    <t>Punta Arenas</t>
  </si>
  <si>
    <t>Natales</t>
  </si>
  <si>
    <t>Laguna Blanca</t>
  </si>
  <si>
    <t>Río Verde</t>
  </si>
  <si>
    <t>San Gregorio</t>
  </si>
  <si>
    <t>Timaukel</t>
  </si>
  <si>
    <t>Torres del Paine</t>
  </si>
  <si>
    <t>Macul</t>
  </si>
  <si>
    <t>La Granja</t>
  </si>
  <si>
    <t>Maipú</t>
  </si>
  <si>
    <t>San José de Maipo</t>
  </si>
  <si>
    <t>Puente Alto</t>
  </si>
  <si>
    <t>Conchalí</t>
  </si>
  <si>
    <t>Peñaflor</t>
  </si>
  <si>
    <t>Cerro Navia</t>
  </si>
  <si>
    <t>Pudahuel</t>
  </si>
  <si>
    <t>San Miguel</t>
  </si>
  <si>
    <t>Lo Prado</t>
  </si>
  <si>
    <t>Pedro Aguirre Cerda</t>
  </si>
  <si>
    <t>La Cisterna</t>
  </si>
  <si>
    <t>Alhué</t>
  </si>
  <si>
    <t>Huechuraba</t>
  </si>
  <si>
    <t>Buin</t>
  </si>
  <si>
    <t>San Joaquín</t>
  </si>
  <si>
    <t>Quilicura</t>
  </si>
  <si>
    <t>El Bosque</t>
  </si>
  <si>
    <t>Ñuñoa</t>
  </si>
  <si>
    <t>Tiltil</t>
  </si>
  <si>
    <t>La Florida</t>
  </si>
  <si>
    <t>Colina</t>
  </si>
  <si>
    <t>Recoleta</t>
  </si>
  <si>
    <t>Talagante</t>
  </si>
  <si>
    <t>Padre Hurtado</t>
  </si>
  <si>
    <t>Las Condes</t>
  </si>
  <si>
    <t>La Reina</t>
  </si>
  <si>
    <t>Peñalolén</t>
  </si>
  <si>
    <t>Santiago</t>
  </si>
  <si>
    <t>Vitacura</t>
  </si>
  <si>
    <t>Providencia</t>
  </si>
  <si>
    <t>El Monte</t>
  </si>
  <si>
    <t>San Ramón</t>
  </si>
  <si>
    <t>La Pintana</t>
  </si>
  <si>
    <t>Isla de Maipo</t>
  </si>
  <si>
    <t>San Bernardo</t>
  </si>
  <si>
    <t>Renca</t>
  </si>
  <si>
    <t>Pirque</t>
  </si>
  <si>
    <t>Lo Barnechea</t>
  </si>
  <si>
    <t>Quinta Normal</t>
  </si>
  <si>
    <t>Lampa</t>
  </si>
  <si>
    <t>Melipilla</t>
  </si>
  <si>
    <t>Calera de Tango</t>
  </si>
  <si>
    <t>María Pinto</t>
  </si>
  <si>
    <t>Paine</t>
  </si>
  <si>
    <t>Lo Espejo</t>
  </si>
  <si>
    <t>San Pedro</t>
  </si>
  <si>
    <t>Independencia</t>
  </si>
  <si>
    <t>Máfil</t>
  </si>
  <si>
    <t>La Unión</t>
  </si>
  <si>
    <t>Valdivia</t>
  </si>
  <si>
    <t>Río Bueno</t>
  </si>
  <si>
    <t>Panguipulli</t>
  </si>
  <si>
    <t>Paillaco</t>
  </si>
  <si>
    <t>Corral</t>
  </si>
  <si>
    <t>Mariquina</t>
  </si>
  <si>
    <t>Lago Ranco</t>
  </si>
  <si>
    <t>Lanco</t>
  </si>
  <si>
    <t>Futrono</t>
  </si>
  <si>
    <t>Arica</t>
  </si>
  <si>
    <t>General Lagos</t>
  </si>
  <si>
    <t>Putre</t>
  </si>
  <si>
    <t>Camarones</t>
  </si>
  <si>
    <t>TABLA C12</t>
  </si>
  <si>
    <t>Establecimiento</t>
  </si>
  <si>
    <t>Centro de Salud Familiar Villa Nonguén</t>
  </si>
  <si>
    <t>Centro de Salud Familiar Juan Pablo II</t>
  </si>
  <si>
    <t>Centro de Salud Familiar Madre Teresa de Calcuta</t>
  </si>
  <si>
    <t>Centro de Salud Familiar San Alberto Hurtado</t>
  </si>
  <si>
    <t xml:space="preserve">Centro de Salud Familiar Techo para todos </t>
  </si>
  <si>
    <t>Centro de Salud Familiar San Pablo Mirasol</t>
  </si>
  <si>
    <t>Centro de Salud Familiar Cristo Vive</t>
  </si>
  <si>
    <t>Centro de Salud Familiar Metodista</t>
  </si>
  <si>
    <t>INDETERMINADO</t>
  </si>
  <si>
    <t>DE LA POBLACIÓN TOTAL, REGIONAL Y NACIONAL, AÑO 2017</t>
  </si>
  <si>
    <t>M</t>
  </si>
  <si>
    <t>TABLA J01a</t>
  </si>
  <si>
    <t>ESTADÍSTICA DE ASEGURADOS(AS) DEL FONDO NACIONAL DE SALUD,  SEGÚN REGIÓN, SERVICIO DE SALUD, COMUNA, GRUPOS DE INGRESO Y SEXO</t>
  </si>
  <si>
    <t>Reg. (1)</t>
  </si>
  <si>
    <t>Tramo Etario</t>
  </si>
  <si>
    <t>Total Fonasa</t>
  </si>
  <si>
    <t xml:space="preserve">Mujer </t>
  </si>
  <si>
    <t>Hombre</t>
  </si>
  <si>
    <t>% Part. Nac</t>
  </si>
  <si>
    <t>ARICA</t>
  </si>
  <si>
    <t>CAMARONES</t>
  </si>
  <si>
    <t>PUTRE</t>
  </si>
  <si>
    <t>GENERAL LAGOS</t>
  </si>
  <si>
    <t>IQUIQUE</t>
  </si>
  <si>
    <t>CAMIÑA</t>
  </si>
  <si>
    <t>COLCHANE</t>
  </si>
  <si>
    <t>HUARA</t>
  </si>
  <si>
    <t>PICA</t>
  </si>
  <si>
    <t>ALTO HOSPICIO</t>
  </si>
  <si>
    <t>POZO ALMONTE</t>
  </si>
  <si>
    <t>II Antofagasta</t>
  </si>
  <si>
    <t>ANTOFAGASTA</t>
  </si>
  <si>
    <t>MEJILLONES</t>
  </si>
  <si>
    <t>SIERRA GORDA</t>
  </si>
  <si>
    <t>TALTAL</t>
  </si>
  <si>
    <t>CALAMA</t>
  </si>
  <si>
    <t>OLLAGÜE</t>
  </si>
  <si>
    <t>SAN PEDRO DE ATACAMA</t>
  </si>
  <si>
    <t>TOCOPILLA</t>
  </si>
  <si>
    <t>MARIA ELENA</t>
  </si>
  <si>
    <t>III Atacama</t>
  </si>
  <si>
    <t>ATACAMA</t>
  </si>
  <si>
    <t>COPIAPO</t>
  </si>
  <si>
    <t>CALDERA</t>
  </si>
  <si>
    <t>TIERRA AMARILLA</t>
  </si>
  <si>
    <t>CHAÑARAL</t>
  </si>
  <si>
    <t>DIEGO DE ALMAGRO</t>
  </si>
  <si>
    <t>VALLENAR</t>
  </si>
  <si>
    <t>ALTO DEL CARMEN</t>
  </si>
  <si>
    <t>FREIRINA</t>
  </si>
  <si>
    <t>HUASCO</t>
  </si>
  <si>
    <t>IV Coquimbo</t>
  </si>
  <si>
    <t>COQUIMBO</t>
  </si>
  <si>
    <t>LA SERENA</t>
  </si>
  <si>
    <t>ANDACOLLO</t>
  </si>
  <si>
    <t>LA HIGUERA</t>
  </si>
  <si>
    <t>PAIHUANO</t>
  </si>
  <si>
    <t>VICUÑA</t>
  </si>
  <si>
    <t>ILLAPEL</t>
  </si>
  <si>
    <t>CANELA</t>
  </si>
  <si>
    <t>LOS VILOS</t>
  </si>
  <si>
    <t>SALAMANCA</t>
  </si>
  <si>
    <t>OVALLE</t>
  </si>
  <si>
    <t>COMBARBALA</t>
  </si>
  <si>
    <t>MONTE PATRIA</t>
  </si>
  <si>
    <t>PUNITAQUI</t>
  </si>
  <si>
    <t>RIO HURTADO</t>
  </si>
  <si>
    <t>VIÑA DEL MAR - QUILLOTA</t>
  </si>
  <si>
    <t>CONCON</t>
  </si>
  <si>
    <t>JUAN FERNANDEZ</t>
  </si>
  <si>
    <t>PUCHUNCAVI</t>
  </si>
  <si>
    <t>QUILPUE</t>
  </si>
  <si>
    <t>QUINTERO</t>
  </si>
  <si>
    <t>VILLA ALEMANA</t>
  </si>
  <si>
    <t>VIÑA DEL MAR</t>
  </si>
  <si>
    <t>ISLA DE PASCUA</t>
  </si>
  <si>
    <t>LA LIGUA</t>
  </si>
  <si>
    <t>CABILDO</t>
  </si>
  <si>
    <t>PAPUDO</t>
  </si>
  <si>
    <t>PETORCA</t>
  </si>
  <si>
    <t>ZAPALLAR</t>
  </si>
  <si>
    <t>QUILLOTA</t>
  </si>
  <si>
    <t>LA CALERA</t>
  </si>
  <si>
    <t>HIJUELAS</t>
  </si>
  <si>
    <t>LA CRUZ</t>
  </si>
  <si>
    <t>LIMACHE</t>
  </si>
  <si>
    <t>NOGALES</t>
  </si>
  <si>
    <t>OLMUE</t>
  </si>
  <si>
    <t>VALPARAISO - SAN ANTONIO</t>
  </si>
  <si>
    <t>VALPARAISO</t>
  </si>
  <si>
    <t>CASABLANCA</t>
  </si>
  <si>
    <t>SAN ANTONIO</t>
  </si>
  <si>
    <t>ALGARROBO</t>
  </si>
  <si>
    <t>CARTAGENA</t>
  </si>
  <si>
    <t>EL QUISCO</t>
  </si>
  <si>
    <t>EL TABO</t>
  </si>
  <si>
    <t>SANTO DOMINGO</t>
  </si>
  <si>
    <t>ACONCAGUA</t>
  </si>
  <si>
    <t>LOS ANDES</t>
  </si>
  <si>
    <t>CALLE LARGA</t>
  </si>
  <si>
    <t>RINCONADA</t>
  </si>
  <si>
    <t>SAN ESTEBAN</t>
  </si>
  <si>
    <t>SAN FELIPE</t>
  </si>
  <si>
    <t>CATEMU</t>
  </si>
  <si>
    <t>LLAY LLAY</t>
  </si>
  <si>
    <t>PANQUEHUE</t>
  </si>
  <si>
    <t>PUTAENDO</t>
  </si>
  <si>
    <t>SANTA MARIA</t>
  </si>
  <si>
    <t>LIBERTADOR BERNARDO O'HIGGINS</t>
  </si>
  <si>
    <t>RANCAGUA</t>
  </si>
  <si>
    <t>CODEGUA</t>
  </si>
  <si>
    <t>COINCO</t>
  </si>
  <si>
    <t>COLTAUCO</t>
  </si>
  <si>
    <t>DOÑIHUE</t>
  </si>
  <si>
    <t>GRANEROS</t>
  </si>
  <si>
    <t>LAS CABRAS</t>
  </si>
  <si>
    <t>MACHALI</t>
  </si>
  <si>
    <t>MALLOA</t>
  </si>
  <si>
    <t>MOSTAZAL</t>
  </si>
  <si>
    <t>OLIVAR</t>
  </si>
  <si>
    <t>PEUMO</t>
  </si>
  <si>
    <t>PICHIDEGUA</t>
  </si>
  <si>
    <t>QTA DE TILCOCO</t>
  </si>
  <si>
    <t>RENGO</t>
  </si>
  <si>
    <t>REQUINOA</t>
  </si>
  <si>
    <t>SAN VICENTE</t>
  </si>
  <si>
    <t>PICHILEMU</t>
  </si>
  <si>
    <t>LA ESTRELLA</t>
  </si>
  <si>
    <t>LITUECHE</t>
  </si>
  <si>
    <t>MARCHIHUE</t>
  </si>
  <si>
    <t>NAVIDAD</t>
  </si>
  <si>
    <t>PAREDONES</t>
  </si>
  <si>
    <t>SAN FERNANDO</t>
  </si>
  <si>
    <t>CHEPICA</t>
  </si>
  <si>
    <t>CHIMBARONGO</t>
  </si>
  <si>
    <t>LOLOL</t>
  </si>
  <si>
    <t>NANCAGUA</t>
  </si>
  <si>
    <t>PALMILLA</t>
  </si>
  <si>
    <t>PERALILLO</t>
  </si>
  <si>
    <t>PLACILLA</t>
  </si>
  <si>
    <t>PUMANQUE</t>
  </si>
  <si>
    <t>SANTA CRUZ</t>
  </si>
  <si>
    <t>VII Maule</t>
  </si>
  <si>
    <t>MAULE</t>
  </si>
  <si>
    <t>TALCA</t>
  </si>
  <si>
    <t>CONSTITUCION</t>
  </si>
  <si>
    <t>CUREPTO</t>
  </si>
  <si>
    <t>EMPEDRADO</t>
  </si>
  <si>
    <t>PELARCO</t>
  </si>
  <si>
    <t>PENCAHUE</t>
  </si>
  <si>
    <t>RIO CLARO</t>
  </si>
  <si>
    <t>SAN CLEMENTE</t>
  </si>
  <si>
    <t>SAN RAFAEL</t>
  </si>
  <si>
    <t>CAUQUENES</t>
  </si>
  <si>
    <t>CHANCO</t>
  </si>
  <si>
    <t>PELLUHUE</t>
  </si>
  <si>
    <t>CURICO</t>
  </si>
  <si>
    <t>HUALAÑE</t>
  </si>
  <si>
    <t>LICANTEN</t>
  </si>
  <si>
    <t>MOLINA</t>
  </si>
  <si>
    <t>RAUCO</t>
  </si>
  <si>
    <t>ROMERAL</t>
  </si>
  <si>
    <t>SAGRADA FAMILIA</t>
  </si>
  <si>
    <t>TENO</t>
  </si>
  <si>
    <t>VICHUQUEN</t>
  </si>
  <si>
    <t>LINARES</t>
  </si>
  <si>
    <t>COLBUN</t>
  </si>
  <si>
    <t>LONGAVI</t>
  </si>
  <si>
    <t>PARRAL</t>
  </si>
  <si>
    <t>RETIRO</t>
  </si>
  <si>
    <t>SAN JAVIER</t>
  </si>
  <si>
    <t>VILLA ALEGRE</t>
  </si>
  <si>
    <t>YERBAS BUENAS</t>
  </si>
  <si>
    <t>CONCEPCION</t>
  </si>
  <si>
    <t>CORONEL</t>
  </si>
  <si>
    <t>CHIGUAYANTE</t>
  </si>
  <si>
    <t>FLORIDA</t>
  </si>
  <si>
    <t>HUALQUI</t>
  </si>
  <si>
    <t>LOTA</t>
  </si>
  <si>
    <t>SAN PEDRO DE LA PAZ</t>
  </si>
  <si>
    <t>SANTA JUANA</t>
  </si>
  <si>
    <t>TALCAHUANO</t>
  </si>
  <si>
    <t>PENCO</t>
  </si>
  <si>
    <t>TOME</t>
  </si>
  <si>
    <t>HUALPEN</t>
  </si>
  <si>
    <t>ARAUCO</t>
  </si>
  <si>
    <t>LEBU</t>
  </si>
  <si>
    <t>CAÑETE</t>
  </si>
  <si>
    <t>CONTULMO</t>
  </si>
  <si>
    <t>CURANILAHUE</t>
  </si>
  <si>
    <t>LOS ALAMOS</t>
  </si>
  <si>
    <t>TIRUA</t>
  </si>
  <si>
    <t>BIO-BIO</t>
  </si>
  <si>
    <t>LOS ANGELES</t>
  </si>
  <si>
    <t>ANTUCO</t>
  </si>
  <si>
    <t>CABRERO</t>
  </si>
  <si>
    <t>LAJA</t>
  </si>
  <si>
    <t>MULCHEN</t>
  </si>
  <si>
    <t>NACIMIENTO</t>
  </si>
  <si>
    <t>NEGRETE</t>
  </si>
  <si>
    <t>QUILACO</t>
  </si>
  <si>
    <t>QUILLECO</t>
  </si>
  <si>
    <t>SAN ROSENDO</t>
  </si>
  <si>
    <t>SANTA BARBARA</t>
  </si>
  <si>
    <t>TUCAPEL</t>
  </si>
  <si>
    <t>YUMBEL</t>
  </si>
  <si>
    <t>ALTO DEL BIO BIO</t>
  </si>
  <si>
    <t>ÑUBLE</t>
  </si>
  <si>
    <t>CHILLAN</t>
  </si>
  <si>
    <t>BULNES</t>
  </si>
  <si>
    <t>COBQUECURA</t>
  </si>
  <si>
    <t>COELEMU</t>
  </si>
  <si>
    <t>COIHUECO</t>
  </si>
  <si>
    <t>CHILLAN VIEJO</t>
  </si>
  <si>
    <t>EL CARMEN</t>
  </si>
  <si>
    <t>NINHUE</t>
  </si>
  <si>
    <t>ÑIQUEN</t>
  </si>
  <si>
    <t>PEMUCO</t>
  </si>
  <si>
    <t>PINTO</t>
  </si>
  <si>
    <t>PORTEZUELO</t>
  </si>
  <si>
    <t>QUILLON</t>
  </si>
  <si>
    <t>QUIRIHUE</t>
  </si>
  <si>
    <t>RANQUIL</t>
  </si>
  <si>
    <t>SAN CARLOS</t>
  </si>
  <si>
    <t>SAN FABIAN</t>
  </si>
  <si>
    <t>SAN IGNACIO</t>
  </si>
  <si>
    <t>SAN NICOLAS</t>
  </si>
  <si>
    <t>TREHUACO</t>
  </si>
  <si>
    <t>YUNGAY</t>
  </si>
  <si>
    <t>IX Araucanía</t>
  </si>
  <si>
    <t>ARAUCANIA SUR</t>
  </si>
  <si>
    <t>TEMUCO</t>
  </si>
  <si>
    <t>CARAHUE</t>
  </si>
  <si>
    <t>CUNCO</t>
  </si>
  <si>
    <t>CURARREHUE</t>
  </si>
  <si>
    <t>FREIRE</t>
  </si>
  <si>
    <t>GALVARINO</t>
  </si>
  <si>
    <t>GORBEA</t>
  </si>
  <si>
    <t>LAUTARO</t>
  </si>
  <si>
    <t>LONCOCHE</t>
  </si>
  <si>
    <t>MELIPEUCO</t>
  </si>
  <si>
    <t>NUEVA IMPERIAL</t>
  </si>
  <si>
    <t>PADRE LAS CASAS</t>
  </si>
  <si>
    <t>PERQUENCO</t>
  </si>
  <si>
    <t>PITRUFQUEN</t>
  </si>
  <si>
    <t>PUCON</t>
  </si>
  <si>
    <t>PUERTO SAAVEDRA</t>
  </si>
  <si>
    <t>TEODORO SCHMIDT</t>
  </si>
  <si>
    <t>TOLTEN</t>
  </si>
  <si>
    <t>VILCUN</t>
  </si>
  <si>
    <t>VILLARRICA</t>
  </si>
  <si>
    <t>CHOLCHOL</t>
  </si>
  <si>
    <t>ARAUCANIA NORTE</t>
  </si>
  <si>
    <t>RENAICO</t>
  </si>
  <si>
    <t>ANGOL</t>
  </si>
  <si>
    <t>COLLIPULLI</t>
  </si>
  <si>
    <t>CURACAUTIN</t>
  </si>
  <si>
    <t>ERCILLA</t>
  </si>
  <si>
    <t>LONQUIMAY</t>
  </si>
  <si>
    <t>LOS SAUCES</t>
  </si>
  <si>
    <t>LUMACO</t>
  </si>
  <si>
    <t>PUREN</t>
  </si>
  <si>
    <t>TRAIGUEN</t>
  </si>
  <si>
    <t>VICTORIA</t>
  </si>
  <si>
    <t>X Los Lagos</t>
  </si>
  <si>
    <t>RELONCAVÍ</t>
  </si>
  <si>
    <t>PUERTO MONTT</t>
  </si>
  <si>
    <t>CALBUCO</t>
  </si>
  <si>
    <t>COCHAMO</t>
  </si>
  <si>
    <t>FRESIA</t>
  </si>
  <si>
    <t>FRUTILLAR</t>
  </si>
  <si>
    <t>CHAITEN</t>
  </si>
  <si>
    <t>FUTALEUFU</t>
  </si>
  <si>
    <t>HUALAIHUE</t>
  </si>
  <si>
    <t>PALENA</t>
  </si>
  <si>
    <t>LOS MUERMOS</t>
  </si>
  <si>
    <t>LLANQUIHUE</t>
  </si>
  <si>
    <t>MAULLIN</t>
  </si>
  <si>
    <t>PUERTO VARAS</t>
  </si>
  <si>
    <t>CHILOÉ</t>
  </si>
  <si>
    <t>CASTRO</t>
  </si>
  <si>
    <t>ANCUD</t>
  </si>
  <si>
    <t>CHONCHI</t>
  </si>
  <si>
    <t>CURACO DE VELEZ</t>
  </si>
  <si>
    <t>DALCAHUE</t>
  </si>
  <si>
    <t>PUQUELDON</t>
  </si>
  <si>
    <t>QUEILEN</t>
  </si>
  <si>
    <t>QUELLON</t>
  </si>
  <si>
    <t>QUEMCHI</t>
  </si>
  <si>
    <t>QUINCHAO</t>
  </si>
  <si>
    <t>OSORNO</t>
  </si>
  <si>
    <t>PUERTO OCTAY</t>
  </si>
  <si>
    <t>PURRANQUE</t>
  </si>
  <si>
    <t>PUYEHUE</t>
  </si>
  <si>
    <t>RIO NEGRO</t>
  </si>
  <si>
    <t>SAN JUAN DE LA COSTA</t>
  </si>
  <si>
    <t>SAN PABLO</t>
  </si>
  <si>
    <t>XIV Los Ríos</t>
  </si>
  <si>
    <t>VALDIVIA</t>
  </si>
  <si>
    <t>CORRAL</t>
  </si>
  <si>
    <t>FUTRONO</t>
  </si>
  <si>
    <t>LA UNION</t>
  </si>
  <si>
    <t>LAGO RANCO</t>
  </si>
  <si>
    <t>LANCO</t>
  </si>
  <si>
    <t>LOS LAGOS</t>
  </si>
  <si>
    <t>MAFIL</t>
  </si>
  <si>
    <t>MARIQUINA</t>
  </si>
  <si>
    <t>PAILLACO</t>
  </si>
  <si>
    <t>PANGUIPULLI</t>
  </si>
  <si>
    <t>RIO BUENO</t>
  </si>
  <si>
    <t>AYSEN</t>
  </si>
  <si>
    <t>COYHAIQUE</t>
  </si>
  <si>
    <t>LAGO VERDE</t>
  </si>
  <si>
    <t>CISNES</t>
  </si>
  <si>
    <t>GUAITECAS</t>
  </si>
  <si>
    <t>COCHRANE</t>
  </si>
  <si>
    <t>O'HIGGINS</t>
  </si>
  <si>
    <t>TORTEL</t>
  </si>
  <si>
    <t>CHILE CHICO</t>
  </si>
  <si>
    <t>RIO IBAÑEZ</t>
  </si>
  <si>
    <t>MAGALLANES</t>
  </si>
  <si>
    <t>PUNTA ARENAS</t>
  </si>
  <si>
    <t>LAGUNA BLANCA</t>
  </si>
  <si>
    <t>RIO VERDE</t>
  </si>
  <si>
    <t>SAN GREGORIO</t>
  </si>
  <si>
    <t>CABO DE HORNOS</t>
  </si>
  <si>
    <t>PORVENIR</t>
  </si>
  <si>
    <t>PRIMAVERA</t>
  </si>
  <si>
    <t>TIMAUKEL</t>
  </si>
  <si>
    <t>NATALES</t>
  </si>
  <si>
    <t>ANTARTICA</t>
  </si>
  <si>
    <t>TORRES DEL PAINE</t>
  </si>
  <si>
    <t>XIII Metropolitana</t>
  </si>
  <si>
    <t>SANTIAGO</t>
  </si>
  <si>
    <t>CERRILLOS</t>
  </si>
  <si>
    <t>ESTACION CENTRAL</t>
  </si>
  <si>
    <t>MAIPU</t>
  </si>
  <si>
    <t>CONCHALI</t>
  </si>
  <si>
    <t>HUECHURABA</t>
  </si>
  <si>
    <t>INDEPENDENCIA</t>
  </si>
  <si>
    <t>QUILICURA</t>
  </si>
  <si>
    <t>RECOLETA</t>
  </si>
  <si>
    <t>COLINA</t>
  </si>
  <si>
    <t>LAMPA</t>
  </si>
  <si>
    <t>TILTIL</t>
  </si>
  <si>
    <t>LA REINA</t>
  </si>
  <si>
    <t>LAS CONDES</t>
  </si>
  <si>
    <t>LO BARNECHEA</t>
  </si>
  <si>
    <t>MACUL</t>
  </si>
  <si>
    <t>ÑUÑOA</t>
  </si>
  <si>
    <t>PEÑALOLEN</t>
  </si>
  <si>
    <t>PROVIDENCIA</t>
  </si>
  <si>
    <t>VITACURA</t>
  </si>
  <si>
    <t>LA FLORIDA</t>
  </si>
  <si>
    <t>LA GRANJA</t>
  </si>
  <si>
    <t>LA PINTANA</t>
  </si>
  <si>
    <t>SAN RAMON</t>
  </si>
  <si>
    <t>PUENTE ALTO</t>
  </si>
  <si>
    <t>PIRQUE</t>
  </si>
  <si>
    <t>SAN JOSE DE MAIPO</t>
  </si>
  <si>
    <t>EL BOSQUE</t>
  </si>
  <si>
    <t>LA CISTERNA</t>
  </si>
  <si>
    <t>LO ESPEJO</t>
  </si>
  <si>
    <t>PEDRO AGUIRRE CERDA</t>
  </si>
  <si>
    <t>SAN JOAQUIN</t>
  </si>
  <si>
    <t>SAN MIGUEL</t>
  </si>
  <si>
    <t>SAN BERNARDO</t>
  </si>
  <si>
    <t>BUIN</t>
  </si>
  <si>
    <t>CALERA DE TANGO</t>
  </si>
  <si>
    <t>PAINE</t>
  </si>
  <si>
    <t>CERRO NAVIA</t>
  </si>
  <si>
    <t>LO PRADO</t>
  </si>
  <si>
    <t>PUDAHUEL</t>
  </si>
  <si>
    <t>QUINTA NORMAL</t>
  </si>
  <si>
    <t>RENCA</t>
  </si>
  <si>
    <t>MELIPILLA</t>
  </si>
  <si>
    <t>ALHUE</t>
  </si>
  <si>
    <t>CURACAVI</t>
  </si>
  <si>
    <t>MARIA PINTO</t>
  </si>
  <si>
    <t>SAN PEDRO</t>
  </si>
  <si>
    <t>TALAGANTE</t>
  </si>
  <si>
    <t>EL MONTE</t>
  </si>
  <si>
    <t>ISLA DE MAIPO</t>
  </si>
  <si>
    <t>PADRE HURTADO</t>
  </si>
  <si>
    <t>PEÑAFLOR</t>
  </si>
  <si>
    <t>DESCONOCIDA</t>
  </si>
  <si>
    <t/>
  </si>
  <si>
    <t xml:space="preserve">Total General por Grupo </t>
  </si>
  <si>
    <t xml:space="preserve">Fuente: </t>
  </si>
  <si>
    <t>Población Nacional corresponde a la estipulada según CENSO abril 2017</t>
  </si>
  <si>
    <t>(1) Considera Clasificación Político Administrativa promulgada el 2007.</t>
  </si>
  <si>
    <t>TABLA J01b</t>
  </si>
  <si>
    <t>ESTADISTICA DE ASEGURADOS(AS) DEL FONDO NACIONAL DE SALUD, POR SERVICIO DE SALUD, COMUNA, GRUPOS DE EDAD Y SEXO</t>
  </si>
  <si>
    <t>0 a &lt;2</t>
  </si>
  <si>
    <t>2 a &lt;5</t>
  </si>
  <si>
    <t>5 a &lt;10</t>
  </si>
  <si>
    <t>10 a &lt;15</t>
  </si>
  <si>
    <t>15 a &lt;20</t>
  </si>
  <si>
    <t>20 a &lt;25</t>
  </si>
  <si>
    <t>25 a &lt;30</t>
  </si>
  <si>
    <t>30 a &lt;35</t>
  </si>
  <si>
    <t>35 a &lt;40</t>
  </si>
  <si>
    <t>40 a &lt;45</t>
  </si>
  <si>
    <t>45 a &lt;50</t>
  </si>
  <si>
    <t>50 a &lt;55</t>
  </si>
  <si>
    <t>55 a &lt;60</t>
  </si>
  <si>
    <t>60 a &lt;65</t>
  </si>
  <si>
    <t>65 a &lt;70</t>
  </si>
  <si>
    <t>70 a &lt;75</t>
  </si>
  <si>
    <t>75 a &lt;80</t>
  </si>
  <si>
    <t>80 y más</t>
  </si>
  <si>
    <t>Total General por Sexo</t>
  </si>
  <si>
    <t>H</t>
  </si>
  <si>
    <t>T</t>
  </si>
  <si>
    <t>RELONCAVI</t>
  </si>
  <si>
    <t>CHILOE</t>
  </si>
  <si>
    <t>Total General por Grupo Etario</t>
  </si>
  <si>
    <t>DISTRIBUCIÓN POBLACIÓN BENEFICIARIA</t>
  </si>
  <si>
    <r>
      <t>Región</t>
    </r>
    <r>
      <rPr>
        <b/>
        <sz val="8"/>
        <rFont val="Arial"/>
        <family val="2"/>
      </rPr>
      <t xml:space="preserve"> (1)</t>
    </r>
  </si>
  <si>
    <t>2017 (3)</t>
  </si>
  <si>
    <t>XV Arica y Parinacota</t>
  </si>
  <si>
    <t>I Tarapacá</t>
  </si>
  <si>
    <t>V Valparaíso</t>
  </si>
  <si>
    <t>VI Libertador General Bernardo O'Higgins</t>
  </si>
  <si>
    <t>LIBERTADOR GRAL. BERNARDO O'HIGGINS</t>
  </si>
  <si>
    <t>VIII Bío Bío</t>
  </si>
  <si>
    <t>XI Aisén del General Carlos Ibáñez del Campo</t>
  </si>
  <si>
    <t>AISEN</t>
  </si>
  <si>
    <t>XII Magallanes y Antártica Chilena</t>
  </si>
  <si>
    <t>METROPOLITANO CENTRAL</t>
  </si>
  <si>
    <t>METROPOLITANO NORTE</t>
  </si>
  <si>
    <t>METROPOLITANO ORIENTE</t>
  </si>
  <si>
    <t>METROPOLITANO SUR ORIENTE</t>
  </si>
  <si>
    <t>METROPOLITANO SUR</t>
  </si>
  <si>
    <t>METROPOLITANO OCCIDENTE</t>
  </si>
  <si>
    <t>ÍNDICE GENERAL DE CONTENIDOS</t>
  </si>
  <si>
    <t>Glosario de Términos y Corrector Monetario</t>
  </si>
  <si>
    <t>01</t>
  </si>
  <si>
    <t>Glosario de Términos</t>
  </si>
  <si>
    <t>02</t>
  </si>
  <si>
    <t>Población Beneficiaria FONASA</t>
  </si>
  <si>
    <t>03a</t>
  </si>
  <si>
    <t>03b</t>
  </si>
  <si>
    <t>04</t>
  </si>
  <si>
    <t>09</t>
  </si>
  <si>
    <t>10</t>
  </si>
  <si>
    <t>11</t>
  </si>
  <si>
    <t>12</t>
  </si>
  <si>
    <t>01a</t>
  </si>
  <si>
    <t>01b</t>
  </si>
  <si>
    <t>J</t>
  </si>
  <si>
    <t>Anexo Población</t>
  </si>
  <si>
    <t>Censo</t>
  </si>
  <si>
    <t>Sección A</t>
  </si>
  <si>
    <t>A01</t>
  </si>
  <si>
    <t>GLOSARIO DE TÉRMINOS</t>
  </si>
  <si>
    <t>Sigla</t>
  </si>
  <si>
    <t>Descripción</t>
  </si>
  <si>
    <t>A.A.CH</t>
  </si>
  <si>
    <t>Asociación de Asegurados de Chiles A.G.</t>
  </si>
  <si>
    <t>A.P.S.</t>
  </si>
  <si>
    <t>Atención Primaria de Salud</t>
  </si>
  <si>
    <t>A.U.G.E.</t>
  </si>
  <si>
    <t>Acceso Universal de Garantías Explícitas</t>
  </si>
  <si>
    <t xml:space="preserve">B.A.S. </t>
  </si>
  <si>
    <t xml:space="preserve">Bono de Atención de Salud </t>
  </si>
  <si>
    <t>B.E.</t>
  </si>
  <si>
    <t>Boletín Estadístico</t>
  </si>
  <si>
    <t>B.G.I.</t>
  </si>
  <si>
    <t>Balance de Gestión Integral</t>
  </si>
  <si>
    <t xml:space="preserve">C.C.A.F. </t>
  </si>
  <si>
    <t xml:space="preserve">Caja de Compensación de Asignación Familiar </t>
  </si>
  <si>
    <t>C.I.E.-10</t>
  </si>
  <si>
    <t>Código Internacional de Enfermedades, décima versión</t>
  </si>
  <si>
    <t>Cartera Cotizantes</t>
  </si>
  <si>
    <t>Corresponde al total de asegurados que han cotizado para salud al menos una vez en el año</t>
  </si>
  <si>
    <t>CASEN</t>
  </si>
  <si>
    <t>Encuesta de Caracterización Socioeconómica Nacional</t>
  </si>
  <si>
    <t>CENABAST</t>
  </si>
  <si>
    <t>Central Nacional de Abastecimiento</t>
  </si>
  <si>
    <t>CONIN</t>
  </si>
  <si>
    <t>Corporación para la Nutrición Infantil</t>
  </si>
  <si>
    <t>Cotizantes Permanentes</t>
  </si>
  <si>
    <t>Producto entre cartera de cotizantes y densidad de cotizaciones promedio</t>
  </si>
  <si>
    <t xml:space="preserve">DECOM </t>
  </si>
  <si>
    <t xml:space="preserve">Departamento de Comercialización </t>
  </si>
  <si>
    <t>Densidad de Cotizantes</t>
  </si>
  <si>
    <t>Razón entre el número de veces que declara y/o paga cotizaciones y el numero de meses del año</t>
  </si>
  <si>
    <t>DIPRES</t>
  </si>
  <si>
    <t>Dirección de Presupuestos</t>
  </si>
  <si>
    <t>EE.DD.</t>
  </si>
  <si>
    <t>Entidades Delegadas</t>
  </si>
  <si>
    <t>F.A.M.</t>
  </si>
  <si>
    <t>Fondo Ayuda Médica (Aporte Fiscal)</t>
  </si>
  <si>
    <t>F.A.V.</t>
  </si>
  <si>
    <t>Fístula Arterio Venosa</t>
  </si>
  <si>
    <t>F.N.S.</t>
  </si>
  <si>
    <t>Fondo Nacional de Salud</t>
  </si>
  <si>
    <t>FF.AA.</t>
  </si>
  <si>
    <t>Fuerzas Armadas</t>
  </si>
  <si>
    <t>G.E.S.</t>
  </si>
  <si>
    <t>Garantías Explícitas en Salud</t>
  </si>
  <si>
    <t>I.N.E.</t>
  </si>
  <si>
    <t>Instituto Nacional de Estadísticas</t>
  </si>
  <si>
    <t xml:space="preserve">I.N.P. </t>
  </si>
  <si>
    <t xml:space="preserve">Instituto de Normalización Previsional </t>
  </si>
  <si>
    <t>I.P.C.</t>
  </si>
  <si>
    <t>Índice de Precios al Consumidor</t>
  </si>
  <si>
    <t>I.P.S.</t>
  </si>
  <si>
    <t>Instituto de Previsión Social (Ex I.N.P.)</t>
  </si>
  <si>
    <t xml:space="preserve">ISAPRE </t>
  </si>
  <si>
    <t xml:space="preserve">Institución de Salud Previsional </t>
  </si>
  <si>
    <t>L.M.</t>
  </si>
  <si>
    <t>Licencias Médicas</t>
  </si>
  <si>
    <t xml:space="preserve">M.A.I. </t>
  </si>
  <si>
    <t xml:space="preserve">Modalidad de Atención Institucional </t>
  </si>
  <si>
    <t xml:space="preserve">M.L.E. </t>
  </si>
  <si>
    <t xml:space="preserve">Modalidad Libre Elección </t>
  </si>
  <si>
    <t>MINEDUC</t>
  </si>
  <si>
    <t>Ministerio de Educación</t>
  </si>
  <si>
    <t>MINSAL</t>
  </si>
  <si>
    <t>Ministerio de Salud</t>
  </si>
  <si>
    <t>Modalidad Institucional</t>
  </si>
  <si>
    <t>Modalidad de Atención de Salud a la que pueden acceder todos los beneficiarios de FONASA y que es brindada por los establecimientos públicos de salud.</t>
  </si>
  <si>
    <t>Modalidad Libre Elección</t>
  </si>
  <si>
    <t>Modalidad de Atención de Salud a la cual acceden los beneficiarios cotizantes y en la cual pueden elegir al prestador de salud que se encuentre inscrito en el Rol.</t>
  </si>
  <si>
    <t>Per Cápita</t>
  </si>
  <si>
    <t>Mecanismo de transferencia de recursos a los establecimientos de atención primaria municipalizados.</t>
  </si>
  <si>
    <t xml:space="preserve">P.A.D. </t>
  </si>
  <si>
    <t xml:space="preserve">Pago Asociado a Diagnóstico </t>
  </si>
  <si>
    <t>P.A.E.</t>
  </si>
  <si>
    <t>Programa de Atención de Emergencia</t>
  </si>
  <si>
    <t>P.B.S.</t>
  </si>
  <si>
    <t>Pensión Básica Solidaria</t>
  </si>
  <si>
    <t>P.I.B.</t>
  </si>
  <si>
    <t>Producto Interno Bruto</t>
  </si>
  <si>
    <t>P.P.I.</t>
  </si>
  <si>
    <t>Programa de Prestaciones Institucionales</t>
  </si>
  <si>
    <t>P.P.P.</t>
  </si>
  <si>
    <t>Pago Por Prestación</t>
  </si>
  <si>
    <t>P.P.V.</t>
  </si>
  <si>
    <t>Programa de Prestaciones Valoradas</t>
  </si>
  <si>
    <t>PASIS</t>
  </si>
  <si>
    <t>Pensión Asistencial</t>
  </si>
  <si>
    <t>S.I.L.</t>
  </si>
  <si>
    <t>Subsidios de Incapacidad Laboral</t>
  </si>
  <si>
    <t>S.I.S.</t>
  </si>
  <si>
    <t>Superintendencia de Salud</t>
  </si>
  <si>
    <t>S.N.C.</t>
  </si>
  <si>
    <t>Sistema Nervioso Central</t>
  </si>
  <si>
    <t xml:space="preserve">S.N.S.S. </t>
  </si>
  <si>
    <t xml:space="preserve">Sistema Nacional de Servicios de Salud </t>
  </si>
  <si>
    <t>S.S.</t>
  </si>
  <si>
    <t>S.S.P.</t>
  </si>
  <si>
    <t>Subsecretaría de Salud Pública, MINSAL</t>
  </si>
  <si>
    <t xml:space="preserve">S.U.F. </t>
  </si>
  <si>
    <t xml:space="preserve">Subsidio Único Familiar </t>
  </si>
  <si>
    <t>SIDRA</t>
  </si>
  <si>
    <t>Sistema de Información de la Red Asistencial</t>
  </si>
  <si>
    <t>SIGGES</t>
  </si>
  <si>
    <t>Sistema de Información y Gestión de Garantías Explícitas en Salud</t>
  </si>
  <si>
    <t>Soc. Prof. o Prof. S/P</t>
  </si>
  <si>
    <t>Sociedad de Profesionales</t>
  </si>
  <si>
    <t>U.C.P.</t>
  </si>
  <si>
    <t>Unidad Central de Pago</t>
  </si>
  <si>
    <t>Sección C</t>
  </si>
  <si>
    <t>C02</t>
  </si>
  <si>
    <t>C03b</t>
  </si>
  <si>
    <t>C04</t>
  </si>
  <si>
    <t>C09</t>
  </si>
  <si>
    <t>C10</t>
  </si>
  <si>
    <t>C11</t>
  </si>
  <si>
    <t>C12</t>
  </si>
  <si>
    <t>Sección J</t>
  </si>
  <si>
    <t>Anexo</t>
  </si>
  <si>
    <t>J01a</t>
  </si>
  <si>
    <t>J01b</t>
  </si>
  <si>
    <t>Distribución Población Beneficiaria, según región y grupos de ingreso, respecto de población total, regional y nacional, año 2017</t>
  </si>
  <si>
    <t xml:space="preserve">Aquí usted encontrará detalle de aquellas SIGLAS más frecuentes en la descripción de Tablas Estadísticas presentada. </t>
  </si>
  <si>
    <t>En esta sección se presenta el anexo para la estadística de la población asegurada en el FONASA y resultados del Censo realizado en abril de 2017 por sexo y comuna.</t>
  </si>
  <si>
    <r>
      <rPr>
        <b/>
        <sz val="10"/>
        <rFont val="Arial"/>
        <family val="2"/>
      </rPr>
      <t>Total</t>
    </r>
    <r>
      <rPr>
        <b/>
        <sz val="8"/>
        <rFont val="Arial"/>
        <family val="2"/>
      </rPr>
      <t xml:space="preserve"> (2)</t>
    </r>
  </si>
  <si>
    <t>La Atención Primaria de Salud de la región de Aysén no se financia mediante el mecanismo Per Cápita.</t>
  </si>
  <si>
    <t>Organización No Gubernamental</t>
  </si>
  <si>
    <t>O.N.G.</t>
  </si>
  <si>
    <t>Sección D - MLE</t>
  </si>
  <si>
    <t>D01a</t>
  </si>
  <si>
    <t>D01b</t>
  </si>
  <si>
    <t>D01c</t>
  </si>
  <si>
    <t>D02a</t>
  </si>
  <si>
    <t>D02b</t>
  </si>
  <si>
    <t>D02c</t>
  </si>
  <si>
    <t>D03a</t>
  </si>
  <si>
    <t>D03b</t>
  </si>
  <si>
    <t>D03c</t>
  </si>
  <si>
    <t>D04a</t>
  </si>
  <si>
    <t>D04b</t>
  </si>
  <si>
    <t>D04c</t>
  </si>
  <si>
    <t>TABLA D01a</t>
  </si>
  <si>
    <t xml:space="preserve">MODALIDAD LIBRE ELECCIÓN, </t>
  </si>
  <si>
    <t>GRUPOS DE PRESTACIONES DE SALUD</t>
  </si>
  <si>
    <t>Var.</t>
  </si>
  <si>
    <t>Anual %</t>
  </si>
  <si>
    <t>ATENCIONES MÉDICAS</t>
  </si>
  <si>
    <t>Consulta Médica</t>
  </si>
  <si>
    <t>Visita Médica Domiciliaria</t>
  </si>
  <si>
    <t>Atención Médica Hospitalaria e Integral</t>
  </si>
  <si>
    <t>EXÁMENES DE DIAGNÓSTICO Y APOYO CLÍNICO</t>
  </si>
  <si>
    <t>Exámenes de laboratorio</t>
  </si>
  <si>
    <t>Imagenología</t>
  </si>
  <si>
    <t>Anatomía Patológica</t>
  </si>
  <si>
    <t>PROCED. DIAGNÓSTICOS Y TERAPÉUTICOS</t>
  </si>
  <si>
    <t>Medicina Nuclear y Radioterapia</t>
  </si>
  <si>
    <t>Kinesiología, Medicina Física y Rehabilitación</t>
  </si>
  <si>
    <t>Transfusión y Banco de Sangre</t>
  </si>
  <si>
    <t xml:space="preserve">Psiquiatría </t>
  </si>
  <si>
    <t>Sicología Clínica</t>
  </si>
  <si>
    <t>Endocrinología</t>
  </si>
  <si>
    <t xml:space="preserve">Neurología </t>
  </si>
  <si>
    <t>Oftalmología</t>
  </si>
  <si>
    <t xml:space="preserve">Otorrinolaringología </t>
  </si>
  <si>
    <t>Fonoaudiología</t>
  </si>
  <si>
    <t>Procedimiento Cabeza y Cuello</t>
  </si>
  <si>
    <t>Dermatología</t>
  </si>
  <si>
    <t>Cardiología y Neumología</t>
  </si>
  <si>
    <t>Gastroenterología</t>
  </si>
  <si>
    <t>Urología y Nefrología (1)</t>
  </si>
  <si>
    <t>Ginecología y Obstetricia</t>
  </si>
  <si>
    <t>Parto Vaginal</t>
  </si>
  <si>
    <t>Ortopedia y Traumatología</t>
  </si>
  <si>
    <t>INTERVENCIONES QUIRÚRGICAS</t>
  </si>
  <si>
    <t xml:space="preserve">Neurocirugía </t>
  </si>
  <si>
    <t>Cirugía Oftalmología</t>
  </si>
  <si>
    <t xml:space="preserve">Cirugía Otorrinolaringología </t>
  </si>
  <si>
    <t>Cirugía Cabeza y Cuello</t>
  </si>
  <si>
    <t>Cirugía Plástica y Reparadora</t>
  </si>
  <si>
    <t>Cirugía Tegumentos</t>
  </si>
  <si>
    <t>Cirugía Cardiovascular</t>
  </si>
  <si>
    <t>Cirugía de Tórax</t>
  </si>
  <si>
    <t>Cirugía Abdominal</t>
  </si>
  <si>
    <t>Cirugía Proctológica</t>
  </si>
  <si>
    <t>Cirugía Urológica y Suprarrenal</t>
  </si>
  <si>
    <t>Cirugía de la Mama</t>
  </si>
  <si>
    <t>Cirugía Ginecológica</t>
  </si>
  <si>
    <t>Cesárea y Abortos</t>
  </si>
  <si>
    <t>Intervención Quirúrgica Ortopedia y Traumatología</t>
  </si>
  <si>
    <t xml:space="preserve">DÍAS CAMAS DE HOSPITALIZACIÓN </t>
  </si>
  <si>
    <t>Día Cama Especialidades</t>
  </si>
  <si>
    <t>Día Cama Tratamiento Intensivo e Intermedio</t>
  </si>
  <si>
    <t>Día Cama Tratamiento Psiquiatría</t>
  </si>
  <si>
    <t>Día Cama Clínica de Recuperación (2)</t>
  </si>
  <si>
    <t>Clínica de Aislamiento</t>
  </si>
  <si>
    <t>Observación</t>
  </si>
  <si>
    <t>RESTO DE LAS PRESTACIONES</t>
  </si>
  <si>
    <t>Anestesia</t>
  </si>
  <si>
    <t>Prótesis (4)</t>
  </si>
  <si>
    <t>Traslados (4)</t>
  </si>
  <si>
    <t>Fototerapia Recién Nacido</t>
  </si>
  <si>
    <t>Honorario Matrona (3)</t>
  </si>
  <si>
    <t>Prestaciones PAD</t>
  </si>
  <si>
    <t>Atención Integral otros Profesionales</t>
  </si>
  <si>
    <t>Prestaciones PAE</t>
  </si>
  <si>
    <t>Notas:</t>
  </si>
  <si>
    <t xml:space="preserve">(1) Las prestaciones de hemodiálisis correspondientes a tratamientos mensuales (códigos: 19-01-026, 19-01-027 y 19-01-029) se llevan a </t>
  </si>
  <si>
    <t xml:space="preserve"> frecuencia unitaria para que sean comparables con el resto de las prestaciones de urología.</t>
  </si>
  <si>
    <t xml:space="preserve">(2) Las Clínicas de Recuperación están destinadas a la atención de pacientes médico quirúrgicos convalecientes de patologías agudas, </t>
  </si>
  <si>
    <t xml:space="preserve"> que dada su condición de salud, requieren de cuidados de  enfermería básicos.  </t>
  </si>
  <si>
    <t>(3) Servicio profesional asociado al total de partos y cesáreas realizado en la Modalidad Libre Elección, pero dicha prestación no significa</t>
  </si>
  <si>
    <t xml:space="preserve"> mayor actividad.</t>
  </si>
  <si>
    <t>(4) Años 2016-2017, incluyen reembolsos.</t>
  </si>
  <si>
    <t>Tabla D01b</t>
  </si>
  <si>
    <t>TABLA D01c</t>
  </si>
  <si>
    <t>TOTALIDAD DE BENEFICIARIOS Y BENEFICIARIAS</t>
  </si>
  <si>
    <t>TABLA D02a</t>
  </si>
  <si>
    <t>MODALIDAD LIBRE ELECCIÓN, GASTO POR GRUPO DE PRESTACIONES DE SALUD, AÑOS 2016 Y 2017</t>
  </si>
  <si>
    <t>(valores en miles de pesos de cada año)</t>
  </si>
  <si>
    <t>M$ c/año</t>
  </si>
  <si>
    <t>Exámenes de Laboratorio</t>
  </si>
  <si>
    <t>PROCEDIMIENTOS DIAGNÓSTICOS Y TERAPÉUTICOS</t>
  </si>
  <si>
    <t>Psiquiatría</t>
  </si>
  <si>
    <t>Neurología</t>
  </si>
  <si>
    <t>Otorrinolaringología</t>
  </si>
  <si>
    <t>Prótesis (5)</t>
  </si>
  <si>
    <t>Traslados (5)</t>
  </si>
  <si>
    <t>Prestaciones PAE (4)</t>
  </si>
  <si>
    <t>(1) Las prestaciones de hemodiálisis correspondientes a tratamientos mensuales (códigos: 19-01-026, 19-01-027 y 19-01-029) se llevan</t>
  </si>
  <si>
    <t xml:space="preserve">      a frecuencia unitaria para que sean comparables con el resto de las prestaciones de urología.</t>
  </si>
  <si>
    <t>(2) Las Clínicas de Recuperación están destinadas a la atención de pacientes médico quirúrgicos convalecientes de patologías agudas.</t>
  </si>
  <si>
    <t>(3) Servicio profesional asociado al total de partos y cesáreas realizadas en la Modalidad Libre Elección, no significa mayor actividad.</t>
  </si>
  <si>
    <t>(4)  Las Prestaciones relativas a Pago Asociado a Emergencia (PAE), son incorporadas al arancel de prestaciones a partir del año 2000.</t>
  </si>
  <si>
    <t>(5) Años 2016-2017, incluyen reembolsos.</t>
  </si>
  <si>
    <t>TABLA D02b</t>
  </si>
  <si>
    <t>Anual</t>
  </si>
  <si>
    <t xml:space="preserve">Consulta Médica </t>
  </si>
  <si>
    <t>(valores en miles de pesos año 2017)</t>
  </si>
  <si>
    <r>
      <t xml:space="preserve">Día Cama Clínica de Recuperación </t>
    </r>
    <r>
      <rPr>
        <sz val="9"/>
        <rFont val="Arial"/>
        <family val="2"/>
      </rPr>
      <t>(2)</t>
    </r>
  </si>
  <si>
    <r>
      <t xml:space="preserve">Honorario Matrona </t>
    </r>
    <r>
      <rPr>
        <sz val="9"/>
        <rFont val="Arial"/>
        <family val="2"/>
      </rPr>
      <t>(3)</t>
    </r>
  </si>
  <si>
    <r>
      <t xml:space="preserve">Prestaciones PAE </t>
    </r>
    <r>
      <rPr>
        <sz val="9"/>
        <rFont val="Arial"/>
        <family val="2"/>
      </rPr>
      <t>(4)</t>
    </r>
  </si>
  <si>
    <t>TABLA D02c</t>
  </si>
  <si>
    <t>(Valores en miles de pesos de cada año )</t>
  </si>
  <si>
    <t>(Valores en miles de pesos año 2017)</t>
  </si>
  <si>
    <t>M$ año 2017</t>
  </si>
  <si>
    <t>TABLA D03a</t>
  </si>
  <si>
    <t>MODALIDAD LIBRE ELECCIÓN, CANTIDAD Y GASTO PRESTACIONES RELATIVAS AL PAGO ASOCIADO A DIAGNÓSTICO (PAD)</t>
  </si>
  <si>
    <t>(Cifras en miles de pesos de cada año)</t>
  </si>
  <si>
    <t>CANTIDAD</t>
  </si>
  <si>
    <t>GASTO</t>
  </si>
  <si>
    <t>DESCRIPCIÓN DIAGNÓSTICO   \   AÑO</t>
  </si>
  <si>
    <t>Número</t>
  </si>
  <si>
    <t>Parto</t>
  </si>
  <si>
    <t>Colelitiasis</t>
  </si>
  <si>
    <t>Apendicitis</t>
  </si>
  <si>
    <t>Peritonitis</t>
  </si>
  <si>
    <t>Hernia Abdominal Simple</t>
  </si>
  <si>
    <t>Hernia Abdominal Complicada</t>
  </si>
  <si>
    <t>Tumor Maligno de Estómago</t>
  </si>
  <si>
    <t>Ulcera Gástrica Complicada</t>
  </si>
  <si>
    <t>Ulcera Duodenal Complicada</t>
  </si>
  <si>
    <t>Embarazo Ectópico</t>
  </si>
  <si>
    <t>Enfermedad Crónica de las Amígdalas</t>
  </si>
  <si>
    <t>Vegetaciones Adenoides</t>
  </si>
  <si>
    <t>Hiperplasia de la Próstata</t>
  </si>
  <si>
    <t>Fimosis</t>
  </si>
  <si>
    <t>Criptorquidia</t>
  </si>
  <si>
    <t>Ictericia del Recién Nacido</t>
  </si>
  <si>
    <t>Cataratas (No Incluye lente Intraocular)</t>
  </si>
  <si>
    <t>Trasplante Renal</t>
  </si>
  <si>
    <t>Prolapso Anterior o Posterior</t>
  </si>
  <si>
    <t>Tumores y/o Quistes Intra-Craneanos</t>
  </si>
  <si>
    <t>Aneurismas</t>
  </si>
  <si>
    <t>Disrafia</t>
  </si>
  <si>
    <t>Hernia del Núcleo Pulposo (Cervical, Dorsal , Lumbar)</t>
  </si>
  <si>
    <t>Acceso vascular simple (mediante FAV) para hemodiálisis</t>
  </si>
  <si>
    <t>Acceso vascular complejo (mediante FAV) para hemodiálisis</t>
  </si>
  <si>
    <t>Queratectomia Fotorrefractiva o Queratomileusis Fotorrefractiva (Lasik o  PRK)</t>
  </si>
  <si>
    <t>Histerectomía</t>
  </si>
  <si>
    <t>Menisectomía</t>
  </si>
  <si>
    <t>Litotripsia extracorporea</t>
  </si>
  <si>
    <t>Diagnóstico Infección Tracto Urinario (I.T.U.)</t>
  </si>
  <si>
    <t>Hemorroides</t>
  </si>
  <si>
    <t>Várices</t>
  </si>
  <si>
    <t>Varicocele</t>
  </si>
  <si>
    <t>Síndrome del Túnel Carpiano</t>
  </si>
  <si>
    <t>Ruptura Manguito Rotador</t>
  </si>
  <si>
    <t>Osteosíntesis Tibio-Peroné</t>
  </si>
  <si>
    <t xml:space="preserve">Osteosíntesis  Muslo </t>
  </si>
  <si>
    <t>Osteosintesis  Cúbito y/o Radio</t>
  </si>
  <si>
    <t>Osteosíntesis Diafisiaria Humero</t>
  </si>
  <si>
    <t>Inestabilidad de Hombro</t>
  </si>
  <si>
    <t xml:space="preserve">Endoprótesis total de hombro </t>
  </si>
  <si>
    <t>Contractura Dupuytren</t>
  </si>
  <si>
    <t xml:space="preserve">Hallux Valgus </t>
  </si>
  <si>
    <t>Inestabilidad de Rodilla</t>
  </si>
  <si>
    <t>Dedos en Gatillo</t>
  </si>
  <si>
    <t>Tumores o Quistes Tendino-Musculares</t>
  </si>
  <si>
    <t>Quistes Sinoviales</t>
  </si>
  <si>
    <t>Tiroidectomía Total</t>
  </si>
  <si>
    <t>Tiroidectomía Subtotal</t>
  </si>
  <si>
    <t>Hidrocele y/o Hematocele</t>
  </si>
  <si>
    <t>Chalazión</t>
  </si>
  <si>
    <t>Glaucoma</t>
  </si>
  <si>
    <t xml:space="preserve">Pterigión </t>
  </si>
  <si>
    <t>Estudio Apnéa del Sueño</t>
  </si>
  <si>
    <t>Tratamiento fertilización asistida baja complejidad en hombre</t>
  </si>
  <si>
    <t>Tratamiento fertilización asistida baja complejidad en mujer</t>
  </si>
  <si>
    <t>Obturación, diagnóstico y tratamiento para 1 pieza dental</t>
  </si>
  <si>
    <t>Obturación, tratamiento complementario, más de 1 y hasta 4 piezas dentales</t>
  </si>
  <si>
    <t>Obturación, tratamiento complementario, más de 4 piezas dentales</t>
  </si>
  <si>
    <t>Tratamiento de endodoncia incisivo o canino, 1 pieza dental</t>
  </si>
  <si>
    <t>Tratamiento de endodoncia pre molar, 1 pieza dental</t>
  </si>
  <si>
    <t>Tratamiento de endodoncia molar, una pieza dental</t>
  </si>
  <si>
    <t>TABLA D03b</t>
  </si>
  <si>
    <t>DESCRIPCIÓN DIAGNOSTICO   \   AÑO</t>
  </si>
  <si>
    <t>Disrafía</t>
  </si>
  <si>
    <t>Histerectomia</t>
  </si>
  <si>
    <t>Menisectomia</t>
  </si>
  <si>
    <t xml:space="preserve">Varicocele   </t>
  </si>
  <si>
    <t>Tratamiento de endodoncia molar, 1 pieza dental</t>
  </si>
  <si>
    <t>TABLA D03c</t>
  </si>
  <si>
    <t>(Cifras en miles de pesos c/año)</t>
  </si>
  <si>
    <t>Queratectomia Fotorreactiva</t>
  </si>
  <si>
    <t>TABLA D04a1</t>
  </si>
  <si>
    <t>MODALIDAD LIBRE ELECCION, ACTIVIDAD EN PRESTACIONES OTORGADAS A ASEGURADAS MUJERES POR TRAMOS DE EDAD</t>
  </si>
  <si>
    <t>SEGÚN PRINCIPALES GRUPOS Y SUBGRUPOS DE PRESTACIONES ARANCELADAS</t>
  </si>
  <si>
    <t>Sexo</t>
  </si>
  <si>
    <t>Grupo / Subgrupo</t>
  </si>
  <si>
    <t>Tramos de edad</t>
  </si>
  <si>
    <t>&lt;=4</t>
  </si>
  <si>
    <t>5-9</t>
  </si>
  <si>
    <t>S.D.</t>
  </si>
  <si>
    <t>Urología y Nefrología</t>
  </si>
  <si>
    <t>Día Cama Clínica de Recuperación</t>
  </si>
  <si>
    <t>Prótesis</t>
  </si>
  <si>
    <t>Traslados</t>
  </si>
  <si>
    <t>Honorario Matrona</t>
  </si>
  <si>
    <t>TABLA D04a2</t>
  </si>
  <si>
    <t>Grupo/Subgrupo</t>
  </si>
  <si>
    <t>TABLA D04b1</t>
  </si>
  <si>
    <t>MODALIDAD LIBRE ELECCION, ACTIVIDAD EN PRESTACIONES OTORGADAS A ASEGURADOS HOMBRES POR TRAMOS DE EDAD</t>
  </si>
  <si>
    <t>TABLA D04b2</t>
  </si>
  <si>
    <r>
      <t>MODALIDAD LIBRE ELECCION, GASTO</t>
    </r>
    <r>
      <rPr>
        <sz val="10"/>
        <rFont val="Arial"/>
        <family val="2"/>
      </rPr>
      <t xml:space="preserve"> </t>
    </r>
    <r>
      <rPr>
        <b/>
        <sz val="10"/>
        <rFont val="Arial"/>
        <family val="2"/>
      </rPr>
      <t>EN PRESTACIONES OTORGADAS A ASEGURADOS HOMBRES POR TRAMOS DE EDAD</t>
    </r>
  </si>
  <si>
    <t xml:space="preserve"> </t>
  </si>
  <si>
    <t>TABLA D04c1</t>
  </si>
  <si>
    <t>MODALIDAD LIBRE ELECCION, ACTIVIDAD EN PRESTACIONES OTORGADAS A LA TOTALIDAD DE BENEFICIARIOS Y BENEFICIARIAS POR TRAMOS DE EDAD</t>
  </si>
  <si>
    <t>TABLA D04c2</t>
  </si>
  <si>
    <t>ENERO-DICIEMBRE 2017</t>
  </si>
  <si>
    <r>
      <t>Día Cama Clínica de Recuperación</t>
    </r>
    <r>
      <rPr>
        <sz val="9"/>
        <rFont val="Arial"/>
        <family val="2"/>
      </rPr>
      <t xml:space="preserve"> </t>
    </r>
  </si>
  <si>
    <r>
      <t>Honorario Matrona</t>
    </r>
    <r>
      <rPr>
        <sz val="8"/>
        <rFont val="Arial"/>
        <family val="2"/>
      </rPr>
      <t xml:space="preserve"> </t>
    </r>
  </si>
  <si>
    <t xml:space="preserve">Urología y Nefrología </t>
  </si>
  <si>
    <t>MODALIDAD LIBRE ELECCION, ACTIVIDAD EN PRESTACIONES OTORGADAS A ASEGURADAS MUJERES POR MES DE EMISIÓN</t>
  </si>
  <si>
    <t>Meses</t>
  </si>
  <si>
    <t>Enero</t>
  </si>
  <si>
    <t>Febrero</t>
  </si>
  <si>
    <t>Marzo</t>
  </si>
  <si>
    <t>Abril</t>
  </si>
  <si>
    <t>Mayo</t>
  </si>
  <si>
    <t>Junio</t>
  </si>
  <si>
    <t>Julio</t>
  </si>
  <si>
    <t>Agosto</t>
  </si>
  <si>
    <t>Septiembre</t>
  </si>
  <si>
    <t>Octubre</t>
  </si>
  <si>
    <t>Noviembre</t>
  </si>
  <si>
    <t>Diciembre</t>
  </si>
  <si>
    <r>
      <t>Urología y Nefrología</t>
    </r>
    <r>
      <rPr>
        <sz val="10"/>
        <color indexed="8"/>
        <rFont val="Arial"/>
        <family val="2"/>
      </rPr>
      <t xml:space="preserve"> </t>
    </r>
  </si>
  <si>
    <t>MODALIDAD LIBRE ELECCION, GASTO EN PRESTACIONES OTORGADAS A ASEGURADAS MUJERES POR MES DE EMISIÓN</t>
  </si>
  <si>
    <t>MODALIDAD LIBRE ELECCION, ACTIVIDAD EN PRESTACIONES OTORGADAS A ASEGURADOS HOMBRES POR MES DE EMISIÓN</t>
  </si>
  <si>
    <t>MODALIDAD LIBRE ELECCION, GASTO EN PRESTACIONES OTORGADAS A ASEGURADOS HOMBRES POR MES DE EMISIÓN</t>
  </si>
  <si>
    <t>MODALIDAD LIBRE ELECCION, ACTIVIDAD EN PRESTACIONES OTORGADAS A LA TOTALIDAD DE BENEFICIARIOS Y BENEFICIARIAS POR MES DE EMISIÓN</t>
  </si>
  <si>
    <r>
      <t>Urología y Nefrología</t>
    </r>
    <r>
      <rPr>
        <sz val="10"/>
        <color indexed="8"/>
        <rFont val="Arial"/>
        <family val="2"/>
      </rPr>
      <t xml:space="preserve"> (</t>
    </r>
    <r>
      <rPr>
        <sz val="9"/>
        <color indexed="8"/>
        <rFont val="Arial"/>
        <family val="2"/>
      </rPr>
      <t>1)</t>
    </r>
  </si>
  <si>
    <r>
      <t>Día Cama Clínica de Recuperación</t>
    </r>
    <r>
      <rPr>
        <sz val="9"/>
        <rFont val="Arial"/>
        <family val="2"/>
      </rPr>
      <t xml:space="preserve"> (2)</t>
    </r>
  </si>
  <si>
    <r>
      <t>Honorario Matrona</t>
    </r>
    <r>
      <rPr>
        <sz val="8"/>
        <rFont val="Arial"/>
        <family val="2"/>
      </rPr>
      <t xml:space="preserve"> </t>
    </r>
    <r>
      <rPr>
        <sz val="9"/>
        <rFont val="Arial"/>
        <family val="2"/>
      </rPr>
      <t>(3)</t>
    </r>
  </si>
  <si>
    <t>MODALIDAD LIBRE ELECCION, GASTO EN PRESTACIONES OTORGADAS A LA TOTALIDAD DE BENEFICIARIOS Y BENEFICIARIAS POR MES DE EMISIÓN</t>
  </si>
  <si>
    <t>MODALIDAD LIBRE ELECCION, ACTIVIDAD EN PRESTACIONES OTORGADAS A ASEGURADAS MUJERES POR REGIÓN DE EMISIÓN</t>
  </si>
  <si>
    <t>VI Libertador Gral. B. O'higgins</t>
  </si>
  <si>
    <t>VIII Biobío</t>
  </si>
  <si>
    <t>XI Aisén</t>
  </si>
  <si>
    <t>XII Magallanes</t>
  </si>
  <si>
    <t>MODALIDAD LIBRE ELECCION, GASTO EN PRESTACIONES OTORGADAS A ASEGURADAS MUJERES POR REGIÓN DE EMISIÓN</t>
  </si>
  <si>
    <t>MODALIDAD LIBRE ELECCION, ACTIVIDAD EN PRESTACIONES OTORGADAS A ASEGURADOS HOMBRES POR REGIÓN DE EMISIÓN</t>
  </si>
  <si>
    <t>MODALIDAD LIBRE ELECCION, GASTO EN PRESTACIONES OTORGADAS A ASEGURADOS HOMBRES POR REGIÓN DE EMISIÓN</t>
  </si>
  <si>
    <t>MODALIDAD LIBRE ELECCION, ACTIVIDAD EN PRESTACIONES OTORGADAS A LA TOTALIDAD DE BENEFICIARIOS Y BENEFICIARIAS POR REGIÓN DE EMISIÓN</t>
  </si>
  <si>
    <t>MODALIDAD LIBRE ELECCION, GASTO EN PRESTACIONES OTORGADAS A LA TOTALIDAD DE BENEFICIARIOS Y BENEFICIARIAS POR REGIÓN DE EMISIÓN</t>
  </si>
  <si>
    <t>CORRECTOR MONETARIO</t>
  </si>
  <si>
    <t>IPC Dic. c/año (*)</t>
  </si>
  <si>
    <t>Inflactor año t a año 2012</t>
  </si>
  <si>
    <t>Inflactor año t a año 2013</t>
  </si>
  <si>
    <t>Inflactor año t a año 2014</t>
  </si>
  <si>
    <t>Inflactor año t a año 2015</t>
  </si>
  <si>
    <t>Inflactor año t a año 2016</t>
  </si>
  <si>
    <t>Inflactor año t a año 2017</t>
  </si>
  <si>
    <t>D05a 01</t>
  </si>
  <si>
    <t>D05b 02</t>
  </si>
  <si>
    <t>D05b 01</t>
  </si>
  <si>
    <t>D05c 01</t>
  </si>
  <si>
    <t>D05a 02</t>
  </si>
  <si>
    <t>D05c 02</t>
  </si>
  <si>
    <t>D05a 03</t>
  </si>
  <si>
    <t>D05b 03</t>
  </si>
  <si>
    <t>D05c 03</t>
  </si>
  <si>
    <t>TABLA D05a1 01</t>
  </si>
  <si>
    <t>TABLA D05a2 01</t>
  </si>
  <si>
    <t>TABLA D05b1 01</t>
  </si>
  <si>
    <t>TABLA D05b2 01</t>
  </si>
  <si>
    <t>TABLA D05c1 01</t>
  </si>
  <si>
    <t>TABLA D05c2 01</t>
  </si>
  <si>
    <t>TABLA D05a1 02</t>
  </si>
  <si>
    <t>TABLA D05b1 02</t>
  </si>
  <si>
    <t>TABLA D05b2 02</t>
  </si>
  <si>
    <t>TABLA D05a2 02</t>
  </si>
  <si>
    <t>TABLA D05c1 02</t>
  </si>
  <si>
    <t>TABLA D05c2 02</t>
  </si>
  <si>
    <t>TABLA D05a1 03</t>
  </si>
  <si>
    <t>TABLA D05a2 03</t>
  </si>
  <si>
    <t>TABLA D05b1 03</t>
  </si>
  <si>
    <t>TABLA D05b2 03</t>
  </si>
  <si>
    <t>TABLA D05c1 03</t>
  </si>
  <si>
    <t>TABLA D05c2 03</t>
  </si>
  <si>
    <t>Esta sección presenta un resumen de las prestaciones de la Modalidad Libre Elección del Seguro Público de Salud. Se muestran desagregaciones de la actividad de acuerdo al "nivel" del prestador en convenio, como también según desagregación de las prestaciones en grupos y subgrupos del Arancel de Prestaciones  (Taxonomía de Prestaciones Aranceladas). Se muestran desagregaciones de la actividad y el gasto según sexo, grupos de edad de la población usuaria, mes de emisión y región de emisión.</t>
  </si>
  <si>
    <t xml:space="preserve">(*) Según principales grupos y subgrupos de prestaciones aranceladas </t>
  </si>
  <si>
    <t>Modalidad Libre Elección, Actividad y Gasto en prestaciones otorgadas a aseguradas MUJERES por tramos de edad, (*) año 2017 (3)</t>
  </si>
  <si>
    <t>Modalidad Libre Elección, Actividad y Gasto en prestaciones otorgadas a asegurados HOMBRES por tramos de edad, (*) año 2017 (3)</t>
  </si>
  <si>
    <t>Modalidad Libre Elección, Actividad y Gasto en prestaciones otorgadas a la totalidad de la población por tramos de edad, (*) año 2017 (3)</t>
  </si>
  <si>
    <t>Nuevos contenidos: (1) desde edición 2006-2007; (3) desde edición 2009-2010; (4) desde edición 2016-2017</t>
  </si>
  <si>
    <t>Prestaciones de Salud en la Modalidad Libre Elección</t>
  </si>
  <si>
    <t>01c</t>
  </si>
  <si>
    <t>02a</t>
  </si>
  <si>
    <t>02b</t>
  </si>
  <si>
    <t>02c</t>
  </si>
  <si>
    <t>03c</t>
  </si>
  <si>
    <t>04a</t>
  </si>
  <si>
    <t>04b</t>
  </si>
  <si>
    <t>04c</t>
  </si>
  <si>
    <t>05a 01</t>
  </si>
  <si>
    <t>05b 01</t>
  </si>
  <si>
    <t>05c 01</t>
  </si>
  <si>
    <t>05a 02</t>
  </si>
  <si>
    <t>05b 02</t>
  </si>
  <si>
    <t>05c 02</t>
  </si>
  <si>
    <t>05a 03</t>
  </si>
  <si>
    <t>05b 03</t>
  </si>
  <si>
    <t>05c 03</t>
  </si>
  <si>
    <t>Modalidad Libre Elección, Actividad y Gasto en prestaciones otorgadas a asegurados HOMBRES por tramos de edad, año 2017</t>
  </si>
  <si>
    <t>Modalidad Libre Elección, Actividad y Gasto en prestaciones otorgadas a la totalidad de la población por tramos de edad, año 2017</t>
  </si>
  <si>
    <t>A02</t>
  </si>
  <si>
    <t>Corrector Monetario</t>
  </si>
  <si>
    <t>Año t</t>
  </si>
  <si>
    <t>Regiones</t>
  </si>
  <si>
    <t>TABLA C01</t>
  </si>
  <si>
    <t>ESTADÍSTICA DE LA POBLACIÓN BENEFICIARIA DEL SISTEMA PÚBLICO DE SALUD</t>
  </si>
  <si>
    <t>Y SU PARTICIPACIÓN RESPECTO DE OTROS SISTEMAS</t>
  </si>
  <si>
    <t>AÑO</t>
  </si>
  <si>
    <r>
      <t>Seguro      Público</t>
    </r>
    <r>
      <rPr>
        <b/>
        <sz val="8"/>
        <rFont val="Arial"/>
        <family val="2"/>
      </rPr>
      <t xml:space="preserve"> (1)</t>
    </r>
  </si>
  <si>
    <t>Part. Seg. Público (%)</t>
  </si>
  <si>
    <r>
      <t xml:space="preserve">Seguros Privados </t>
    </r>
    <r>
      <rPr>
        <b/>
        <sz val="8"/>
        <rFont val="Arial"/>
        <family val="2"/>
      </rPr>
      <t>(2)</t>
    </r>
  </si>
  <si>
    <t>Part. Seg. Privados (%)</t>
  </si>
  <si>
    <r>
      <t xml:space="preserve">Otros </t>
    </r>
    <r>
      <rPr>
        <b/>
        <sz val="8"/>
        <rFont val="Arial"/>
        <family val="2"/>
      </rPr>
      <t>(3)</t>
    </r>
  </si>
  <si>
    <t>Part.                Otros (%)</t>
  </si>
  <si>
    <r>
      <t>Población
 Total</t>
    </r>
    <r>
      <rPr>
        <b/>
        <sz val="8"/>
        <rFont val="Arial"/>
        <family val="2"/>
      </rPr>
      <t xml:space="preserve"> (4)</t>
    </r>
  </si>
  <si>
    <r>
      <t xml:space="preserve">2010 </t>
    </r>
    <r>
      <rPr>
        <sz val="8"/>
        <rFont val="Arial"/>
        <family val="2"/>
      </rPr>
      <t>(5)</t>
    </r>
  </si>
  <si>
    <t>(1) Considera a todos los beneficiarios(as) de Seguro Público de Salud administrado por FONASA.</t>
  </si>
  <si>
    <t>(2) Considera a todos los beneficiarios(as) de Seguros Privados de Salud administrados por el sistema de ISAPRES.</t>
  </si>
  <si>
    <t>(3) Considera a personas particulares y F.F.A.A. no aseguradas en los Seguros Público y Privados antes indicado.</t>
  </si>
  <si>
    <t>(4) Años 1990 a 2001 corresponde a Proyección INE 1990 - 2020 llevada a diciembre de cada año
     Desde año 2002 corresponde a Proyección Corta INE llevada a diciembre de cada año</t>
  </si>
  <si>
    <t>(5) Antes del año 2010, el dato informado relativo a población asegurada en FONASA, correspondía a una estimación más que una estadística.</t>
  </si>
  <si>
    <t>Elaboración en base a Encuesta CASEN 1996, 1998, 2000, 2003, 2006, 2009.</t>
  </si>
  <si>
    <t xml:space="preserve">Boletines Superintendencia de ISAPRE hasta el año 2004, Superintendencia de Salud desde el 2005 
(Enero - Diciembre de cada año). </t>
  </si>
  <si>
    <t xml:space="preserve">Proyecciones y Estimaciones de Población,  INE 1990- 2020.   </t>
  </si>
  <si>
    <t>Año 2010, Sistema de Información de asegurados FONASA.</t>
  </si>
  <si>
    <t>TABLA C05</t>
  </si>
  <si>
    <t>COTIZANTES DEL FONDO NACIONAL DE SALUD</t>
  </si>
  <si>
    <t>(a junio y diciembre de cada año)</t>
  </si>
  <si>
    <t>Tipo Cotizante</t>
  </si>
  <si>
    <t>Mes Remuneración</t>
  </si>
  <si>
    <t xml:space="preserve">Dependientes </t>
  </si>
  <si>
    <t>Dependientes y 
Pensionados</t>
  </si>
  <si>
    <t xml:space="preserve">Independientes </t>
  </si>
  <si>
    <t xml:space="preserve">Pensionados </t>
  </si>
  <si>
    <t>Otros (1)</t>
  </si>
  <si>
    <t>Total general</t>
  </si>
  <si>
    <t xml:space="preserve">Junio </t>
  </si>
  <si>
    <t>(1) corresponde mayoritariamente a Recuperación de Deuda por Cotizaciones de Salud,  y en menor porcentaje                                                                                                        a Recuperación de Cotizaciones "Mal Enteradas" en el S.Isapre.</t>
  </si>
  <si>
    <t>(2) Los años 2014 y 2015 estan actualizados a periodo proceso a enero de 2017.</t>
  </si>
  <si>
    <t>Departamento Gestión Financiera del Seguro - Recaudación y Fiscalización de Cotizaciones.</t>
  </si>
  <si>
    <t>TABLA C06</t>
  </si>
  <si>
    <t>NÚMERO DE COTIZANTES DEL FONDO NACIONAL DE SALUD, POR REGIÓN</t>
  </si>
  <si>
    <t>(a Junio y Diciembre de cada año)</t>
  </si>
  <si>
    <r>
      <t xml:space="preserve">Región </t>
    </r>
    <r>
      <rPr>
        <sz val="10"/>
        <rFont val="Arial"/>
        <family val="2"/>
      </rPr>
      <t>(1)</t>
    </r>
  </si>
  <si>
    <t>Bío Bío</t>
  </si>
  <si>
    <t>Aysen</t>
  </si>
  <si>
    <t>Sin Información</t>
  </si>
  <si>
    <t>TOTAL NACIONAL</t>
  </si>
  <si>
    <t>(1) Según nueva clasificación político administrativa. Criterio Natural-Percapita</t>
  </si>
  <si>
    <r>
      <t xml:space="preserve">Los años 2014 y 2015 estan actualizados a </t>
    </r>
    <r>
      <rPr>
        <b/>
        <sz val="8"/>
        <color indexed="8"/>
        <rFont val="Arial"/>
        <family val="2"/>
      </rPr>
      <t>periodo proceso a enero de 2017.</t>
    </r>
  </si>
  <si>
    <t>Base de datos de Reaudación Cotizaciones archivos entrantes</t>
  </si>
  <si>
    <t>TABLA C07</t>
  </si>
  <si>
    <t>NUMERO DE COTIZANTES DEL FONDO NACIONAL DE SALUD, SEGÚN TRAMO DE RENTA IMPONIBLE</t>
  </si>
  <si>
    <t>Tramos de Renta Imponible Mensual</t>
  </si>
  <si>
    <r>
      <t xml:space="preserve">2015 </t>
    </r>
    <r>
      <rPr>
        <sz val="8"/>
        <rFont val="Arial"/>
        <family val="2"/>
      </rPr>
      <t>(1)</t>
    </r>
  </si>
  <si>
    <t>1 - 100.000</t>
  </si>
  <si>
    <t>100.001 - 150.000</t>
  </si>
  <si>
    <t>150.001 - 200.000</t>
  </si>
  <si>
    <t>200.001 - 250.000</t>
  </si>
  <si>
    <t>250.001 - 300.000</t>
  </si>
  <si>
    <t>300.001 - 350.000</t>
  </si>
  <si>
    <t>350.001 - 400.000</t>
  </si>
  <si>
    <t>400.001 - 450.000</t>
  </si>
  <si>
    <t>450.001 - 500.000</t>
  </si>
  <si>
    <t>500.001 - 550.000</t>
  </si>
  <si>
    <t>550.001 - 600.000</t>
  </si>
  <si>
    <t>600.001 - 650.000</t>
  </si>
  <si>
    <t>650.001 - 700.000</t>
  </si>
  <si>
    <t>700.001 - 750.000</t>
  </si>
  <si>
    <t>750.001 - 800.000</t>
  </si>
  <si>
    <t>800.001 - 850.000</t>
  </si>
  <si>
    <t>850.001 - 900.000</t>
  </si>
  <si>
    <t>900.001 - 950.000</t>
  </si>
  <si>
    <t>950.001 - 1.000.000</t>
  </si>
  <si>
    <t>1.000.001 - 1.050.000</t>
  </si>
  <si>
    <t>1.050.001 - 1.100.000</t>
  </si>
  <si>
    <t>1.100.001 - 1.150.000</t>
  </si>
  <si>
    <t>1.150.001 - 1.200.000</t>
  </si>
  <si>
    <t>1.200.001 - 1.250.000</t>
  </si>
  <si>
    <t>1.250.001 - 1.300.000</t>
  </si>
  <si>
    <t>1.300.001 - 1.350.000</t>
  </si>
  <si>
    <t>1.350.001 - 1.400.000</t>
  </si>
  <si>
    <t>1.400.001 - 1.450.000</t>
  </si>
  <si>
    <t>1.450.001 - 1.500.000</t>
  </si>
  <si>
    <t>1.500.001 - 1.550.000</t>
  </si>
  <si>
    <t>1.550.001 - 1.600.000</t>
  </si>
  <si>
    <t>&gt; 1.600.000</t>
  </si>
  <si>
    <t>(1) Años 2014 y 2015 estan actualizados a periodo proceso a enero de 2017.</t>
  </si>
  <si>
    <t>TABLA C08</t>
  </si>
  <si>
    <t>Grupo de Edad (años)</t>
  </si>
  <si>
    <t>Mujer</t>
  </si>
  <si>
    <t xml:space="preserve">Sin dato </t>
  </si>
  <si>
    <t>0-19</t>
  </si>
  <si>
    <t>80-84</t>
  </si>
  <si>
    <t xml:space="preserve">TOTAL </t>
  </si>
  <si>
    <t>Nota</t>
  </si>
  <si>
    <t>(1) Los años 2014 y 2015 estan actualizados a periodo proceso a enero de 2017.</t>
  </si>
  <si>
    <t>Desde el año 2013 se detectan personas, a las que no se dispone de la característica sexo y edad, en la base maestra de personas naturales utilizada.</t>
  </si>
  <si>
    <t>Base de datos de Reaudación Cotizaciones archivos entrantes.</t>
  </si>
  <si>
    <t>VAR. %</t>
  </si>
  <si>
    <t>MUJER</t>
  </si>
  <si>
    <t>HOMBRE</t>
  </si>
  <si>
    <t>Sección F - SIL</t>
  </si>
  <si>
    <t xml:space="preserve">Subsidio de Incapacidad Laboral </t>
  </si>
  <si>
    <t>Esta sección presenta información relativa a Licencias Médicas y Subsidio de Incapacidad Laboral, del tipo curativa común de cotizantes del Seguro Público de Salud. Cubre aquellas pagadas tanto por los Servicios de Salud como por las de Cajas de Compensación de Asignación Familiar, relacionadas con el cotizante del Seguro Público. Cubre aspectos tales como gasto, número de licencias, diagnósticos recurrentes y estado de tramitación.</t>
  </si>
  <si>
    <t>F02</t>
  </si>
  <si>
    <t>F04</t>
  </si>
  <si>
    <t>F05</t>
  </si>
  <si>
    <t>F06</t>
  </si>
  <si>
    <t>F07</t>
  </si>
  <si>
    <t>F08</t>
  </si>
  <si>
    <t>F09</t>
  </si>
  <si>
    <t>F11</t>
  </si>
  <si>
    <t>F12</t>
  </si>
  <si>
    <t>F13</t>
  </si>
  <si>
    <t>Nuevos contenidos: (1) desde edición 2006-2007; (2)  desde edición 2007-2008; (3) desde edición 2008-2009; (4) desde edcion 2009-2010</t>
  </si>
  <si>
    <t>(**) Cotizante Seguro Público de Salud</t>
  </si>
  <si>
    <t>Sección F - PM</t>
  </si>
  <si>
    <t>Prestamos Médicos</t>
  </si>
  <si>
    <t xml:space="preserve">Esta sección presenta información relativa a la gestión de otorgamiento y proceso de recuperación de Prestamos Médicos otorgados a afiliados del Fondo Nacional de Salud, que satisfacen las condiciones definida.  Estos Préstamos son solicitados por el titular de un hogar previsional para financiar el Co Pago asociado a una atención médica. Se realizan desagregaciones relativas a la Modalidad de Atención en la que se origina la atención como también clasificaciones internas de acuerdo al tipo de préstamo médico  ( GES- Urgencia, entre otros) </t>
  </si>
  <si>
    <t>F16</t>
  </si>
  <si>
    <t>F17</t>
  </si>
  <si>
    <t>F18</t>
  </si>
  <si>
    <t>F20</t>
  </si>
  <si>
    <t>F23a</t>
  </si>
  <si>
    <t>F23b</t>
  </si>
  <si>
    <t>F24</t>
  </si>
  <si>
    <t>F25</t>
  </si>
  <si>
    <t>F26</t>
  </si>
  <si>
    <t>Nuevos contenidos: (1) desde edición 2006-2007; (2)  desde edición 2007-2008; (3) desde edición 2008-2009; (4) desde edición 2009-2010</t>
  </si>
  <si>
    <t>TABLA F16</t>
  </si>
  <si>
    <t>ESTADÍSTICAS DE PRÉSTAMOS MÉDICOS OTORGADOS Y RECUPERADOS</t>
  </si>
  <si>
    <t>(en miles de pesos de cada año)</t>
  </si>
  <si>
    <t>OTORGADOS</t>
  </si>
  <si>
    <t>RECUPERADOS</t>
  </si>
  <si>
    <t>RECUPERADOS /</t>
  </si>
  <si>
    <r>
      <t xml:space="preserve">REGIÓN </t>
    </r>
    <r>
      <rPr>
        <sz val="8"/>
        <rFont val="Arial"/>
        <family val="2"/>
      </rPr>
      <t>(1)</t>
    </r>
  </si>
  <si>
    <t>MONTO</t>
  </si>
  <si>
    <t>ARICA Y PARINACOTA</t>
  </si>
  <si>
    <t>TARAPACÁ</t>
  </si>
  <si>
    <t>VALPARAÍSO</t>
  </si>
  <si>
    <t>BÍO-BÍO</t>
  </si>
  <si>
    <t>ARAUCANÍA</t>
  </si>
  <si>
    <t>LOS RIOS</t>
  </si>
  <si>
    <t>RM</t>
  </si>
  <si>
    <t>METROPOLITANA</t>
  </si>
  <si>
    <t>NACIONAL</t>
  </si>
  <si>
    <t>TABLA F17</t>
  </si>
  <si>
    <t>ESTADÍSTICAS DE PRÉSTAMOS MÉDICOS OTORGADOS</t>
  </si>
  <si>
    <r>
      <t xml:space="preserve">POR SEXO Y GRUPOS DE EDAD SOLICITANTE </t>
    </r>
    <r>
      <rPr>
        <sz val="9"/>
        <color indexed="8"/>
        <rFont val="Arial"/>
        <family val="2"/>
      </rPr>
      <t>(1)</t>
    </r>
  </si>
  <si>
    <t>Grupos de Edad</t>
  </si>
  <si>
    <t>( AÑOS)</t>
  </si>
  <si>
    <t>Var %</t>
  </si>
  <si>
    <t>(1) Corresponde al Afiliado o Deudor del Prestamo Médico, mas que la persona que recibirá las Atenciones de Salud, cuyo copago es co-financiado con el prestamo médico.</t>
  </si>
  <si>
    <t>TABLA F18</t>
  </si>
  <si>
    <t>POR REGIÓN, SEXO Y TRAMO DE INGRESO SOLICITANTE</t>
  </si>
  <si>
    <t>SEXO</t>
  </si>
  <si>
    <t>AMBOS SEXOS</t>
  </si>
  <si>
    <r>
      <t>TRAMOS DE INGRESO</t>
    </r>
    <r>
      <rPr>
        <sz val="10"/>
        <rFont val="Arial"/>
        <family val="2"/>
      </rPr>
      <t xml:space="preserve"> </t>
    </r>
    <r>
      <rPr>
        <sz val="8"/>
        <rFont val="Arial"/>
        <family val="2"/>
      </rPr>
      <t>(1)</t>
    </r>
  </si>
  <si>
    <r>
      <t xml:space="preserve">TRAMOS DE INGRESO </t>
    </r>
    <r>
      <rPr>
        <sz val="8"/>
        <rFont val="Arial"/>
        <family val="2"/>
      </rPr>
      <t>(1)</t>
    </r>
  </si>
  <si>
    <r>
      <t>TRAMOS DE INGRESO</t>
    </r>
    <r>
      <rPr>
        <sz val="10"/>
        <rFont val="Arial"/>
        <family val="2"/>
      </rPr>
      <t xml:space="preserve"> </t>
    </r>
    <r>
      <rPr>
        <sz val="8"/>
        <rFont val="Arial"/>
        <family val="2"/>
      </rPr>
      <t>(2)</t>
    </r>
  </si>
  <si>
    <t>s.d.</t>
  </si>
  <si>
    <t>TABLA F20</t>
  </si>
  <si>
    <t>POR SEXO Y TRAMO DE RENTA IMPONIBLE DEL AFILIADO ASOCIADO</t>
  </si>
  <si>
    <t>Tramo de Ingreso</t>
  </si>
  <si>
    <t>Imponible Mensual ($)</t>
  </si>
  <si>
    <t>Cantidad</t>
  </si>
  <si>
    <t>TABLA F23A</t>
  </si>
  <si>
    <t>MONTO PRESTAMOS MEDICOS OTORGADOS Y RECUPERADOS</t>
  </si>
  <si>
    <t>( Miles de Pesos de cada año)</t>
  </si>
  <si>
    <t>PRESTAMOS MÉDICOS</t>
  </si>
  <si>
    <t>OTORGADO</t>
  </si>
  <si>
    <r>
      <t xml:space="preserve">RECUPERADO </t>
    </r>
    <r>
      <rPr>
        <b/>
        <sz val="8"/>
        <rFont val="Arial "/>
      </rPr>
      <t>(1)</t>
    </r>
  </si>
  <si>
    <t>% Part</t>
  </si>
  <si>
    <t>N° Prestamos</t>
  </si>
  <si>
    <t>M$ cada año</t>
  </si>
  <si>
    <t>Recup./Otorgad.</t>
  </si>
  <si>
    <t>TABLA F23B</t>
  </si>
  <si>
    <t>(1) Considera recuperaciones de Préstamos Médicos otorgados en el mismo año y anteriores.</t>
  </si>
  <si>
    <t>(2) No corrige por concepto de Prestamos Médicos condonados, en el año 2014</t>
  </si>
  <si>
    <t>TABLA F24</t>
  </si>
  <si>
    <t>PRESTAMOS MEDICOS SEGÚN TIPO Y MODALIDAD DE ATENCIÓN</t>
  </si>
  <si>
    <t>(Montos Otorgados en miles de pesos de cada año)</t>
  </si>
  <si>
    <t>Tipo de Préstamo</t>
  </si>
  <si>
    <t>Modalidad de Atención</t>
  </si>
  <si>
    <t>Datos</t>
  </si>
  <si>
    <t>M.L.E.</t>
  </si>
  <si>
    <t>Part</t>
  </si>
  <si>
    <t>M.A.I.</t>
  </si>
  <si>
    <t>Total Ambas Modalidades</t>
  </si>
  <si>
    <t>(M$ c/año)</t>
  </si>
  <si>
    <t>(%)</t>
  </si>
  <si>
    <t>Diálisis</t>
  </si>
  <si>
    <t>Monto Otorgado</t>
  </si>
  <si>
    <t>Otros</t>
  </si>
  <si>
    <t>Urgencia</t>
  </si>
  <si>
    <t>AUGE</t>
  </si>
  <si>
    <t>Total Monto Otorgado</t>
  </si>
  <si>
    <t>Total Cantidad</t>
  </si>
  <si>
    <t>TABLA F25</t>
  </si>
  <si>
    <t>MONTO PROMEDIO Y CANTIDAD DE PRÉSTAMOS MÉDICOS OTORGADOS SEGÚN TIPO</t>
  </si>
  <si>
    <r>
      <t>Monto P.M. Otorgado</t>
    </r>
    <r>
      <rPr>
        <sz val="11"/>
        <rFont val="Arial"/>
        <family val="2"/>
      </rPr>
      <t xml:space="preserve"> ($ cada año)</t>
    </r>
  </si>
  <si>
    <r>
      <t xml:space="preserve">Otros </t>
    </r>
    <r>
      <rPr>
        <b/>
        <sz val="8"/>
        <rFont val="Arial"/>
        <family val="2"/>
      </rPr>
      <t>(1)</t>
    </r>
  </si>
  <si>
    <t>Promedio</t>
  </si>
  <si>
    <t>TABLA F26</t>
  </si>
  <si>
    <t>SEGUIMIENTO DE LA RECUPERACIÓN, SEGÚN AÑO DE OTORGAMIENTO Y DE  RECUPERACIÓN</t>
  </si>
  <si>
    <t>Año Recuperación</t>
  </si>
  <si>
    <t>Otorgado</t>
  </si>
  <si>
    <r>
      <t>2014</t>
    </r>
    <r>
      <rPr>
        <sz val="9"/>
        <rFont val="Arial "/>
      </rPr>
      <t xml:space="preserve"> </t>
    </r>
    <r>
      <rPr>
        <sz val="8"/>
        <rFont val="Arial "/>
      </rPr>
      <t>(2)</t>
    </r>
  </si>
  <si>
    <t>Año Otorgamiento</t>
  </si>
  <si>
    <t>Part. Recup</t>
  </si>
  <si>
    <t>Part. Recup.</t>
  </si>
  <si>
    <r>
      <t xml:space="preserve">Otorgado Histórico </t>
    </r>
    <r>
      <rPr>
        <sz val="10"/>
        <rFont val="Arial "/>
      </rPr>
      <t>(1)</t>
    </r>
  </si>
  <si>
    <t>Part. Total Recuperado</t>
  </si>
  <si>
    <t>Total Recaudado</t>
  </si>
  <si>
    <t>(1) P.M. cuya fecha de otorgamiento es con anterioridad al año 2003</t>
  </si>
  <si>
    <t>(2) Descuenta prestamos medicos condonados en el año 2014 y posteriores.</t>
  </si>
  <si>
    <t>XVI</t>
  </si>
  <si>
    <t>Ñuble</t>
  </si>
  <si>
    <t>NÚMERO DE PERSONAS, AÑOS 1990-2018</t>
  </si>
  <si>
    <t>SEGÚN TIPO, años 2010- 2018</t>
  </si>
  <si>
    <t>100-+</t>
  </si>
  <si>
    <t>85-89</t>
  </si>
  <si>
    <t>90-94</t>
  </si>
  <si>
    <t>95-99</t>
  </si>
  <si>
    <r>
      <t>POR SEXO Y GRUPOS DE EDAD, AÑOS</t>
    </r>
    <r>
      <rPr>
        <sz val="10"/>
        <rFont val="Arial"/>
        <family val="2"/>
      </rPr>
      <t xml:space="preserve"> </t>
    </r>
    <r>
      <rPr>
        <b/>
        <sz val="10"/>
        <rFont val="Arial"/>
        <family val="2"/>
      </rPr>
      <t>2017-2018</t>
    </r>
  </si>
  <si>
    <t>DE LA POBLACIÓN TOTAL, REGIONAL Y NACIONAL, AÑO 2018</t>
  </si>
  <si>
    <t>2018 (3)</t>
  </si>
  <si>
    <r>
      <t>Región</t>
    </r>
    <r>
      <rPr>
        <b/>
        <sz val="8"/>
        <rFont val="Arial"/>
        <family val="2"/>
      </rPr>
      <t xml:space="preserve"> (2)</t>
    </r>
  </si>
  <si>
    <t>(2) Considera Clasificación Político Administrativa promulgada el 2018.</t>
  </si>
  <si>
    <t>(2) Proyecciones y Estimaciones de Población,  INE 2002- 2035, Base 2017.</t>
  </si>
  <si>
    <t>División Desarrollo Institucional - Departamento de Estudios y Estadísticas</t>
  </si>
  <si>
    <t>SEGÚN TIPO DE BENEFICIARIO, AÑOS 2005-2018</t>
  </si>
  <si>
    <t>DE LA ATENCIÓN PRIMARIA DE SALUD, POR SEXO, AÑOS 2017-2018</t>
  </si>
  <si>
    <r>
      <rPr>
        <b/>
        <sz val="10"/>
        <rFont val="Arial"/>
        <family val="2"/>
      </rPr>
      <t>Total</t>
    </r>
    <r>
      <rPr>
        <b/>
        <sz val="8"/>
        <rFont val="Arial"/>
        <family val="2"/>
      </rPr>
      <t xml:space="preserve"> (1)</t>
    </r>
  </si>
  <si>
    <t>(1) Población determinada en corte 2017 se utiliza para financiamiento 2018</t>
  </si>
  <si>
    <t>(2) Población determinada en corte 2018 se utiliza para financiamiento 2019</t>
  </si>
  <si>
    <t>SOLO ESTABLECIMIENTOS MUNICIPALES, POR SEXO Y SERVICIO DE SALUD, AÑOS 2017-2018</t>
  </si>
  <si>
    <t>SOLO ESTABLECIMIENTOS MUNICIPALES, POR SEXO Y COMUNA, AÑOS 2017-2018</t>
  </si>
  <si>
    <t>SOLO ESTABLECIMIENTOS DEPENDIENTES O.N.G., POR SEXO Y ESTABLECIMIENTO, AÑOS 2017-2018</t>
  </si>
  <si>
    <t>Libertador General Bernardo O'Higgins</t>
  </si>
  <si>
    <t>Aisén del General Carlos Ibáñez del Campo</t>
  </si>
  <si>
    <t xml:space="preserve">Proyecciones y Estimaciones de Población,  INE 1992- 2050.   </t>
  </si>
  <si>
    <t>ACTIVIDAD POR GRUPOS DE PRESTACIONES DE SALUD, AÑOS 2017 Y 2018</t>
  </si>
  <si>
    <t>MODALIDAD LIBRE ELECCIÓN, GASTO POR GRUPO DE PRESTACIONES DE SALUD, AÑOS 2017 Y 2018</t>
  </si>
  <si>
    <t>M$ 2018</t>
  </si>
  <si>
    <t xml:space="preserve"> AÑOS 2017 Y 2018</t>
  </si>
  <si>
    <t>(Cifras en miles de pesos año 2018)</t>
  </si>
  <si>
    <t>M$ año 2018</t>
  </si>
  <si>
    <t>MODALIDAD LIBRE ELECCIÓN, AÑOS 2017 Y 2018</t>
  </si>
  <si>
    <t>ENERO-DICIEMBRE 2018</t>
  </si>
  <si>
    <t>XVI
Ñuble</t>
  </si>
  <si>
    <t>POR REGIÓN, MODALIDAD LIBRE ELECCIÓN E INSTITUCIONAL, AÑOS 2017 Y 2018</t>
  </si>
  <si>
    <t>Años 2017-2018</t>
  </si>
  <si>
    <t>100 y +</t>
  </si>
  <si>
    <t>AÑO 2018</t>
  </si>
  <si>
    <t>SIN INFORMACIÓN</t>
  </si>
  <si>
    <t xml:space="preserve">       Menor a $100.000</t>
  </si>
  <si>
    <t xml:space="preserve">  $100.001 -   $150.000</t>
  </si>
  <si>
    <t xml:space="preserve">  $150.001 -   $200.000</t>
  </si>
  <si>
    <t xml:space="preserve">  $200.001 -   $250.000</t>
  </si>
  <si>
    <t xml:space="preserve">  $250.001 -   $300.000</t>
  </si>
  <si>
    <t xml:space="preserve">  $300.001 -   $350.000</t>
  </si>
  <si>
    <t xml:space="preserve">  $350.001 -   $400.000</t>
  </si>
  <si>
    <t xml:space="preserve">  $400.001 -   $450.000</t>
  </si>
  <si>
    <t xml:space="preserve">  $450.001 -   $500.000</t>
  </si>
  <si>
    <t xml:space="preserve">  $500.001 -   $550.000</t>
  </si>
  <si>
    <t xml:space="preserve">  $550.001 -   $600.000</t>
  </si>
  <si>
    <t xml:space="preserve">  $600.001 -   $650.000</t>
  </si>
  <si>
    <t xml:space="preserve">  $650.001 -   $700.000</t>
  </si>
  <si>
    <t xml:space="preserve">  $700.001 -   $750.000</t>
  </si>
  <si>
    <t xml:space="preserve">  $750.001 -   $800.000</t>
  </si>
  <si>
    <t xml:space="preserve">  $800.001 -   $850.000</t>
  </si>
  <si>
    <t xml:space="preserve">  $850.001 -   $900.000</t>
  </si>
  <si>
    <t xml:space="preserve">  $900.001 -   $950.000</t>
  </si>
  <si>
    <t xml:space="preserve">  $950.001 - $1.000.000</t>
  </si>
  <si>
    <t>$1.000.001 - $1.100.000</t>
  </si>
  <si>
    <t>$1.100.001 - $1.200.000</t>
  </si>
  <si>
    <t>$1.200.001 - $1.300.000</t>
  </si>
  <si>
    <t>$1.300.001 - $1.400.000</t>
  </si>
  <si>
    <t>$1.400.001 - $1.500.000</t>
  </si>
  <si>
    <t>$1.500.001 - $1.600.000</t>
  </si>
  <si>
    <t>$1.600.001 - $1.700.000</t>
  </si>
  <si>
    <t>$1.700.001 - $1.800.000</t>
  </si>
  <si>
    <t>$1.800.001 - $1.900.000</t>
  </si>
  <si>
    <t>$1.900.001 - $2.000.000</t>
  </si>
  <si>
    <t>$2.000.001 - $2.100.000</t>
  </si>
  <si>
    <t>$2.100.001 - $2.200.000</t>
  </si>
  <si>
    <t xml:space="preserve">  Mayor a $2.200.000   </t>
  </si>
  <si>
    <t>(Milies de pesos año 2018)</t>
  </si>
  <si>
    <t>AÑOS 2003-2018</t>
  </si>
  <si>
    <t>Y SU PARTICIPACION EN POBLACIÓN TOTAL NACIONAL, A DICIEMBRE DE 2018</t>
  </si>
  <si>
    <t>A DICIEMBRE DE 2018</t>
  </si>
  <si>
    <t>80 a &lt;85</t>
  </si>
  <si>
    <t>85 a &lt;90</t>
  </si>
  <si>
    <t>90 a &lt;95</t>
  </si>
  <si>
    <t>95 a &lt;100</t>
  </si>
  <si>
    <t>100 y más</t>
  </si>
  <si>
    <t>Inflactor año t a año 2018</t>
  </si>
  <si>
    <t>Inflactor año t a año 2009</t>
  </si>
  <si>
    <t>Inflactor año t a año 2010</t>
  </si>
  <si>
    <t>Inflactor año t a año 2011</t>
  </si>
  <si>
    <t>(*) Índice corresponde a valor de diciembre de cada año. IPC - Instituto Nacional de Estadísticas</t>
  </si>
  <si>
    <t>Año base 2018</t>
  </si>
  <si>
    <t>Elaborado por División Desarrollo Institucional - Departamento de Estudios y Estadísticas según base de cotizaciones del BI, a partir del 2016</t>
  </si>
  <si>
    <t>Boletín Estadístico 2017-2018</t>
  </si>
  <si>
    <t>División Desarrollo Institucional - Departamento de Estudios y Estadísticas - Data Ware House FONASA</t>
  </si>
  <si>
    <t>Elaborado por División Desarrollo Institucional - Departamento de Estudios y Estadísticas</t>
  </si>
  <si>
    <t>ESTADÍSTICAS DE LICENCIAS MÉDICAS</t>
  </si>
  <si>
    <t>AÑOS</t>
  </si>
  <si>
    <t>Sin información</t>
  </si>
  <si>
    <t>TRAMO ETARIO</t>
  </si>
  <si>
    <t>19 y menos</t>
  </si>
  <si>
    <t>25-34</t>
  </si>
  <si>
    <t>35-44</t>
  </si>
  <si>
    <t>45-54</t>
  </si>
  <si>
    <t>55-64</t>
  </si>
  <si>
    <t>65 y más</t>
  </si>
  <si>
    <t>TIPO DE COTIZANTE</t>
  </si>
  <si>
    <t>Independiente</t>
  </si>
  <si>
    <t>REGIÓN</t>
  </si>
  <si>
    <t>Arica y Parinacota (XV)</t>
  </si>
  <si>
    <t>Tarapacá (I)</t>
  </si>
  <si>
    <t>Antofagasta (II)</t>
  </si>
  <si>
    <t>Atacama (III)</t>
  </si>
  <si>
    <t>Coquimbo (IV)</t>
  </si>
  <si>
    <t>Valparaíso (V)</t>
  </si>
  <si>
    <t>Metropolitana (RM)</t>
  </si>
  <si>
    <t>O'Higgins (VI)</t>
  </si>
  <si>
    <t>Maule (VII)</t>
  </si>
  <si>
    <t>Biobío (VIII)</t>
  </si>
  <si>
    <t>La Araucanía (IX)</t>
  </si>
  <si>
    <t>Los Ríos (XIV)</t>
  </si>
  <si>
    <t>Los Lagos (X)</t>
  </si>
  <si>
    <t>Aysén (XI)</t>
  </si>
  <si>
    <t>Magallanes (XII)</t>
  </si>
  <si>
    <t>TABLA F02</t>
  </si>
  <si>
    <t>LICENCIAS MÉDICAS TRAMITADAS Y DÍAS OTORGADOS (2018)</t>
  </si>
  <si>
    <t>Número de licencias médicas tramitadas y días otorgados por año</t>
  </si>
  <si>
    <t>Número de Licencias Médicas tramitadas</t>
  </si>
  <si>
    <t>Número de días otorgados</t>
  </si>
  <si>
    <t>Número de licencias médicas tramitadas y días otorgados según sexo, año 2018</t>
  </si>
  <si>
    <t>Indeterminado (1)</t>
  </si>
  <si>
    <t xml:space="preserve">(1) Personas que nacen con alguna mal formación o problema que impide definir si es hombre o mujer.  </t>
  </si>
  <si>
    <t>Número de licencias médicas tramitadas y días otorgados según tramo etario, año 2018</t>
  </si>
  <si>
    <t>Número de licencias médicas tramitadas y días otorgados según tipo de cotizante, año 2018</t>
  </si>
  <si>
    <t>Dependiente privado</t>
  </si>
  <si>
    <t>Dependiente público</t>
  </si>
  <si>
    <t>Número de licencias médicas tramitadas y días otorgados según región, año 2018</t>
  </si>
  <si>
    <t>Número de licencias médicas tramitadas según sexo y región año 2018</t>
  </si>
  <si>
    <t>Número de dias otorgados según sexo y región año 2018</t>
  </si>
  <si>
    <t>Ñuble (XVI)</t>
  </si>
  <si>
    <t>Número de licencias médicas tramitadas y días otorgados según tipo de resolución, año 2018</t>
  </si>
  <si>
    <t>TIPO DE RESOLUCIÓN</t>
  </si>
  <si>
    <t>Autorizadas sin modificación</t>
  </si>
  <si>
    <t>Autorizadas con modificación</t>
  </si>
  <si>
    <t>Rechazadas</t>
  </si>
  <si>
    <t>Pendientes</t>
  </si>
  <si>
    <t>TABLA F03</t>
  </si>
  <si>
    <t>LICENCIAS MÉDICAS AUTORIZADAS Y DÍAS PAGADOS (2018)</t>
  </si>
  <si>
    <t>Número de licencias médicas autorizadas y días pagados por año</t>
  </si>
  <si>
    <t>Número de Licencias Médicas autorizadas</t>
  </si>
  <si>
    <t>Número de días pagados</t>
  </si>
  <si>
    <t>Número de licencias médicas autorizadas y días pagados según sexo año 2018</t>
  </si>
  <si>
    <t>Número de licencias médicas autorizadas y días pagados según tramo etario año 2018</t>
  </si>
  <si>
    <t>Número de licencias médicas autorizadas y días pagados según tipo de sector año 2018</t>
  </si>
  <si>
    <t>Número de licencias médicas autorizadas y días pagados según región año 2018</t>
  </si>
  <si>
    <r>
      <t xml:space="preserve">Número de licencias médicas autorizadas </t>
    </r>
    <r>
      <rPr>
        <b/>
        <sz val="10"/>
        <color theme="1"/>
        <rFont val="Calibri"/>
        <family val="2"/>
        <scheme val="minor"/>
      </rPr>
      <t>según sexo y región año 2018</t>
    </r>
  </si>
  <si>
    <r>
      <t xml:space="preserve">Número de dias pagados </t>
    </r>
    <r>
      <rPr>
        <b/>
        <sz val="10"/>
        <color theme="1"/>
        <rFont val="Calibri"/>
        <family val="2"/>
        <scheme val="minor"/>
      </rPr>
      <t>según sexo y región año 2018</t>
    </r>
  </si>
  <si>
    <r>
      <t>INDETERMINADO</t>
    </r>
    <r>
      <rPr>
        <b/>
        <vertAlign val="superscript"/>
        <sz val="10"/>
        <color theme="0"/>
        <rFont val="Calibri"/>
        <family val="2"/>
        <scheme val="minor"/>
      </rPr>
      <t xml:space="preserve"> </t>
    </r>
  </si>
  <si>
    <t>TABLA F04</t>
  </si>
  <si>
    <t>LICENCIAS MÉDICAS RECHAZADAS Y DÍAS RECHAZADOS (2018)</t>
  </si>
  <si>
    <t>Número de Licencias Médicas rechazadas</t>
  </si>
  <si>
    <t>Número de días rechazados</t>
  </si>
  <si>
    <t>Número de licencias médicas rechazadas, según seguro de salud y sexo año 2018</t>
  </si>
  <si>
    <t>Número de licencias médicas rechazadas, según seguro de salud y tramo etario año 2018</t>
  </si>
  <si>
    <t>Número de licencias médicas rechazadas, según seguro de salud y región año 2018</t>
  </si>
  <si>
    <t>Número de licencias médicas rechazadas según sexo y región año 2018</t>
  </si>
  <si>
    <t>Número de dias rechazados según sexo y región año 2018</t>
  </si>
  <si>
    <t>TABLA F05</t>
  </si>
  <si>
    <t>LICENCIAS MÉDICAS TRAMITADAS Y DÍAS OTORGADOS POR PRINCIPALES GRUPOS DIAGNÓSTICOS (CIE-10) (2018)</t>
  </si>
  <si>
    <t>TIPO DE DIAGNÓSTICO</t>
  </si>
  <si>
    <t>Trastornos mentales</t>
  </si>
  <si>
    <t>Enf. osteomusculares</t>
  </si>
  <si>
    <t>Enf. respiratorias</t>
  </si>
  <si>
    <t>Traumatismos, envenenamientos y otros</t>
  </si>
  <si>
    <t>Enf. infecciosas</t>
  </si>
  <si>
    <t>Enf. del Sistema Digestivo</t>
  </si>
  <si>
    <t>Afecciones del embarazo, Parto y Puerperio</t>
  </si>
  <si>
    <t>Enfermedades del Sist. Genito urinario</t>
  </si>
  <si>
    <t>Tumores y Cánceres</t>
  </si>
  <si>
    <t>Enf. cardiovasculares</t>
  </si>
  <si>
    <t>Otros diagnósticos</t>
  </si>
  <si>
    <t>Número de licencias médicas tramitadas según tipo de diagnóstico y sexo año 2018</t>
  </si>
  <si>
    <t>Enf. Osteomuscu-lares</t>
  </si>
  <si>
    <t>Traumatismos, envenena-mientos y otros</t>
  </si>
  <si>
    <t>Enf. Cardiovacu-lares</t>
  </si>
  <si>
    <t>Número de licencias médicas tramitadas según tipo de diagnóstico y tramo etario año 2018</t>
  </si>
  <si>
    <t>Número de licencias médicas tramitadas según tipo de diagnóstico y región año 2018</t>
  </si>
  <si>
    <t>Número de días otorgados según tipo de diagnóstico y sexo año 2018</t>
  </si>
  <si>
    <t>Número de días otorgados según tipo de diagnóstico y tramo etario año 2018</t>
  </si>
  <si>
    <t>Número de días otorgados según tipo de diagnóstico y región año 2018</t>
  </si>
  <si>
    <t>TABLA F06</t>
  </si>
  <si>
    <t>LICENCIAS MÉDICAS AUTORIZADAS Y DÍAS PAGADOS POR PRINCIPALES GRUPOS DIAGNÓSTICOS (CIE-10) (2018)</t>
  </si>
  <si>
    <t>Número de licencias médicas autorizadas según tipo de diagnóstico y sexo año 2018</t>
  </si>
  <si>
    <t>Número de licencias médicas autorizadas según tipo de diagnóstico y tramo etario año 2018</t>
  </si>
  <si>
    <t>Número de licencias médicas autorizadas según tipo de diagnóstico y región año 2018</t>
  </si>
  <si>
    <t>Número de días pagados según tipo de diagnóstico y sexo año 2018</t>
  </si>
  <si>
    <t>Número de días pagados según tipo de diagnóstico y tramo etario año 2018</t>
  </si>
  <si>
    <t>Número de días pagados según tipo de diagnóstico y región año 2018</t>
  </si>
  <si>
    <t>TABLA F07</t>
  </si>
  <si>
    <t>LICENCIAS MÉDICAS RECHAZADAS Y DÍAS RECHAZADOS POR PRINCIPALES GRUPOS DIAGNÓSTICOS (CIE-10) (2018)</t>
  </si>
  <si>
    <t>Número de licencias médicas rechazadas según tipo de diagnóstico y sexo año 2018</t>
  </si>
  <si>
    <t>Número de licencias médicas rechazadas según tipo de diagnóstico y tramo etario año 2018</t>
  </si>
  <si>
    <t>Número de licencias médicas rechazadas según tipo de diagnóstico y región año 2018</t>
  </si>
  <si>
    <t>TABLA F08</t>
  </si>
  <si>
    <t>GASTO EN SUBSIDIOS POR INCAPACIDAD LABORAL (2018)</t>
  </si>
  <si>
    <t>Gasto en SIL 
(miles de $ de cada año)</t>
  </si>
  <si>
    <t>Gasto en SIL 
(miles de $ de 2018)</t>
  </si>
  <si>
    <t>Gasto en SIL por licencias médicas, según tipo de diagnóstico (miles $ de diciembre 2018) año 2018</t>
  </si>
  <si>
    <t>Traumatismos, env. y otros</t>
  </si>
  <si>
    <t>Enfermedades del Sist Genito urinario</t>
  </si>
  <si>
    <t>Otros Diagnósticos</t>
  </si>
  <si>
    <t>Gasto en SIL por licencias médicas, según tipo de sector y tipo de diagnóstico (miles $ de diciembre 2018) año 2018</t>
  </si>
  <si>
    <t>PÚBLICO</t>
  </si>
  <si>
    <t>PRIVADO</t>
  </si>
  <si>
    <t>TABLA F09</t>
  </si>
  <si>
    <t>TABLA F11</t>
  </si>
  <si>
    <t>LICENCIAS MÉDICAS TRAMITADAS Y DÍAS OTORGADOS POR TIPO SECTOR (2018)</t>
  </si>
  <si>
    <t>Número de licencias médicas tramitadas, según tipo de sector año 2018</t>
  </si>
  <si>
    <t>TIPO DE SECTOR</t>
  </si>
  <si>
    <t>Público</t>
  </si>
  <si>
    <t>Privado</t>
  </si>
  <si>
    <t>Número de licencias médicas tramitadas, según tipo de sector y sexo año 2018</t>
  </si>
  <si>
    <t>Número de licencias médicas tramitadas, según tipo de sector y tramo etario año 2018</t>
  </si>
  <si>
    <t>Número de licencias médicas tramitadas, según tipo de sector y diagnóstico año 2018</t>
  </si>
  <si>
    <t>Número de días otorgados, según tipo de sector año 2018</t>
  </si>
  <si>
    <t>FONASA</t>
  </si>
  <si>
    <t>Número de días otorgados, según tipo de sector y sexo año 2018</t>
  </si>
  <si>
    <t>Número de días otorgados, según tipo de sector y tramo etario año 2018</t>
  </si>
  <si>
    <t>Número de días otorgados, según tipo de sector y diagnóstico año 2018</t>
  </si>
  <si>
    <t>TABLA F12</t>
  </si>
  <si>
    <t>LICENCIAS MÉDICAS AUTORIZADAS Y DÍAS PAGADOS POR TIPO SECTOR (2018)</t>
  </si>
  <si>
    <t>Número de licencias médicas autorizadas, según tipo de sector año 2018</t>
  </si>
  <si>
    <t>Número de licencias médicas autorizadas, según sexo año 2018</t>
  </si>
  <si>
    <t>Número de licencias médicas autorizadas, según tipo de sector y tramo etario año 2018</t>
  </si>
  <si>
    <t>Número de licencias médicas autorizadas, según tipo de sector y diagnóstico año 2018</t>
  </si>
  <si>
    <t>Número de días pagados, según tipo de sector año 2018</t>
  </si>
  <si>
    <t>Número de días pagados, según tipo de sector y sexo año 2018</t>
  </si>
  <si>
    <t>Número de días pagados, según tipo de sector y tramo etario año 2018</t>
  </si>
  <si>
    <t>Número de días pagados, según tipo de sector y diagnóstico año 2018</t>
  </si>
  <si>
    <t>TABLA F13</t>
  </si>
  <si>
    <t>LICENCIAS MÉDICAS RECHAZADAS Y DÍAS RECHAZADOS POR TIPO SECTOR (2018)</t>
  </si>
  <si>
    <t>Número de licencias médicas rechazadas, según tipo de sector año 2018</t>
  </si>
  <si>
    <t>Número de licencias médicas rechazadas FONASA, según tipo de sector y sexo año 2018</t>
  </si>
  <si>
    <t>Número de licencias médicas rechazadas, según tipo de sector y tramo etario año 2018</t>
  </si>
  <si>
    <t>Número de licencias médicas rechazadas, según tipo de sector y diagnóstico año 2018</t>
  </si>
  <si>
    <t>Número de días rechazados, según tipo de sector año 2018</t>
  </si>
  <si>
    <t>Número de días rechazados, según tipo de sector y sexo año 2018</t>
  </si>
  <si>
    <t>Número de días rechazados, según tipo de sector y tramo etario año 2018</t>
  </si>
  <si>
    <t>Número de días rechazados, según tipo de sector y diagnóstico año 2018</t>
  </si>
  <si>
    <t>LICENCIAS MÉDICAS TRAMITADAS Y DÍAS OTORGADOS</t>
  </si>
  <si>
    <t>LICENCIAS MÉDICAS AUTORIZADAS Y DÍAS PAGADOS</t>
  </si>
  <si>
    <t>LICENCIAS MÉDICAS RECHAZADAS Y DÍAS RECHAZADOS</t>
  </si>
  <si>
    <t>LICENCIAS MÉDICAS TRAMITADAS Y DÍAS OTORGADOS POR PRINCIPALES GRUPOS DIAGNÓSTICO (CIE-10)</t>
  </si>
  <si>
    <t>LICENCIAS MÉDICAS AUTORIZADAS Y DÍAS PAGADOS POR PRINCIPALES GRUPOS DIAGNÓSTICO (CIE-10)</t>
  </si>
  <si>
    <t>LICENCIAS MÉDICAS RECHAZADAS Y DÍAS RECHAZADOS POR PRINCIPALES GRUPOS DIAGNÓSTICO (CIE-10)</t>
  </si>
  <si>
    <t>GASTO POR SUBSIDIO POR INCAPACIDAD LABORAL</t>
  </si>
  <si>
    <t>INDICADORES DE GASTO POR SUBSIDIO POR INCAPACIDAD LABORAL</t>
  </si>
  <si>
    <t>LICENCIAS MÉDICAS TRAMITADAS Y DÍAS OTORGADOS POR TIPO SECTOR</t>
  </si>
  <si>
    <t>LICENCIAS MÉDICAS AUTORIZADAS Y DÍAS PAGADOS POR TIPO SECTOR</t>
  </si>
  <si>
    <t>LICENCIAS MÉDICAS RECHAZADAS Y DÍAS RECHAZADOS POR TIPO SECTOR</t>
  </si>
  <si>
    <t>F03</t>
  </si>
  <si>
    <t>INDICADORES DE GASTO EN SUBSIDIOS POR INCAPACIDAD LABORAL (2014-2018)</t>
  </si>
  <si>
    <t>Gasto en SIL por día pagado (miles $ de diciembre 2018) años 2014-2018</t>
  </si>
  <si>
    <t>Gasto en SIL por licencia médica autorizada (miles $ de diciembre 2018) años 2014-2018</t>
  </si>
  <si>
    <t>Número de días pagados por licencia médica autorizada, años 2014-2018</t>
  </si>
  <si>
    <t>Gasto en SIL por licencias médicas (miles $ de diciembre 2018) años 2014-2018</t>
  </si>
  <si>
    <t>Gasto en SIL nominal por licencias médicas (miles $ de cada año) años 2014-2018</t>
  </si>
  <si>
    <t>Número de días rechazados, año 2018</t>
  </si>
  <si>
    <t>Número de licencias médicas rechazadas año 2018</t>
  </si>
  <si>
    <t>Número de días pagados año 2018</t>
  </si>
  <si>
    <t>Número de licencias médicas autorizadas año 2018</t>
  </si>
  <si>
    <t>Número de días otorgados año 2018</t>
  </si>
  <si>
    <t>Número de licencias médicas tramitadas año 2018</t>
  </si>
  <si>
    <t>Número de licencias médicas rechazadas y días rechazados año 2018</t>
  </si>
  <si>
    <t>Elaborado por División Desarrollo Institucional - Departamento de Estudios y Estadísticas - Data Ware House FONASA</t>
  </si>
  <si>
    <t>AÑOS 2009-2018</t>
  </si>
  <si>
    <t>05</t>
  </si>
  <si>
    <t>06</t>
  </si>
  <si>
    <t>07</t>
  </si>
  <si>
    <t>08</t>
  </si>
  <si>
    <t>F</t>
  </si>
  <si>
    <t>Licencias Médicas y Subsidio de Incapacidad Laboral</t>
  </si>
  <si>
    <t>Licencias Médicas tramitadas y días otorgados</t>
  </si>
  <si>
    <t>03</t>
  </si>
  <si>
    <t>Licencias Médicas autorizadas y días pagados</t>
  </si>
  <si>
    <t>Licencias Médicas rechazadas y días rechazados</t>
  </si>
  <si>
    <t>Licencias Médicas tramitadas y días otorgados por principales grupos de diagnósticos (CIE-10)</t>
  </si>
  <si>
    <t>Licencias Médicas autorizadas y días pagados por principales grupos de diagnósticos (CIE-10)</t>
  </si>
  <si>
    <t>Licencias Médicas rechazadas y días rechazados por principales grupos de diagnósticos (CIE-10)</t>
  </si>
  <si>
    <t>Gasto por Subsidio por Incapacidad Laboral</t>
  </si>
  <si>
    <t>Indicadores de gasto por Subsidio por Incapacidad Laboral</t>
  </si>
  <si>
    <t>Licencias Médicas tramitadas y días otorgados por tipo sector</t>
  </si>
  <si>
    <t>Licencias Médicas autorizadas y días pagados por tipo sector</t>
  </si>
  <si>
    <t>13</t>
  </si>
  <si>
    <t>Licencias Médicas rechazadas y días rechazados por tipo sector</t>
  </si>
  <si>
    <t>Préstamos Médicos</t>
  </si>
  <si>
    <t>16</t>
  </si>
  <si>
    <t>17</t>
  </si>
  <si>
    <t>18</t>
  </si>
  <si>
    <t>19</t>
  </si>
  <si>
    <t>20</t>
  </si>
  <si>
    <t>23a</t>
  </si>
  <si>
    <t>23b</t>
  </si>
  <si>
    <t>24</t>
  </si>
  <si>
    <t>25</t>
  </si>
  <si>
    <t>26</t>
  </si>
  <si>
    <t>Estadística de Población por sistema de salud, años 1990-2018</t>
  </si>
  <si>
    <t>Estadística de Población Beneficiaria FONASA por sexo y grupos de edad, años 2017-2018</t>
  </si>
  <si>
    <t>Distribución Población Beneficiaria, según región y grupos de ingreso, respecto de población total, regional y nacional, año 2018</t>
  </si>
  <si>
    <t>Estadísticas de Población Beneficiaria de FONASA según tipo de Beneficiario, años 2005-2018</t>
  </si>
  <si>
    <t>Número de cotizantes de Fonasa según tipo, años 2010-2018</t>
  </si>
  <si>
    <t>Número de cotizantes de Fonasa por región, años 2012-2018</t>
  </si>
  <si>
    <t>Número de cotizantes de Fonasa por tramo de renta imponible, años 2012-2018</t>
  </si>
  <si>
    <t>Número de cotizantes de Fonasa por sexo y tramo de edad, años 2012-2018</t>
  </si>
  <si>
    <t>Población Inscrita validada en Atención Primaria, según Tipo de Establecimiento y Sexo 2017-2018</t>
  </si>
  <si>
    <t>Población Inscrita validada en Atención Primaria, según Servicio de Salud y Sexo para Establecimientos dependientes Municipales 2017-2018</t>
  </si>
  <si>
    <t>Población Inscrita validada en Atención Primaria, según Comuna y Sexo para Establecimientos dependientes Municipales 2017-2018</t>
  </si>
  <si>
    <t>Población Inscrita validada en Atención Primaria, según Servicio de Salud, Comuna y Sexo para Establecimientos dependientes ONG 2017-2018</t>
  </si>
  <si>
    <t xml:space="preserve">Modalidad Libre Elección, actividad por grupos de prestaciones de salud y niveles de atención, años 2017-2018, mujeres </t>
  </si>
  <si>
    <t xml:space="preserve">Modalidad Libre Elección, actividad por grupos de prestaciones de salud y niveles de atención, años 2017-2018, hombres </t>
  </si>
  <si>
    <t>Modalidad Libre Elección, actividad por grupos de prestaciones de salud y niveles de atención, años 2017-2018, totalidad población</t>
  </si>
  <si>
    <t xml:space="preserve">Modalidad Libre Elección, gasto por grupo de prestaciones de salud, años 2017-2018, mujeres </t>
  </si>
  <si>
    <t xml:space="preserve">Modalidad Libre Elección, gasto por grupo de prestaciones de salud, años 2017-2018, hombres </t>
  </si>
  <si>
    <t>Modalidad Libre Elección, Actividad y Gasto en prestaciones otorgadas a aseguradas MUJERES por tramos de edad, año 2018</t>
  </si>
  <si>
    <t>Modalidad Libre Elección, Actividad y Gasto en prestaciones otorgadas a asegurados HOMBRES por tramos de edad, año 2018</t>
  </si>
  <si>
    <t>Modalidad Libre Elección, Actividad y Gasto en prestaciones otorgadas a la totalidad de la población por tramos de edad, año 2018</t>
  </si>
  <si>
    <t>Modalidad Libre Elección, Actividad y Gasto en prestaciones otorgadas a aseguradas MUJERES por mes de emisión, año 2018</t>
  </si>
  <si>
    <t>Modalidad Libre Elección, Actividad y Gasto en prestaciones otorgadas a asegurados HOMBRES por mes de emisión, año 2018</t>
  </si>
  <si>
    <t>Modalidad Libre Elección, Actividad y Gasto en prestaciones otorgadas a la totalidad de la población por mes de emisión, año 2018</t>
  </si>
  <si>
    <t>Modalidad Libre Elección, Actividad y Gasto en prestaciones otorgadas a aseguradas MUJERES por región de emisión, año 2018</t>
  </si>
  <si>
    <t>Modalidad Libre Elección, Actividad y Gasto en prestaciones otorgadas a asegurados HOMBRES por región de emisión, año 2018</t>
  </si>
  <si>
    <t>Modalidad Libre Elección, Actividad y Gasto en prestaciones otorgadas a la totalidad de la población por región de emisión, año 2018</t>
  </si>
  <si>
    <t>Modalidad Libre Elección, gasto por grupo de prestaciones de salud, años 2017-2018, totalidad población</t>
  </si>
  <si>
    <t xml:space="preserve">Modalidad Libre Elección, Cantidad y Gasto en prestaciones relativas al Pago Asociado a Diagnóstico, años 2017-2018, mujeres </t>
  </si>
  <si>
    <t xml:space="preserve">Modalidad Libre Elección, Cantidad y Gasto en prestaciones relativas al Pago Asociado a Diagnóstico, años 2017-2018, hombres </t>
  </si>
  <si>
    <t>Modalidad Libre Elección, Cantidad y Gasto en prestaciones relativas al Pago Asociado a Diagnóstico, años 2017-2018, totalidad población</t>
  </si>
  <si>
    <t xml:space="preserve">Modalidad Libre Elección, Actividad y Gasto en prestaciones otorgadas a aseguradas sexo MUJERES por tramos de edad, año 2017 </t>
  </si>
  <si>
    <t>Estadísticas de Préstamos Médicos, otorgados y recuperados por región, Modalidad Libre Elección e Institucional, años 2017-2018</t>
  </si>
  <si>
    <t>Monto Préstamos Médicos otorgados y recuperados, años 1991-2018 en miles de pesos de cada año (4)</t>
  </si>
  <si>
    <t>Préstamos Médicos según tipo y Modalidad de Atención, años 2003-2018 (4)</t>
  </si>
  <si>
    <t>Monto promedio y cantidad de Préstamos Médicos otorgados según tipo, años 2003-2018 (4)</t>
  </si>
  <si>
    <t>Seguimiento de la recuperación de Préstamos Médicos, según año de otorgamiento y de  recuperación, años 2003-2018 (4)</t>
  </si>
  <si>
    <t>Estadísticas de Préstamos Médicos otorgados por sexo y grupos de edad solicitante, años 2017-2018</t>
  </si>
  <si>
    <t>Préstamos Médicos Otorgados, su desagregación por grupo de prestaciones de salud otorgadas. Modalidad Libre Elección, años 2017-2018</t>
  </si>
  <si>
    <t>Estadística de Población Asegurada del FONASA, según Region, Servicio de Salud, comuna, grupos de ingreso y sexo, y su participación en población total nacional, a Diciembre de 2018</t>
  </si>
  <si>
    <t>Estadística de asegurados del FONASA, por Región, Servicios de Salud, Comuna y  Grupos de Edad, a Diciembre de 2018</t>
  </si>
  <si>
    <t>Estadísticas de Préstamos Médicos otorgados por region, sexo y tramo de ingreso solicitante, año 2018</t>
  </si>
  <si>
    <t>Estadísticas de Préstamos Médicos otorgados por sexo y tramo de renta imponible del afiliado asociado, año 2018</t>
  </si>
  <si>
    <t>Monto Préstamos Médicos otorgados y recuperados, años 1991-2018 en miles de pesos año 2018 (4)</t>
  </si>
  <si>
    <t>BOLETÍN ESTADÍSTICO 2017-2018</t>
  </si>
  <si>
    <t>Distribución Población Beneficiaria, según región y tramos de ingreso, respecto de población total, regional y nacional, año 2018</t>
  </si>
  <si>
    <t>Estadística de Población Beneficiaria del FONASA según tipo de Beneficiario, años 2005-2018</t>
  </si>
  <si>
    <t>En esta sección se presentan las características de la población beneficiaria del sistema público de salud según: sexo, edad, región, tipo de beneficiario y  tipo de cotizante. Además, se encuentra la población inscrita validada en Atención Primaria según: tipo de establecimiento, sexo y comuna.</t>
  </si>
  <si>
    <t>C01</t>
  </si>
  <si>
    <t>Estadística de Población Beneficiaria FONASA y su participación respecto de otros sistemas, años 1990-2018</t>
  </si>
  <si>
    <t>C05</t>
  </si>
  <si>
    <t>C06</t>
  </si>
  <si>
    <t>C07</t>
  </si>
  <si>
    <t>C08</t>
  </si>
  <si>
    <t>Cotizantes del Fonasa según tipo, años 2010-2018</t>
  </si>
  <si>
    <t>Número de cotizantes del Fonasa según tramo de renta imponible, años 2012-2018</t>
  </si>
  <si>
    <t>Modalidad Libre Elección, Actividad y Gasto en prestaciones otorgadas a asegurados HOMBRES por tramos de edad, (*) año 2018 (3)</t>
  </si>
  <si>
    <t>Modalidad Libre Elección, Actividad y Gasto en prestaciones otorgadas a la totalidad de la población por tramos de edad, (*) año 2018 (3)</t>
  </si>
  <si>
    <t>Modalidad Libre Elección, Actividad y Gasto en prestaciones otorgadas a aseguradas MUJERES por mes de emisión, (*) año 2018 (4)</t>
  </si>
  <si>
    <t>Modalidad Libre Elección, Actividad y Gasto en prestaciones otorgadas a asegurados HOMBRES por mes de emisión, (*) año 2018 (4)</t>
  </si>
  <si>
    <t>Modalidad Libre Elección, Actividad y Gasto en prestaciones otorgadas a la totalidad de la población por mes de emisión, (*) año 2018 (4)</t>
  </si>
  <si>
    <t>Modalidad Libre Elección, Actividad y Gasto en prestaciones otorgadas a aseguradas MUJERES por región de emisión, (*) año 2018 (4)</t>
  </si>
  <si>
    <t>Modalidad Libre Elección, Actividad y Gasto en prestaciones otorgadas a asegurados HOMBRES por región de emisión, (*) año 2018 (4)</t>
  </si>
  <si>
    <t>Modalidad Libre Elección, Actividad y Gasto en prestaciones otorgadas a la totalidad de la población por región de emisión, (*) año 2018 (4)</t>
  </si>
  <si>
    <t>Modalidad Libre Elección, actividad por grupos de prestaciones de salud y niveles de atención, años 2017-2018, mujeres  (1)</t>
  </si>
  <si>
    <t>Modalidad Libre Elección, actividad por grupos de prestaciones de salud y niveles de atención, años 2017-2018, hombres  (1)</t>
  </si>
  <si>
    <t>Modalidad Libre Elección, gasto por grupo de prestaciones de salud, años 2017-2018, mujeres (1)</t>
  </si>
  <si>
    <t>Modalidad Libre Elección, gasto por grupo de prestaciones de salud, años 2017-2018, hombres (1)</t>
  </si>
  <si>
    <t>Modalidad Libre Elección, Cantidad y Gasto en prestaciones relativas al Pago Asociado a Diagnóstico, años 2017-2018, mujeres (1)</t>
  </si>
  <si>
    <t>Modalidad Libre Elección, Cantidad y Gasto en prestaciones relativas al Pago Asociado a Diagnóstico, años 2017-2018, hombres (1)</t>
  </si>
  <si>
    <t>(valores en miles de pesos de año 2018)</t>
  </si>
  <si>
    <t>Modalidad Libre Elección, Actividad y Gasto en prestaciones otorgadas a aseguradas sexo MUJERES por tramos de edad, (*) año 2018 (3)</t>
  </si>
  <si>
    <t>Monto Préstamos Médicos otorgados y recuperados, años 1991-2018 en miles de pesos año 2017 (4)</t>
  </si>
  <si>
    <t>Estadística de Asegurados del FONASA por Servicio de Salud, Comuna, Grupos de Edad y Sexo, a Diciembre de 2018</t>
  </si>
  <si>
    <t>Estadística de Asegurados del FONASA según Región, Servicios de Salud, Comuna, Grupos de Ingreso y Sexo. Y su participación en población total nacional, a Diciembre 2018</t>
  </si>
  <si>
    <r>
      <rPr>
        <b/>
        <sz val="8"/>
        <color indexed="8"/>
        <rFont val="Arial"/>
        <family val="2"/>
      </rPr>
      <t>Nota:</t>
    </r>
    <r>
      <rPr>
        <sz val="8"/>
        <color indexed="8"/>
        <rFont val="Arial"/>
        <family val="2"/>
      </rPr>
      <t xml:space="preserve"> Licencias Médicas corresponden a Curativa Común, tipo 1, 2 y 7, ingresadas y resueltas (con resolución) por la COMPIN.</t>
    </r>
  </si>
  <si>
    <t>C03a</t>
  </si>
  <si>
    <t>Distribución Población Beneficiaria, según región y tramos de ingreso, respecto de población total, regional y nacional, año 2017</t>
  </si>
  <si>
    <t>AÑOS 2015-2018</t>
  </si>
  <si>
    <t>Número de cotizantes del Fonasa por región, años 2015-2018</t>
  </si>
  <si>
    <t>AÑOS 2015 - 2018</t>
  </si>
  <si>
    <t>COTIZANTES SEGÚN GRUPOS DE EDAD Y SEXO,  AÑOS 2015-2018</t>
  </si>
  <si>
    <t>Cotizantes según grupos de edad y sexo, años 2015-2018</t>
  </si>
  <si>
    <t>(3) Información años 2016, 2017 y 2018 preliminar</t>
  </si>
  <si>
    <t>(2) Información años 2016, 2017 y 2018 preliminar</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</si>
</sst>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3" formatCode="_-* #,##0.00_-;\-* #,##0.00_-;_-* &quot;-&quot;??_-;_-@_-"/>
    <numFmt numFmtId="164" formatCode="_-* #,##0\ _p_t_a_-;\-* #,##0\ _p_t_a_-;_-* &quot;-&quot;??\ _p_t_a_-;_-@_-"/>
    <numFmt numFmtId="165" formatCode="_-* #,##0.0_-;\-* #,##0.0_-;_-* &quot;-&quot;??_-;_-@_-"/>
    <numFmt numFmtId="166" formatCode="_-* #,##0_-;\-* #,##0_-;_-* &quot;-&quot;??_-;_-@_-"/>
    <numFmt numFmtId="167" formatCode="0.0"/>
    <numFmt numFmtId="168" formatCode="0.0%"/>
    <numFmt numFmtId="169" formatCode="#,##0_ ;[Red]\-#,##0\ "/>
    <numFmt numFmtId="170" formatCode="#,##0.0"/>
    <numFmt numFmtId="171" formatCode="_-* #,##0\ _p_t_a_-;\-* #,##0\ _p_t_a_-;_-* &quot;-&quot;\ _p_t_a_-;_-@_-"/>
    <numFmt numFmtId="172" formatCode="#,##0;[Red]#,##0"/>
    <numFmt numFmtId="173" formatCode="_(* #,##0_);_(* \(#,##0\);_(* &quot;-&quot;??_);_(@_)"/>
    <numFmt numFmtId="174" formatCode="_-* #,##0.00000_-;\-* #,##0.00000_-;_-* &quot;-&quot;??_-;_-@_-"/>
    <numFmt numFmtId="175" formatCode="#,##0.000"/>
    <numFmt numFmtId="176" formatCode="_-* #,##0.000_-;\-* #,##0.000_-;_-* &quot;-&quot;???_-;_-@_-"/>
    <numFmt numFmtId="177" formatCode="_-* #,##0.00\ _p_t_a_-;\-* #,##0.00\ _p_t_a_-;_-* &quot;-&quot;??\ _p_t_a_-;_-@_-"/>
  </numFmts>
  <fonts count="93">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font>
    <font>
      <b/>
      <sz val="11"/>
      <name val="Arial"/>
      <family val="2"/>
    </font>
    <font>
      <b/>
      <sz val="10"/>
      <color indexed="8"/>
      <name val="Arial"/>
      <family val="2"/>
    </font>
    <font>
      <b/>
      <sz val="10"/>
      <name val="Arial"/>
      <family val="2"/>
    </font>
    <font>
      <sz val="10"/>
      <name val="Arial"/>
      <family val="2"/>
    </font>
    <font>
      <b/>
      <sz val="8"/>
      <name val="Arial"/>
      <family val="2"/>
    </font>
    <font>
      <sz val="10"/>
      <color indexed="8"/>
      <name val="Arial"/>
      <family val="2"/>
    </font>
    <font>
      <sz val="11"/>
      <color indexed="8"/>
      <name val="Calibri"/>
      <family val="2"/>
    </font>
    <font>
      <sz val="11"/>
      <color indexed="8"/>
      <name val="Arial"/>
      <family val="2"/>
    </font>
    <font>
      <sz val="8"/>
      <color indexed="8"/>
      <name val="Arial"/>
      <family val="2"/>
    </font>
    <font>
      <b/>
      <sz val="8"/>
      <color indexed="8"/>
      <name val="Arial"/>
      <family val="2"/>
    </font>
    <font>
      <sz val="11"/>
      <color indexed="10"/>
      <name val="Calibri"/>
      <family val="2"/>
    </font>
    <font>
      <b/>
      <sz val="10"/>
      <color theme="1"/>
      <name val="Arial"/>
      <family val="2"/>
    </font>
    <font>
      <sz val="10"/>
      <color theme="1"/>
      <name val="Arial"/>
      <family val="2"/>
    </font>
    <font>
      <b/>
      <u/>
      <sz val="8"/>
      <name val="Arial"/>
      <family val="2"/>
    </font>
    <font>
      <sz val="8"/>
      <color theme="1"/>
      <name val="Calibri"/>
      <family val="2"/>
      <scheme val="minor"/>
    </font>
    <font>
      <sz val="8"/>
      <name val="Arial"/>
      <family val="2"/>
    </font>
    <font>
      <sz val="11"/>
      <color theme="1"/>
      <name val="Arial"/>
      <family val="2"/>
    </font>
    <font>
      <b/>
      <sz val="11"/>
      <color indexed="8"/>
      <name val="Arial"/>
      <family val="2"/>
    </font>
    <font>
      <sz val="11"/>
      <color indexed="49"/>
      <name val="Arial"/>
      <family val="2"/>
    </font>
    <font>
      <sz val="11"/>
      <color indexed="10"/>
      <name val="Arial"/>
      <family val="2"/>
    </font>
    <font>
      <sz val="8"/>
      <color theme="1"/>
      <name val="Arial"/>
      <family val="2"/>
    </font>
    <font>
      <b/>
      <sz val="11"/>
      <color theme="1"/>
      <name val="Arial"/>
      <family val="2"/>
    </font>
    <font>
      <b/>
      <sz val="8"/>
      <color theme="1"/>
      <name val="Arial"/>
      <family val="2"/>
    </font>
    <font>
      <sz val="10"/>
      <color theme="1"/>
      <name val="Arial "/>
    </font>
    <font>
      <b/>
      <sz val="10"/>
      <color indexed="8"/>
      <name val="Arial "/>
    </font>
    <font>
      <b/>
      <sz val="10"/>
      <color indexed="9"/>
      <name val="Arial "/>
    </font>
    <font>
      <sz val="10"/>
      <color indexed="8"/>
      <name val="Arial "/>
    </font>
    <font>
      <sz val="10"/>
      <color indexed="9"/>
      <name val="Arial "/>
    </font>
    <font>
      <b/>
      <sz val="10"/>
      <name val="Arial "/>
    </font>
    <font>
      <sz val="10"/>
      <name val="Arial "/>
    </font>
    <font>
      <sz val="8"/>
      <color theme="1"/>
      <name val="Arial "/>
    </font>
    <font>
      <b/>
      <sz val="10"/>
      <color indexed="9"/>
      <name val="Arial"/>
      <family val="2"/>
    </font>
    <font>
      <sz val="10"/>
      <color indexed="10"/>
      <name val="Arial"/>
      <family val="2"/>
    </font>
    <font>
      <sz val="10"/>
      <color indexed="9"/>
      <name val="Arial"/>
      <family val="2"/>
    </font>
    <font>
      <b/>
      <sz val="12"/>
      <color indexed="9"/>
      <name val="Arial"/>
      <family val="2"/>
    </font>
    <font>
      <sz val="11"/>
      <color indexed="9"/>
      <name val="Arial"/>
      <family val="2"/>
    </font>
    <font>
      <i/>
      <sz val="16"/>
      <color indexed="9"/>
      <name val="Arial"/>
      <family val="2"/>
    </font>
    <font>
      <b/>
      <i/>
      <sz val="16"/>
      <color indexed="9"/>
      <name val="Arial"/>
      <family val="2"/>
    </font>
    <font>
      <b/>
      <i/>
      <sz val="10"/>
      <color indexed="9"/>
      <name val="Arial"/>
      <family val="2"/>
    </font>
    <font>
      <b/>
      <u/>
      <sz val="10"/>
      <color theme="1"/>
      <name val="Arial"/>
      <family val="2"/>
    </font>
    <font>
      <sz val="28"/>
      <color theme="1"/>
      <name val="Arial"/>
      <family val="2"/>
    </font>
    <font>
      <i/>
      <sz val="20"/>
      <color theme="1"/>
      <name val="Arial"/>
      <family val="2"/>
    </font>
    <font>
      <u/>
      <sz val="11"/>
      <color theme="1"/>
      <name val="Arial"/>
      <family val="2"/>
    </font>
    <font>
      <u/>
      <sz val="10"/>
      <color theme="1"/>
      <name val="Arial"/>
      <family val="2"/>
    </font>
    <font>
      <sz val="11"/>
      <name val="Arial"/>
      <family val="2"/>
    </font>
    <font>
      <b/>
      <i/>
      <sz val="11"/>
      <name val="Arial"/>
      <family val="2"/>
    </font>
    <font>
      <i/>
      <sz val="10"/>
      <color indexed="8"/>
      <name val="ARIAL"/>
      <family val="2"/>
    </font>
    <font>
      <i/>
      <sz val="10"/>
      <color theme="1"/>
      <name val="Arial"/>
      <family val="2"/>
    </font>
    <font>
      <sz val="8"/>
      <color indexed="10"/>
      <name val="Arial"/>
      <family val="2"/>
    </font>
    <font>
      <i/>
      <sz val="10"/>
      <name val="Arial"/>
      <family val="2"/>
    </font>
    <font>
      <sz val="9"/>
      <name val="Arial"/>
      <family val="2"/>
    </font>
    <font>
      <sz val="9"/>
      <color indexed="8"/>
      <name val="Arial"/>
      <family val="2"/>
    </font>
    <font>
      <b/>
      <u/>
      <sz val="8"/>
      <color indexed="8"/>
      <name val="Arial"/>
      <family val="2"/>
    </font>
    <font>
      <b/>
      <u/>
      <sz val="10"/>
      <name val="Arial"/>
      <family val="2"/>
    </font>
    <font>
      <sz val="12"/>
      <name val="Helvetica-Narrow"/>
      <family val="2"/>
    </font>
    <font>
      <i/>
      <sz val="9"/>
      <name val="Arial"/>
      <family val="2"/>
    </font>
    <font>
      <b/>
      <sz val="9"/>
      <name val="Arial"/>
      <family val="2"/>
    </font>
    <font>
      <b/>
      <sz val="11"/>
      <color indexed="49"/>
      <name val="Arial"/>
      <family val="2"/>
    </font>
    <font>
      <sz val="9"/>
      <color indexed="49"/>
      <name val="Arial"/>
      <family val="2"/>
    </font>
    <font>
      <b/>
      <sz val="9"/>
      <color indexed="49"/>
      <name val="Arial"/>
      <family val="2"/>
    </font>
    <font>
      <b/>
      <sz val="11"/>
      <color indexed="9"/>
      <name val="Arial"/>
      <family val="2"/>
    </font>
    <font>
      <sz val="10"/>
      <color rgb="FF000000"/>
      <name val="Arial"/>
      <family val="2"/>
    </font>
    <font>
      <sz val="11"/>
      <color theme="1"/>
      <name val="Arial "/>
    </font>
    <font>
      <i/>
      <sz val="8"/>
      <name val="Arial"/>
      <family val="2"/>
    </font>
    <font>
      <sz val="10"/>
      <color indexed="16"/>
      <name val="Arial"/>
      <family val="2"/>
    </font>
    <font>
      <i/>
      <sz val="8"/>
      <color indexed="10"/>
      <name val="Arial"/>
      <family val="2"/>
    </font>
    <font>
      <b/>
      <sz val="11"/>
      <name val="Arial "/>
    </font>
    <font>
      <sz val="11"/>
      <color indexed="8"/>
      <name val="Arial "/>
    </font>
    <font>
      <b/>
      <sz val="8"/>
      <name val="Arial "/>
    </font>
    <font>
      <b/>
      <sz val="8"/>
      <color indexed="8"/>
      <name val="Arial "/>
    </font>
    <font>
      <sz val="8"/>
      <name val="Arial "/>
    </font>
    <font>
      <i/>
      <sz val="8"/>
      <color indexed="10"/>
      <name val="Arial "/>
    </font>
    <font>
      <sz val="9"/>
      <name val="Arial "/>
    </font>
    <font>
      <b/>
      <sz val="9"/>
      <name val="Arial "/>
    </font>
    <font>
      <i/>
      <sz val="8"/>
      <name val="Arial "/>
    </font>
    <font>
      <b/>
      <u/>
      <sz val="8"/>
      <name val="Arial "/>
    </font>
    <font>
      <b/>
      <sz val="9"/>
      <color indexed="8"/>
      <name val="Arial"/>
      <family val="2"/>
    </font>
    <font>
      <sz val="9"/>
      <color theme="1"/>
      <name val="Arial"/>
      <family val="2"/>
    </font>
    <font>
      <b/>
      <sz val="9"/>
      <color theme="1"/>
      <name val="Arial"/>
      <family val="2"/>
    </font>
    <font>
      <b/>
      <i/>
      <sz val="15"/>
      <color indexed="9"/>
      <name val="Arial"/>
      <family val="2"/>
    </font>
    <font>
      <b/>
      <sz val="10"/>
      <color theme="1"/>
      <name val="Calibri"/>
      <family val="2"/>
      <scheme val="minor"/>
    </font>
    <font>
      <sz val="10"/>
      <color theme="1"/>
      <name val="Calibri"/>
      <family val="2"/>
      <scheme val="minor"/>
    </font>
    <font>
      <b/>
      <sz val="10"/>
      <name val="Calibri"/>
      <family val="2"/>
      <scheme val="minor"/>
    </font>
    <font>
      <sz val="10"/>
      <name val="Calibri"/>
      <family val="2"/>
      <scheme val="minor"/>
    </font>
    <font>
      <b/>
      <sz val="9"/>
      <color indexed="81"/>
      <name val="Tahoma"/>
      <family val="2"/>
    </font>
    <font>
      <sz val="9"/>
      <color indexed="81"/>
      <name val="Tahoma"/>
      <family val="2"/>
    </font>
    <font>
      <sz val="10"/>
      <color rgb="FFFF0000"/>
      <name val="Calibri"/>
      <family val="2"/>
      <scheme val="minor"/>
    </font>
    <font>
      <b/>
      <vertAlign val="superscript"/>
      <sz val="10"/>
      <color theme="0"/>
      <name val="Calibri"/>
      <family val="2"/>
      <scheme val="minor"/>
    </font>
    <font>
      <u/>
      <sz val="11"/>
      <color theme="10"/>
      <name val="Calibri"/>
      <family val="2"/>
      <scheme val="minor"/>
    </font>
  </fonts>
  <fills count="17">
    <fill>
      <patternFill patternType="none"/>
    </fill>
    <fill>
      <patternFill patternType="gray125"/>
    </fill>
    <fill>
      <patternFill patternType="solid">
        <fgColor theme="0"/>
        <bgColor indexed="9"/>
      </patternFill>
    </fill>
    <fill>
      <patternFill patternType="solid">
        <fgColor theme="0"/>
        <bgColor indexed="64"/>
      </patternFill>
    </fill>
    <fill>
      <patternFill patternType="solid">
        <fgColor indexed="9"/>
        <bgColor indexed="64"/>
      </patternFill>
    </fill>
    <fill>
      <patternFill patternType="solid">
        <fgColor indexed="22"/>
        <bgColor indexed="22"/>
      </patternFill>
    </fill>
    <fill>
      <patternFill patternType="solid">
        <fgColor indexed="9"/>
        <bgColor indexed="9"/>
      </patternFill>
    </fill>
    <fill>
      <patternFill patternType="solid">
        <fgColor rgb="FF002060"/>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4" tint="-0.499984740745262"/>
        <bgColor indexed="22"/>
      </patternFill>
    </fill>
    <fill>
      <patternFill patternType="solid">
        <fgColor theme="6" tint="0.39997558519241921"/>
        <bgColor indexed="64"/>
      </patternFill>
    </fill>
    <fill>
      <patternFill patternType="solid">
        <fgColor theme="8" tint="0.79998168889431442"/>
        <bgColor indexed="64"/>
      </patternFill>
    </fill>
    <fill>
      <patternFill patternType="solid">
        <fgColor theme="6" tint="0.79998168889431442"/>
        <bgColor indexed="65"/>
      </patternFill>
    </fill>
    <fill>
      <patternFill patternType="solid">
        <fgColor rgb="FFFFC000"/>
        <bgColor indexed="64"/>
      </patternFill>
    </fill>
    <fill>
      <patternFill patternType="solid">
        <fgColor theme="4" tint="0.59999389629810485"/>
        <bgColor indexed="64"/>
      </patternFill>
    </fill>
    <fill>
      <patternFill patternType="solid">
        <fgColor rgb="FFFFFFFF"/>
        <bgColor rgb="FF000000"/>
      </patternFill>
    </fill>
  </fills>
  <borders count="51">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30"/>
      </bottom>
      <diagonal/>
    </border>
    <border>
      <left/>
      <right/>
      <top style="thin">
        <color indexed="30"/>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medium">
        <color indexed="64"/>
      </top>
      <bottom/>
      <diagonal/>
    </border>
    <border>
      <left/>
      <right style="hair">
        <color indexed="64"/>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hair">
        <color indexed="8"/>
      </left>
      <right/>
      <top/>
      <bottom/>
      <diagonal/>
    </border>
    <border>
      <left/>
      <right/>
      <top style="thin">
        <color indexed="64"/>
      </top>
      <bottom style="thin">
        <color indexed="64"/>
      </bottom>
      <diagonal/>
    </border>
    <border>
      <left style="hair">
        <color indexed="64"/>
      </left>
      <right/>
      <top/>
      <bottom style="hair">
        <color indexed="64"/>
      </bottom>
      <diagonal/>
    </border>
    <border>
      <left/>
      <right style="hair">
        <color indexed="64"/>
      </right>
      <top style="medium">
        <color indexed="64"/>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right style="hair">
        <color indexed="64"/>
      </right>
      <top style="thin">
        <color indexed="64"/>
      </top>
      <bottom/>
      <diagonal/>
    </border>
    <border>
      <left/>
      <right style="hair">
        <color auto="1"/>
      </right>
      <top style="medium">
        <color auto="1"/>
      </top>
      <bottom style="thin">
        <color indexed="64"/>
      </bottom>
      <diagonal/>
    </border>
    <border>
      <left/>
      <right style="hair">
        <color auto="1"/>
      </right>
      <top/>
      <bottom style="medium">
        <color auto="1"/>
      </bottom>
      <diagonal/>
    </border>
    <border>
      <left/>
      <right style="hair">
        <color auto="1"/>
      </right>
      <top style="thin">
        <color indexed="64"/>
      </top>
      <bottom style="medium">
        <color auto="1"/>
      </bottom>
      <diagonal/>
    </border>
    <border>
      <left/>
      <right style="dotted">
        <color auto="1"/>
      </right>
      <top style="medium">
        <color auto="1"/>
      </top>
      <bottom style="thin">
        <color indexed="64"/>
      </bottom>
      <diagonal/>
    </border>
    <border>
      <left/>
      <right style="dotted">
        <color auto="1"/>
      </right>
      <top/>
      <bottom/>
      <diagonal/>
    </border>
    <border>
      <left style="thin">
        <color theme="8" tint="0.59996337778862885"/>
      </left>
      <right/>
      <top/>
      <bottom/>
      <diagonal/>
    </border>
  </borders>
  <cellStyleXfs count="30">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43" fontId="1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7" fillId="0" borderId="0"/>
    <xf numFmtId="43" fontId="10" fillId="0" borderId="0" applyFont="0" applyFill="0" applyBorder="0" applyAlignment="0" applyProtection="0"/>
    <xf numFmtId="0" fontId="7" fillId="0" borderId="0"/>
    <xf numFmtId="9" fontId="10" fillId="0" borderId="0" applyFont="0" applyFill="0" applyBorder="0" applyAlignment="0" applyProtection="0"/>
    <xf numFmtId="0" fontId="3" fillId="0" borderId="0" applyNumberFormat="0" applyFill="0" applyBorder="0" applyAlignment="0" applyProtection="0">
      <alignment vertical="top"/>
      <protection locked="0"/>
    </xf>
    <xf numFmtId="0" fontId="7" fillId="0" borderId="0"/>
    <xf numFmtId="0" fontId="7" fillId="0" borderId="0"/>
    <xf numFmtId="0" fontId="58" fillId="0" borderId="0"/>
    <xf numFmtId="0" fontId="1" fillId="13" borderId="0" applyNumberFormat="0" applyBorder="0" applyAlignment="0" applyProtection="0"/>
    <xf numFmtId="43" fontId="10" fillId="0" borderId="0" applyFont="0" applyFill="0" applyBorder="0" applyAlignment="0" applyProtection="0"/>
    <xf numFmtId="41" fontId="10" fillId="0" borderId="0" applyFont="0" applyFill="0" applyBorder="0" applyAlignment="0" applyProtection="0"/>
    <xf numFmtId="171" fontId="7" fillId="0" borderId="0" applyFont="0" applyFill="0" applyBorder="0" applyAlignment="0" applyProtection="0"/>
    <xf numFmtId="0" fontId="1" fillId="0" borderId="0"/>
    <xf numFmtId="9" fontId="10" fillId="0" borderId="0" applyFont="0" applyFill="0" applyBorder="0" applyAlignment="0" applyProtection="0"/>
    <xf numFmtId="43" fontId="10" fillId="0" borderId="0" applyFont="0" applyFill="0" applyBorder="0" applyAlignment="0" applyProtection="0"/>
    <xf numFmtId="0" fontId="7" fillId="0" borderId="0">
      <alignment vertical="top"/>
    </xf>
    <xf numFmtId="177"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9" fontId="1" fillId="0" borderId="0" applyFont="0" applyFill="0" applyBorder="0" applyAlignment="0" applyProtection="0"/>
    <xf numFmtId="0" fontId="1" fillId="0" borderId="0"/>
    <xf numFmtId="0" fontId="92" fillId="0" borderId="0" applyNumberFormat="0" applyFill="0" applyBorder="0" applyAlignment="0" applyProtection="0"/>
  </cellStyleXfs>
  <cellXfs count="1064">
    <xf numFmtId="0" fontId="0" fillId="0" borderId="0" xfId="0"/>
    <xf numFmtId="0" fontId="6" fillId="3" borderId="3" xfId="0" applyFont="1" applyFill="1" applyBorder="1" applyAlignment="1">
      <alignment vertical="top"/>
    </xf>
    <xf numFmtId="0" fontId="6" fillId="3" borderId="3" xfId="0" applyFont="1" applyFill="1" applyBorder="1" applyAlignment="1">
      <alignment horizontal="center"/>
    </xf>
    <xf numFmtId="0" fontId="7" fillId="3" borderId="0" xfId="0" applyFont="1" applyFill="1" applyBorder="1" applyAlignment="1">
      <alignment vertical="top"/>
    </xf>
    <xf numFmtId="0" fontId="8" fillId="3" borderId="0" xfId="0" applyFont="1" applyFill="1" applyAlignment="1">
      <alignment vertical="top"/>
    </xf>
    <xf numFmtId="0" fontId="12" fillId="3" borderId="0" xfId="0" applyFont="1" applyFill="1"/>
    <xf numFmtId="0" fontId="9" fillId="3" borderId="1" xfId="0" applyFont="1" applyFill="1" applyBorder="1" applyAlignment="1">
      <alignment vertical="top"/>
    </xf>
    <xf numFmtId="0" fontId="6" fillId="3" borderId="0" xfId="0" applyFont="1" applyFill="1" applyBorder="1" applyAlignment="1">
      <alignment horizontal="center" vertical="top"/>
    </xf>
    <xf numFmtId="0" fontId="9" fillId="3" borderId="0" xfId="0" applyFont="1" applyFill="1" applyAlignment="1">
      <alignment vertical="top"/>
    </xf>
    <xf numFmtId="3" fontId="9" fillId="3" borderId="0" xfId="0" applyNumberFormat="1" applyFont="1" applyFill="1" applyAlignment="1">
      <alignment vertical="top"/>
    </xf>
    <xf numFmtId="165" fontId="9" fillId="3" borderId="0" xfId="0" applyNumberFormat="1" applyFont="1" applyFill="1" applyAlignment="1"/>
    <xf numFmtId="166" fontId="6" fillId="3" borderId="3" xfId="0" applyNumberFormat="1" applyFont="1" applyFill="1" applyBorder="1" applyAlignment="1">
      <alignment vertical="top"/>
    </xf>
    <xf numFmtId="165" fontId="5" fillId="3" borderId="3" xfId="0" applyNumberFormat="1" applyFont="1" applyFill="1" applyBorder="1" applyAlignment="1"/>
    <xf numFmtId="3" fontId="5" fillId="3" borderId="3" xfId="0" applyNumberFormat="1" applyFont="1" applyFill="1" applyBorder="1" applyAlignment="1">
      <alignment vertical="top"/>
    </xf>
    <xf numFmtId="0" fontId="9" fillId="3" borderId="0" xfId="0" applyFont="1" applyFill="1" applyBorder="1" applyAlignment="1">
      <alignment vertical="top"/>
    </xf>
    <xf numFmtId="166" fontId="14" fillId="3" borderId="0" xfId="4" applyNumberFormat="1" applyFont="1" applyFill="1"/>
    <xf numFmtId="3" fontId="6" fillId="2" borderId="0" xfId="0" applyNumberFormat="1" applyFont="1" applyFill="1" applyBorder="1" applyAlignment="1">
      <alignment vertical="top"/>
    </xf>
    <xf numFmtId="0" fontId="6" fillId="2" borderId="0" xfId="0" applyFont="1" applyFill="1" applyBorder="1" applyAlignment="1">
      <alignment vertical="top"/>
    </xf>
    <xf numFmtId="0" fontId="5" fillId="3" borderId="0" xfId="0" applyFont="1" applyFill="1" applyBorder="1" applyAlignment="1">
      <alignment vertical="top"/>
    </xf>
    <xf numFmtId="3" fontId="5" fillId="3" borderId="0" xfId="0" applyNumberFormat="1" applyFont="1" applyFill="1" applyBorder="1" applyAlignment="1">
      <alignment vertical="top"/>
    </xf>
    <xf numFmtId="0" fontId="16" fillId="3" borderId="0" xfId="0" applyFont="1" applyFill="1"/>
    <xf numFmtId="0" fontId="0" fillId="3" borderId="0" xfId="0" applyFill="1"/>
    <xf numFmtId="0" fontId="17" fillId="3" borderId="0" xfId="0" applyFont="1" applyFill="1" applyAlignment="1"/>
    <xf numFmtId="0" fontId="18" fillId="3" borderId="0" xfId="0" applyFont="1" applyFill="1"/>
    <xf numFmtId="0" fontId="19" fillId="3" borderId="0" xfId="0" applyFont="1" applyFill="1" applyAlignment="1"/>
    <xf numFmtId="0" fontId="18" fillId="3" borderId="0" xfId="0" applyFont="1" applyFill="1" applyAlignment="1"/>
    <xf numFmtId="0" fontId="12" fillId="3" borderId="0" xfId="0" applyFont="1" applyFill="1" applyAlignment="1">
      <alignment vertical="top"/>
    </xf>
    <xf numFmtId="0" fontId="20" fillId="4" borderId="0" xfId="0" applyFont="1" applyFill="1"/>
    <xf numFmtId="0" fontId="20" fillId="4" borderId="1" xfId="0" applyFont="1" applyFill="1" applyBorder="1"/>
    <xf numFmtId="0" fontId="21" fillId="4" borderId="3" xfId="0" applyFont="1" applyFill="1" applyBorder="1" applyAlignment="1">
      <alignment horizontal="center" vertical="justify"/>
    </xf>
    <xf numFmtId="0" fontId="16" fillId="4" borderId="0" xfId="0" applyFont="1" applyFill="1" applyAlignment="1">
      <alignment horizontal="center"/>
    </xf>
    <xf numFmtId="0" fontId="16" fillId="4" borderId="0" xfId="0" applyFont="1" applyFill="1"/>
    <xf numFmtId="166" fontId="9" fillId="4" borderId="0" xfId="3" applyNumberFormat="1" applyFont="1" applyFill="1"/>
    <xf numFmtId="166" fontId="16" fillId="4" borderId="0" xfId="0" applyNumberFormat="1" applyFont="1" applyFill="1"/>
    <xf numFmtId="2" fontId="16" fillId="4" borderId="0" xfId="0" applyNumberFormat="1" applyFont="1" applyFill="1" applyAlignment="1">
      <alignment horizontal="center"/>
    </xf>
    <xf numFmtId="2" fontId="20" fillId="4" borderId="0" xfId="0" applyNumberFormat="1" applyFont="1" applyFill="1"/>
    <xf numFmtId="0" fontId="22" fillId="4" borderId="0" xfId="0" applyFont="1" applyFill="1"/>
    <xf numFmtId="167" fontId="16" fillId="4" borderId="0" xfId="0" applyNumberFormat="1" applyFont="1" applyFill="1"/>
    <xf numFmtId="167" fontId="16" fillId="4" borderId="0" xfId="0" applyNumberFormat="1" applyFont="1" applyFill="1" applyAlignment="1">
      <alignment horizontal="center"/>
    </xf>
    <xf numFmtId="166" fontId="22" fillId="4" borderId="0" xfId="3" applyNumberFormat="1" applyFont="1" applyFill="1"/>
    <xf numFmtId="0" fontId="16" fillId="4" borderId="0" xfId="0" applyFont="1" applyFill="1" applyBorder="1"/>
    <xf numFmtId="166" fontId="20" fillId="4" borderId="0" xfId="0" applyNumberFormat="1" applyFont="1" applyFill="1"/>
    <xf numFmtId="167" fontId="16" fillId="4" borderId="0" xfId="0" applyNumberFormat="1" applyFont="1" applyFill="1" applyBorder="1"/>
    <xf numFmtId="167" fontId="16" fillId="4" borderId="0" xfId="0" applyNumberFormat="1" applyFont="1" applyFill="1" applyBorder="1" applyAlignment="1">
      <alignment horizontal="center"/>
    </xf>
    <xf numFmtId="166" fontId="11" fillId="4" borderId="0" xfId="3" applyNumberFormat="1" applyFont="1" applyFill="1"/>
    <xf numFmtId="166" fontId="16" fillId="4" borderId="0" xfId="0" applyNumberFormat="1" applyFont="1" applyFill="1" applyBorder="1"/>
    <xf numFmtId="166" fontId="9" fillId="3" borderId="0" xfId="3" applyNumberFormat="1" applyFont="1" applyFill="1" applyBorder="1"/>
    <xf numFmtId="2" fontId="16" fillId="4" borderId="0" xfId="0" applyNumberFormat="1" applyFont="1" applyFill="1" applyBorder="1" applyAlignment="1">
      <alignment horizontal="center"/>
    </xf>
    <xf numFmtId="166" fontId="23" fillId="4" borderId="0" xfId="0" applyNumberFormat="1" applyFont="1" applyFill="1"/>
    <xf numFmtId="166" fontId="11" fillId="4" borderId="0" xfId="0" applyNumberFormat="1" applyFont="1" applyFill="1"/>
    <xf numFmtId="0" fontId="11" fillId="4" borderId="0" xfId="0" applyFont="1" applyFill="1"/>
    <xf numFmtId="0" fontId="13" fillId="4" borderId="0" xfId="0" applyFont="1" applyFill="1"/>
    <xf numFmtId="0" fontId="24" fillId="4" borderId="0" xfId="0" applyFont="1" applyFill="1"/>
    <xf numFmtId="0" fontId="12" fillId="4" borderId="0" xfId="0" applyFont="1" applyFill="1"/>
    <xf numFmtId="3" fontId="16" fillId="3" borderId="0" xfId="0" applyNumberFormat="1" applyFont="1" applyFill="1"/>
    <xf numFmtId="3" fontId="15" fillId="3" borderId="0" xfId="0" applyNumberFormat="1" applyFont="1" applyFill="1"/>
    <xf numFmtId="10" fontId="16" fillId="3" borderId="0" xfId="5" applyNumberFormat="1" applyFont="1" applyFill="1"/>
    <xf numFmtId="0" fontId="26" fillId="3" borderId="0" xfId="0" applyFont="1" applyFill="1"/>
    <xf numFmtId="0" fontId="24" fillId="3" borderId="0" xfId="0" applyFont="1" applyFill="1"/>
    <xf numFmtId="166" fontId="16" fillId="3" borderId="0" xfId="4" applyNumberFormat="1" applyFont="1" applyFill="1"/>
    <xf numFmtId="166" fontId="15" fillId="3" borderId="0" xfId="4" applyNumberFormat="1" applyFont="1" applyFill="1"/>
    <xf numFmtId="166" fontId="15" fillId="3" borderId="5" xfId="4" applyNumberFormat="1" applyFont="1" applyFill="1" applyBorder="1"/>
    <xf numFmtId="0" fontId="2" fillId="3" borderId="0" xfId="0" applyFont="1" applyFill="1"/>
    <xf numFmtId="166" fontId="0" fillId="3" borderId="0" xfId="0" applyNumberFormat="1" applyFill="1"/>
    <xf numFmtId="0" fontId="2" fillId="0" borderId="3" xfId="0" applyFont="1" applyBorder="1" applyAlignment="1">
      <alignment horizontal="center" vertical="center"/>
    </xf>
    <xf numFmtId="0" fontId="2" fillId="0" borderId="3" xfId="0" applyFont="1" applyBorder="1"/>
    <xf numFmtId="0" fontId="2" fillId="0" borderId="2" xfId="0" applyFont="1" applyBorder="1" applyAlignment="1">
      <alignment horizontal="center" vertical="center"/>
    </xf>
    <xf numFmtId="0" fontId="6" fillId="3" borderId="5" xfId="0" applyFont="1" applyFill="1" applyBorder="1" applyAlignment="1">
      <alignment vertical="top"/>
    </xf>
    <xf numFmtId="0" fontId="6" fillId="3" borderId="5" xfId="0" applyFont="1" applyFill="1" applyBorder="1" applyAlignment="1">
      <alignment horizontal="center" vertical="top"/>
    </xf>
    <xf numFmtId="166" fontId="0" fillId="3" borderId="0" xfId="1" applyNumberFormat="1" applyFont="1" applyFill="1"/>
    <xf numFmtId="0" fontId="16" fillId="4" borderId="3" xfId="0" applyFont="1" applyFill="1" applyBorder="1"/>
    <xf numFmtId="167" fontId="16" fillId="4" borderId="3" xfId="0" applyNumberFormat="1" applyFont="1" applyFill="1" applyBorder="1"/>
    <xf numFmtId="167" fontId="16" fillId="4" borderId="3" xfId="0" applyNumberFormat="1" applyFont="1" applyFill="1" applyBorder="1" applyAlignment="1">
      <alignment horizontal="center"/>
    </xf>
    <xf numFmtId="0" fontId="15" fillId="4" borderId="0" xfId="0" applyFont="1" applyFill="1"/>
    <xf numFmtId="0" fontId="15" fillId="4" borderId="0" xfId="0" applyFont="1" applyFill="1" applyBorder="1"/>
    <xf numFmtId="0" fontId="15" fillId="4" borderId="0" xfId="0" applyFont="1" applyFill="1" applyBorder="1" applyAlignment="1">
      <alignment horizontal="center"/>
    </xf>
    <xf numFmtId="0" fontId="27" fillId="0" borderId="0" xfId="0" applyFont="1"/>
    <xf numFmtId="0" fontId="28" fillId="4" borderId="0" xfId="0" applyFont="1" applyFill="1"/>
    <xf numFmtId="0" fontId="27" fillId="4" borderId="0" xfId="0" applyFont="1" applyFill="1"/>
    <xf numFmtId="169" fontId="27" fillId="4" borderId="0" xfId="0" applyNumberFormat="1" applyFont="1" applyFill="1" applyAlignment="1">
      <alignment horizontal="center"/>
    </xf>
    <xf numFmtId="0" fontId="27" fillId="0" borderId="0" xfId="0" applyFont="1" applyAlignment="1">
      <alignment vertical="center"/>
    </xf>
    <xf numFmtId="0" fontId="27" fillId="0" borderId="7" xfId="0" applyFont="1" applyBorder="1" applyAlignment="1">
      <alignment horizontal="left" indent="1"/>
    </xf>
    <xf numFmtId="3" fontId="30" fillId="4" borderId="7" xfId="0" applyNumberFormat="1" applyFont="1" applyFill="1" applyBorder="1"/>
    <xf numFmtId="167" fontId="27" fillId="4" borderId="7" xfId="0" applyNumberFormat="1" applyFont="1" applyFill="1" applyBorder="1" applyAlignment="1">
      <alignment horizontal="center"/>
    </xf>
    <xf numFmtId="1" fontId="27" fillId="4" borderId="7" xfId="0" applyNumberFormat="1" applyFont="1" applyFill="1" applyBorder="1" applyAlignment="1">
      <alignment horizontal="center"/>
    </xf>
    <xf numFmtId="170" fontId="30" fillId="4" borderId="7" xfId="0" applyNumberFormat="1" applyFont="1" applyFill="1" applyBorder="1" applyAlignment="1">
      <alignment horizontal="center"/>
    </xf>
    <xf numFmtId="3" fontId="28" fillId="4" borderId="7" xfId="0" applyNumberFormat="1" applyFont="1" applyFill="1" applyBorder="1"/>
    <xf numFmtId="0" fontId="27" fillId="0" borderId="7" xfId="0" applyFont="1" applyBorder="1"/>
    <xf numFmtId="0" fontId="27" fillId="0" borderId="7" xfId="0" applyFont="1" applyFill="1" applyBorder="1" applyAlignment="1">
      <alignment horizontal="left" indent="1"/>
    </xf>
    <xf numFmtId="169" fontId="28" fillId="0" borderId="7" xfId="10" applyNumberFormat="1" applyFont="1" applyFill="1" applyBorder="1" applyAlignment="1">
      <alignment horizontal="center" vertical="center" wrapText="1"/>
    </xf>
    <xf numFmtId="169" fontId="32" fillId="0" borderId="7" xfId="10" applyNumberFormat="1" applyFont="1" applyFill="1" applyBorder="1"/>
    <xf numFmtId="3" fontId="30" fillId="0" borderId="7" xfId="0" applyNumberFormat="1" applyFont="1" applyBorder="1"/>
    <xf numFmtId="1" fontId="30" fillId="0" borderId="7" xfId="0" applyNumberFormat="1" applyFont="1" applyBorder="1"/>
    <xf numFmtId="0" fontId="30" fillId="0" borderId="7" xfId="0" applyFont="1" applyBorder="1"/>
    <xf numFmtId="0" fontId="30" fillId="0" borderId="8" xfId="0" applyFont="1" applyBorder="1"/>
    <xf numFmtId="0" fontId="30" fillId="0" borderId="9" xfId="0" applyFont="1" applyBorder="1"/>
    <xf numFmtId="0" fontId="30" fillId="0" borderId="10" xfId="0" applyFont="1" applyBorder="1"/>
    <xf numFmtId="0" fontId="30" fillId="4" borderId="7" xfId="0" applyFont="1" applyFill="1" applyBorder="1"/>
    <xf numFmtId="1" fontId="30" fillId="4" borderId="7" xfId="0" applyNumberFormat="1" applyFont="1" applyFill="1" applyBorder="1"/>
    <xf numFmtId="0" fontId="30" fillId="4" borderId="8" xfId="0" applyFont="1" applyFill="1" applyBorder="1"/>
    <xf numFmtId="0" fontId="30" fillId="4" borderId="9" xfId="0" applyFont="1" applyFill="1" applyBorder="1"/>
    <xf numFmtId="0" fontId="30" fillId="4" borderId="10" xfId="0" applyFont="1" applyFill="1" applyBorder="1"/>
    <xf numFmtId="0" fontId="33" fillId="0" borderId="0" xfId="0" applyFont="1" applyFill="1" applyAlignment="1">
      <alignment horizontal="center"/>
    </xf>
    <xf numFmtId="166" fontId="27" fillId="0" borderId="0" xfId="9" applyNumberFormat="1" applyFont="1"/>
    <xf numFmtId="0" fontId="34" fillId="0" borderId="0" xfId="0" applyFont="1"/>
    <xf numFmtId="9" fontId="27" fillId="0" borderId="0" xfId="11" applyFont="1"/>
    <xf numFmtId="0" fontId="33" fillId="0" borderId="0" xfId="0" applyFont="1" applyFill="1" applyBorder="1" applyAlignment="1">
      <alignment horizontal="center"/>
    </xf>
    <xf numFmtId="166" fontId="5" fillId="4" borderId="0" xfId="9" applyNumberFormat="1" applyFont="1" applyFill="1"/>
    <xf numFmtId="169" fontId="7" fillId="0" borderId="12" xfId="10" applyNumberFormat="1" applyFont="1" applyFill="1" applyBorder="1"/>
    <xf numFmtId="166" fontId="9" fillId="0" borderId="9" xfId="9" applyNumberFormat="1" applyFont="1" applyBorder="1"/>
    <xf numFmtId="166" fontId="9" fillId="5" borderId="9" xfId="9" applyNumberFormat="1" applyFont="1" applyFill="1" applyBorder="1"/>
    <xf numFmtId="166" fontId="9" fillId="4" borderId="0" xfId="9" applyNumberFormat="1" applyFont="1" applyFill="1"/>
    <xf numFmtId="166" fontId="9" fillId="0" borderId="7" xfId="9" applyNumberFormat="1" applyFont="1" applyBorder="1"/>
    <xf numFmtId="166" fontId="9" fillId="5" borderId="7" xfId="9" applyNumberFormat="1" applyFont="1" applyFill="1" applyBorder="1"/>
    <xf numFmtId="169" fontId="16" fillId="4" borderId="0" xfId="0" applyNumberFormat="1" applyFont="1" applyFill="1"/>
    <xf numFmtId="166" fontId="5" fillId="4" borderId="15" xfId="9" applyNumberFormat="1" applyFont="1" applyFill="1" applyBorder="1"/>
    <xf numFmtId="0" fontId="36" fillId="4" borderId="0" xfId="0" applyFont="1" applyFill="1"/>
    <xf numFmtId="169" fontId="5" fillId="0" borderId="13" xfId="10" applyNumberFormat="1" applyFont="1" applyFill="1" applyBorder="1" applyAlignment="1">
      <alignment horizontal="center" vertical="center" wrapText="1"/>
    </xf>
    <xf numFmtId="169" fontId="7" fillId="0" borderId="13" xfId="10" applyNumberFormat="1" applyFont="1" applyFill="1" applyBorder="1"/>
    <xf numFmtId="169" fontId="7" fillId="0" borderId="14" xfId="10" applyNumberFormat="1" applyFont="1" applyFill="1" applyBorder="1"/>
    <xf numFmtId="166" fontId="9" fillId="0" borderId="10" xfId="9" applyNumberFormat="1" applyFont="1" applyBorder="1"/>
    <xf numFmtId="166" fontId="5" fillId="4" borderId="16" xfId="9" applyNumberFormat="1" applyFont="1" applyFill="1" applyBorder="1"/>
    <xf numFmtId="0" fontId="9" fillId="4" borderId="0" xfId="0" applyFont="1" applyFill="1"/>
    <xf numFmtId="0" fontId="16" fillId="0" borderId="0" xfId="0" applyFont="1"/>
    <xf numFmtId="0" fontId="24" fillId="3" borderId="0" xfId="0" applyFont="1" applyFill="1" applyAlignment="1"/>
    <xf numFmtId="0" fontId="0" fillId="0" borderId="0" xfId="0" applyFill="1"/>
    <xf numFmtId="0" fontId="16" fillId="4" borderId="0" xfId="0" applyFont="1" applyFill="1" applyAlignment="1"/>
    <xf numFmtId="0" fontId="9" fillId="4" borderId="8" xfId="0" applyFont="1" applyFill="1" applyBorder="1"/>
    <xf numFmtId="0" fontId="7" fillId="4" borderId="9" xfId="0" applyFont="1" applyFill="1" applyBorder="1"/>
    <xf numFmtId="0" fontId="7" fillId="4" borderId="8" xfId="0" applyFont="1" applyFill="1" applyBorder="1" applyAlignment="1">
      <alignment vertical="justify"/>
    </xf>
    <xf numFmtId="0" fontId="7" fillId="4" borderId="8" xfId="0" applyFont="1" applyFill="1" applyBorder="1"/>
    <xf numFmtId="0" fontId="11" fillId="4" borderId="26" xfId="0" applyFont="1" applyFill="1" applyBorder="1"/>
    <xf numFmtId="0" fontId="11" fillId="4" borderId="0" xfId="0" applyFont="1" applyFill="1" applyBorder="1"/>
    <xf numFmtId="0" fontId="11" fillId="4" borderId="27" xfId="0" applyFont="1" applyFill="1" applyBorder="1"/>
    <xf numFmtId="0" fontId="39" fillId="4" borderId="0" xfId="0" applyFont="1" applyFill="1"/>
    <xf numFmtId="0" fontId="20" fillId="0" borderId="0" xfId="0" applyFont="1"/>
    <xf numFmtId="0" fontId="11" fillId="4" borderId="0" xfId="0" applyFont="1" applyFill="1" applyBorder="1" applyAlignment="1"/>
    <xf numFmtId="0" fontId="5" fillId="4" borderId="9" xfId="0" applyFont="1" applyFill="1" applyBorder="1" applyAlignment="1">
      <alignment vertical="top" wrapText="1"/>
    </xf>
    <xf numFmtId="0" fontId="9" fillId="6" borderId="9" xfId="0" applyFont="1" applyFill="1" applyBorder="1" applyAlignment="1">
      <alignment wrapText="1"/>
    </xf>
    <xf numFmtId="0" fontId="9" fillId="6" borderId="9" xfId="0" applyFont="1" applyFill="1" applyBorder="1" applyAlignment="1">
      <alignment vertical="top"/>
    </xf>
    <xf numFmtId="0" fontId="5" fillId="4" borderId="9" xfId="0" applyFont="1" applyFill="1" applyBorder="1" applyAlignment="1">
      <alignment wrapText="1"/>
    </xf>
    <xf numFmtId="0" fontId="9" fillId="4" borderId="9" xfId="0" applyFont="1" applyFill="1" applyBorder="1" applyAlignment="1">
      <alignment wrapText="1"/>
    </xf>
    <xf numFmtId="0" fontId="11" fillId="4" borderId="26" xfId="0" applyFont="1" applyFill="1" applyBorder="1" applyAlignment="1"/>
    <xf numFmtId="0" fontId="11" fillId="4" borderId="27" xfId="0" applyFont="1" applyFill="1" applyBorder="1" applyAlignment="1"/>
    <xf numFmtId="0" fontId="11" fillId="4" borderId="0" xfId="0" applyFont="1" applyFill="1" applyAlignment="1"/>
    <xf numFmtId="0" fontId="9" fillId="4" borderId="26" xfId="0" applyFont="1" applyFill="1" applyBorder="1" applyAlignment="1"/>
    <xf numFmtId="0" fontId="9" fillId="4" borderId="0" xfId="0" applyFont="1" applyFill="1" applyBorder="1" applyAlignment="1"/>
    <xf numFmtId="0" fontId="9" fillId="4" borderId="27" xfId="0" applyFont="1" applyFill="1" applyBorder="1" applyAlignment="1"/>
    <xf numFmtId="0" fontId="9" fillId="4" borderId="0" xfId="0" applyFont="1" applyFill="1" applyAlignment="1"/>
    <xf numFmtId="0" fontId="9" fillId="0" borderId="7" xfId="0" quotePrefix="1" applyFont="1" applyFill="1" applyBorder="1" applyAlignment="1">
      <alignment horizontal="center"/>
    </xf>
    <xf numFmtId="0" fontId="9" fillId="0" borderId="7" xfId="0" applyFont="1" applyFill="1" applyBorder="1" applyAlignment="1">
      <alignment horizontal="center"/>
    </xf>
    <xf numFmtId="0" fontId="25" fillId="0" borderId="0" xfId="2" applyFont="1" applyFill="1" applyAlignment="1" applyProtection="1"/>
    <xf numFmtId="0" fontId="27" fillId="4" borderId="0" xfId="0" applyFont="1" applyFill="1" applyAlignment="1">
      <alignment wrapText="1"/>
    </xf>
    <xf numFmtId="0" fontId="27" fillId="0" borderId="7" xfId="0" applyFont="1" applyBorder="1" applyAlignment="1">
      <alignment wrapText="1"/>
    </xf>
    <xf numFmtId="0" fontId="27" fillId="0" borderId="0" xfId="0" applyFont="1" applyAlignment="1">
      <alignment wrapText="1"/>
    </xf>
    <xf numFmtId="0" fontId="34" fillId="0" borderId="0" xfId="0" applyFont="1" applyAlignment="1">
      <alignment wrapText="1"/>
    </xf>
    <xf numFmtId="0" fontId="0" fillId="3" borderId="1" xfId="0" applyFill="1" applyBorder="1"/>
    <xf numFmtId="0" fontId="0" fillId="3" borderId="0" xfId="0" applyFill="1" applyBorder="1"/>
    <xf numFmtId="0" fontId="6" fillId="3" borderId="3" xfId="0" applyFont="1" applyFill="1" applyBorder="1" applyAlignment="1">
      <alignment horizontal="center" vertical="justify"/>
    </xf>
    <xf numFmtId="0" fontId="6" fillId="3" borderId="3" xfId="0" applyFont="1" applyFill="1" applyBorder="1" applyAlignment="1">
      <alignment horizontal="center" vertical="justify" wrapText="1"/>
    </xf>
    <xf numFmtId="0" fontId="6" fillId="3" borderId="32" xfId="0" applyFont="1" applyFill="1" applyBorder="1" applyAlignment="1">
      <alignment horizontal="center" vertical="top"/>
    </xf>
    <xf numFmtId="0" fontId="6" fillId="3" borderId="32" xfId="0" applyFont="1" applyFill="1" applyBorder="1" applyAlignment="1">
      <alignment horizontal="center"/>
    </xf>
    <xf numFmtId="0" fontId="6" fillId="3" borderId="32" xfId="0" applyFont="1" applyFill="1" applyBorder="1" applyAlignment="1">
      <alignment vertical="top"/>
    </xf>
    <xf numFmtId="3" fontId="9" fillId="3" borderId="21" xfId="0" applyNumberFormat="1" applyFont="1" applyFill="1" applyBorder="1" applyAlignment="1">
      <alignment vertical="top"/>
    </xf>
    <xf numFmtId="3" fontId="15" fillId="3" borderId="0" xfId="0" applyNumberFormat="1" applyFont="1" applyFill="1" applyBorder="1"/>
    <xf numFmtId="0" fontId="16" fillId="3" borderId="0" xfId="0" applyFont="1" applyFill="1" applyBorder="1"/>
    <xf numFmtId="3" fontId="16" fillId="3" borderId="0" xfId="0" applyNumberFormat="1" applyFont="1" applyFill="1" applyBorder="1"/>
    <xf numFmtId="0" fontId="15" fillId="3" borderId="3" xfId="0" applyFont="1" applyFill="1" applyBorder="1"/>
    <xf numFmtId="3" fontId="15" fillId="3" borderId="3" xfId="0" applyNumberFormat="1" applyFont="1" applyFill="1" applyBorder="1"/>
    <xf numFmtId="10" fontId="15" fillId="3" borderId="3" xfId="5" applyNumberFormat="1" applyFont="1" applyFill="1" applyBorder="1"/>
    <xf numFmtId="0" fontId="8" fillId="3" borderId="3" xfId="0" applyFont="1" applyFill="1" applyBorder="1" applyAlignment="1">
      <alignment horizontal="center" vertical="justify"/>
    </xf>
    <xf numFmtId="0" fontId="6" fillId="3" borderId="33" xfId="0" applyFont="1" applyFill="1" applyBorder="1" applyAlignment="1">
      <alignment horizontal="center" vertical="justify"/>
    </xf>
    <xf numFmtId="3" fontId="16" fillId="3" borderId="26" xfId="0" applyNumberFormat="1" applyFont="1" applyFill="1" applyBorder="1"/>
    <xf numFmtId="3" fontId="15" fillId="3" borderId="33" xfId="0" applyNumberFormat="1" applyFont="1" applyFill="1" applyBorder="1"/>
    <xf numFmtId="166" fontId="15" fillId="3" borderId="33" xfId="4" applyNumberFormat="1" applyFont="1" applyFill="1" applyBorder="1"/>
    <xf numFmtId="166" fontId="15" fillId="3" borderId="3" xfId="4" applyNumberFormat="1" applyFont="1" applyFill="1" applyBorder="1"/>
    <xf numFmtId="166" fontId="16" fillId="3" borderId="0" xfId="4" applyNumberFormat="1" applyFont="1" applyFill="1" applyBorder="1"/>
    <xf numFmtId="166" fontId="15" fillId="3" borderId="0" xfId="4" applyNumberFormat="1" applyFont="1" applyFill="1" applyBorder="1"/>
    <xf numFmtId="0" fontId="16" fillId="3" borderId="2" xfId="0" applyFont="1" applyFill="1" applyBorder="1"/>
    <xf numFmtId="166" fontId="16" fillId="3" borderId="26" xfId="4" applyNumberFormat="1" applyFont="1" applyFill="1" applyBorder="1"/>
    <xf numFmtId="166" fontId="16" fillId="3" borderId="33" xfId="4" applyNumberFormat="1" applyFont="1" applyFill="1" applyBorder="1"/>
    <xf numFmtId="166" fontId="16" fillId="3" borderId="3" xfId="4" applyNumberFormat="1" applyFont="1" applyFill="1" applyBorder="1"/>
    <xf numFmtId="0" fontId="16" fillId="3" borderId="3" xfId="0" applyFont="1" applyFill="1" applyBorder="1" applyAlignment="1">
      <alignment horizontal="center"/>
    </xf>
    <xf numFmtId="0" fontId="16" fillId="3" borderId="3" xfId="0" applyFont="1" applyFill="1" applyBorder="1"/>
    <xf numFmtId="0" fontId="16" fillId="3" borderId="0" xfId="0" applyFont="1" applyFill="1" applyBorder="1" applyAlignment="1">
      <alignment horizontal="center"/>
    </xf>
    <xf numFmtId="166" fontId="15" fillId="3" borderId="35" xfId="4" applyNumberFormat="1" applyFont="1" applyFill="1" applyBorder="1"/>
    <xf numFmtId="0" fontId="43" fillId="8" borderId="9" xfId="2" applyFont="1" applyFill="1" applyBorder="1" applyAlignment="1" applyProtection="1"/>
    <xf numFmtId="0" fontId="15" fillId="8" borderId="8" xfId="0" applyFont="1" applyFill="1" applyBorder="1" applyAlignment="1">
      <alignment horizontal="center"/>
    </xf>
    <xf numFmtId="0" fontId="20" fillId="8" borderId="23" xfId="0" applyFont="1" applyFill="1" applyBorder="1"/>
    <xf numFmtId="0" fontId="20" fillId="8" borderId="24" xfId="0" applyFont="1" applyFill="1" applyBorder="1"/>
    <xf numFmtId="0" fontId="20" fillId="8" borderId="25" xfId="0" applyFont="1" applyFill="1" applyBorder="1"/>
    <xf numFmtId="0" fontId="20" fillId="8" borderId="26" xfId="0" applyFont="1" applyFill="1" applyBorder="1"/>
    <xf numFmtId="0" fontId="20" fillId="8" borderId="7" xfId="0" applyFont="1" applyFill="1" applyBorder="1" applyAlignment="1"/>
    <xf numFmtId="0" fontId="15" fillId="8" borderId="0" xfId="0" applyFont="1" applyFill="1" applyBorder="1" applyAlignment="1">
      <alignment horizontal="center" wrapText="1"/>
    </xf>
    <xf numFmtId="0" fontId="20" fillId="8" borderId="23" xfId="0" applyFont="1" applyFill="1" applyBorder="1" applyAlignment="1"/>
    <xf numFmtId="0" fontId="20" fillId="8" borderId="24" xfId="0" applyFont="1" applyFill="1" applyBorder="1" applyAlignment="1"/>
    <xf numFmtId="0" fontId="20" fillId="8" borderId="25" xfId="0" applyFont="1" applyFill="1" applyBorder="1" applyAlignment="1"/>
    <xf numFmtId="0" fontId="20" fillId="8" borderId="26" xfId="0" applyFont="1" applyFill="1" applyBorder="1" applyAlignment="1"/>
    <xf numFmtId="0" fontId="16" fillId="8" borderId="7" xfId="0" applyFont="1" applyFill="1" applyBorder="1" applyAlignment="1">
      <alignment horizontal="center"/>
    </xf>
    <xf numFmtId="0" fontId="16" fillId="8" borderId="23" xfId="0" applyFont="1" applyFill="1" applyBorder="1" applyAlignment="1"/>
    <xf numFmtId="0" fontId="16" fillId="8" borderId="24" xfId="0" applyFont="1" applyFill="1" applyBorder="1" applyAlignment="1"/>
    <xf numFmtId="0" fontId="16" fillId="8" borderId="25" xfId="0" applyFont="1" applyFill="1" applyBorder="1" applyAlignment="1"/>
    <xf numFmtId="0" fontId="16" fillId="8" borderId="26" xfId="0" applyFont="1" applyFill="1" applyBorder="1" applyAlignment="1"/>
    <xf numFmtId="0" fontId="21" fillId="4" borderId="0" xfId="0" applyFont="1" applyFill="1" applyAlignment="1">
      <alignment horizontal="center"/>
    </xf>
    <xf numFmtId="0" fontId="39" fillId="9" borderId="26" xfId="0" applyFont="1" applyFill="1" applyBorder="1"/>
    <xf numFmtId="0" fontId="40" fillId="9" borderId="0" xfId="0" applyFont="1" applyFill="1" applyBorder="1" applyAlignment="1"/>
    <xf numFmtId="0" fontId="39" fillId="9" borderId="0" xfId="0" applyFont="1" applyFill="1" applyBorder="1" applyAlignment="1"/>
    <xf numFmtId="0" fontId="39" fillId="9" borderId="27" xfId="0" applyFont="1" applyFill="1" applyBorder="1" applyAlignment="1"/>
    <xf numFmtId="0" fontId="39" fillId="9" borderId="26" xfId="0" applyFont="1" applyFill="1" applyBorder="1" applyAlignment="1"/>
    <xf numFmtId="0" fontId="41" fillId="9" borderId="0" xfId="0" applyFont="1" applyFill="1" applyBorder="1" applyAlignment="1"/>
    <xf numFmtId="0" fontId="37" fillId="9" borderId="26" xfId="0" applyFont="1" applyFill="1" applyBorder="1" applyAlignment="1"/>
    <xf numFmtId="0" fontId="42" fillId="9" borderId="0" xfId="0" applyFont="1" applyFill="1" applyBorder="1" applyAlignment="1"/>
    <xf numFmtId="0" fontId="37" fillId="9" borderId="0" xfId="0" applyFont="1" applyFill="1" applyBorder="1" applyAlignment="1"/>
    <xf numFmtId="0" fontId="37" fillId="9" borderId="27" xfId="0" applyFont="1" applyFill="1" applyBorder="1" applyAlignment="1"/>
    <xf numFmtId="0" fontId="29" fillId="9" borderId="7" xfId="0" applyFont="1" applyFill="1" applyBorder="1" applyAlignment="1">
      <alignment vertical="center" wrapText="1"/>
    </xf>
    <xf numFmtId="0" fontId="29" fillId="9" borderId="7" xfId="0" applyFont="1" applyFill="1" applyBorder="1" applyAlignment="1">
      <alignment vertical="center"/>
    </xf>
    <xf numFmtId="3" fontId="29" fillId="9" borderId="7" xfId="8" applyNumberFormat="1" applyFont="1" applyFill="1" applyBorder="1" applyAlignment="1">
      <alignment horizontal="center" vertical="center"/>
    </xf>
    <xf numFmtId="169" fontId="31" fillId="9" borderId="7" xfId="0" applyNumberFormat="1" applyFont="1" applyFill="1" applyBorder="1"/>
    <xf numFmtId="3" fontId="29" fillId="9" borderId="7" xfId="0" applyNumberFormat="1" applyFont="1" applyFill="1" applyBorder="1"/>
    <xf numFmtId="3" fontId="31" fillId="9" borderId="7" xfId="0" applyNumberFormat="1" applyFont="1" applyFill="1" applyBorder="1"/>
    <xf numFmtId="170" fontId="31" fillId="9" borderId="7" xfId="0" applyNumberFormat="1" applyFont="1" applyFill="1" applyBorder="1" applyAlignment="1">
      <alignment horizontal="center"/>
    </xf>
    <xf numFmtId="1" fontId="31" fillId="9" borderId="7" xfId="0" applyNumberFormat="1" applyFont="1" applyFill="1" applyBorder="1" applyAlignment="1">
      <alignment horizontal="center"/>
    </xf>
    <xf numFmtId="3" fontId="30" fillId="0" borderId="7" xfId="0" applyNumberFormat="1" applyFont="1" applyFill="1" applyBorder="1"/>
    <xf numFmtId="3" fontId="28" fillId="0" borderId="7" xfId="0" applyNumberFormat="1" applyFont="1" applyFill="1" applyBorder="1"/>
    <xf numFmtId="167" fontId="27" fillId="0" borderId="7" xfId="0" applyNumberFormat="1" applyFont="1" applyFill="1" applyBorder="1" applyAlignment="1">
      <alignment horizontal="center"/>
    </xf>
    <xf numFmtId="1" fontId="27" fillId="0" borderId="7" xfId="0" applyNumberFormat="1" applyFont="1" applyFill="1" applyBorder="1" applyAlignment="1">
      <alignment horizontal="center"/>
    </xf>
    <xf numFmtId="170" fontId="29" fillId="9" borderId="7" xfId="0" applyNumberFormat="1" applyFont="1" applyFill="1" applyBorder="1" applyAlignment="1">
      <alignment horizontal="center"/>
    </xf>
    <xf numFmtId="0" fontId="31" fillId="9" borderId="8" xfId="0" applyFont="1" applyFill="1" applyBorder="1"/>
    <xf numFmtId="0" fontId="31" fillId="9" borderId="9" xfId="0" applyFont="1" applyFill="1" applyBorder="1"/>
    <xf numFmtId="0" fontId="31" fillId="9" borderId="10" xfId="0" applyFont="1" applyFill="1" applyBorder="1"/>
    <xf numFmtId="3" fontId="29" fillId="9" borderId="8" xfId="0" applyNumberFormat="1" applyFont="1" applyFill="1" applyBorder="1"/>
    <xf numFmtId="3" fontId="29" fillId="9" borderId="9" xfId="0" applyNumberFormat="1" applyFont="1" applyFill="1" applyBorder="1"/>
    <xf numFmtId="3" fontId="29" fillId="9" borderId="10" xfId="0" applyNumberFormat="1" applyFont="1" applyFill="1" applyBorder="1"/>
    <xf numFmtId="169" fontId="35" fillId="9" borderId="7" xfId="10" applyNumberFormat="1" applyFont="1" applyFill="1" applyBorder="1" applyAlignment="1">
      <alignment horizontal="center" vertical="center" wrapText="1"/>
    </xf>
    <xf numFmtId="169" fontId="37" fillId="9" borderId="8" xfId="0" applyNumberFormat="1" applyFont="1" applyFill="1" applyBorder="1"/>
    <xf numFmtId="169" fontId="37" fillId="9" borderId="11" xfId="0" applyNumberFormat="1" applyFont="1" applyFill="1" applyBorder="1"/>
    <xf numFmtId="166" fontId="35" fillId="9" borderId="9" xfId="9" applyNumberFormat="1" applyFont="1" applyFill="1" applyBorder="1"/>
    <xf numFmtId="169" fontId="35" fillId="9" borderId="13" xfId="10" applyNumberFormat="1" applyFont="1" applyFill="1" applyBorder="1" applyAlignment="1">
      <alignment horizontal="left"/>
    </xf>
    <xf numFmtId="169" fontId="35" fillId="9" borderId="14" xfId="10" applyNumberFormat="1" applyFont="1" applyFill="1" applyBorder="1" applyAlignment="1">
      <alignment horizontal="left"/>
    </xf>
    <xf numFmtId="166" fontId="35" fillId="9" borderId="7" xfId="9" applyNumberFormat="1" applyFont="1" applyFill="1" applyBorder="1"/>
    <xf numFmtId="166" fontId="35" fillId="10" borderId="7" xfId="9" applyNumberFormat="1" applyFont="1" applyFill="1" applyBorder="1"/>
    <xf numFmtId="166" fontId="9" fillId="0" borderId="7" xfId="9" applyNumberFormat="1" applyFont="1" applyFill="1" applyBorder="1"/>
    <xf numFmtId="166" fontId="9" fillId="11" borderId="7" xfId="9" applyNumberFormat="1" applyFont="1" applyFill="1" applyBorder="1"/>
    <xf numFmtId="0" fontId="48" fillId="4" borderId="1" xfId="0" applyFont="1" applyFill="1" applyBorder="1" applyAlignment="1">
      <alignment horizontal="centerContinuous"/>
    </xf>
    <xf numFmtId="171" fontId="48" fillId="4" borderId="1" xfId="6" applyNumberFormat="1" applyFont="1" applyFill="1" applyBorder="1" applyAlignment="1">
      <alignment horizontal="centerContinuous"/>
    </xf>
    <xf numFmtId="49" fontId="4" fillId="4" borderId="0" xfId="13" applyNumberFormat="1" applyFont="1" applyFill="1" applyBorder="1" applyAlignment="1">
      <alignment horizontal="left"/>
    </xf>
    <xf numFmtId="0" fontId="4" fillId="4" borderId="0" xfId="0" applyFont="1" applyFill="1" applyBorder="1" applyAlignment="1">
      <alignment horizontal="centerContinuous"/>
    </xf>
    <xf numFmtId="49" fontId="49" fillId="4" borderId="3" xfId="13" applyNumberFormat="1" applyFont="1" applyFill="1" applyBorder="1" applyAlignment="1">
      <alignment horizontal="centerContinuous"/>
    </xf>
    <xf numFmtId="0" fontId="21" fillId="4" borderId="37" xfId="0" applyFont="1" applyFill="1" applyBorder="1" applyAlignment="1">
      <alignment horizontal="center"/>
    </xf>
    <xf numFmtId="0" fontId="4" fillId="4" borderId="3" xfId="13" applyNumberFormat="1" applyFont="1" applyFill="1" applyBorder="1" applyAlignment="1">
      <alignment horizontal="center"/>
    </xf>
    <xf numFmtId="0" fontId="4" fillId="4" borderId="0" xfId="0" applyFont="1" applyFill="1" applyBorder="1" applyAlignment="1">
      <alignment vertical="top"/>
    </xf>
    <xf numFmtId="49" fontId="6" fillId="4" borderId="0" xfId="6" applyNumberFormat="1" applyFont="1" applyFill="1" applyBorder="1"/>
    <xf numFmtId="172" fontId="5" fillId="6" borderId="38" xfId="3" applyNumberFormat="1" applyFont="1" applyFill="1" applyBorder="1" applyAlignment="1">
      <alignment vertical="top"/>
    </xf>
    <xf numFmtId="167" fontId="5" fillId="4" borderId="0" xfId="0" applyNumberFormat="1" applyFont="1" applyFill="1" applyAlignment="1">
      <alignment horizontal="center" vertical="top"/>
    </xf>
    <xf numFmtId="166" fontId="21" fillId="4" borderId="0" xfId="3" applyNumberFormat="1" applyFont="1" applyFill="1"/>
    <xf numFmtId="172" fontId="20" fillId="4" borderId="0" xfId="0" applyNumberFormat="1" applyFont="1" applyFill="1"/>
    <xf numFmtId="49" fontId="7" fillId="4" borderId="0" xfId="6" applyNumberFormat="1" applyFont="1" applyFill="1" applyBorder="1"/>
    <xf numFmtId="172" fontId="9" fillId="6" borderId="38" xfId="3" applyNumberFormat="1" applyFont="1" applyFill="1" applyBorder="1" applyAlignment="1">
      <alignment vertical="top"/>
    </xf>
    <xf numFmtId="167" fontId="9" fillId="4" borderId="0" xfId="0" applyNumberFormat="1" applyFont="1" applyFill="1" applyAlignment="1">
      <alignment horizontal="center" vertical="top"/>
    </xf>
    <xf numFmtId="0" fontId="7" fillId="4" borderId="0" xfId="0" applyFont="1" applyFill="1" applyBorder="1" applyAlignment="1">
      <alignment vertical="top"/>
    </xf>
    <xf numFmtId="171" fontId="7" fillId="4" borderId="0" xfId="6" applyNumberFormat="1" applyFont="1" applyFill="1" applyBorder="1" applyProtection="1"/>
    <xf numFmtId="49" fontId="9" fillId="4" borderId="0" xfId="6" applyNumberFormat="1" applyFont="1" applyFill="1" applyBorder="1"/>
    <xf numFmtId="0" fontId="7" fillId="4" borderId="0" xfId="0" applyFont="1" applyFill="1" applyAlignment="1"/>
    <xf numFmtId="172" fontId="9" fillId="6" borderId="0" xfId="3" applyNumberFormat="1" applyFont="1" applyFill="1" applyBorder="1" applyAlignment="1">
      <alignment vertical="top"/>
    </xf>
    <xf numFmtId="167" fontId="9" fillId="4" borderId="0" xfId="0" applyNumberFormat="1" applyFont="1" applyFill="1" applyBorder="1" applyAlignment="1">
      <alignment horizontal="center" vertical="top"/>
    </xf>
    <xf numFmtId="166" fontId="20" fillId="4" borderId="0" xfId="1" applyNumberFormat="1" applyFont="1" applyFill="1"/>
    <xf numFmtId="49" fontId="6" fillId="4" borderId="3" xfId="0" applyNumberFormat="1" applyFont="1" applyFill="1" applyBorder="1" applyAlignment="1">
      <alignment horizontal="centerContinuous"/>
    </xf>
    <xf numFmtId="172" fontId="5" fillId="6" borderId="3" xfId="3" applyNumberFormat="1" applyFont="1" applyFill="1" applyBorder="1" applyAlignment="1">
      <alignment vertical="top"/>
    </xf>
    <xf numFmtId="167" fontId="5" fillId="4" borderId="3" xfId="0" applyNumberFormat="1" applyFont="1" applyFill="1" applyBorder="1" applyAlignment="1">
      <alignment horizontal="center" vertical="top"/>
    </xf>
    <xf numFmtId="49" fontId="4" fillId="4" borderId="0" xfId="0" applyNumberFormat="1" applyFont="1" applyFill="1" applyBorder="1" applyAlignment="1">
      <alignment horizontal="centerContinuous"/>
    </xf>
    <xf numFmtId="172" fontId="21" fillId="6" borderId="0" xfId="3" applyNumberFormat="1" applyFont="1" applyFill="1" applyBorder="1" applyAlignment="1">
      <alignment vertical="top"/>
    </xf>
    <xf numFmtId="167" fontId="21" fillId="4" borderId="0" xfId="0" applyNumberFormat="1" applyFont="1" applyFill="1" applyBorder="1" applyAlignment="1">
      <alignment horizontal="center" vertical="top"/>
    </xf>
    <xf numFmtId="0" fontId="8" fillId="4" borderId="0" xfId="14" quotePrefix="1" applyFont="1" applyFill="1" applyAlignment="1">
      <alignment horizontal="left"/>
    </xf>
    <xf numFmtId="0" fontId="11" fillId="6" borderId="0" xfId="0" applyFont="1" applyFill="1" applyAlignment="1">
      <alignment vertical="top"/>
    </xf>
    <xf numFmtId="3" fontId="4" fillId="4" borderId="0" xfId="0" applyNumberFormat="1" applyFont="1" applyFill="1" applyBorder="1" applyAlignment="1" applyProtection="1">
      <alignment vertical="top"/>
    </xf>
    <xf numFmtId="171" fontId="11" fillId="4" borderId="0" xfId="0" applyNumberFormat="1" applyFont="1" applyFill="1" applyAlignment="1">
      <alignment vertical="top"/>
    </xf>
    <xf numFmtId="0" fontId="11" fillId="4" borderId="0" xfId="0" applyFont="1" applyFill="1" applyAlignment="1">
      <alignment vertical="top"/>
    </xf>
    <xf numFmtId="10" fontId="4" fillId="4" borderId="0" xfId="11" applyNumberFormat="1" applyFont="1" applyFill="1" applyBorder="1"/>
    <xf numFmtId="0" fontId="48" fillId="4" borderId="0" xfId="0" applyFont="1" applyFill="1" applyAlignment="1">
      <alignment vertical="top"/>
    </xf>
    <xf numFmtId="171" fontId="48" fillId="4" borderId="0" xfId="6" applyNumberFormat="1" applyFont="1" applyFill="1"/>
    <xf numFmtId="0" fontId="48" fillId="4" borderId="0" xfId="0" applyFont="1" applyFill="1" applyBorder="1" applyAlignment="1">
      <alignment vertical="top"/>
    </xf>
    <xf numFmtId="0" fontId="19" fillId="4" borderId="0" xfId="0" quotePrefix="1" applyNumberFormat="1" applyFont="1" applyFill="1" applyAlignment="1">
      <alignment horizontal="left"/>
    </xf>
    <xf numFmtId="171" fontId="48" fillId="4" borderId="0" xfId="0" applyNumberFormat="1" applyFont="1" applyFill="1" applyAlignment="1">
      <alignment vertical="top"/>
    </xf>
    <xf numFmtId="171" fontId="48" fillId="4" borderId="0" xfId="0" applyNumberFormat="1" applyFont="1" applyFill="1" applyBorder="1" applyAlignment="1">
      <alignment vertical="top"/>
    </xf>
    <xf numFmtId="168" fontId="48" fillId="4" borderId="0" xfId="11" applyNumberFormat="1" applyFont="1" applyFill="1" applyBorder="1"/>
    <xf numFmtId="0" fontId="8" fillId="4" borderId="0" xfId="0" applyFont="1" applyFill="1" applyAlignment="1">
      <alignment vertical="top"/>
    </xf>
    <xf numFmtId="0" fontId="19" fillId="4" borderId="0" xfId="13" quotePrefix="1" applyFont="1" applyFill="1" applyAlignment="1">
      <alignment horizontal="left"/>
    </xf>
    <xf numFmtId="0" fontId="48" fillId="4" borderId="0" xfId="0" quotePrefix="1" applyFont="1" applyFill="1" applyAlignment="1">
      <alignment horizontal="left"/>
    </xf>
    <xf numFmtId="0" fontId="19" fillId="4" borderId="0" xfId="13" applyFont="1" applyFill="1" applyAlignment="1">
      <alignment horizontal="left"/>
    </xf>
    <xf numFmtId="0" fontId="48" fillId="4" borderId="0" xfId="0" applyFont="1" applyFill="1" applyAlignment="1">
      <alignment horizontal="left"/>
    </xf>
    <xf numFmtId="0" fontId="12" fillId="6" borderId="0" xfId="0" applyFont="1" applyFill="1" applyAlignment="1">
      <alignment vertical="top"/>
    </xf>
    <xf numFmtId="49" fontId="7" fillId="4" borderId="0" xfId="6" applyNumberFormat="1" applyFont="1" applyFill="1" applyBorder="1" applyAlignment="1">
      <alignment horizontal="left" indent="2"/>
    </xf>
    <xf numFmtId="49" fontId="9" fillId="4" borderId="0" xfId="6" applyNumberFormat="1" applyFont="1" applyFill="1" applyBorder="1" applyAlignment="1">
      <alignment horizontal="left" indent="2"/>
    </xf>
    <xf numFmtId="0" fontId="7" fillId="4" borderId="0" xfId="0" applyFont="1" applyFill="1" applyAlignment="1">
      <alignment horizontal="left" indent="2"/>
    </xf>
    <xf numFmtId="0" fontId="9" fillId="4" borderId="0" xfId="0" applyFont="1" applyFill="1" applyAlignment="1">
      <alignment horizontal="left" indent="2"/>
    </xf>
    <xf numFmtId="49" fontId="6" fillId="4" borderId="0" xfId="0" applyNumberFormat="1" applyFont="1" applyFill="1" applyBorder="1" applyAlignment="1">
      <alignment horizontal="centerContinuous"/>
    </xf>
    <xf numFmtId="172" fontId="5" fillId="6" borderId="0" xfId="3" applyNumberFormat="1" applyFont="1" applyFill="1" applyBorder="1" applyAlignment="1">
      <alignment vertical="top"/>
    </xf>
    <xf numFmtId="167" fontId="5" fillId="4" borderId="0" xfId="0" applyNumberFormat="1" applyFont="1" applyFill="1" applyBorder="1" applyAlignment="1">
      <alignment horizontal="center" vertical="top"/>
    </xf>
    <xf numFmtId="0" fontId="23" fillId="4" borderId="0" xfId="0" applyFont="1" applyFill="1"/>
    <xf numFmtId="171" fontId="23" fillId="4" borderId="0" xfId="6" applyNumberFormat="1" applyFont="1" applyFill="1"/>
    <xf numFmtId="0" fontId="21" fillId="4" borderId="0" xfId="0" applyFont="1" applyFill="1" applyBorder="1"/>
    <xf numFmtId="0" fontId="20" fillId="4" borderId="0" xfId="0" applyFont="1" applyFill="1" applyBorder="1"/>
    <xf numFmtId="172" fontId="5" fillId="4" borderId="38" xfId="3" applyNumberFormat="1" applyFont="1" applyFill="1" applyBorder="1" applyAlignment="1">
      <alignment vertical="top"/>
    </xf>
    <xf numFmtId="0" fontId="21" fillId="4" borderId="0" xfId="0" applyFont="1" applyFill="1" applyBorder="1" applyAlignment="1">
      <alignment horizontal="left"/>
    </xf>
    <xf numFmtId="166" fontId="21" fillId="4" borderId="0" xfId="0" applyNumberFormat="1" applyFont="1" applyFill="1" applyBorder="1"/>
    <xf numFmtId="166" fontId="20" fillId="4" borderId="0" xfId="0" applyNumberFormat="1" applyFont="1" applyFill="1" applyBorder="1"/>
    <xf numFmtId="172" fontId="20" fillId="4" borderId="0" xfId="0" applyNumberFormat="1" applyFont="1" applyFill="1" applyBorder="1"/>
    <xf numFmtId="172" fontId="9" fillId="4" borderId="38" xfId="3" applyNumberFormat="1" applyFont="1" applyFill="1" applyBorder="1" applyAlignment="1">
      <alignment vertical="top"/>
    </xf>
    <xf numFmtId="0" fontId="20" fillId="4" borderId="0" xfId="0" applyFont="1" applyFill="1" applyBorder="1" applyAlignment="1">
      <alignment horizontal="left" indent="1"/>
    </xf>
    <xf numFmtId="166" fontId="20" fillId="4" borderId="0" xfId="1" applyNumberFormat="1" applyFont="1" applyFill="1" applyBorder="1" applyAlignment="1">
      <alignment horizontal="left" indent="1"/>
    </xf>
    <xf numFmtId="166" fontId="20" fillId="4" borderId="0" xfId="1" applyNumberFormat="1" applyFont="1" applyFill="1" applyBorder="1"/>
    <xf numFmtId="172" fontId="5" fillId="4" borderId="3" xfId="3" applyNumberFormat="1" applyFont="1" applyFill="1" applyBorder="1" applyAlignment="1">
      <alignment vertical="top"/>
    </xf>
    <xf numFmtId="172" fontId="5" fillId="4" borderId="0" xfId="3" applyNumberFormat="1" applyFont="1" applyFill="1" applyBorder="1" applyAlignment="1">
      <alignment vertical="top"/>
    </xf>
    <xf numFmtId="166" fontId="11" fillId="4" borderId="0" xfId="3" applyNumberFormat="1" applyFont="1" applyFill="1" applyAlignment="1">
      <alignment vertical="top"/>
    </xf>
    <xf numFmtId="166" fontId="48" fillId="4" borderId="0" xfId="0" applyNumberFormat="1" applyFont="1" applyFill="1" applyBorder="1" applyAlignment="1">
      <alignment vertical="top"/>
    </xf>
    <xf numFmtId="0" fontId="12" fillId="4" borderId="0" xfId="0" applyFont="1" applyFill="1" applyAlignment="1">
      <alignment vertical="top"/>
    </xf>
    <xf numFmtId="171" fontId="7" fillId="4" borderId="1" xfId="6" applyNumberFormat="1" applyFont="1" applyFill="1" applyBorder="1" applyAlignment="1">
      <alignment horizontal="centerContinuous"/>
    </xf>
    <xf numFmtId="0" fontId="7" fillId="4" borderId="1" xfId="0" applyFont="1" applyFill="1" applyBorder="1" applyAlignment="1">
      <alignment vertical="top"/>
    </xf>
    <xf numFmtId="171" fontId="6" fillId="4" borderId="0" xfId="6" applyNumberFormat="1" applyFont="1" applyFill="1" applyBorder="1" applyAlignment="1">
      <alignment horizontal="centerContinuous"/>
    </xf>
    <xf numFmtId="0" fontId="6" fillId="4" borderId="0" xfId="0" applyFont="1" applyFill="1" applyBorder="1" applyAlignment="1">
      <alignment horizontal="centerContinuous"/>
    </xf>
    <xf numFmtId="49" fontId="6" fillId="4" borderId="3" xfId="13" applyNumberFormat="1" applyFont="1" applyFill="1" applyBorder="1" applyAlignment="1">
      <alignment horizontal="left"/>
    </xf>
    <xf numFmtId="0" fontId="6" fillId="4" borderId="3" xfId="0" applyFont="1" applyFill="1" applyBorder="1" applyAlignment="1">
      <alignment horizontal="center"/>
    </xf>
    <xf numFmtId="171" fontId="6" fillId="4" borderId="3" xfId="6" applyNumberFormat="1" applyFont="1" applyFill="1" applyBorder="1" applyAlignment="1">
      <alignment horizontal="center"/>
    </xf>
    <xf numFmtId="171" fontId="7" fillId="4" borderId="0" xfId="6" applyNumberFormat="1" applyFont="1" applyFill="1" applyBorder="1"/>
    <xf numFmtId="0" fontId="9" fillId="6" borderId="0" xfId="0" applyFont="1" applyFill="1" applyAlignment="1">
      <alignment vertical="top"/>
    </xf>
    <xf numFmtId="173" fontId="6" fillId="4" borderId="0" xfId="3" applyNumberFormat="1" applyFont="1" applyFill="1" applyBorder="1"/>
    <xf numFmtId="167" fontId="6" fillId="4" borderId="0" xfId="11" applyNumberFormat="1" applyFont="1" applyFill="1" applyBorder="1" applyAlignment="1">
      <alignment horizontal="center"/>
    </xf>
    <xf numFmtId="166" fontId="21" fillId="4" borderId="0" xfId="0" applyNumberFormat="1" applyFont="1" applyFill="1"/>
    <xf numFmtId="173" fontId="20" fillId="4" borderId="0" xfId="0" applyNumberFormat="1" applyFont="1" applyFill="1"/>
    <xf numFmtId="173" fontId="7" fillId="4" borderId="21" xfId="3" applyNumberFormat="1" applyFont="1" applyFill="1" applyBorder="1"/>
    <xf numFmtId="167" fontId="7" fillId="4" borderId="0" xfId="11" applyNumberFormat="1" applyFont="1" applyFill="1" applyBorder="1" applyAlignment="1">
      <alignment horizontal="center"/>
    </xf>
    <xf numFmtId="49" fontId="7" fillId="4" borderId="0" xfId="0" applyNumberFormat="1" applyFont="1" applyFill="1" applyBorder="1" applyAlignment="1">
      <alignment vertical="top"/>
    </xf>
    <xf numFmtId="3" fontId="7" fillId="4" borderId="0" xfId="0" applyNumberFormat="1" applyFont="1" applyFill="1" applyBorder="1" applyAlignment="1">
      <alignment vertical="top"/>
    </xf>
    <xf numFmtId="49" fontId="7" fillId="4" borderId="0" xfId="6" applyNumberFormat="1" applyFont="1" applyFill="1" applyBorder="1" applyAlignment="1">
      <alignment horizontal="left"/>
    </xf>
    <xf numFmtId="173" fontId="7" fillId="4" borderId="0" xfId="3" applyNumberFormat="1" applyFont="1" applyFill="1" applyBorder="1"/>
    <xf numFmtId="49" fontId="6" fillId="4" borderId="0" xfId="6" applyNumberFormat="1" applyFont="1" applyFill="1" applyBorder="1" applyAlignment="1">
      <alignment horizontal="left"/>
    </xf>
    <xf numFmtId="49" fontId="6" fillId="4" borderId="3" xfId="6" applyNumberFormat="1" applyFont="1" applyFill="1" applyBorder="1" applyAlignment="1">
      <alignment horizontal="centerContinuous"/>
    </xf>
    <xf numFmtId="173" fontId="6" fillId="4" borderId="3" xfId="3" applyNumberFormat="1" applyFont="1" applyFill="1" applyBorder="1"/>
    <xf numFmtId="167" fontId="6" fillId="4" borderId="3" xfId="11" applyNumberFormat="1" applyFont="1" applyFill="1" applyBorder="1" applyAlignment="1">
      <alignment horizontal="center"/>
    </xf>
    <xf numFmtId="173" fontId="6" fillId="4" borderId="0" xfId="0" applyNumberFormat="1" applyFont="1" applyFill="1" applyBorder="1" applyAlignment="1">
      <alignment horizontal="centerContinuous"/>
    </xf>
    <xf numFmtId="0" fontId="7" fillId="4" borderId="0" xfId="0" applyFont="1" applyFill="1" applyAlignment="1">
      <alignment vertical="top"/>
    </xf>
    <xf numFmtId="10" fontId="6" fillId="4" borderId="0" xfId="11" applyNumberFormat="1" applyFont="1" applyFill="1" applyBorder="1"/>
    <xf numFmtId="171" fontId="7" fillId="4" borderId="0" xfId="6" applyNumberFormat="1" applyFont="1" applyFill="1"/>
    <xf numFmtId="0" fontId="19" fillId="4" borderId="0" xfId="0" applyFont="1" applyFill="1" applyAlignment="1">
      <alignment vertical="top"/>
    </xf>
    <xf numFmtId="171" fontId="19" fillId="4" borderId="0" xfId="6" applyNumberFormat="1" applyFont="1" applyFill="1"/>
    <xf numFmtId="0" fontId="19" fillId="4" borderId="0" xfId="0" applyFont="1" applyFill="1" applyAlignment="1">
      <alignment horizontal="left"/>
    </xf>
    <xf numFmtId="0" fontId="12" fillId="4" borderId="0" xfId="13" applyFont="1" applyFill="1" applyAlignment="1">
      <alignment horizontal="left"/>
    </xf>
    <xf numFmtId="171" fontId="7" fillId="0" borderId="1" xfId="6" applyNumberFormat="1" applyFont="1" applyFill="1" applyBorder="1" applyAlignment="1">
      <alignment horizontal="centerContinuous"/>
    </xf>
    <xf numFmtId="0" fontId="5" fillId="0" borderId="3" xfId="0" applyFont="1" applyFill="1" applyBorder="1" applyAlignment="1">
      <alignment horizontal="center" vertical="top"/>
    </xf>
    <xf numFmtId="0" fontId="20" fillId="0" borderId="0" xfId="0" applyFont="1" applyFill="1"/>
    <xf numFmtId="166" fontId="5" fillId="4" borderId="0" xfId="0" applyNumberFormat="1" applyFont="1" applyFill="1"/>
    <xf numFmtId="173" fontId="16" fillId="4" borderId="0" xfId="0" applyNumberFormat="1" applyFont="1" applyFill="1"/>
    <xf numFmtId="166" fontId="5" fillId="4" borderId="0" xfId="3" applyNumberFormat="1" applyFont="1" applyFill="1"/>
    <xf numFmtId="0" fontId="16" fillId="0" borderId="0" xfId="0" applyFont="1" applyFill="1" applyBorder="1"/>
    <xf numFmtId="166" fontId="5" fillId="0" borderId="3" xfId="0" applyNumberFormat="1" applyFont="1" applyFill="1" applyBorder="1"/>
    <xf numFmtId="166" fontId="5" fillId="4" borderId="3" xfId="0" applyNumberFormat="1" applyFont="1" applyFill="1" applyBorder="1"/>
    <xf numFmtId="49" fontId="6" fillId="4" borderId="0" xfId="6" applyNumberFormat="1" applyFont="1" applyFill="1" applyBorder="1" applyAlignment="1">
      <alignment horizontal="centerContinuous"/>
    </xf>
    <xf numFmtId="166" fontId="21" fillId="0" borderId="0" xfId="0" applyNumberFormat="1" applyFont="1" applyFill="1" applyBorder="1"/>
    <xf numFmtId="0" fontId="13" fillId="4" borderId="0" xfId="0" applyFont="1" applyFill="1" applyAlignment="1">
      <alignment vertical="top"/>
    </xf>
    <xf numFmtId="0" fontId="12" fillId="4" borderId="0" xfId="13" quotePrefix="1" applyFont="1" applyFill="1" applyAlignment="1">
      <alignment horizontal="left"/>
    </xf>
    <xf numFmtId="0" fontId="6" fillId="4" borderId="0" xfId="0" applyFont="1" applyFill="1" applyAlignment="1">
      <alignment horizontal="center"/>
    </xf>
    <xf numFmtId="171" fontId="50" fillId="4" borderId="0" xfId="6" applyNumberFormat="1" applyFont="1" applyFill="1" applyBorder="1" applyAlignment="1">
      <alignment horizontal="center"/>
    </xf>
    <xf numFmtId="0" fontId="7" fillId="4" borderId="1" xfId="0" applyFont="1" applyFill="1" applyBorder="1" applyAlignment="1">
      <alignment horizontal="center" vertical="top"/>
    </xf>
    <xf numFmtId="0" fontId="7" fillId="4" borderId="0" xfId="0" applyFont="1" applyFill="1" applyBorder="1" applyAlignment="1">
      <alignment horizontal="center" vertical="top"/>
    </xf>
    <xf numFmtId="0" fontId="6" fillId="4" borderId="0" xfId="0" applyFont="1" applyFill="1" applyBorder="1" applyAlignment="1">
      <alignment horizontal="center"/>
    </xf>
    <xf numFmtId="0" fontId="5" fillId="6" borderId="3" xfId="0" applyFont="1" applyFill="1" applyBorder="1" applyAlignment="1">
      <alignment horizontal="center" vertical="top"/>
    </xf>
    <xf numFmtId="171" fontId="6" fillId="4" borderId="0" xfId="6" applyNumberFormat="1" applyFont="1" applyFill="1" applyBorder="1" applyAlignment="1">
      <alignment horizontal="center"/>
    </xf>
    <xf numFmtId="171" fontId="7" fillId="4" borderId="0" xfId="6" applyNumberFormat="1" applyFont="1" applyFill="1" applyBorder="1" applyAlignment="1">
      <alignment horizontal="center"/>
    </xf>
    <xf numFmtId="167" fontId="5" fillId="6" borderId="0" xfId="0" applyNumberFormat="1" applyFont="1" applyFill="1" applyBorder="1" applyAlignment="1">
      <alignment horizontal="center" vertical="top"/>
    </xf>
    <xf numFmtId="166" fontId="9" fillId="4" borderId="21" xfId="3" applyNumberFormat="1" applyFont="1" applyFill="1" applyBorder="1"/>
    <xf numFmtId="167" fontId="9" fillId="6" borderId="0" xfId="0" applyNumberFormat="1" applyFont="1" applyFill="1" applyBorder="1" applyAlignment="1">
      <alignment horizontal="center" vertical="top"/>
    </xf>
    <xf numFmtId="2" fontId="5" fillId="6" borderId="0" xfId="0" applyNumberFormat="1" applyFont="1" applyFill="1" applyBorder="1" applyAlignment="1">
      <alignment horizontal="center" vertical="top"/>
    </xf>
    <xf numFmtId="2" fontId="9" fillId="6" borderId="0" xfId="0" applyNumberFormat="1" applyFont="1" applyFill="1" applyBorder="1" applyAlignment="1">
      <alignment horizontal="center" vertical="top"/>
    </xf>
    <xf numFmtId="49" fontId="7" fillId="4" borderId="3" xfId="6" applyNumberFormat="1" applyFont="1" applyFill="1" applyBorder="1"/>
    <xf numFmtId="0" fontId="9" fillId="4" borderId="3" xfId="0" applyFont="1" applyFill="1" applyBorder="1"/>
    <xf numFmtId="2" fontId="5" fillId="6" borderId="3" xfId="0" applyNumberFormat="1" applyFont="1" applyFill="1" applyBorder="1" applyAlignment="1">
      <alignment horizontal="center" vertical="top"/>
    </xf>
    <xf numFmtId="2" fontId="5" fillId="4" borderId="0" xfId="0" applyNumberFormat="1" applyFont="1" applyFill="1" applyBorder="1" applyAlignment="1">
      <alignment horizontal="center" vertical="top"/>
    </xf>
    <xf numFmtId="0" fontId="17" fillId="4" borderId="0" xfId="14" quotePrefix="1" applyFont="1" applyFill="1" applyAlignment="1">
      <alignment horizontal="left"/>
    </xf>
    <xf numFmtId="0" fontId="8" fillId="4" borderId="0" xfId="0" applyFont="1" applyFill="1" applyBorder="1" applyAlignment="1">
      <alignment horizontal="centerContinuous"/>
    </xf>
    <xf numFmtId="10" fontId="8" fillId="4" borderId="0" xfId="11" applyNumberFormat="1" applyFont="1" applyFill="1" applyBorder="1" applyAlignment="1">
      <alignment horizontal="center"/>
    </xf>
    <xf numFmtId="10" fontId="6" fillId="4" borderId="0" xfId="11" applyNumberFormat="1" applyFont="1" applyFill="1" applyBorder="1" applyAlignment="1">
      <alignment horizontal="center"/>
    </xf>
    <xf numFmtId="0" fontId="19" fillId="4" borderId="0" xfId="0" applyFont="1" applyFill="1" applyAlignment="1">
      <alignment horizontal="center" vertical="top"/>
    </xf>
    <xf numFmtId="0" fontId="7" fillId="4" borderId="0" xfId="0" applyFont="1" applyFill="1" applyAlignment="1">
      <alignment horizontal="center" vertical="top"/>
    </xf>
    <xf numFmtId="171" fontId="19" fillId="4" borderId="0" xfId="6" applyNumberFormat="1" applyFont="1" applyFill="1" applyAlignment="1">
      <alignment horizontal="center"/>
    </xf>
    <xf numFmtId="171" fontId="7" fillId="4" borderId="0" xfId="6" applyNumberFormat="1" applyFont="1" applyFill="1" applyAlignment="1">
      <alignment horizontal="center"/>
    </xf>
    <xf numFmtId="0" fontId="52" fillId="4" borderId="0" xfId="0" applyFont="1" applyFill="1"/>
    <xf numFmtId="166" fontId="9" fillId="0" borderId="21" xfId="3" applyNumberFormat="1" applyFont="1" applyFill="1" applyBorder="1"/>
    <xf numFmtId="173" fontId="16" fillId="4" borderId="21" xfId="0" applyNumberFormat="1" applyFont="1" applyFill="1" applyBorder="1"/>
    <xf numFmtId="0" fontId="6" fillId="4" borderId="37" xfId="0" applyFont="1" applyFill="1" applyBorder="1" applyAlignment="1">
      <alignment horizontal="center"/>
    </xf>
    <xf numFmtId="0" fontId="8" fillId="4" borderId="0" xfId="0" quotePrefix="1" applyNumberFormat="1" applyFont="1" applyFill="1" applyAlignment="1">
      <alignment horizontal="left"/>
    </xf>
    <xf numFmtId="3" fontId="8" fillId="4" borderId="0" xfId="6" applyNumberFormat="1" applyFont="1" applyFill="1" applyBorder="1" applyProtection="1"/>
    <xf numFmtId="10" fontId="8" fillId="4" borderId="0" xfId="11" applyNumberFormat="1" applyFont="1" applyFill="1" applyBorder="1"/>
    <xf numFmtId="0" fontId="19" fillId="4" borderId="0" xfId="0" applyNumberFormat="1" applyFont="1" applyFill="1" applyAlignment="1">
      <alignment horizontal="left"/>
    </xf>
    <xf numFmtId="166" fontId="9" fillId="4" borderId="0" xfId="3" applyNumberFormat="1" applyFont="1" applyFill="1" applyBorder="1"/>
    <xf numFmtId="166" fontId="5" fillId="4" borderId="0" xfId="3" applyNumberFormat="1" applyFont="1" applyFill="1" applyBorder="1"/>
    <xf numFmtId="0" fontId="5" fillId="4" borderId="0" xfId="0" applyFont="1" applyFill="1" applyAlignment="1">
      <alignment horizontal="center"/>
    </xf>
    <xf numFmtId="0" fontId="50" fillId="4" borderId="0" xfId="0" applyFont="1" applyFill="1" applyAlignment="1">
      <alignment horizontal="center"/>
    </xf>
    <xf numFmtId="0" fontId="9" fillId="4" borderId="1" xfId="0" applyFont="1" applyFill="1" applyBorder="1" applyAlignment="1">
      <alignment vertical="top"/>
    </xf>
    <xf numFmtId="0" fontId="9" fillId="4" borderId="0" xfId="0" applyFont="1" applyFill="1" applyBorder="1" applyAlignment="1">
      <alignment vertical="top"/>
    </xf>
    <xf numFmtId="0" fontId="9" fillId="4" borderId="2" xfId="0" applyFont="1" applyFill="1" applyBorder="1" applyAlignment="1">
      <alignment vertical="top"/>
    </xf>
    <xf numFmtId="0" fontId="5" fillId="4" borderId="0" xfId="0" applyFont="1" applyFill="1" applyBorder="1" applyAlignment="1">
      <alignment horizontal="center"/>
    </xf>
    <xf numFmtId="0" fontId="5" fillId="4" borderId="0" xfId="0" applyFont="1" applyFill="1" applyBorder="1" applyAlignment="1">
      <alignment vertical="top"/>
    </xf>
    <xf numFmtId="0" fontId="5" fillId="4" borderId="3" xfId="0" applyFont="1" applyFill="1" applyBorder="1" applyAlignment="1">
      <alignment horizontal="center"/>
    </xf>
    <xf numFmtId="0" fontId="9" fillId="4" borderId="3" xfId="0" applyFont="1" applyFill="1" applyBorder="1" applyAlignment="1">
      <alignment vertical="top"/>
    </xf>
    <xf numFmtId="0" fontId="55" fillId="4" borderId="3" xfId="0" applyFont="1" applyFill="1" applyBorder="1" applyAlignment="1">
      <alignment horizontal="center"/>
    </xf>
    <xf numFmtId="9" fontId="5" fillId="4" borderId="0" xfId="11" applyFont="1" applyFill="1" applyBorder="1" applyAlignment="1">
      <alignment horizontal="center"/>
    </xf>
    <xf numFmtId="0" fontId="9" fillId="4" borderId="0" xfId="0" applyFont="1" applyFill="1" applyBorder="1" applyAlignment="1">
      <alignment horizontal="center"/>
    </xf>
    <xf numFmtId="49" fontId="9" fillId="3" borderId="0" xfId="0" applyNumberFormat="1" applyFont="1" applyFill="1" applyAlignment="1">
      <alignment vertical="top"/>
    </xf>
    <xf numFmtId="173" fontId="9" fillId="4" borderId="21" xfId="3" applyNumberFormat="1" applyFont="1" applyFill="1" applyBorder="1"/>
    <xf numFmtId="167" fontId="9" fillId="6" borderId="0" xfId="0" applyNumberFormat="1" applyFont="1" applyFill="1" applyAlignment="1">
      <alignment horizontal="center" vertical="top"/>
    </xf>
    <xf numFmtId="173" fontId="9" fillId="4" borderId="0" xfId="3" applyNumberFormat="1" applyFont="1" applyFill="1" applyBorder="1"/>
    <xf numFmtId="49" fontId="9" fillId="3" borderId="0" xfId="0" applyNumberFormat="1" applyFont="1" applyFill="1" applyBorder="1" applyAlignment="1">
      <alignment vertical="top"/>
    </xf>
    <xf numFmtId="173" fontId="5" fillId="4" borderId="0" xfId="3" applyNumberFormat="1" applyFont="1" applyFill="1" applyBorder="1"/>
    <xf numFmtId="0" fontId="9" fillId="3" borderId="0" xfId="0" applyNumberFormat="1" applyFont="1" applyFill="1" applyAlignment="1">
      <alignment horizontal="left"/>
    </xf>
    <xf numFmtId="0" fontId="16" fillId="3" borderId="0" xfId="0" applyFont="1" applyFill="1" applyAlignment="1">
      <alignment horizontal="left"/>
    </xf>
    <xf numFmtId="0" fontId="5" fillId="4" borderId="3" xfId="0" applyFont="1" applyFill="1" applyBorder="1" applyAlignment="1">
      <alignment vertical="top"/>
    </xf>
    <xf numFmtId="173" fontId="5" fillId="4" borderId="3" xfId="3" applyNumberFormat="1" applyFont="1" applyFill="1" applyBorder="1"/>
    <xf numFmtId="167" fontId="5" fillId="6" borderId="3" xfId="0" applyNumberFormat="1" applyFont="1" applyFill="1" applyBorder="1" applyAlignment="1">
      <alignment horizontal="center" vertical="top"/>
    </xf>
    <xf numFmtId="43" fontId="20" fillId="4" borderId="0" xfId="1" applyNumberFormat="1" applyFont="1" applyFill="1"/>
    <xf numFmtId="0" fontId="56" fillId="4" borderId="0" xfId="14" quotePrefix="1" applyFont="1" applyFill="1" applyAlignment="1">
      <alignment horizontal="left"/>
    </xf>
    <xf numFmtId="0" fontId="9" fillId="4" borderId="0" xfId="0" applyFont="1" applyFill="1" applyAlignment="1">
      <alignment vertical="top"/>
    </xf>
    <xf numFmtId="0" fontId="9" fillId="4" borderId="0" xfId="0" applyNumberFormat="1" applyFont="1" applyFill="1" applyAlignment="1">
      <alignment horizontal="left"/>
    </xf>
    <xf numFmtId="49" fontId="9" fillId="4" borderId="0" xfId="0" applyNumberFormat="1" applyFont="1" applyFill="1" applyAlignment="1">
      <alignment vertical="top"/>
    </xf>
    <xf numFmtId="173" fontId="5" fillId="4" borderId="3" xfId="0" applyNumberFormat="1" applyFont="1" applyFill="1" applyBorder="1"/>
    <xf numFmtId="173" fontId="5" fillId="0" borderId="3" xfId="0" applyNumberFormat="1" applyFont="1" applyFill="1" applyBorder="1"/>
    <xf numFmtId="0" fontId="53" fillId="4" borderId="0" xfId="0" applyFont="1" applyFill="1" applyAlignment="1">
      <alignment horizontal="center"/>
    </xf>
    <xf numFmtId="0" fontId="7" fillId="4" borderId="2" xfId="0" applyFont="1" applyFill="1" applyBorder="1" applyAlignment="1">
      <alignment vertical="top"/>
    </xf>
    <xf numFmtId="0" fontId="6" fillId="4" borderId="0" xfId="0" applyFont="1" applyFill="1" applyBorder="1" applyAlignment="1">
      <alignment vertical="top"/>
    </xf>
    <xf numFmtId="0" fontId="7" fillId="4" borderId="3" xfId="0" applyFont="1" applyFill="1" applyBorder="1" applyAlignment="1">
      <alignment vertical="top"/>
    </xf>
    <xf numFmtId="0" fontId="54" fillId="4" borderId="39" xfId="0" applyFont="1" applyFill="1" applyBorder="1" applyAlignment="1">
      <alignment horizontal="center"/>
    </xf>
    <xf numFmtId="0" fontId="54" fillId="4" borderId="3" xfId="0" applyFont="1" applyFill="1" applyBorder="1" applyAlignment="1">
      <alignment horizontal="center"/>
    </xf>
    <xf numFmtId="0" fontId="37" fillId="4" borderId="0" xfId="0" applyFont="1" applyFill="1" applyBorder="1" applyAlignment="1">
      <alignment vertical="top"/>
    </xf>
    <xf numFmtId="0" fontId="7" fillId="4" borderId="0" xfId="0" applyFont="1" applyFill="1" applyBorder="1" applyAlignment="1">
      <alignment horizontal="center"/>
    </xf>
    <xf numFmtId="0" fontId="37" fillId="4" borderId="0" xfId="0" applyFont="1" applyFill="1" applyBorder="1" applyAlignment="1">
      <alignment horizontal="center"/>
    </xf>
    <xf numFmtId="167" fontId="9" fillId="6" borderId="0" xfId="0" applyNumberFormat="1" applyFont="1" applyFill="1" applyAlignment="1">
      <alignment vertical="top"/>
    </xf>
    <xf numFmtId="167" fontId="9" fillId="4" borderId="0" xfId="0" applyNumberFormat="1" applyFont="1" applyFill="1" applyAlignment="1">
      <alignment vertical="top"/>
    </xf>
    <xf numFmtId="167" fontId="5" fillId="4" borderId="0" xfId="0" applyNumberFormat="1" applyFont="1" applyFill="1" applyBorder="1" applyAlignment="1">
      <alignment vertical="top"/>
    </xf>
    <xf numFmtId="0" fontId="6" fillId="4" borderId="3" xfId="0" applyFont="1" applyFill="1" applyBorder="1" applyAlignment="1">
      <alignment vertical="top"/>
    </xf>
    <xf numFmtId="167" fontId="5" fillId="6" borderId="3" xfId="0" applyNumberFormat="1" applyFont="1" applyFill="1" applyBorder="1" applyAlignment="1">
      <alignment vertical="top"/>
    </xf>
    <xf numFmtId="0" fontId="9" fillId="6" borderId="0" xfId="0" applyFont="1" applyFill="1" applyBorder="1" applyAlignment="1">
      <alignment vertical="top"/>
    </xf>
    <xf numFmtId="174" fontId="9" fillId="6" borderId="0" xfId="1" applyNumberFormat="1" applyFont="1" applyFill="1" applyBorder="1" applyAlignment="1">
      <alignment vertical="top"/>
    </xf>
    <xf numFmtId="0" fontId="57" fillId="4" borderId="0" xfId="14" quotePrefix="1" applyFont="1" applyFill="1" applyAlignment="1">
      <alignment horizontal="left"/>
    </xf>
    <xf numFmtId="173" fontId="20" fillId="4" borderId="21" xfId="0" applyNumberFormat="1" applyFont="1" applyFill="1" applyBorder="1"/>
    <xf numFmtId="166" fontId="11" fillId="4" borderId="21" xfId="3" applyNumberFormat="1" applyFont="1" applyFill="1" applyBorder="1"/>
    <xf numFmtId="0" fontId="7" fillId="4" borderId="39" xfId="0" applyFont="1" applyFill="1" applyBorder="1" applyAlignment="1">
      <alignment horizontal="center"/>
    </xf>
    <xf numFmtId="0" fontId="7" fillId="4" borderId="3" xfId="0" applyFont="1" applyFill="1" applyBorder="1" applyAlignment="1">
      <alignment horizontal="center"/>
    </xf>
    <xf numFmtId="0" fontId="9" fillId="4" borderId="3" xfId="0" applyFont="1" applyFill="1" applyBorder="1" applyAlignment="1">
      <alignment horizontal="center"/>
    </xf>
    <xf numFmtId="49" fontId="9" fillId="4" borderId="0" xfId="0" applyNumberFormat="1" applyFont="1" applyFill="1" applyBorder="1" applyAlignment="1">
      <alignment vertical="top"/>
    </xf>
    <xf numFmtId="0" fontId="7" fillId="3" borderId="0" xfId="0" applyFont="1" applyFill="1" applyAlignment="1">
      <alignment horizontal="left"/>
    </xf>
    <xf numFmtId="173" fontId="5" fillId="6" borderId="3" xfId="0" applyNumberFormat="1" applyFont="1" applyFill="1" applyBorder="1" applyAlignment="1">
      <alignment vertical="top"/>
    </xf>
    <xf numFmtId="43" fontId="9" fillId="6" borderId="0" xfId="1" applyNumberFormat="1" applyFont="1" applyFill="1" applyBorder="1" applyAlignment="1">
      <alignment vertical="top"/>
    </xf>
    <xf numFmtId="168" fontId="5" fillId="4" borderId="0" xfId="11" applyNumberFormat="1" applyFont="1" applyFill="1" applyBorder="1" applyAlignment="1">
      <alignment horizontal="center"/>
    </xf>
    <xf numFmtId="173" fontId="9" fillId="6" borderId="0" xfId="0" applyNumberFormat="1" applyFont="1" applyFill="1" applyBorder="1" applyAlignment="1">
      <alignment vertical="top"/>
    </xf>
    <xf numFmtId="3" fontId="13" fillId="4" borderId="2" xfId="15" applyNumberFormat="1" applyFont="1" applyFill="1" applyBorder="1" applyAlignment="1">
      <alignment horizontal="center"/>
    </xf>
    <xf numFmtId="0" fontId="13" fillId="4" borderId="39" xfId="15" quotePrefix="1" applyFont="1" applyFill="1" applyBorder="1" applyAlignment="1">
      <alignment horizontal="center"/>
    </xf>
    <xf numFmtId="0" fontId="13" fillId="4" borderId="3" xfId="15" applyFont="1" applyFill="1" applyBorder="1" applyAlignment="1">
      <alignment horizontal="center"/>
    </xf>
    <xf numFmtId="0" fontId="9" fillId="6" borderId="3" xfId="0" applyFont="1" applyFill="1" applyBorder="1" applyAlignment="1">
      <alignment vertical="top"/>
    </xf>
    <xf numFmtId="0" fontId="21" fillId="4" borderId="0" xfId="0" applyFont="1" applyFill="1"/>
    <xf numFmtId="166" fontId="16" fillId="4" borderId="3" xfId="0" applyNumberFormat="1" applyFont="1" applyFill="1" applyBorder="1"/>
    <xf numFmtId="0" fontId="20" fillId="4" borderId="0" xfId="0" applyFont="1" applyFill="1" applyAlignment="1">
      <alignment horizontal="left"/>
    </xf>
    <xf numFmtId="166" fontId="20" fillId="4" borderId="0" xfId="3" applyNumberFormat="1" applyFont="1" applyFill="1"/>
    <xf numFmtId="0" fontId="19" fillId="4" borderId="0" xfId="14" quotePrefix="1" applyFont="1" applyFill="1" applyAlignment="1">
      <alignment horizontal="left"/>
    </xf>
    <xf numFmtId="0" fontId="15" fillId="3" borderId="3" xfId="0" applyFont="1" applyFill="1" applyBorder="1" applyAlignment="1">
      <alignment horizontal="center" vertical="center" wrapText="1"/>
    </xf>
    <xf numFmtId="0" fontId="20" fillId="4" borderId="3" xfId="0" applyFont="1" applyFill="1" applyBorder="1"/>
    <xf numFmtId="166" fontId="11" fillId="4" borderId="0" xfId="0" applyNumberFormat="1" applyFont="1" applyFill="1" applyAlignment="1"/>
    <xf numFmtId="0" fontId="11" fillId="4" borderId="7" xfId="0" applyFont="1" applyFill="1" applyBorder="1" applyAlignment="1">
      <alignment horizontal="center"/>
    </xf>
    <xf numFmtId="175" fontId="11" fillId="4" borderId="7" xfId="0" applyNumberFormat="1" applyFont="1" applyFill="1" applyBorder="1" applyAlignment="1">
      <alignment horizontal="center"/>
    </xf>
    <xf numFmtId="175" fontId="11" fillId="4" borderId="0" xfId="0" applyNumberFormat="1" applyFont="1" applyFill="1" applyBorder="1" applyAlignment="1">
      <alignment horizontal="center"/>
    </xf>
    <xf numFmtId="0" fontId="39" fillId="0" borderId="26" xfId="0" applyFont="1" applyFill="1" applyBorder="1"/>
    <xf numFmtId="0" fontId="40" fillId="0" borderId="0" xfId="0" applyFont="1" applyFill="1" applyBorder="1" applyAlignment="1"/>
    <xf numFmtId="0" fontId="39" fillId="0" borderId="0" xfId="0" applyFont="1" applyFill="1" applyBorder="1" applyAlignment="1"/>
    <xf numFmtId="0" fontId="11" fillId="4" borderId="0" xfId="0" applyFont="1" applyFill="1" applyBorder="1" applyAlignment="1">
      <alignment horizontal="left" vertical="justify"/>
    </xf>
    <xf numFmtId="0" fontId="39" fillId="0" borderId="27" xfId="0" applyFont="1" applyFill="1" applyBorder="1" applyAlignment="1"/>
    <xf numFmtId="0" fontId="11" fillId="4" borderId="27" xfId="0" applyFont="1" applyFill="1" applyBorder="1" applyAlignment="1">
      <alignment horizontal="left" vertical="justify"/>
    </xf>
    <xf numFmtId="0" fontId="13" fillId="4" borderId="0" xfId="0" applyFont="1" applyFill="1" applyAlignment="1"/>
    <xf numFmtId="0" fontId="19" fillId="4" borderId="0" xfId="0" applyFont="1" applyFill="1"/>
    <xf numFmtId="0" fontId="24" fillId="4" borderId="0" xfId="0" applyFont="1" applyFill="1" applyAlignment="1"/>
    <xf numFmtId="0" fontId="5" fillId="8" borderId="5" xfId="0" applyFont="1" applyFill="1" applyBorder="1" applyAlignment="1">
      <alignment horizontal="center" wrapText="1"/>
    </xf>
    <xf numFmtId="176" fontId="20" fillId="12" borderId="7" xfId="0" applyNumberFormat="1" applyFont="1" applyFill="1" applyBorder="1"/>
    <xf numFmtId="0" fontId="16" fillId="8" borderId="7" xfId="0" applyFont="1" applyFill="1" applyBorder="1" applyAlignment="1"/>
    <xf numFmtId="0" fontId="7" fillId="3" borderId="0" xfId="0" applyFont="1" applyFill="1" applyBorder="1" applyAlignment="1">
      <alignment horizontal="center"/>
    </xf>
    <xf numFmtId="0" fontId="6" fillId="3" borderId="3" xfId="0" applyFont="1" applyFill="1" applyBorder="1" applyAlignment="1">
      <alignment horizontal="center" vertical="top"/>
    </xf>
    <xf numFmtId="0" fontId="9" fillId="3" borderId="0" xfId="0" applyFont="1" applyFill="1" applyBorder="1" applyAlignment="1">
      <alignment horizontal="center"/>
    </xf>
    <xf numFmtId="0" fontId="6" fillId="4" borderId="0" xfId="0" applyFont="1" applyFill="1" applyBorder="1" applyAlignment="1">
      <alignment horizontal="center"/>
    </xf>
    <xf numFmtId="0" fontId="6" fillId="4" borderId="0" xfId="0" applyFont="1" applyFill="1" applyAlignment="1">
      <alignment horizontal="center"/>
    </xf>
    <xf numFmtId="0" fontId="5" fillId="4" borderId="0" xfId="0" applyFont="1" applyFill="1" applyAlignment="1">
      <alignment horizontal="center"/>
    </xf>
    <xf numFmtId="0" fontId="19" fillId="3" borderId="0" xfId="0" applyFont="1" applyFill="1" applyBorder="1" applyAlignment="1">
      <alignment vertical="top"/>
    </xf>
    <xf numFmtId="166" fontId="11" fillId="4" borderId="0" xfId="3" applyNumberFormat="1" applyFont="1" applyFill="1" applyBorder="1"/>
    <xf numFmtId="166" fontId="21" fillId="4" borderId="0" xfId="3" applyNumberFormat="1" applyFont="1" applyFill="1" applyBorder="1"/>
    <xf numFmtId="166" fontId="11" fillId="0" borderId="0" xfId="3" applyNumberFormat="1" applyFont="1" applyFill="1"/>
    <xf numFmtId="166" fontId="20" fillId="0" borderId="0" xfId="0" applyNumberFormat="1" applyFont="1" applyFill="1"/>
    <xf numFmtId="166" fontId="21" fillId="0" borderId="0" xfId="3" applyNumberFormat="1" applyFont="1" applyFill="1"/>
    <xf numFmtId="0" fontId="21" fillId="0" borderId="0" xfId="0" applyFont="1" applyFill="1"/>
    <xf numFmtId="172" fontId="9" fillId="4" borderId="0" xfId="3" applyNumberFormat="1" applyFont="1" applyFill="1" applyBorder="1" applyAlignment="1">
      <alignment vertical="top"/>
    </xf>
    <xf numFmtId="0" fontId="7" fillId="3" borderId="0" xfId="0" applyFont="1" applyFill="1" applyBorder="1" applyAlignment="1">
      <alignment horizontal="center"/>
    </xf>
    <xf numFmtId="0" fontId="6" fillId="3" borderId="3" xfId="0" applyFont="1" applyFill="1" applyBorder="1" applyAlignment="1">
      <alignment horizontal="center" vertical="top"/>
    </xf>
    <xf numFmtId="0" fontId="9" fillId="3" borderId="0" xfId="0" applyFont="1" applyFill="1" applyBorder="1" applyAlignment="1">
      <alignment horizontal="center"/>
    </xf>
    <xf numFmtId="0" fontId="6" fillId="3" borderId="5" xfId="0" applyFont="1" applyFill="1" applyBorder="1" applyAlignment="1">
      <alignment horizontal="center"/>
    </xf>
    <xf numFmtId="0" fontId="21" fillId="4" borderId="0" xfId="0" applyFont="1" applyFill="1" applyAlignment="1">
      <alignment horizontal="center"/>
    </xf>
    <xf numFmtId="0" fontId="4" fillId="4" borderId="2" xfId="0" applyFont="1" applyFill="1" applyBorder="1" applyAlignment="1">
      <alignment horizontal="center"/>
    </xf>
    <xf numFmtId="0" fontId="6" fillId="4" borderId="0" xfId="0" applyFont="1" applyFill="1" applyBorder="1" applyAlignment="1">
      <alignment horizontal="center"/>
    </xf>
    <xf numFmtId="0" fontId="6" fillId="4" borderId="0" xfId="0" applyFont="1" applyFill="1" applyAlignment="1">
      <alignment horizontal="center"/>
    </xf>
    <xf numFmtId="0" fontId="6" fillId="4" borderId="36" xfId="0" applyFont="1" applyFill="1" applyBorder="1" applyAlignment="1">
      <alignment horizontal="center"/>
    </xf>
    <xf numFmtId="169" fontId="35" fillId="9" borderId="7" xfId="10" applyNumberFormat="1" applyFont="1" applyFill="1" applyBorder="1" applyAlignment="1">
      <alignment horizontal="center" vertical="center" wrapText="1"/>
    </xf>
    <xf numFmtId="0" fontId="4" fillId="3" borderId="1" xfId="0" applyFont="1" applyFill="1" applyBorder="1" applyAlignment="1">
      <alignment vertical="top"/>
    </xf>
    <xf numFmtId="0" fontId="48" fillId="3" borderId="1" xfId="0" applyFont="1" applyFill="1" applyBorder="1" applyAlignment="1">
      <alignment vertical="top"/>
    </xf>
    <xf numFmtId="0" fontId="6" fillId="3" borderId="4" xfId="0" applyFont="1" applyFill="1" applyBorder="1" applyAlignment="1">
      <alignment horizontal="center" vertical="center" wrapText="1"/>
    </xf>
    <xf numFmtId="171" fontId="7" fillId="3" borderId="0" xfId="6" applyNumberFormat="1" applyFont="1" applyFill="1" applyBorder="1" applyAlignment="1">
      <alignment horizontal="right"/>
    </xf>
    <xf numFmtId="167" fontId="7" fillId="3" borderId="0" xfId="0" applyNumberFormat="1" applyFont="1" applyFill="1" applyBorder="1" applyAlignment="1">
      <alignment horizontal="center" vertical="justify"/>
    </xf>
    <xf numFmtId="171" fontId="9" fillId="3" borderId="0" xfId="0" applyNumberFormat="1" applyFont="1" applyFill="1" applyBorder="1" applyAlignment="1">
      <alignment horizontal="center" vertical="top"/>
    </xf>
    <xf numFmtId="171" fontId="7" fillId="3" borderId="0" xfId="6" applyNumberFormat="1" applyFont="1" applyFill="1" applyBorder="1"/>
    <xf numFmtId="171" fontId="7" fillId="3" borderId="0" xfId="6" applyNumberFormat="1" applyFont="1" applyFill="1" applyBorder="1" applyAlignment="1">
      <alignment horizontal="center"/>
    </xf>
    <xf numFmtId="171" fontId="7" fillId="3" borderId="0" xfId="7" applyNumberFormat="1" applyFont="1" applyFill="1" applyBorder="1" applyAlignment="1">
      <alignment horizontal="right"/>
    </xf>
    <xf numFmtId="171" fontId="7" fillId="3" borderId="0" xfId="7" applyNumberFormat="1" applyFont="1" applyFill="1" applyBorder="1" applyAlignment="1">
      <alignment horizontal="center"/>
    </xf>
    <xf numFmtId="171" fontId="7" fillId="3" borderId="0" xfId="7" applyNumberFormat="1" applyFont="1" applyFill="1" applyBorder="1"/>
    <xf numFmtId="0" fontId="7" fillId="3" borderId="3" xfId="0" applyFont="1" applyFill="1" applyBorder="1" applyAlignment="1">
      <alignment horizontal="center"/>
    </xf>
    <xf numFmtId="171" fontId="7" fillId="3" borderId="3" xfId="7" applyNumberFormat="1" applyFont="1" applyFill="1" applyBorder="1" applyAlignment="1">
      <alignment horizontal="right"/>
    </xf>
    <xf numFmtId="167" fontId="7" fillId="3" borderId="3" xfId="0" applyNumberFormat="1" applyFont="1" applyFill="1" applyBorder="1" applyAlignment="1">
      <alignment horizontal="center" vertical="justify"/>
    </xf>
    <xf numFmtId="171" fontId="7" fillId="3" borderId="3" xfId="7" applyNumberFormat="1" applyFont="1" applyFill="1" applyBorder="1" applyAlignment="1">
      <alignment horizontal="center"/>
    </xf>
    <xf numFmtId="171" fontId="9" fillId="3" borderId="3" xfId="0" applyNumberFormat="1" applyFont="1" applyFill="1" applyBorder="1" applyAlignment="1">
      <alignment horizontal="center" vertical="top"/>
    </xf>
    <xf numFmtId="171" fontId="7" fillId="3" borderId="3" xfId="7" applyNumberFormat="1" applyFont="1" applyFill="1" applyBorder="1"/>
    <xf numFmtId="0" fontId="4" fillId="3" borderId="0" xfId="0" applyFont="1" applyFill="1" applyBorder="1" applyAlignment="1">
      <alignment vertical="top"/>
    </xf>
    <xf numFmtId="0" fontId="48" fillId="3" borderId="0" xfId="0" applyFont="1" applyFill="1" applyBorder="1" applyAlignment="1">
      <alignment vertical="top"/>
    </xf>
    <xf numFmtId="167" fontId="48" fillId="3" borderId="0" xfId="0" applyNumberFormat="1" applyFont="1" applyFill="1" applyBorder="1" applyAlignment="1">
      <alignment horizontal="center"/>
    </xf>
    <xf numFmtId="171" fontId="48" fillId="3" borderId="0" xfId="7" applyNumberFormat="1" applyFont="1" applyFill="1" applyBorder="1"/>
    <xf numFmtId="0" fontId="19" fillId="3" borderId="0" xfId="0" applyFont="1" applyFill="1" applyAlignment="1">
      <alignment vertical="top"/>
    </xf>
    <xf numFmtId="41" fontId="19" fillId="3" borderId="0" xfId="0" applyNumberFormat="1" applyFont="1" applyFill="1" applyAlignment="1">
      <alignment vertical="top"/>
    </xf>
    <xf numFmtId="0" fontId="19" fillId="3" borderId="0" xfId="0" applyFont="1" applyFill="1" applyBorder="1" applyAlignment="1">
      <alignment vertical="justify"/>
    </xf>
    <xf numFmtId="0" fontId="5" fillId="4" borderId="0" xfId="0" applyFont="1" applyFill="1"/>
    <xf numFmtId="0" fontId="5" fillId="4" borderId="3" xfId="0" applyFont="1" applyFill="1" applyBorder="1" applyAlignment="1">
      <alignment horizontal="left"/>
    </xf>
    <xf numFmtId="0" fontId="5" fillId="4" borderId="3" xfId="0" applyFont="1" applyFill="1" applyBorder="1"/>
    <xf numFmtId="0" fontId="5" fillId="4" borderId="3" xfId="0" applyFont="1" applyFill="1" applyBorder="1" applyAlignment="1">
      <alignment horizontal="center" wrapText="1"/>
    </xf>
    <xf numFmtId="3" fontId="16" fillId="4" borderId="0" xfId="0" applyNumberFormat="1" applyFont="1" applyFill="1" applyBorder="1" applyAlignment="1">
      <alignment horizontal="center"/>
    </xf>
    <xf numFmtId="3" fontId="16" fillId="4" borderId="0" xfId="0" applyNumberFormat="1" applyFont="1" applyFill="1" applyBorder="1" applyAlignment="1">
      <alignment horizontal="center" wrapText="1"/>
    </xf>
    <xf numFmtId="3" fontId="5" fillId="4" borderId="0" xfId="0" applyNumberFormat="1" applyFont="1" applyFill="1" applyBorder="1" applyAlignment="1">
      <alignment horizontal="center"/>
    </xf>
    <xf numFmtId="3" fontId="16" fillId="4" borderId="3" xfId="0" applyNumberFormat="1" applyFont="1" applyFill="1" applyBorder="1" applyAlignment="1">
      <alignment horizontal="center"/>
    </xf>
    <xf numFmtId="3" fontId="16" fillId="4" borderId="3" xfId="0" applyNumberFormat="1" applyFont="1" applyFill="1" applyBorder="1" applyAlignment="1">
      <alignment horizontal="center" wrapText="1"/>
    </xf>
    <xf numFmtId="3" fontId="5" fillId="4" borderId="3" xfId="0" applyNumberFormat="1" applyFont="1" applyFill="1" applyBorder="1" applyAlignment="1">
      <alignment horizontal="center"/>
    </xf>
    <xf numFmtId="3" fontId="16" fillId="4" borderId="5" xfId="0" applyNumberFormat="1" applyFont="1" applyFill="1" applyBorder="1" applyAlignment="1">
      <alignment horizontal="center"/>
    </xf>
    <xf numFmtId="3" fontId="16" fillId="4" borderId="5" xfId="0" applyNumberFormat="1" applyFont="1" applyFill="1" applyBorder="1" applyAlignment="1">
      <alignment horizontal="center" wrapText="1"/>
    </xf>
    <xf numFmtId="165" fontId="9" fillId="4" borderId="5" xfId="17" applyNumberFormat="1" applyFont="1" applyFill="1" applyBorder="1" applyAlignment="1">
      <alignment horizontal="center"/>
    </xf>
    <xf numFmtId="3" fontId="5" fillId="4" borderId="5" xfId="16" applyNumberFormat="1" applyFont="1" applyFill="1" applyBorder="1" applyAlignment="1">
      <alignment horizontal="center"/>
    </xf>
    <xf numFmtId="165" fontId="9" fillId="4" borderId="3" xfId="17" applyNumberFormat="1" applyFont="1" applyFill="1" applyBorder="1" applyAlignment="1">
      <alignment horizontal="center"/>
    </xf>
    <xf numFmtId="3" fontId="5" fillId="4" borderId="3" xfId="16" applyNumberFormat="1" applyFont="1" applyFill="1" applyBorder="1" applyAlignment="1">
      <alignment horizontal="center"/>
    </xf>
    <xf numFmtId="0" fontId="5" fillId="4" borderId="5" xfId="0" applyFont="1" applyFill="1" applyBorder="1" applyAlignment="1">
      <alignment horizontal="center"/>
    </xf>
    <xf numFmtId="0" fontId="16" fillId="4" borderId="5" xfId="0" applyFont="1" applyFill="1" applyBorder="1"/>
    <xf numFmtId="0" fontId="8" fillId="4" borderId="0" xfId="0" applyFont="1" applyFill="1" applyAlignment="1"/>
    <xf numFmtId="49" fontId="20" fillId="4" borderId="0" xfId="0" applyNumberFormat="1" applyFont="1" applyFill="1"/>
    <xf numFmtId="0" fontId="19" fillId="4" borderId="0" xfId="0" applyFont="1" applyFill="1" applyAlignment="1"/>
    <xf numFmtId="0" fontId="12" fillId="4" borderId="0" xfId="0" applyFont="1" applyFill="1" applyAlignment="1"/>
    <xf numFmtId="0" fontId="48" fillId="4" borderId="0" xfId="0" applyFont="1" applyFill="1"/>
    <xf numFmtId="0" fontId="7" fillId="4" borderId="1" xfId="0" applyFont="1" applyFill="1" applyBorder="1" applyAlignment="1"/>
    <xf numFmtId="17" fontId="6" fillId="4" borderId="0" xfId="0" quotePrefix="1" applyNumberFormat="1" applyFont="1" applyFill="1" applyBorder="1" applyAlignment="1">
      <alignment horizontal="center"/>
    </xf>
    <xf numFmtId="0" fontId="6" fillId="4" borderId="0" xfId="0" quotePrefix="1" applyFont="1" applyFill="1" applyBorder="1" applyAlignment="1">
      <alignment horizontal="center"/>
    </xf>
    <xf numFmtId="0" fontId="60" fillId="4" borderId="0" xfId="0" applyFont="1" applyFill="1" applyAlignment="1">
      <alignment horizontal="center"/>
    </xf>
    <xf numFmtId="0" fontId="6" fillId="4" borderId="3" xfId="0" applyFont="1" applyFill="1" applyBorder="1" applyAlignment="1">
      <alignment horizontal="center"/>
    </xf>
    <xf numFmtId="0" fontId="6" fillId="4" borderId="0" xfId="0" applyFont="1" applyFill="1" applyBorder="1" applyAlignment="1"/>
    <xf numFmtId="0" fontId="62" fillId="4" borderId="0" xfId="0" applyFont="1" applyFill="1"/>
    <xf numFmtId="41" fontId="7" fillId="4" borderId="21" xfId="18" applyFont="1" applyFill="1" applyBorder="1"/>
    <xf numFmtId="166" fontId="54" fillId="4" borderId="0" xfId="17" applyNumberFormat="1" applyFont="1" applyFill="1"/>
    <xf numFmtId="41" fontId="9" fillId="4" borderId="21" xfId="18" applyFont="1" applyFill="1" applyBorder="1"/>
    <xf numFmtId="0" fontId="9" fillId="4" borderId="27" xfId="0" applyFont="1" applyFill="1" applyBorder="1" applyAlignment="1">
      <alignment horizontal="center"/>
    </xf>
    <xf numFmtId="0" fontId="6" fillId="4" borderId="35" xfId="0" applyFont="1" applyFill="1" applyBorder="1" applyAlignment="1">
      <alignment horizontal="center"/>
    </xf>
    <xf numFmtId="41" fontId="6" fillId="4" borderId="33" xfId="18" applyFont="1" applyFill="1" applyBorder="1"/>
    <xf numFmtId="0" fontId="6" fillId="4" borderId="0" xfId="0" applyFont="1" applyFill="1" applyBorder="1" applyAlignment="1">
      <alignment horizontal="left"/>
    </xf>
    <xf numFmtId="171" fontId="7" fillId="4" borderId="0" xfId="18" applyNumberFormat="1" applyFont="1" applyFill="1" applyBorder="1"/>
    <xf numFmtId="0" fontId="63" fillId="4" borderId="0" xfId="0" applyFont="1" applyFill="1" applyAlignment="1">
      <alignment horizontal="center"/>
    </xf>
    <xf numFmtId="0" fontId="62" fillId="4" borderId="0" xfId="0" applyFont="1" applyFill="1" applyAlignment="1">
      <alignment horizontal="center"/>
    </xf>
    <xf numFmtId="166" fontId="62" fillId="4" borderId="0" xfId="17" applyNumberFormat="1" applyFont="1" applyFill="1"/>
    <xf numFmtId="166" fontId="48" fillId="4" borderId="0" xfId="0" applyNumberFormat="1" applyFont="1" applyFill="1"/>
    <xf numFmtId="0" fontId="9" fillId="4" borderId="1" xfId="0" applyFont="1" applyFill="1" applyBorder="1" applyAlignment="1"/>
    <xf numFmtId="164" fontId="9" fillId="4" borderId="0" xfId="17" applyNumberFormat="1" applyFont="1" applyFill="1" applyAlignment="1">
      <alignment vertical="top"/>
    </xf>
    <xf numFmtId="166" fontId="11" fillId="4" borderId="0" xfId="17" applyNumberFormat="1" applyFont="1" applyFill="1"/>
    <xf numFmtId="0" fontId="6" fillId="4" borderId="3" xfId="0" applyFont="1" applyFill="1" applyBorder="1" applyAlignment="1"/>
    <xf numFmtId="166" fontId="21" fillId="4" borderId="3" xfId="17" applyNumberFormat="1" applyFont="1" applyFill="1" applyBorder="1"/>
    <xf numFmtId="0" fontId="8" fillId="3" borderId="0" xfId="0" applyFont="1" applyFill="1" applyAlignment="1"/>
    <xf numFmtId="0" fontId="6" fillId="4" borderId="0" xfId="0" applyFont="1" applyFill="1" applyBorder="1" applyAlignment="1">
      <alignment wrapText="1"/>
    </xf>
    <xf numFmtId="0" fontId="5" fillId="4" borderId="3" xfId="0" applyFont="1" applyFill="1" applyBorder="1" applyAlignment="1">
      <alignment wrapText="1"/>
    </xf>
    <xf numFmtId="0" fontId="25" fillId="3" borderId="33" xfId="0" applyFont="1" applyFill="1" applyBorder="1" applyAlignment="1">
      <alignment horizontal="center"/>
    </xf>
    <xf numFmtId="0" fontId="25" fillId="3" borderId="3" xfId="0" applyFont="1" applyFill="1" applyBorder="1" applyAlignment="1">
      <alignment horizontal="center"/>
    </xf>
    <xf numFmtId="0" fontId="25" fillId="3" borderId="35" xfId="0" applyFont="1" applyFill="1" applyBorder="1" applyAlignment="1">
      <alignment horizontal="center"/>
    </xf>
    <xf numFmtId="0" fontId="9" fillId="3" borderId="0" xfId="0" applyFont="1" applyFill="1" applyBorder="1" applyAlignment="1">
      <alignment horizontal="center" wrapText="1"/>
    </xf>
    <xf numFmtId="0" fontId="20" fillId="3" borderId="26" xfId="0" applyFont="1" applyFill="1" applyBorder="1"/>
    <xf numFmtId="0" fontId="20" fillId="3" borderId="0" xfId="0" applyFont="1" applyFill="1" applyBorder="1"/>
    <xf numFmtId="0" fontId="20" fillId="3" borderId="27" xfId="0" applyFont="1" applyFill="1" applyBorder="1"/>
    <xf numFmtId="41" fontId="16" fillId="3" borderId="26" xfId="18" applyFont="1" applyFill="1" applyBorder="1"/>
    <xf numFmtId="41" fontId="16" fillId="3" borderId="0" xfId="18" applyFont="1" applyFill="1" applyBorder="1"/>
    <xf numFmtId="41" fontId="16" fillId="3" borderId="27" xfId="18" applyFont="1" applyFill="1" applyBorder="1"/>
    <xf numFmtId="41" fontId="15" fillId="3" borderId="3" xfId="18" applyFont="1" applyFill="1" applyBorder="1"/>
    <xf numFmtId="166" fontId="23" fillId="4" borderId="0" xfId="17" applyNumberFormat="1" applyFont="1" applyFill="1"/>
    <xf numFmtId="0" fontId="20" fillId="4" borderId="0" xfId="0" applyFont="1" applyFill="1" applyBorder="1" applyAlignment="1"/>
    <xf numFmtId="0" fontId="20" fillId="3" borderId="0" xfId="0" applyFont="1" applyFill="1"/>
    <xf numFmtId="0" fontId="66" fillId="4" borderId="0" xfId="0" applyFont="1" applyFill="1"/>
    <xf numFmtId="0" fontId="15" fillId="4" borderId="0" xfId="0" applyFont="1" applyFill="1" applyAlignment="1">
      <alignment horizontal="center"/>
    </xf>
    <xf numFmtId="0" fontId="7" fillId="4" borderId="0" xfId="0" applyFont="1" applyFill="1" applyBorder="1" applyAlignment="1">
      <alignment horizontal="left"/>
    </xf>
    <xf numFmtId="0" fontId="7" fillId="4" borderId="3" xfId="0" applyFont="1" applyFill="1" applyBorder="1" applyAlignment="1">
      <alignment horizontal="left"/>
    </xf>
    <xf numFmtId="0" fontId="67" fillId="4" borderId="0" xfId="0" applyFont="1" applyFill="1" applyAlignment="1">
      <alignment vertical="top"/>
    </xf>
    <xf numFmtId="0" fontId="6" fillId="4" borderId="0" xfId="0" applyFont="1" applyFill="1" applyAlignment="1">
      <alignment vertical="top"/>
    </xf>
    <xf numFmtId="0" fontId="20" fillId="4" borderId="1" xfId="0" applyFont="1" applyFill="1" applyBorder="1" applyAlignment="1"/>
    <xf numFmtId="0" fontId="53" fillId="4" borderId="1" xfId="0" applyFont="1" applyFill="1" applyBorder="1" applyAlignment="1">
      <alignment horizontal="right"/>
    </xf>
    <xf numFmtId="0" fontId="5" fillId="4" borderId="3" xfId="0" applyFont="1" applyFill="1" applyBorder="1" applyAlignment="1">
      <alignment horizontal="center"/>
    </xf>
    <xf numFmtId="0" fontId="5" fillId="4" borderId="3" xfId="0" applyFont="1" applyFill="1" applyBorder="1" applyAlignment="1"/>
    <xf numFmtId="0" fontId="68" fillId="4" borderId="0" xfId="0" applyFont="1" applyFill="1" applyBorder="1" applyAlignment="1"/>
    <xf numFmtId="9" fontId="7" fillId="4" borderId="0" xfId="21" applyFont="1" applyFill="1" applyBorder="1" applyAlignment="1">
      <alignment horizontal="center"/>
    </xf>
    <xf numFmtId="0" fontId="7" fillId="4" borderId="0" xfId="0" applyFont="1" applyFill="1" applyBorder="1" applyAlignment="1"/>
    <xf numFmtId="173" fontId="7" fillId="4" borderId="26" xfId="22" applyNumberFormat="1" applyFont="1" applyFill="1" applyBorder="1" applyAlignment="1">
      <alignment horizontal="right"/>
    </xf>
    <xf numFmtId="173" fontId="7" fillId="4" borderId="0" xfId="22" applyNumberFormat="1" applyFont="1" applyFill="1" applyBorder="1" applyAlignment="1">
      <alignment horizontal="right"/>
    </xf>
    <xf numFmtId="173" fontId="7" fillId="4" borderId="26" xfId="22" applyNumberFormat="1" applyFont="1" applyFill="1" applyBorder="1"/>
    <xf numFmtId="173" fontId="7" fillId="4" borderId="0" xfId="22" applyNumberFormat="1" applyFont="1" applyFill="1" applyBorder="1"/>
    <xf numFmtId="2" fontId="7" fillId="4" borderId="26" xfId="21" applyNumberFormat="1" applyFont="1" applyFill="1" applyBorder="1" applyAlignment="1">
      <alignment horizontal="center"/>
    </xf>
    <xf numFmtId="0" fontId="25" fillId="4" borderId="0" xfId="0" applyFont="1" applyFill="1"/>
    <xf numFmtId="0" fontId="6" fillId="4" borderId="3" xfId="0" applyFont="1" applyFill="1" applyBorder="1" applyAlignment="1">
      <alignment horizontal="left"/>
    </xf>
    <xf numFmtId="0" fontId="6" fillId="4" borderId="35" xfId="0" applyFont="1" applyFill="1" applyBorder="1" applyAlignment="1">
      <alignment horizontal="left"/>
    </xf>
    <xf numFmtId="173" fontId="6" fillId="4" borderId="3" xfId="17" applyNumberFormat="1" applyFont="1" applyFill="1" applyBorder="1" applyAlignment="1">
      <alignment horizontal="right"/>
    </xf>
    <xf numFmtId="9" fontId="6" fillId="4" borderId="35" xfId="21" applyFont="1" applyFill="1" applyBorder="1" applyAlignment="1">
      <alignment horizontal="center"/>
    </xf>
    <xf numFmtId="173" fontId="6" fillId="4" borderId="33" xfId="17" applyNumberFormat="1" applyFont="1" applyFill="1" applyBorder="1" applyAlignment="1">
      <alignment horizontal="right"/>
    </xf>
    <xf numFmtId="9" fontId="6" fillId="4" borderId="3" xfId="21" applyFont="1" applyFill="1" applyBorder="1" applyAlignment="1">
      <alignment horizontal="center"/>
    </xf>
    <xf numFmtId="2" fontId="6" fillId="4" borderId="33" xfId="21" applyNumberFormat="1" applyFont="1" applyFill="1" applyBorder="1" applyAlignment="1">
      <alignment horizontal="center"/>
    </xf>
    <xf numFmtId="0" fontId="20" fillId="4" borderId="0" xfId="0" applyFont="1" applyFill="1" applyAlignment="1"/>
    <xf numFmtId="173" fontId="20" fillId="4" borderId="0" xfId="0" applyNumberFormat="1" applyFont="1" applyFill="1" applyAlignment="1"/>
    <xf numFmtId="0" fontId="17" fillId="4" borderId="0" xfId="0" applyFont="1" applyFill="1" applyAlignment="1"/>
    <xf numFmtId="0" fontId="6" fillId="4" borderId="0" xfId="0" applyFont="1" applyFill="1" applyAlignment="1"/>
    <xf numFmtId="0" fontId="60" fillId="4" borderId="0" xfId="0" applyFont="1" applyFill="1" applyBorder="1" applyAlignment="1">
      <alignment horizontal="center"/>
    </xf>
    <xf numFmtId="0" fontId="60" fillId="4" borderId="3" xfId="0" applyFont="1" applyFill="1" applyBorder="1" applyAlignment="1">
      <alignment horizontal="center"/>
    </xf>
    <xf numFmtId="0" fontId="7" fillId="4" borderId="0" xfId="0" applyFont="1" applyFill="1" applyAlignment="1">
      <alignment horizontal="center"/>
    </xf>
    <xf numFmtId="164" fontId="7" fillId="4" borderId="0" xfId="22" applyNumberFormat="1" applyFont="1" applyFill="1" applyBorder="1"/>
    <xf numFmtId="168" fontId="7" fillId="4" borderId="0" xfId="21" applyNumberFormat="1" applyFont="1" applyFill="1" applyAlignment="1"/>
    <xf numFmtId="164" fontId="6" fillId="4" borderId="3" xfId="22" applyNumberFormat="1" applyFont="1" applyFill="1" applyBorder="1"/>
    <xf numFmtId="168" fontId="6" fillId="4" borderId="3" xfId="21" applyNumberFormat="1" applyFont="1" applyFill="1" applyBorder="1" applyAlignment="1"/>
    <xf numFmtId="0" fontId="69" fillId="4" borderId="0" xfId="0" applyFont="1" applyFill="1" applyAlignment="1"/>
    <xf numFmtId="0" fontId="5" fillId="4" borderId="0" xfId="0" applyFont="1" applyFill="1" applyBorder="1" applyAlignment="1">
      <alignment horizontal="center"/>
    </xf>
    <xf numFmtId="0" fontId="6" fillId="4" borderId="1" xfId="0" applyFont="1" applyFill="1" applyBorder="1" applyAlignment="1">
      <alignment horizontal="center"/>
    </xf>
    <xf numFmtId="0" fontId="21" fillId="4" borderId="3" xfId="0" applyFont="1" applyFill="1" applyBorder="1" applyAlignment="1">
      <alignment horizontal="center"/>
    </xf>
    <xf numFmtId="0" fontId="6" fillId="4" borderId="26" xfId="0" applyFont="1" applyFill="1" applyBorder="1" applyAlignment="1">
      <alignment horizontal="center"/>
    </xf>
    <xf numFmtId="0" fontId="54" fillId="4" borderId="33" xfId="0" applyFont="1" applyFill="1" applyBorder="1" applyAlignment="1">
      <alignment horizontal="center"/>
    </xf>
    <xf numFmtId="0" fontId="68" fillId="4" borderId="0" xfId="0" applyFont="1" applyFill="1" applyBorder="1" applyAlignment="1">
      <alignment vertical="top"/>
    </xf>
    <xf numFmtId="166" fontId="9" fillId="4" borderId="26" xfId="17" applyNumberFormat="1" applyFont="1" applyFill="1" applyBorder="1" applyAlignment="1">
      <alignment horizontal="center"/>
    </xf>
    <xf numFmtId="166" fontId="20" fillId="4" borderId="0" xfId="17" applyNumberFormat="1" applyFont="1" applyFill="1"/>
    <xf numFmtId="0" fontId="6" fillId="4" borderId="42" xfId="0" applyFont="1" applyFill="1" applyBorder="1" applyAlignment="1">
      <alignment horizontal="center"/>
    </xf>
    <xf numFmtId="0" fontId="60" fillId="4" borderId="3" xfId="0" applyFont="1" applyFill="1" applyBorder="1" applyAlignment="1"/>
    <xf numFmtId="0" fontId="71" fillId="4" borderId="0" xfId="0" applyFont="1" applyFill="1" applyAlignment="1"/>
    <xf numFmtId="0" fontId="32" fillId="4" borderId="0" xfId="0" applyFont="1" applyFill="1" applyBorder="1" applyAlignment="1">
      <alignment horizontal="center"/>
    </xf>
    <xf numFmtId="0" fontId="32" fillId="4" borderId="0" xfId="0" applyFont="1" applyFill="1" applyAlignment="1">
      <alignment horizontal="center"/>
    </xf>
    <xf numFmtId="0" fontId="32" fillId="4" borderId="3" xfId="0" applyFont="1" applyFill="1" applyBorder="1" applyAlignment="1">
      <alignment horizontal="center"/>
    </xf>
    <xf numFmtId="0" fontId="33" fillId="4" borderId="3" xfId="0" applyFont="1" applyFill="1" applyBorder="1" applyAlignment="1">
      <alignment horizontal="center"/>
    </xf>
    <xf numFmtId="0" fontId="30" fillId="4" borderId="3" xfId="0" applyFont="1" applyFill="1" applyBorder="1" applyAlignment="1">
      <alignment horizontal="center"/>
    </xf>
    <xf numFmtId="0" fontId="30" fillId="4" borderId="0" xfId="0" applyFont="1" applyFill="1" applyAlignment="1">
      <alignment horizontal="center"/>
    </xf>
    <xf numFmtId="166" fontId="30" fillId="4" borderId="0" xfId="0" applyNumberFormat="1" applyFont="1" applyFill="1" applyAlignment="1"/>
    <xf numFmtId="168" fontId="30" fillId="4" borderId="0" xfId="0" applyNumberFormat="1" applyFont="1" applyFill="1" applyAlignment="1">
      <alignment horizontal="center"/>
    </xf>
    <xf numFmtId="0" fontId="30" fillId="4" borderId="0" xfId="0" applyFont="1" applyFill="1" applyBorder="1" applyAlignment="1">
      <alignment horizontal="center"/>
    </xf>
    <xf numFmtId="168" fontId="30" fillId="4" borderId="0" xfId="0" applyNumberFormat="1" applyFont="1" applyFill="1" applyBorder="1" applyAlignment="1">
      <alignment horizontal="center"/>
    </xf>
    <xf numFmtId="166" fontId="30" fillId="4" borderId="0" xfId="0" applyNumberFormat="1" applyFont="1" applyFill="1" applyBorder="1" applyAlignment="1"/>
    <xf numFmtId="166" fontId="30" fillId="4" borderId="3" xfId="0" applyNumberFormat="1" applyFont="1" applyFill="1" applyBorder="1" applyAlignment="1"/>
    <xf numFmtId="168" fontId="30" fillId="4" borderId="3" xfId="0" applyNumberFormat="1" applyFont="1" applyFill="1" applyBorder="1" applyAlignment="1">
      <alignment horizontal="center"/>
    </xf>
    <xf numFmtId="0" fontId="71" fillId="4" borderId="0" xfId="0" applyFont="1" applyFill="1" applyBorder="1" applyAlignment="1"/>
    <xf numFmtId="0" fontId="73" fillId="4" borderId="0" xfId="0" applyFont="1" applyFill="1"/>
    <xf numFmtId="0" fontId="66" fillId="4" borderId="0" xfId="0" applyFont="1" applyFill="1" applyAlignment="1"/>
    <xf numFmtId="0" fontId="66" fillId="0" borderId="0" xfId="0" applyFont="1" applyFill="1" applyAlignment="1"/>
    <xf numFmtId="0" fontId="75" fillId="4" borderId="0" xfId="0" applyFont="1" applyFill="1" applyAlignment="1"/>
    <xf numFmtId="0" fontId="34" fillId="4" borderId="0" xfId="0" applyFont="1" applyFill="1"/>
    <xf numFmtId="0" fontId="50" fillId="4" borderId="0" xfId="0" applyFont="1" applyFill="1" applyBorder="1" applyAlignment="1">
      <alignment horizontal="center"/>
    </xf>
    <xf numFmtId="0" fontId="5" fillId="4" borderId="0" xfId="0" applyFont="1" applyFill="1" applyAlignment="1"/>
    <xf numFmtId="0" fontId="6" fillId="4" borderId="0" xfId="0" applyFont="1" applyFill="1" applyBorder="1" applyAlignment="1">
      <alignment horizontal="center" wrapText="1"/>
    </xf>
    <xf numFmtId="0" fontId="6" fillId="4" borderId="0" xfId="0" applyFont="1" applyFill="1" applyBorder="1" applyAlignment="1">
      <alignment horizontal="center" vertical="justify" wrapText="1"/>
    </xf>
    <xf numFmtId="0" fontId="61" fillId="4" borderId="0" xfId="0" applyFont="1" applyFill="1" applyAlignment="1">
      <alignment horizontal="center"/>
    </xf>
    <xf numFmtId="0" fontId="6" fillId="4" borderId="3" xfId="0" applyFont="1" applyFill="1" applyBorder="1" applyAlignment="1">
      <alignment horizontal="center" wrapText="1"/>
    </xf>
    <xf numFmtId="166" fontId="22" fillId="4" borderId="0" xfId="0" applyNumberFormat="1" applyFont="1" applyFill="1"/>
    <xf numFmtId="0" fontId="7" fillId="4" borderId="5" xfId="0" applyFont="1" applyFill="1" applyBorder="1" applyAlignment="1">
      <alignment wrapText="1"/>
    </xf>
    <xf numFmtId="3" fontId="7" fillId="4" borderId="5" xfId="0" applyNumberFormat="1" applyFont="1" applyFill="1" applyBorder="1" applyAlignment="1">
      <alignment horizontal="right" wrapText="1"/>
    </xf>
    <xf numFmtId="170" fontId="7" fillId="4" borderId="5" xfId="0" applyNumberFormat="1" applyFont="1" applyFill="1" applyBorder="1" applyAlignment="1">
      <alignment horizontal="center" wrapText="1"/>
    </xf>
    <xf numFmtId="3" fontId="7" fillId="4" borderId="0" xfId="0" applyNumberFormat="1" applyFont="1" applyFill="1" applyBorder="1" applyAlignment="1">
      <alignment horizontal="right" wrapText="1"/>
    </xf>
    <xf numFmtId="0" fontId="7" fillId="4" borderId="3" xfId="0" applyFont="1" applyFill="1" applyBorder="1" applyAlignment="1">
      <alignment wrapText="1"/>
    </xf>
    <xf numFmtId="3" fontId="7" fillId="4" borderId="3" xfId="0" applyNumberFormat="1" applyFont="1" applyFill="1" applyBorder="1" applyAlignment="1">
      <alignment horizontal="right" wrapText="1"/>
    </xf>
    <xf numFmtId="170" fontId="7" fillId="4" borderId="3" xfId="0" applyNumberFormat="1" applyFont="1" applyFill="1" applyBorder="1" applyAlignment="1">
      <alignment horizontal="center" wrapText="1"/>
    </xf>
    <xf numFmtId="0" fontId="7" fillId="4" borderId="3" xfId="0" applyFont="1" applyFill="1" applyBorder="1" applyAlignment="1">
      <alignment horizontal="right" wrapText="1"/>
    </xf>
    <xf numFmtId="4" fontId="7" fillId="4" borderId="5" xfId="0" applyNumberFormat="1" applyFont="1" applyFill="1" applyBorder="1" applyAlignment="1">
      <alignment horizontal="right" wrapText="1"/>
    </xf>
    <xf numFmtId="0" fontId="9" fillId="4" borderId="5" xfId="0" applyFont="1" applyFill="1" applyBorder="1" applyAlignment="1">
      <alignment wrapText="1"/>
    </xf>
    <xf numFmtId="0" fontId="9" fillId="4" borderId="3" xfId="0" applyFont="1" applyFill="1" applyBorder="1" applyAlignment="1">
      <alignment wrapText="1"/>
    </xf>
    <xf numFmtId="3" fontId="9" fillId="4" borderId="0" xfId="0" applyNumberFormat="1" applyFont="1" applyFill="1" applyBorder="1" applyAlignment="1">
      <alignment horizontal="right" wrapText="1"/>
    </xf>
    <xf numFmtId="3" fontId="9" fillId="4" borderId="3" xfId="0" applyNumberFormat="1" applyFont="1" applyFill="1" applyBorder="1" applyAlignment="1">
      <alignment horizontal="right" wrapText="1"/>
    </xf>
    <xf numFmtId="3" fontId="20" fillId="4" borderId="0" xfId="0" applyNumberFormat="1" applyFont="1" applyFill="1"/>
    <xf numFmtId="166" fontId="20" fillId="3" borderId="0" xfId="0" applyNumberFormat="1" applyFont="1" applyFill="1" applyBorder="1"/>
    <xf numFmtId="166" fontId="25" fillId="3" borderId="0" xfId="0" applyNumberFormat="1" applyFont="1" applyFill="1" applyBorder="1"/>
    <xf numFmtId="166" fontId="25" fillId="0" borderId="0" xfId="0" applyNumberFormat="1" applyFont="1"/>
    <xf numFmtId="0" fontId="20" fillId="4" borderId="1" xfId="0" applyFont="1" applyFill="1" applyBorder="1" applyAlignment="1">
      <alignment horizontal="center"/>
    </xf>
    <xf numFmtId="0" fontId="20" fillId="4" borderId="0" xfId="0" applyFont="1" applyFill="1" applyBorder="1" applyAlignment="1">
      <alignment wrapText="1"/>
    </xf>
    <xf numFmtId="0" fontId="6" fillId="4" borderId="33" xfId="0" applyFont="1" applyFill="1" applyBorder="1" applyAlignment="1">
      <alignment horizontal="center" wrapText="1"/>
    </xf>
    <xf numFmtId="0" fontId="6" fillId="4" borderId="35" xfId="0" applyFont="1" applyFill="1" applyBorder="1" applyAlignment="1">
      <alignment horizontal="center" wrapText="1"/>
    </xf>
    <xf numFmtId="172" fontId="9" fillId="4" borderId="26" xfId="0" applyNumberFormat="1" applyFont="1" applyFill="1" applyBorder="1" applyAlignment="1">
      <alignment horizontal="right" wrapText="1"/>
    </xf>
    <xf numFmtId="172" fontId="9" fillId="4" borderId="27" xfId="0" applyNumberFormat="1" applyFont="1" applyFill="1" applyBorder="1" applyAlignment="1">
      <alignment horizontal="right" wrapText="1"/>
    </xf>
    <xf numFmtId="172" fontId="6" fillId="4" borderId="0" xfId="0" applyNumberFormat="1" applyFont="1" applyFill="1" applyBorder="1" applyAlignment="1">
      <alignment horizontal="right" wrapText="1"/>
    </xf>
    <xf numFmtId="0" fontId="6" fillId="3" borderId="0" xfId="0" applyFont="1" applyFill="1" applyBorder="1" applyAlignment="1">
      <alignment horizontal="center" wrapText="1"/>
    </xf>
    <xf numFmtId="0" fontId="6" fillId="3" borderId="3" xfId="0" applyFont="1" applyFill="1" applyBorder="1" applyAlignment="1">
      <alignment horizontal="center" wrapText="1"/>
    </xf>
    <xf numFmtId="0" fontId="22" fillId="4" borderId="0" xfId="0" applyFont="1" applyFill="1" applyAlignment="1">
      <alignment horizontal="center"/>
    </xf>
    <xf numFmtId="166" fontId="22" fillId="4" borderId="0" xfId="17" applyNumberFormat="1" applyFont="1" applyFill="1"/>
    <xf numFmtId="0" fontId="32" fillId="4" borderId="1" xfId="0" applyFont="1" applyFill="1" applyBorder="1" applyAlignment="1">
      <alignment horizontal="center"/>
    </xf>
    <xf numFmtId="0" fontId="66" fillId="4" borderId="1" xfId="0" applyFont="1" applyFill="1" applyBorder="1" applyAlignment="1"/>
    <xf numFmtId="0" fontId="66" fillId="4" borderId="0" xfId="0" applyFont="1" applyFill="1" applyBorder="1" applyAlignment="1"/>
    <xf numFmtId="0" fontId="76" fillId="4" borderId="0" xfId="0" applyFont="1" applyFill="1" applyAlignment="1"/>
    <xf numFmtId="0" fontId="77" fillId="4" borderId="2" xfId="0" applyFont="1" applyFill="1" applyBorder="1" applyAlignment="1">
      <alignment horizontal="center"/>
    </xf>
    <xf numFmtId="0" fontId="66" fillId="4" borderId="2" xfId="0" applyFont="1" applyFill="1" applyBorder="1" applyAlignment="1"/>
    <xf numFmtId="0" fontId="33" fillId="4" borderId="0" xfId="0" applyFont="1" applyFill="1" applyBorder="1" applyAlignment="1">
      <alignment wrapText="1"/>
    </xf>
    <xf numFmtId="0" fontId="77" fillId="4" borderId="0" xfId="0" applyFont="1" applyFill="1" applyBorder="1" applyAlignment="1">
      <alignment horizontal="center" wrapText="1"/>
    </xf>
    <xf numFmtId="0" fontId="32" fillId="4" borderId="0" xfId="0" applyFont="1" applyFill="1" applyBorder="1" applyAlignment="1">
      <alignment horizontal="center" wrapText="1"/>
    </xf>
    <xf numFmtId="172" fontId="33" fillId="4" borderId="21" xfId="0" applyNumberFormat="1" applyFont="1" applyFill="1" applyBorder="1" applyAlignment="1">
      <alignment horizontal="center" wrapText="1"/>
    </xf>
    <xf numFmtId="164" fontId="32" fillId="4" borderId="21" xfId="17" applyNumberFormat="1" applyFont="1" applyFill="1" applyBorder="1" applyAlignment="1">
      <alignment horizontal="center" wrapText="1"/>
    </xf>
    <xf numFmtId="0" fontId="32" fillId="4" borderId="28" xfId="0" applyFont="1" applyFill="1" applyBorder="1" applyAlignment="1">
      <alignment horizontal="center" wrapText="1"/>
    </xf>
    <xf numFmtId="10" fontId="33" fillId="4" borderId="22" xfId="0" applyNumberFormat="1" applyFont="1" applyFill="1" applyBorder="1" applyAlignment="1">
      <alignment horizontal="center" wrapText="1"/>
    </xf>
    <xf numFmtId="168" fontId="32" fillId="4" borderId="22" xfId="0" applyNumberFormat="1" applyFont="1" applyFill="1" applyBorder="1" applyAlignment="1">
      <alignment horizontal="center" wrapText="1"/>
    </xf>
    <xf numFmtId="172" fontId="33" fillId="4" borderId="20" xfId="0" applyNumberFormat="1" applyFont="1" applyFill="1" applyBorder="1" applyAlignment="1">
      <alignment horizontal="center" wrapText="1"/>
    </xf>
    <xf numFmtId="0" fontId="32" fillId="4" borderId="3" xfId="0" applyFont="1" applyFill="1" applyBorder="1" applyAlignment="1">
      <alignment horizontal="center" wrapText="1"/>
    </xf>
    <xf numFmtId="0" fontId="27" fillId="4" borderId="0" xfId="0" applyFont="1" applyFill="1" applyBorder="1" applyAlignment="1"/>
    <xf numFmtId="164" fontId="33" fillId="4" borderId="39" xfId="17" applyNumberFormat="1" applyFont="1" applyFill="1" applyBorder="1" applyAlignment="1">
      <alignment horizontal="center" wrapText="1"/>
    </xf>
    <xf numFmtId="168" fontId="33" fillId="4" borderId="39" xfId="0" applyNumberFormat="1" applyFont="1" applyFill="1" applyBorder="1" applyAlignment="1">
      <alignment horizontal="center" wrapText="1"/>
    </xf>
    <xf numFmtId="168" fontId="33" fillId="3" borderId="39" xfId="0" applyNumberFormat="1" applyFont="1" applyFill="1" applyBorder="1" applyAlignment="1">
      <alignment horizontal="center" wrapText="1"/>
    </xf>
    <xf numFmtId="0" fontId="72" fillId="4" borderId="0" xfId="0" applyFont="1" applyFill="1" applyAlignment="1"/>
    <xf numFmtId="164" fontId="76" fillId="4" borderId="0" xfId="17" applyNumberFormat="1" applyFont="1" applyFill="1" applyBorder="1" applyAlignment="1">
      <alignment horizontal="center" wrapText="1"/>
    </xf>
    <xf numFmtId="0" fontId="78" fillId="4" borderId="0" xfId="0" applyFont="1" applyFill="1" applyAlignment="1"/>
    <xf numFmtId="0" fontId="79" fillId="4" borderId="0" xfId="0" applyFont="1" applyFill="1" applyAlignment="1"/>
    <xf numFmtId="0" fontId="7" fillId="3" borderId="0" xfId="0" applyFont="1" applyFill="1" applyBorder="1" applyAlignment="1">
      <alignment horizontal="center" vertical="top"/>
    </xf>
    <xf numFmtId="173" fontId="6" fillId="4" borderId="0" xfId="9" applyNumberFormat="1" applyFont="1" applyFill="1" applyBorder="1"/>
    <xf numFmtId="41" fontId="20" fillId="4" borderId="0" xfId="0" applyNumberFormat="1" applyFont="1" applyFill="1"/>
    <xf numFmtId="0" fontId="12" fillId="2" borderId="0" xfId="0" applyFont="1" applyFill="1" applyBorder="1" applyAlignment="1">
      <alignment vertical="top"/>
    </xf>
    <xf numFmtId="0" fontId="6" fillId="3" borderId="2" xfId="0" applyFont="1" applyFill="1" applyBorder="1" applyAlignment="1">
      <alignment vertical="top"/>
    </xf>
    <xf numFmtId="0" fontId="6" fillId="3" borderId="3" xfId="0" applyFont="1" applyFill="1" applyBorder="1" applyAlignment="1">
      <alignment horizontal="left"/>
    </xf>
    <xf numFmtId="0" fontId="7" fillId="3" borderId="27" xfId="0" quotePrefix="1" applyFont="1" applyFill="1" applyBorder="1" applyAlignment="1">
      <alignment horizontal="center"/>
    </xf>
    <xf numFmtId="166" fontId="1" fillId="0" borderId="0" xfId="4" applyNumberFormat="1" applyFont="1"/>
    <xf numFmtId="168" fontId="1" fillId="0" borderId="0" xfId="5" applyNumberFormat="1" applyFont="1"/>
    <xf numFmtId="16" fontId="7" fillId="3" borderId="27" xfId="0" quotePrefix="1" applyNumberFormat="1" applyFont="1" applyFill="1" applyBorder="1" applyAlignment="1">
      <alignment horizontal="center"/>
    </xf>
    <xf numFmtId="0" fontId="7" fillId="3" borderId="27" xfId="0" applyFont="1" applyFill="1" applyBorder="1" applyAlignment="1">
      <alignment horizontal="center"/>
    </xf>
    <xf numFmtId="0" fontId="9" fillId="3" borderId="27" xfId="0" applyFont="1" applyFill="1" applyBorder="1" applyAlignment="1">
      <alignment horizontal="center"/>
    </xf>
    <xf numFmtId="166" fontId="2" fillId="0" borderId="3" xfId="4" applyNumberFormat="1" applyFont="1" applyBorder="1"/>
    <xf numFmtId="168" fontId="2" fillId="0" borderId="3" xfId="5" applyNumberFormat="1" applyFont="1" applyBorder="1"/>
    <xf numFmtId="165" fontId="9" fillId="3" borderId="0" xfId="4" applyNumberFormat="1" applyFont="1" applyFill="1" applyAlignment="1"/>
    <xf numFmtId="0" fontId="12" fillId="0" borderId="0" xfId="0" applyFont="1" applyFill="1"/>
    <xf numFmtId="0" fontId="13" fillId="3" borderId="0" xfId="0" applyFont="1" applyFill="1"/>
    <xf numFmtId="3" fontId="65" fillId="16" borderId="0" xfId="0" applyNumberFormat="1" applyFont="1" applyFill="1" applyBorder="1"/>
    <xf numFmtId="41" fontId="16" fillId="3" borderId="0" xfId="4" applyNumberFormat="1" applyFont="1" applyFill="1"/>
    <xf numFmtId="41" fontId="16" fillId="3" borderId="0" xfId="4" applyNumberFormat="1" applyFont="1" applyFill="1" applyBorder="1"/>
    <xf numFmtId="0" fontId="16" fillId="3" borderId="5" xfId="0" applyFont="1" applyFill="1" applyBorder="1" applyAlignment="1">
      <alignment horizontal="center"/>
    </xf>
    <xf numFmtId="41" fontId="65" fillId="16" borderId="0" xfId="4" applyNumberFormat="1" applyFont="1" applyFill="1" applyBorder="1"/>
    <xf numFmtId="0" fontId="6" fillId="3" borderId="35" xfId="0" applyFont="1" applyFill="1" applyBorder="1" applyAlignment="1">
      <alignment horizontal="center" vertical="justify"/>
    </xf>
    <xf numFmtId="166" fontId="15" fillId="3" borderId="27" xfId="4" applyNumberFormat="1" applyFont="1" applyFill="1" applyBorder="1"/>
    <xf numFmtId="41" fontId="65" fillId="16" borderId="3" xfId="4" applyNumberFormat="1" applyFont="1" applyFill="1" applyBorder="1"/>
    <xf numFmtId="0" fontId="16" fillId="3" borderId="5" xfId="0" applyFont="1" applyFill="1" applyBorder="1"/>
    <xf numFmtId="166" fontId="15" fillId="3" borderId="44" xfId="4" applyNumberFormat="1" applyFont="1" applyFill="1" applyBorder="1"/>
    <xf numFmtId="0" fontId="6" fillId="4" borderId="27" xfId="0" applyFont="1" applyFill="1" applyBorder="1" applyAlignment="1">
      <alignment vertical="justify"/>
    </xf>
    <xf numFmtId="0" fontId="6" fillId="4" borderId="35" xfId="0" applyFont="1" applyFill="1" applyBorder="1" applyAlignment="1"/>
    <xf numFmtId="0" fontId="6" fillId="4" borderId="27" xfId="0" quotePrefix="1" applyFont="1" applyFill="1" applyBorder="1" applyAlignment="1">
      <alignment horizontal="center"/>
    </xf>
    <xf numFmtId="0" fontId="20" fillId="4" borderId="27" xfId="0" applyFont="1" applyFill="1" applyBorder="1"/>
    <xf numFmtId="166" fontId="11" fillId="4" borderId="27" xfId="17" applyNumberFormat="1" applyFont="1" applyFill="1" applyBorder="1"/>
    <xf numFmtId="166" fontId="21" fillId="4" borderId="35" xfId="17" applyNumberFormat="1" applyFont="1" applyFill="1" applyBorder="1"/>
    <xf numFmtId="173" fontId="7" fillId="4" borderId="21" xfId="9" applyNumberFormat="1" applyFont="1" applyFill="1" applyBorder="1"/>
    <xf numFmtId="173" fontId="7" fillId="4" borderId="0" xfId="9" applyNumberFormat="1" applyFont="1" applyFill="1" applyBorder="1"/>
    <xf numFmtId="173" fontId="6" fillId="4" borderId="3" xfId="9" applyNumberFormat="1" applyFont="1" applyFill="1" applyBorder="1"/>
    <xf numFmtId="166" fontId="9" fillId="4" borderId="21" xfId="9" applyNumberFormat="1" applyFont="1" applyFill="1" applyBorder="1"/>
    <xf numFmtId="173" fontId="7" fillId="4" borderId="26" xfId="9" applyNumberFormat="1" applyFont="1" applyFill="1" applyBorder="1"/>
    <xf numFmtId="173" fontId="9" fillId="4" borderId="21" xfId="9" applyNumberFormat="1" applyFont="1" applyFill="1" applyBorder="1"/>
    <xf numFmtId="173" fontId="5" fillId="4" borderId="3" xfId="9" applyNumberFormat="1" applyFont="1" applyFill="1" applyBorder="1"/>
    <xf numFmtId="0" fontId="37" fillId="3" borderId="0" xfId="0" applyFont="1" applyFill="1" applyBorder="1" applyAlignment="1">
      <alignment vertical="top"/>
    </xf>
    <xf numFmtId="9" fontId="5" fillId="3" borderId="0" xfId="11" applyFont="1" applyFill="1" applyBorder="1" applyAlignment="1">
      <alignment horizontal="center"/>
    </xf>
    <xf numFmtId="0" fontId="37" fillId="3" borderId="0" xfId="0" applyFont="1" applyFill="1" applyBorder="1" applyAlignment="1">
      <alignment horizontal="center"/>
    </xf>
    <xf numFmtId="173" fontId="7" fillId="3" borderId="21" xfId="3" applyNumberFormat="1" applyFont="1" applyFill="1" applyBorder="1"/>
    <xf numFmtId="173" fontId="7" fillId="3" borderId="21" xfId="9" applyNumberFormat="1" applyFont="1" applyFill="1" applyBorder="1"/>
    <xf numFmtId="167" fontId="9" fillId="3" borderId="0" xfId="0" applyNumberFormat="1" applyFont="1" applyFill="1" applyAlignment="1">
      <alignment vertical="top"/>
    </xf>
    <xf numFmtId="173" fontId="6" fillId="3" borderId="3" xfId="3" applyNumberFormat="1" applyFont="1" applyFill="1" applyBorder="1"/>
    <xf numFmtId="173" fontId="6" fillId="3" borderId="3" xfId="9" applyNumberFormat="1" applyFont="1" applyFill="1" applyBorder="1"/>
    <xf numFmtId="167" fontId="5" fillId="3" borderId="3" xfId="0" applyNumberFormat="1" applyFont="1" applyFill="1" applyBorder="1" applyAlignment="1">
      <alignment vertical="top"/>
    </xf>
    <xf numFmtId="41" fontId="80" fillId="4" borderId="0" xfId="3" applyNumberFormat="1" applyFont="1" applyFill="1" applyBorder="1"/>
    <xf numFmtId="41" fontId="55" fillId="4" borderId="0" xfId="3" applyNumberFormat="1" applyFont="1" applyFill="1" applyBorder="1"/>
    <xf numFmtId="41" fontId="81" fillId="0" borderId="0" xfId="0" applyNumberFormat="1" applyFont="1" applyBorder="1"/>
    <xf numFmtId="41" fontId="82" fillId="0" borderId="0" xfId="0" applyNumberFormat="1" applyFont="1" applyBorder="1"/>
    <xf numFmtId="41" fontId="81" fillId="4" borderId="0" xfId="0" applyNumberFormat="1" applyFont="1" applyFill="1" applyBorder="1"/>
    <xf numFmtId="41" fontId="80" fillId="4" borderId="5" xfId="3" applyNumberFormat="1" applyFont="1" applyFill="1" applyBorder="1"/>
    <xf numFmtId="41" fontId="80" fillId="4" borderId="0" xfId="0" applyNumberFormat="1" applyFont="1" applyFill="1"/>
    <xf numFmtId="41" fontId="55" fillId="4" borderId="0" xfId="3" applyNumberFormat="1" applyFont="1" applyFill="1"/>
    <xf numFmtId="41" fontId="81" fillId="4" borderId="0" xfId="0" applyNumberFormat="1" applyFont="1" applyFill="1"/>
    <xf numFmtId="0" fontId="0" fillId="0" borderId="0" xfId="0" applyFont="1"/>
    <xf numFmtId="41" fontId="82" fillId="0" borderId="0" xfId="0" applyNumberFormat="1" applyFont="1"/>
    <xf numFmtId="41" fontId="55" fillId="4" borderId="0" xfId="0" applyNumberFormat="1" applyFont="1" applyFill="1"/>
    <xf numFmtId="41" fontId="80" fillId="4" borderId="0" xfId="3" applyNumberFormat="1" applyFont="1" applyFill="1"/>
    <xf numFmtId="41" fontId="82" fillId="4" borderId="0" xfId="0" applyNumberFormat="1" applyFont="1" applyFill="1"/>
    <xf numFmtId="41" fontId="81" fillId="0" borderId="0" xfId="0" applyNumberFormat="1" applyFont="1"/>
    <xf numFmtId="41" fontId="82" fillId="4" borderId="5" xfId="0" applyNumberFormat="1" applyFont="1" applyFill="1" applyBorder="1"/>
    <xf numFmtId="41" fontId="82" fillId="4" borderId="0" xfId="0" applyNumberFormat="1" applyFont="1" applyFill="1" applyBorder="1"/>
    <xf numFmtId="41" fontId="80" fillId="4" borderId="5" xfId="0" applyNumberFormat="1" applyFont="1" applyFill="1" applyBorder="1"/>
    <xf numFmtId="41" fontId="5" fillId="4" borderId="0" xfId="3" applyNumberFormat="1" applyFont="1" applyFill="1"/>
    <xf numFmtId="41" fontId="9" fillId="4" borderId="0" xfId="3" applyNumberFormat="1" applyFont="1" applyFill="1"/>
    <xf numFmtId="41" fontId="16" fillId="4" borderId="0" xfId="0" applyNumberFormat="1" applyFont="1" applyFill="1"/>
    <xf numFmtId="41" fontId="16" fillId="4" borderId="3" xfId="0" applyNumberFormat="1" applyFont="1" applyFill="1" applyBorder="1"/>
    <xf numFmtId="41" fontId="5" fillId="4" borderId="0" xfId="0" applyNumberFormat="1" applyFont="1" applyFill="1"/>
    <xf numFmtId="166" fontId="9" fillId="4" borderId="33" xfId="17" applyNumberFormat="1" applyFont="1" applyFill="1" applyBorder="1" applyAlignment="1">
      <alignment horizontal="center"/>
    </xf>
    <xf numFmtId="166" fontId="9" fillId="4" borderId="3" xfId="17" applyNumberFormat="1" applyFont="1" applyFill="1" applyBorder="1" applyAlignment="1">
      <alignment horizontal="center"/>
    </xf>
    <xf numFmtId="166" fontId="54" fillId="4" borderId="0" xfId="0" applyNumberFormat="1" applyFont="1" applyFill="1" applyBorder="1" applyAlignment="1">
      <alignment horizontal="left"/>
    </xf>
    <xf numFmtId="166" fontId="7" fillId="4" borderId="0" xfId="9" applyNumberFormat="1" applyFont="1" applyFill="1" applyBorder="1" applyAlignment="1">
      <alignment horizontal="right"/>
    </xf>
    <xf numFmtId="166" fontId="6" fillId="4" borderId="3" xfId="9" applyNumberFormat="1" applyFont="1" applyFill="1" applyBorder="1" applyAlignment="1">
      <alignment horizontal="right"/>
    </xf>
    <xf numFmtId="0" fontId="7" fillId="4" borderId="0" xfId="0" applyFont="1" applyFill="1" applyBorder="1" applyAlignment="1">
      <alignment wrapText="1"/>
    </xf>
    <xf numFmtId="166" fontId="7" fillId="4" borderId="3" xfId="9" applyNumberFormat="1" applyFont="1" applyFill="1" applyBorder="1" applyAlignment="1">
      <alignment horizontal="right" wrapText="1"/>
    </xf>
    <xf numFmtId="3" fontId="6" fillId="3" borderId="0" xfId="0" applyNumberFormat="1" applyFont="1" applyFill="1" applyBorder="1" applyAlignment="1">
      <alignment horizontal="right" wrapText="1"/>
    </xf>
    <xf numFmtId="170" fontId="6" fillId="3" borderId="5" xfId="0" applyNumberFormat="1" applyFont="1" applyFill="1" applyBorder="1" applyAlignment="1">
      <alignment horizontal="center" wrapText="1"/>
    </xf>
    <xf numFmtId="3" fontId="5" fillId="3" borderId="5" xfId="0" applyNumberFormat="1" applyFont="1" applyFill="1" applyBorder="1" applyAlignment="1">
      <alignment horizontal="right" wrapText="1"/>
    </xf>
    <xf numFmtId="3" fontId="6" fillId="3" borderId="3" xfId="0" applyNumberFormat="1" applyFont="1" applyFill="1" applyBorder="1" applyAlignment="1">
      <alignment horizontal="right" wrapText="1"/>
    </xf>
    <xf numFmtId="170" fontId="6" fillId="3" borderId="3" xfId="0" applyNumberFormat="1" applyFont="1" applyFill="1" applyBorder="1" applyAlignment="1">
      <alignment horizontal="center" wrapText="1"/>
    </xf>
    <xf numFmtId="3" fontId="6" fillId="3" borderId="5" xfId="0" applyNumberFormat="1" applyFont="1" applyFill="1" applyBorder="1" applyAlignment="1">
      <alignment horizontal="right" wrapText="1"/>
    </xf>
    <xf numFmtId="172" fontId="9" fillId="4" borderId="33" xfId="0" applyNumberFormat="1" applyFont="1" applyFill="1" applyBorder="1" applyAlignment="1">
      <alignment horizontal="right" wrapText="1"/>
    </xf>
    <xf numFmtId="172" fontId="9" fillId="4" borderId="35" xfId="0" applyNumberFormat="1" applyFont="1" applyFill="1" applyBorder="1" applyAlignment="1">
      <alignment horizontal="right" wrapText="1"/>
    </xf>
    <xf numFmtId="172" fontId="6" fillId="4" borderId="3" xfId="0" applyNumberFormat="1" applyFont="1" applyFill="1" applyBorder="1" applyAlignment="1">
      <alignment horizontal="right" wrapText="1"/>
    </xf>
    <xf numFmtId="0" fontId="74" fillId="4" borderId="3" xfId="0" applyFont="1" applyFill="1" applyBorder="1" applyAlignment="1">
      <alignment horizontal="center" wrapText="1"/>
    </xf>
    <xf numFmtId="0" fontId="77" fillId="4" borderId="3" xfId="0" applyFont="1" applyFill="1" applyBorder="1" applyAlignment="1">
      <alignment horizontal="center"/>
    </xf>
    <xf numFmtId="168" fontId="33" fillId="4" borderId="22" xfId="0" applyNumberFormat="1" applyFont="1" applyFill="1" applyBorder="1" applyAlignment="1">
      <alignment horizontal="center" wrapText="1"/>
    </xf>
    <xf numFmtId="168" fontId="33" fillId="4" borderId="32" xfId="0" applyNumberFormat="1" applyFont="1" applyFill="1" applyBorder="1" applyAlignment="1">
      <alignment horizontal="center" wrapText="1"/>
    </xf>
    <xf numFmtId="168" fontId="32" fillId="4" borderId="32" xfId="0" applyNumberFormat="1" applyFont="1" applyFill="1" applyBorder="1" applyAlignment="1">
      <alignment horizontal="center" wrapText="1"/>
    </xf>
    <xf numFmtId="0" fontId="32" fillId="4" borderId="43" xfId="0" applyFont="1" applyFill="1" applyBorder="1" applyAlignment="1">
      <alignment wrapText="1"/>
    </xf>
    <xf numFmtId="164" fontId="33" fillId="4" borderId="43" xfId="17" applyNumberFormat="1" applyFont="1" applyFill="1" applyBorder="1" applyAlignment="1">
      <alignment horizontal="center" wrapText="1"/>
    </xf>
    <xf numFmtId="164" fontId="32" fillId="4" borderId="43" xfId="17" applyNumberFormat="1" applyFont="1" applyFill="1" applyBorder="1" applyAlignment="1">
      <alignment horizontal="center" wrapText="1"/>
    </xf>
    <xf numFmtId="164" fontId="32" fillId="3" borderId="43" xfId="17" applyNumberFormat="1" applyFont="1" applyFill="1" applyBorder="1" applyAlignment="1">
      <alignment horizontal="center" wrapText="1"/>
    </xf>
    <xf numFmtId="164" fontId="33" fillId="3" borderId="43" xfId="17" applyNumberFormat="1" applyFont="1" applyFill="1" applyBorder="1" applyAlignment="1">
      <alignment horizontal="center" wrapText="1"/>
    </xf>
    <xf numFmtId="0" fontId="0" fillId="0" borderId="3" xfId="0" applyBorder="1"/>
    <xf numFmtId="166" fontId="30" fillId="4" borderId="7" xfId="1" applyNumberFormat="1" applyFont="1" applyFill="1" applyBorder="1"/>
    <xf numFmtId="166" fontId="30" fillId="5" borderId="7" xfId="1" applyNumberFormat="1" applyFont="1" applyFill="1" applyBorder="1"/>
    <xf numFmtId="166" fontId="29" fillId="9" borderId="7" xfId="1" applyNumberFormat="1" applyFont="1" applyFill="1" applyBorder="1"/>
    <xf numFmtId="166" fontId="0" fillId="0" borderId="7" xfId="1" applyNumberFormat="1" applyFont="1" applyBorder="1"/>
    <xf numFmtId="166" fontId="0" fillId="0" borderId="0" xfId="0" applyNumberFormat="1"/>
    <xf numFmtId="176" fontId="20" fillId="3" borderId="7" xfId="0" applyNumberFormat="1" applyFont="1" applyFill="1" applyBorder="1"/>
    <xf numFmtId="0" fontId="20" fillId="8" borderId="0" xfId="0" applyFont="1" applyFill="1"/>
    <xf numFmtId="0" fontId="64" fillId="8" borderId="0" xfId="2" applyFont="1" applyFill="1" applyAlignment="1" applyProtection="1">
      <alignment horizontal="center"/>
    </xf>
    <xf numFmtId="0" fontId="66" fillId="8" borderId="0" xfId="0" applyFont="1" applyFill="1"/>
    <xf numFmtId="0" fontId="0" fillId="3" borderId="0" xfId="0" applyFill="1" applyAlignment="1">
      <alignment vertical="center"/>
    </xf>
    <xf numFmtId="0" fontId="20" fillId="3" borderId="1" xfId="0" applyFont="1" applyFill="1" applyBorder="1" applyAlignment="1">
      <alignment vertical="center"/>
    </xf>
    <xf numFmtId="0" fontId="53" fillId="3" borderId="1" xfId="0" applyFont="1" applyFill="1" applyBorder="1" applyAlignment="1">
      <alignment horizontal="right" vertical="center"/>
    </xf>
    <xf numFmtId="0" fontId="85" fillId="3" borderId="0" xfId="0" applyFont="1" applyFill="1" applyAlignment="1">
      <alignment vertical="center"/>
    </xf>
    <xf numFmtId="0" fontId="84" fillId="3" borderId="0" xfId="0" applyFont="1" applyFill="1" applyBorder="1" applyAlignment="1">
      <alignment vertical="center"/>
    </xf>
    <xf numFmtId="0" fontId="86" fillId="3" borderId="45" xfId="0" applyFont="1" applyFill="1" applyBorder="1" applyAlignment="1">
      <alignment horizontal="center" vertical="center"/>
    </xf>
    <xf numFmtId="0" fontId="87" fillId="3" borderId="27" xfId="0" applyFont="1" applyFill="1" applyBorder="1" applyAlignment="1">
      <alignment horizontal="center" vertical="center"/>
    </xf>
    <xf numFmtId="3" fontId="87" fillId="3" borderId="0" xfId="0" applyNumberFormat="1" applyFont="1" applyFill="1" applyBorder="1" applyAlignment="1">
      <alignment horizontal="center" vertical="center"/>
    </xf>
    <xf numFmtId="0" fontId="87" fillId="3" borderId="46" xfId="0" applyFont="1" applyFill="1" applyBorder="1" applyAlignment="1">
      <alignment horizontal="center" vertical="center"/>
    </xf>
    <xf numFmtId="3" fontId="87" fillId="3" borderId="1" xfId="0" applyNumberFormat="1" applyFont="1" applyFill="1" applyBorder="1" applyAlignment="1">
      <alignment horizontal="center" vertical="center"/>
    </xf>
    <xf numFmtId="3" fontId="85" fillId="3" borderId="0" xfId="0" applyNumberFormat="1" applyFont="1" applyFill="1" applyAlignment="1">
      <alignment vertical="center"/>
    </xf>
    <xf numFmtId="0" fontId="86" fillId="3" borderId="47" xfId="0" applyFont="1" applyFill="1" applyBorder="1" applyAlignment="1">
      <alignment horizontal="center" vertical="center"/>
    </xf>
    <xf numFmtId="3" fontId="86" fillId="3" borderId="43" xfId="0" applyNumberFormat="1" applyFont="1" applyFill="1" applyBorder="1" applyAlignment="1">
      <alignment horizontal="center" vertical="center"/>
    </xf>
    <xf numFmtId="0" fontId="86" fillId="3" borderId="45" xfId="0" applyFont="1" applyFill="1" applyBorder="1" applyAlignment="1">
      <alignment horizontal="center" vertical="center" wrapText="1"/>
    </xf>
    <xf numFmtId="0" fontId="86" fillId="3" borderId="4" xfId="0" applyFont="1" applyFill="1" applyBorder="1" applyAlignment="1">
      <alignment horizontal="center" vertical="center" wrapText="1"/>
    </xf>
    <xf numFmtId="3" fontId="85" fillId="3" borderId="0" xfId="0" applyNumberFormat="1" applyFont="1" applyFill="1" applyBorder="1" applyAlignment="1">
      <alignment horizontal="center" vertical="center"/>
    </xf>
    <xf numFmtId="0" fontId="86" fillId="3" borderId="3" xfId="0" applyFont="1" applyFill="1" applyBorder="1" applyAlignment="1"/>
    <xf numFmtId="0" fontId="85" fillId="3" borderId="0" xfId="0" applyFont="1" applyFill="1"/>
    <xf numFmtId="0" fontId="85" fillId="3" borderId="0" xfId="0" applyFont="1" applyFill="1" applyAlignment="1"/>
    <xf numFmtId="0" fontId="86" fillId="3" borderId="0" xfId="0" applyFont="1" applyFill="1" applyBorder="1" applyAlignment="1"/>
    <xf numFmtId="0" fontId="0" fillId="3" borderId="0" xfId="0" applyFill="1" applyBorder="1" applyAlignment="1">
      <alignment vertical="center"/>
    </xf>
    <xf numFmtId="0" fontId="84" fillId="3" borderId="3" xfId="0" applyFont="1" applyFill="1" applyBorder="1" applyAlignment="1"/>
    <xf numFmtId="170" fontId="87" fillId="3" borderId="0" xfId="0" applyNumberFormat="1" applyFont="1" applyFill="1" applyBorder="1" applyAlignment="1">
      <alignment horizontal="center" vertical="center"/>
    </xf>
    <xf numFmtId="170" fontId="87" fillId="3" borderId="1" xfId="0" applyNumberFormat="1" applyFont="1" applyFill="1" applyBorder="1" applyAlignment="1">
      <alignment horizontal="center" vertical="center"/>
    </xf>
    <xf numFmtId="0" fontId="85" fillId="3" borderId="5" xfId="0" applyFont="1" applyFill="1" applyBorder="1" applyAlignment="1"/>
    <xf numFmtId="0" fontId="86" fillId="3" borderId="48" xfId="0" applyFont="1" applyFill="1" applyBorder="1" applyAlignment="1">
      <alignment horizontal="center" vertical="center" wrapText="1"/>
    </xf>
    <xf numFmtId="3" fontId="87" fillId="3" borderId="49" xfId="0" applyNumberFormat="1" applyFont="1" applyFill="1" applyBorder="1" applyAlignment="1">
      <alignment horizontal="center" vertical="center"/>
    </xf>
    <xf numFmtId="0" fontId="85" fillId="3" borderId="0" xfId="0" applyFont="1" applyFill="1" applyBorder="1" applyAlignment="1">
      <alignment vertical="center"/>
    </xf>
    <xf numFmtId="0" fontId="85" fillId="3" borderId="0" xfId="0" applyFont="1" applyFill="1" applyBorder="1" applyAlignment="1"/>
    <xf numFmtId="0" fontId="84" fillId="3" borderId="0" xfId="0" applyFont="1" applyFill="1"/>
    <xf numFmtId="3" fontId="90" fillId="3" borderId="0" xfId="0" applyNumberFormat="1" applyFont="1" applyFill="1" applyAlignment="1">
      <alignment vertical="center"/>
    </xf>
    <xf numFmtId="3" fontId="90" fillId="3" borderId="0" xfId="0" applyNumberFormat="1" applyFont="1" applyFill="1"/>
    <xf numFmtId="3" fontId="84" fillId="3" borderId="0" xfId="0" applyNumberFormat="1" applyFont="1" applyFill="1" applyBorder="1" applyAlignment="1">
      <alignment horizontal="center" vertical="center"/>
    </xf>
    <xf numFmtId="3" fontId="85" fillId="3" borderId="0" xfId="0" applyNumberFormat="1" applyFont="1" applyFill="1"/>
    <xf numFmtId="0" fontId="84" fillId="3" borderId="3" xfId="0" applyFont="1" applyFill="1" applyBorder="1" applyAlignment="1">
      <alignment vertical="center"/>
    </xf>
    <xf numFmtId="9" fontId="85" fillId="3" borderId="0" xfId="27" applyFont="1" applyFill="1" applyAlignment="1">
      <alignment vertical="center"/>
    </xf>
    <xf numFmtId="3" fontId="86" fillId="3" borderId="0" xfId="0" applyNumberFormat="1" applyFont="1" applyFill="1" applyBorder="1" applyAlignment="1">
      <alignment horizontal="center" vertical="center"/>
    </xf>
    <xf numFmtId="166" fontId="9" fillId="8" borderId="0" xfId="3" applyNumberFormat="1" applyFont="1" applyFill="1"/>
    <xf numFmtId="166" fontId="16" fillId="8" borderId="0" xfId="0" applyNumberFormat="1" applyFont="1" applyFill="1"/>
    <xf numFmtId="0" fontId="46" fillId="8" borderId="9" xfId="2" applyFont="1" applyFill="1" applyBorder="1" applyAlignment="1" applyProtection="1">
      <alignment horizontal="left"/>
    </xf>
    <xf numFmtId="0" fontId="46" fillId="8" borderId="10" xfId="2" applyFont="1" applyFill="1" applyBorder="1" applyAlignment="1" applyProtection="1">
      <alignment horizontal="left"/>
    </xf>
    <xf numFmtId="0" fontId="46" fillId="8" borderId="8" xfId="2" applyFont="1" applyFill="1" applyBorder="1" applyAlignment="1" applyProtection="1">
      <alignment horizontal="left"/>
    </xf>
    <xf numFmtId="0" fontId="9" fillId="0" borderId="9" xfId="0" applyFont="1" applyFill="1" applyBorder="1"/>
    <xf numFmtId="0" fontId="38" fillId="7" borderId="0" xfId="0" applyFont="1" applyFill="1" applyAlignment="1">
      <alignment horizontal="center" vertical="center"/>
    </xf>
    <xf numFmtId="0" fontId="20" fillId="8" borderId="0" xfId="0" applyFont="1" applyFill="1" applyAlignment="1">
      <alignment horizontal="center"/>
    </xf>
    <xf numFmtId="0" fontId="44" fillId="8" borderId="0" xfId="0" applyFont="1" applyFill="1" applyBorder="1" applyAlignment="1">
      <alignment horizontal="center"/>
    </xf>
    <xf numFmtId="0" fontId="44" fillId="8" borderId="27" xfId="0" applyFont="1" applyFill="1" applyBorder="1" applyAlignment="1">
      <alignment horizontal="center"/>
    </xf>
    <xf numFmtId="0" fontId="45" fillId="8" borderId="0" xfId="0" applyFont="1" applyFill="1" applyBorder="1" applyAlignment="1">
      <alignment horizontal="center"/>
    </xf>
    <xf numFmtId="0" fontId="45" fillId="8" borderId="27" xfId="0" applyFont="1" applyFill="1" applyBorder="1" applyAlignment="1">
      <alignment horizontal="center"/>
    </xf>
    <xf numFmtId="0" fontId="11" fillId="4" borderId="0" xfId="0" applyFont="1" applyFill="1" applyBorder="1" applyAlignment="1">
      <alignment horizontal="justify" vertical="justify"/>
    </xf>
    <xf numFmtId="0" fontId="11" fillId="4" borderId="27" xfId="0" applyFont="1" applyFill="1" applyBorder="1" applyAlignment="1">
      <alignment horizontal="justify" vertical="justify"/>
    </xf>
    <xf numFmtId="0" fontId="46" fillId="8" borderId="8" xfId="2" applyFont="1" applyFill="1" applyBorder="1" applyAlignment="1" applyProtection="1"/>
    <xf numFmtId="0" fontId="46" fillId="8" borderId="9" xfId="2" applyFont="1" applyFill="1" applyBorder="1" applyAlignment="1" applyProtection="1"/>
    <xf numFmtId="0" fontId="46" fillId="8" borderId="10" xfId="2" applyFont="1" applyFill="1" applyBorder="1" applyAlignment="1" applyProtection="1"/>
    <xf numFmtId="0" fontId="25" fillId="8" borderId="0" xfId="2" applyFont="1" applyFill="1" applyAlignment="1" applyProtection="1">
      <alignment horizontal="center"/>
    </xf>
    <xf numFmtId="0" fontId="46" fillId="8" borderId="9" xfId="2" applyFont="1" applyFill="1" applyBorder="1" applyAlignment="1" applyProtection="1">
      <alignment horizontal="left"/>
    </xf>
    <xf numFmtId="0" fontId="46" fillId="8" borderId="10" xfId="2" applyFont="1" applyFill="1" applyBorder="1" applyAlignment="1" applyProtection="1">
      <alignment horizontal="left"/>
    </xf>
    <xf numFmtId="0" fontId="11" fillId="4" borderId="0" xfId="0" applyFont="1" applyFill="1" applyBorder="1" applyAlignment="1">
      <alignment vertical="justify"/>
    </xf>
    <xf numFmtId="0" fontId="11" fillId="4" borderId="27" xfId="0" applyFont="1" applyFill="1" applyBorder="1" applyAlignment="1">
      <alignment vertical="justify"/>
    </xf>
    <xf numFmtId="0" fontId="46" fillId="8" borderId="8" xfId="2" applyFont="1" applyFill="1" applyBorder="1" applyAlignment="1" applyProtection="1">
      <alignment horizontal="left"/>
    </xf>
    <xf numFmtId="0" fontId="3" fillId="8" borderId="8" xfId="2" applyFill="1" applyBorder="1" applyAlignment="1" applyProtection="1">
      <alignment horizontal="left"/>
    </xf>
    <xf numFmtId="0" fontId="3" fillId="8" borderId="9" xfId="2" applyFill="1" applyBorder="1" applyAlignment="1" applyProtection="1">
      <alignment horizontal="left"/>
    </xf>
    <xf numFmtId="0" fontId="3" fillId="8" borderId="10" xfId="2" applyFill="1" applyBorder="1" applyAlignment="1" applyProtection="1">
      <alignment horizontal="left"/>
    </xf>
    <xf numFmtId="0" fontId="19" fillId="3" borderId="0" xfId="0" applyFont="1" applyFill="1" applyBorder="1" applyAlignment="1">
      <alignment vertical="top"/>
    </xf>
    <xf numFmtId="0" fontId="19" fillId="3" borderId="0" xfId="0" applyFont="1" applyFill="1" applyBorder="1" applyAlignment="1">
      <alignment vertical="top" wrapText="1"/>
    </xf>
    <xf numFmtId="0" fontId="19" fillId="3" borderId="0" xfId="0" applyFont="1" applyFill="1" applyBorder="1" applyAlignment="1">
      <alignment vertical="justify"/>
    </xf>
    <xf numFmtId="0" fontId="6" fillId="8" borderId="0" xfId="2" applyFont="1" applyFill="1" applyAlignment="1" applyProtection="1">
      <alignment horizontal="center"/>
    </xf>
    <xf numFmtId="0" fontId="5" fillId="2" borderId="0" xfId="0" applyFont="1" applyFill="1" applyBorder="1" applyAlignment="1">
      <alignment horizontal="center" vertical="top"/>
    </xf>
    <xf numFmtId="0" fontId="6" fillId="3" borderId="0" xfId="0" applyFont="1" applyFill="1" applyAlignment="1">
      <alignment horizontal="center"/>
    </xf>
    <xf numFmtId="0" fontId="59" fillId="3" borderId="0" xfId="0" applyFont="1" applyFill="1" applyBorder="1" applyAlignment="1">
      <alignment horizontal="center"/>
    </xf>
    <xf numFmtId="0" fontId="19" fillId="3" borderId="0" xfId="0" applyFont="1" applyFill="1" applyBorder="1" applyAlignment="1">
      <alignment vertical="justify" wrapText="1"/>
    </xf>
    <xf numFmtId="0" fontId="7" fillId="3" borderId="0" xfId="0" applyFont="1" applyFill="1" applyBorder="1" applyAlignment="1">
      <alignment horizontal="center"/>
    </xf>
    <xf numFmtId="0" fontId="12" fillId="2" borderId="0" xfId="0" applyFont="1" applyFill="1" applyBorder="1" applyAlignment="1">
      <alignment vertical="top"/>
    </xf>
    <xf numFmtId="0" fontId="6" fillId="3" borderId="5" xfId="0" applyFont="1" applyFill="1" applyBorder="1" applyAlignment="1">
      <alignment horizontal="center"/>
    </xf>
    <xf numFmtId="0" fontId="15" fillId="8" borderId="0" xfId="2" applyFont="1" applyFill="1" applyAlignment="1" applyProtection="1">
      <alignment horizontal="center"/>
    </xf>
    <xf numFmtId="0" fontId="5" fillId="3" borderId="0" xfId="0" applyFont="1" applyFill="1" applyAlignment="1">
      <alignment horizontal="center"/>
    </xf>
    <xf numFmtId="0" fontId="6" fillId="3" borderId="3" xfId="0" applyFont="1" applyFill="1" applyBorder="1" applyAlignment="1">
      <alignment horizontal="center" vertical="top"/>
    </xf>
    <xf numFmtId="0" fontId="9" fillId="3" borderId="0" xfId="0" applyFont="1" applyFill="1" applyBorder="1" applyAlignment="1">
      <alignment horizontal="center"/>
    </xf>
    <xf numFmtId="0" fontId="4" fillId="8" borderId="0" xfId="2" applyFont="1" applyFill="1" applyAlignment="1" applyProtection="1">
      <alignment horizontal="center"/>
    </xf>
    <xf numFmtId="0" fontId="21" fillId="4" borderId="0" xfId="0" applyFont="1" applyFill="1" applyAlignment="1">
      <alignment horizontal="center"/>
    </xf>
    <xf numFmtId="0" fontId="20" fillId="4" borderId="0" xfId="0" applyFont="1" applyFill="1" applyAlignment="1">
      <alignment horizontal="center"/>
    </xf>
    <xf numFmtId="0" fontId="21" fillId="4" borderId="0" xfId="0" applyFont="1" applyFill="1" applyBorder="1" applyAlignment="1">
      <alignment horizontal="center" vertical="center"/>
    </xf>
    <xf numFmtId="0" fontId="21" fillId="4" borderId="3" xfId="0" applyFont="1" applyFill="1" applyBorder="1" applyAlignment="1">
      <alignment horizontal="center" vertical="center"/>
    </xf>
    <xf numFmtId="0" fontId="21" fillId="4" borderId="4" xfId="0" applyFont="1" applyFill="1" applyBorder="1" applyAlignment="1">
      <alignment horizontal="center"/>
    </xf>
    <xf numFmtId="0" fontId="19" fillId="4" borderId="0" xfId="0" applyFont="1" applyFill="1" applyAlignment="1">
      <alignment horizontal="left" vertical="top" wrapText="1"/>
    </xf>
    <xf numFmtId="0" fontId="6" fillId="4" borderId="0" xfId="0" applyFont="1" applyFill="1" applyAlignment="1">
      <alignment horizontal="center"/>
    </xf>
    <xf numFmtId="0" fontId="5" fillId="4" borderId="0" xfId="0" applyFont="1" applyFill="1" applyAlignment="1">
      <alignment horizontal="center"/>
    </xf>
    <xf numFmtId="0" fontId="9" fillId="3" borderId="0" xfId="0" applyFont="1" applyFill="1" applyAlignment="1">
      <alignment horizontal="center"/>
    </xf>
    <xf numFmtId="0" fontId="9" fillId="4" borderId="27" xfId="0" applyFont="1" applyFill="1" applyBorder="1" applyAlignment="1">
      <alignment horizontal="center"/>
    </xf>
    <xf numFmtId="0" fontId="6" fillId="4" borderId="3" xfId="0" applyFont="1" applyFill="1" applyBorder="1" applyAlignment="1">
      <alignment horizontal="center"/>
    </xf>
    <xf numFmtId="0" fontId="6" fillId="4" borderId="35" xfId="0" applyFont="1" applyFill="1" applyBorder="1" applyAlignment="1">
      <alignment horizontal="center"/>
    </xf>
    <xf numFmtId="0" fontId="6" fillId="4" borderId="36" xfId="0" applyFont="1" applyFill="1" applyBorder="1" applyAlignment="1">
      <alignment horizontal="center"/>
    </xf>
    <xf numFmtId="0" fontId="6" fillId="4" borderId="2" xfId="0" applyFont="1" applyFill="1" applyBorder="1" applyAlignment="1">
      <alignment horizontal="center"/>
    </xf>
    <xf numFmtId="0" fontId="7" fillId="4" borderId="0" xfId="0" applyFont="1" applyFill="1" applyAlignment="1">
      <alignment horizontal="center"/>
    </xf>
    <xf numFmtId="0" fontId="6" fillId="4" borderId="0" xfId="0" applyFont="1" applyFill="1" applyBorder="1" applyAlignment="1">
      <alignment horizontal="center"/>
    </xf>
    <xf numFmtId="0" fontId="6" fillId="4" borderId="41" xfId="0" applyFont="1" applyFill="1" applyBorder="1" applyAlignment="1">
      <alignment vertical="justify"/>
    </xf>
    <xf numFmtId="0" fontId="6" fillId="4" borderId="27" xfId="0" applyFont="1" applyFill="1" applyBorder="1" applyAlignment="1">
      <alignment vertical="justify"/>
    </xf>
    <xf numFmtId="0" fontId="6" fillId="4" borderId="35" xfId="0" applyFont="1" applyFill="1" applyBorder="1" applyAlignment="1">
      <alignment vertical="justify"/>
    </xf>
    <xf numFmtId="0" fontId="25" fillId="3" borderId="26" xfId="0" applyFont="1" applyFill="1" applyBorder="1" applyAlignment="1">
      <alignment horizontal="center"/>
    </xf>
    <xf numFmtId="0" fontId="25" fillId="3" borderId="0" xfId="0" applyFont="1" applyFill="1" applyBorder="1" applyAlignment="1">
      <alignment horizontal="center"/>
    </xf>
    <xf numFmtId="0" fontId="25" fillId="3" borderId="27" xfId="0" applyFont="1" applyFill="1" applyBorder="1" applyAlignment="1">
      <alignment horizontal="center"/>
    </xf>
    <xf numFmtId="0" fontId="3" fillId="8" borderId="0" xfId="2" applyFill="1" applyAlignment="1" applyProtection="1">
      <alignment horizontal="center"/>
    </xf>
    <xf numFmtId="0" fontId="25" fillId="3" borderId="0" xfId="0" applyFont="1" applyFill="1" applyAlignment="1">
      <alignment horizontal="center"/>
    </xf>
    <xf numFmtId="0" fontId="20" fillId="4" borderId="1" xfId="0" applyFont="1" applyFill="1" applyBorder="1" applyAlignment="1">
      <alignment horizontal="center"/>
    </xf>
    <xf numFmtId="0" fontId="25" fillId="4" borderId="2" xfId="0" applyFont="1" applyFill="1" applyBorder="1" applyAlignment="1">
      <alignment horizontal="center"/>
    </xf>
    <xf numFmtId="0" fontId="2" fillId="3" borderId="2" xfId="0" applyFont="1" applyFill="1" applyBorder="1" applyAlignment="1">
      <alignment horizontal="center"/>
    </xf>
    <xf numFmtId="0" fontId="15" fillId="3" borderId="0" xfId="0" applyFont="1" applyFill="1" applyBorder="1" applyAlignment="1">
      <alignment horizontal="center"/>
    </xf>
    <xf numFmtId="0" fontId="15" fillId="3" borderId="5" xfId="0" applyFont="1" applyFill="1" applyBorder="1" applyAlignment="1">
      <alignment horizontal="center"/>
    </xf>
    <xf numFmtId="0" fontId="15" fillId="3" borderId="44" xfId="0" applyFont="1" applyFill="1" applyBorder="1" applyAlignment="1">
      <alignment horizontal="center"/>
    </xf>
    <xf numFmtId="0" fontId="15" fillId="3" borderId="34" xfId="0" applyFont="1" applyFill="1" applyBorder="1" applyAlignment="1">
      <alignment horizontal="center"/>
    </xf>
    <xf numFmtId="0" fontId="15" fillId="3" borderId="2" xfId="0" applyFont="1" applyFill="1" applyBorder="1" applyAlignment="1">
      <alignment horizontal="center"/>
    </xf>
    <xf numFmtId="0" fontId="15" fillId="3" borderId="41" xfId="0" applyFont="1" applyFill="1" applyBorder="1" applyAlignment="1">
      <alignment horizontal="center"/>
    </xf>
    <xf numFmtId="0" fontId="15" fillId="3" borderId="3" xfId="0" applyFont="1" applyFill="1" applyBorder="1" applyAlignment="1">
      <alignment horizontal="center"/>
    </xf>
    <xf numFmtId="0" fontId="46" fillId="8" borderId="26" xfId="2" applyFont="1" applyFill="1" applyBorder="1" applyAlignment="1" applyProtection="1">
      <alignment horizontal="left"/>
    </xf>
    <xf numFmtId="0" fontId="46" fillId="8" borderId="0" xfId="2" applyFont="1" applyFill="1" applyBorder="1" applyAlignment="1" applyProtection="1">
      <alignment horizontal="left"/>
    </xf>
    <xf numFmtId="0" fontId="46" fillId="8" borderId="27" xfId="2" applyFont="1" applyFill="1" applyBorder="1" applyAlignment="1" applyProtection="1">
      <alignment horizontal="left"/>
    </xf>
    <xf numFmtId="0" fontId="46" fillId="8" borderId="40" xfId="2" applyFont="1" applyFill="1" applyBorder="1" applyAlignment="1" applyProtection="1">
      <alignment horizontal="left"/>
    </xf>
    <xf numFmtId="0" fontId="46" fillId="8" borderId="28" xfId="2" applyFont="1" applyFill="1" applyBorder="1" applyAlignment="1" applyProtection="1">
      <alignment horizontal="left"/>
    </xf>
    <xf numFmtId="0" fontId="46" fillId="8" borderId="29" xfId="2" applyFont="1" applyFill="1" applyBorder="1" applyAlignment="1" applyProtection="1">
      <alignment horizontal="left"/>
    </xf>
    <xf numFmtId="0" fontId="11" fillId="4" borderId="0" xfId="0" applyFont="1" applyFill="1" applyBorder="1" applyAlignment="1">
      <alignment horizontal="left" vertical="justify"/>
    </xf>
    <xf numFmtId="0" fontId="11" fillId="4" borderId="27" xfId="0" applyFont="1" applyFill="1" applyBorder="1" applyAlignment="1">
      <alignment horizontal="left" vertical="justify"/>
    </xf>
    <xf numFmtId="0" fontId="4" fillId="4" borderId="2" xfId="0" applyFont="1" applyFill="1" applyBorder="1" applyAlignment="1">
      <alignment horizontal="center"/>
    </xf>
    <xf numFmtId="0" fontId="4" fillId="4" borderId="0" xfId="0" applyFont="1" applyFill="1" applyAlignment="1">
      <alignment horizontal="center"/>
    </xf>
    <xf numFmtId="0" fontId="4" fillId="4" borderId="0" xfId="0" applyFont="1" applyFill="1" applyBorder="1" applyAlignment="1">
      <alignment horizontal="center"/>
    </xf>
    <xf numFmtId="171" fontId="51" fillId="4" borderId="0" xfId="6" applyNumberFormat="1" applyFont="1" applyFill="1" applyBorder="1" applyAlignment="1">
      <alignment horizontal="center"/>
    </xf>
    <xf numFmtId="171" fontId="50" fillId="4" borderId="0" xfId="6" applyNumberFormat="1" applyFont="1" applyFill="1" applyBorder="1" applyAlignment="1">
      <alignment horizontal="center"/>
    </xf>
    <xf numFmtId="171" fontId="53" fillId="4" borderId="0" xfId="6" applyNumberFormat="1" applyFont="1" applyFill="1" applyBorder="1" applyAlignment="1">
      <alignment horizontal="center"/>
    </xf>
    <xf numFmtId="0" fontId="50" fillId="4" borderId="0" xfId="0" applyFont="1" applyFill="1" applyAlignment="1">
      <alignment horizontal="center"/>
    </xf>
    <xf numFmtId="0" fontId="5" fillId="4" borderId="2" xfId="0" applyFont="1" applyFill="1" applyBorder="1" applyAlignment="1">
      <alignment horizontal="center"/>
    </xf>
    <xf numFmtId="0" fontId="5" fillId="4" borderId="36" xfId="0" applyFont="1" applyFill="1" applyBorder="1" applyAlignment="1">
      <alignment horizontal="center"/>
    </xf>
    <xf numFmtId="0" fontId="53" fillId="4" borderId="0" xfId="0" applyFont="1" applyFill="1" applyAlignment="1">
      <alignment horizontal="center"/>
    </xf>
    <xf numFmtId="0" fontId="51" fillId="4" borderId="0" xfId="0" applyFont="1" applyFill="1" applyAlignment="1">
      <alignment horizontal="center"/>
    </xf>
    <xf numFmtId="0" fontId="13" fillId="4" borderId="2" xfId="15" applyFont="1" applyFill="1" applyBorder="1" applyAlignment="1">
      <alignment horizontal="center" vertical="center" wrapText="1"/>
    </xf>
    <xf numFmtId="0" fontId="13" fillId="4" borderId="3" xfId="15" applyFont="1" applyFill="1" applyBorder="1" applyAlignment="1">
      <alignment horizontal="center" vertical="center" wrapText="1"/>
    </xf>
    <xf numFmtId="3" fontId="13" fillId="4" borderId="4" xfId="15" applyNumberFormat="1" applyFont="1" applyFill="1" applyBorder="1" applyAlignment="1">
      <alignment horizontal="center"/>
    </xf>
    <xf numFmtId="0" fontId="5" fillId="6" borderId="5" xfId="0" applyFont="1" applyFill="1" applyBorder="1" applyAlignment="1">
      <alignment horizontal="center" vertical="center" textRotation="90"/>
    </xf>
    <xf numFmtId="0" fontId="5" fillId="6" borderId="0" xfId="0" applyFont="1" applyFill="1" applyBorder="1" applyAlignment="1">
      <alignment horizontal="center" vertical="center" textRotation="90"/>
    </xf>
    <xf numFmtId="0" fontId="12" fillId="4" borderId="2" xfId="15" applyFont="1" applyFill="1" applyBorder="1" applyAlignment="1">
      <alignment horizontal="center" vertical="center" wrapText="1"/>
    </xf>
    <xf numFmtId="0" fontId="12" fillId="4" borderId="3" xfId="15" applyFont="1" applyFill="1" applyBorder="1" applyAlignment="1">
      <alignment horizontal="center" vertical="center" wrapText="1"/>
    </xf>
    <xf numFmtId="0" fontId="9" fillId="6" borderId="5" xfId="0" applyFont="1" applyFill="1" applyBorder="1" applyAlignment="1">
      <alignment horizontal="center" vertical="center" textRotation="90"/>
    </xf>
    <xf numFmtId="0" fontId="9" fillId="6" borderId="0" xfId="0" applyFont="1" applyFill="1" applyBorder="1" applyAlignment="1">
      <alignment horizontal="center" vertical="center" textRotation="90"/>
    </xf>
    <xf numFmtId="0" fontId="12" fillId="4" borderId="0" xfId="0" applyFont="1" applyFill="1" applyAlignment="1">
      <alignment horizontal="left"/>
    </xf>
    <xf numFmtId="0" fontId="19" fillId="3" borderId="0" xfId="0" applyFont="1" applyFill="1" applyAlignment="1">
      <alignment horizontal="left"/>
    </xf>
    <xf numFmtId="0" fontId="83" fillId="9" borderId="0" xfId="0" applyFont="1" applyFill="1" applyBorder="1" applyAlignment="1">
      <alignment horizontal="left"/>
    </xf>
    <xf numFmtId="0" fontId="83" fillId="9" borderId="27" xfId="0" applyFont="1" applyFill="1" applyBorder="1" applyAlignment="1">
      <alignment horizontal="left"/>
    </xf>
    <xf numFmtId="0" fontId="6" fillId="8" borderId="0" xfId="2" applyFont="1" applyFill="1" applyBorder="1" applyAlignment="1" applyProtection="1">
      <alignment horizontal="center" vertical="center"/>
    </xf>
    <xf numFmtId="0" fontId="5" fillId="3" borderId="0" xfId="0" applyFont="1" applyFill="1" applyAlignment="1">
      <alignment horizontal="center" vertical="center"/>
    </xf>
    <xf numFmtId="0" fontId="6" fillId="3" borderId="0" xfId="2" applyFont="1" applyFill="1" applyBorder="1" applyAlignment="1" applyProtection="1">
      <alignment horizontal="center" vertical="center"/>
    </xf>
    <xf numFmtId="0" fontId="86" fillId="3" borderId="3" xfId="0" applyFont="1" applyFill="1" applyBorder="1" applyAlignment="1">
      <alignment horizontal="left" wrapText="1"/>
    </xf>
    <xf numFmtId="0" fontId="47" fillId="8" borderId="8" xfId="2" applyFont="1" applyFill="1" applyBorder="1" applyAlignment="1" applyProtection="1">
      <alignment horizontal="left"/>
    </xf>
    <xf numFmtId="0" fontId="47" fillId="8" borderId="9" xfId="2" applyFont="1" applyFill="1" applyBorder="1" applyAlignment="1" applyProtection="1">
      <alignment horizontal="left"/>
    </xf>
    <xf numFmtId="0" fontId="47" fillId="8" borderId="10" xfId="2" applyFont="1" applyFill="1" applyBorder="1" applyAlignment="1" applyProtection="1">
      <alignment horizontal="left"/>
    </xf>
    <xf numFmtId="0" fontId="48" fillId="4" borderId="0" xfId="0" applyFont="1" applyFill="1" applyBorder="1" applyAlignment="1">
      <alignment vertical="justify"/>
    </xf>
    <xf numFmtId="0" fontId="48" fillId="4" borderId="27" xfId="0" applyFont="1" applyFill="1" applyBorder="1" applyAlignment="1">
      <alignment vertical="justify"/>
    </xf>
    <xf numFmtId="0" fontId="5" fillId="4" borderId="3" xfId="0" applyFont="1" applyFill="1" applyBorder="1" applyAlignment="1">
      <alignment horizontal="center"/>
    </xf>
    <xf numFmtId="0" fontId="6" fillId="8" borderId="0" xfId="2" applyFont="1" applyFill="1" applyBorder="1" applyAlignment="1" applyProtection="1">
      <alignment horizontal="center" vertical="top"/>
    </xf>
    <xf numFmtId="0" fontId="6" fillId="4" borderId="34" xfId="0" applyFont="1" applyFill="1" applyBorder="1" applyAlignment="1">
      <alignment horizontal="center"/>
    </xf>
    <xf numFmtId="0" fontId="6" fillId="4" borderId="41" xfId="0" applyFont="1" applyFill="1" applyBorder="1" applyAlignment="1">
      <alignment horizontal="center"/>
    </xf>
    <xf numFmtId="0" fontId="24" fillId="4" borderId="0" xfId="0" applyFont="1" applyFill="1" applyAlignment="1">
      <alignment horizontal="left" vertical="justify"/>
    </xf>
    <xf numFmtId="0" fontId="21" fillId="4" borderId="5" xfId="0" applyFont="1" applyFill="1" applyBorder="1" applyAlignment="1">
      <alignment horizontal="center"/>
    </xf>
    <xf numFmtId="0" fontId="6" fillId="14" borderId="0" xfId="2" applyFont="1" applyFill="1" applyBorder="1" applyAlignment="1" applyProtection="1">
      <alignment horizontal="center" vertical="top"/>
    </xf>
    <xf numFmtId="0" fontId="5" fillId="4" borderId="0" xfId="0" applyFont="1" applyFill="1" applyBorder="1" applyAlignment="1">
      <alignment horizontal="center"/>
    </xf>
    <xf numFmtId="0" fontId="21" fillId="4" borderId="3" xfId="0" applyFont="1" applyFill="1" applyBorder="1" applyAlignment="1">
      <alignment horizontal="center"/>
    </xf>
    <xf numFmtId="0" fontId="4" fillId="8" borderId="0" xfId="2" applyFont="1" applyFill="1" applyBorder="1" applyAlignment="1" applyProtection="1">
      <alignment horizontal="center" vertical="top"/>
    </xf>
    <xf numFmtId="0" fontId="28" fillId="4" borderId="0" xfId="0" applyFont="1" applyFill="1" applyBorder="1" applyAlignment="1">
      <alignment horizontal="center"/>
    </xf>
    <xf numFmtId="0" fontId="30" fillId="4" borderId="1" xfId="0" applyFont="1" applyFill="1" applyBorder="1" applyAlignment="1">
      <alignment horizontal="center"/>
    </xf>
    <xf numFmtId="0" fontId="32" fillId="4" borderId="2" xfId="0" applyFont="1" applyFill="1" applyBorder="1" applyAlignment="1">
      <alignment horizontal="center"/>
    </xf>
    <xf numFmtId="0" fontId="70" fillId="15" borderId="0" xfId="2" applyFont="1" applyFill="1" applyAlignment="1" applyProtection="1">
      <alignment horizontal="center"/>
    </xf>
    <xf numFmtId="0" fontId="70" fillId="8" borderId="0" xfId="2" applyFont="1" applyFill="1" applyAlignment="1" applyProtection="1">
      <alignment horizontal="center"/>
    </xf>
    <xf numFmtId="0" fontId="32" fillId="4" borderId="0" xfId="0" applyFont="1" applyFill="1" applyAlignment="1">
      <alignment horizontal="center"/>
    </xf>
    <xf numFmtId="0" fontId="32" fillId="4" borderId="0" xfId="0" applyFont="1" applyFill="1" applyBorder="1" applyAlignment="1">
      <alignment horizontal="center"/>
    </xf>
    <xf numFmtId="0" fontId="9" fillId="4" borderId="5" xfId="0" applyFont="1" applyFill="1" applyBorder="1" applyAlignment="1">
      <alignment horizontal="center" vertical="center" textRotation="90"/>
    </xf>
    <xf numFmtId="0" fontId="9" fillId="4" borderId="0" xfId="0" applyFont="1" applyFill="1" applyBorder="1" applyAlignment="1">
      <alignment horizontal="center" vertical="center" textRotation="90"/>
    </xf>
    <xf numFmtId="0" fontId="9" fillId="4" borderId="3" xfId="0" applyFont="1" applyFill="1" applyBorder="1" applyAlignment="1">
      <alignment horizontal="center" vertical="center" textRotation="90"/>
    </xf>
    <xf numFmtId="0" fontId="7" fillId="4" borderId="5" xfId="0" applyFont="1" applyFill="1" applyBorder="1" applyAlignment="1">
      <alignment horizontal="left" vertical="center"/>
    </xf>
    <xf numFmtId="0" fontId="7" fillId="4" borderId="3" xfId="0" applyFont="1" applyFill="1" applyBorder="1" applyAlignment="1">
      <alignment horizontal="left" vertical="center"/>
    </xf>
    <xf numFmtId="0" fontId="6" fillId="3" borderId="0" xfId="0" applyFont="1" applyFill="1" applyBorder="1" applyAlignment="1"/>
    <xf numFmtId="0" fontId="6" fillId="3" borderId="3" xfId="0" applyFont="1" applyFill="1" applyBorder="1" applyAlignment="1"/>
    <xf numFmtId="0" fontId="7" fillId="4" borderId="5" xfId="0" applyFont="1" applyFill="1" applyBorder="1" applyAlignment="1">
      <alignment horizontal="center" vertical="center" textRotation="90"/>
    </xf>
    <xf numFmtId="0" fontId="7" fillId="4" borderId="0" xfId="0" applyFont="1" applyFill="1" applyBorder="1" applyAlignment="1">
      <alignment horizontal="center" vertical="center" textRotation="90"/>
    </xf>
    <xf numFmtId="0" fontId="7" fillId="4" borderId="3" xfId="0" applyFont="1" applyFill="1" applyBorder="1" applyAlignment="1">
      <alignment horizontal="center" vertical="center" textRotation="90"/>
    </xf>
    <xf numFmtId="0" fontId="61" fillId="4" borderId="0" xfId="0" applyFont="1" applyFill="1" applyAlignment="1">
      <alignment horizontal="center"/>
    </xf>
    <xf numFmtId="0" fontId="22" fillId="4" borderId="0" xfId="0" applyFont="1" applyFill="1" applyAlignment="1">
      <alignment horizontal="center"/>
    </xf>
    <xf numFmtId="0" fontId="6" fillId="3" borderId="0" xfId="0" applyFont="1" applyFill="1" applyBorder="1" applyAlignment="1">
      <alignment horizontal="center" wrapText="1"/>
    </xf>
    <xf numFmtId="0" fontId="6" fillId="3" borderId="3" xfId="0" applyFont="1" applyFill="1" applyBorder="1" applyAlignment="1">
      <alignment horizontal="center" wrapText="1"/>
    </xf>
    <xf numFmtId="0" fontId="6" fillId="4" borderId="0" xfId="0" applyFont="1" applyFill="1" applyBorder="1" applyAlignment="1">
      <alignment horizontal="center" vertical="justify" wrapText="1"/>
    </xf>
    <xf numFmtId="0" fontId="6" fillId="4" borderId="3" xfId="0" applyFont="1" applyFill="1" applyBorder="1" applyAlignment="1">
      <alignment horizontal="center" vertical="justify" wrapText="1"/>
    </xf>
    <xf numFmtId="0" fontId="50" fillId="4" borderId="1" xfId="0" applyFont="1" applyFill="1" applyBorder="1" applyAlignment="1">
      <alignment horizontal="center"/>
    </xf>
    <xf numFmtId="0" fontId="7" fillId="4" borderId="0" xfId="0" applyFont="1" applyFill="1" applyBorder="1" applyAlignment="1">
      <alignment horizontal="left" vertical="center"/>
    </xf>
    <xf numFmtId="0" fontId="4" fillId="4" borderId="0" xfId="0" applyFont="1" applyFill="1" applyBorder="1" applyAlignment="1">
      <alignment horizontal="center" wrapText="1"/>
    </xf>
    <xf numFmtId="0" fontId="6" fillId="4" borderId="26" xfId="0" applyFont="1" applyFill="1" applyBorder="1" applyAlignment="1">
      <alignment horizontal="center" wrapText="1"/>
    </xf>
    <xf numFmtId="0" fontId="6" fillId="4" borderId="27" xfId="0" applyFont="1" applyFill="1" applyBorder="1" applyAlignment="1">
      <alignment horizontal="center" wrapText="1"/>
    </xf>
    <xf numFmtId="0" fontId="32" fillId="4" borderId="39" xfId="0" applyFont="1" applyFill="1" applyBorder="1" applyAlignment="1">
      <alignment wrapText="1"/>
    </xf>
    <xf numFmtId="0" fontId="70" fillId="8" borderId="0" xfId="2" applyFont="1" applyFill="1" applyBorder="1" applyAlignment="1" applyProtection="1">
      <alignment horizontal="center" vertical="top"/>
    </xf>
    <xf numFmtId="0" fontId="70" fillId="15" borderId="0" xfId="2" applyFont="1" applyFill="1" applyBorder="1" applyAlignment="1" applyProtection="1">
      <alignment horizontal="center" vertical="top"/>
    </xf>
    <xf numFmtId="0" fontId="32" fillId="4" borderId="3" xfId="0" applyFont="1" applyFill="1" applyBorder="1" applyAlignment="1">
      <alignment wrapText="1"/>
    </xf>
    <xf numFmtId="0" fontId="77" fillId="4" borderId="2" xfId="0" applyFont="1" applyFill="1" applyBorder="1" applyAlignment="1">
      <alignment horizontal="center"/>
    </xf>
    <xf numFmtId="0" fontId="9" fillId="4" borderId="0" xfId="0" applyFont="1" applyFill="1" applyBorder="1" applyAlignment="1">
      <alignment vertical="justify"/>
    </xf>
    <xf numFmtId="0" fontId="9" fillId="4" borderId="27" xfId="0" applyFont="1" applyFill="1" applyBorder="1" applyAlignment="1">
      <alignment vertical="justify"/>
    </xf>
    <xf numFmtId="169" fontId="29" fillId="9" borderId="7" xfId="8" applyNumberFormat="1" applyFont="1" applyFill="1" applyBorder="1" applyAlignment="1">
      <alignment horizontal="center" vertical="center" textRotation="90" wrapText="1"/>
    </xf>
    <xf numFmtId="3" fontId="29" fillId="9" borderId="7" xfId="8" applyNumberFormat="1" applyFont="1" applyFill="1" applyBorder="1" applyAlignment="1">
      <alignment horizontal="center" vertical="center"/>
    </xf>
    <xf numFmtId="169" fontId="29" fillId="9" borderId="7" xfId="0" applyNumberFormat="1" applyFont="1" applyFill="1" applyBorder="1" applyAlignment="1">
      <alignment horizontal="center" vertical="center" textRotation="90" wrapText="1"/>
    </xf>
    <xf numFmtId="169" fontId="29" fillId="9" borderId="7" xfId="10" applyNumberFormat="1" applyFont="1" applyFill="1" applyBorder="1" applyAlignment="1">
      <alignment horizontal="left"/>
    </xf>
    <xf numFmtId="0" fontId="28" fillId="0" borderId="20" xfId="0" applyFont="1" applyBorder="1" applyAlignment="1">
      <alignment horizontal="center" vertical="center" wrapText="1"/>
    </xf>
    <xf numFmtId="0" fontId="28" fillId="0" borderId="21" xfId="0" applyFont="1" applyBorder="1" applyAlignment="1">
      <alignment horizontal="center" vertical="center" wrapText="1"/>
    </xf>
    <xf numFmtId="0" fontId="28" fillId="0" borderId="22" xfId="0" applyFont="1" applyBorder="1" applyAlignment="1">
      <alignment horizontal="center" vertical="center" wrapText="1"/>
    </xf>
    <xf numFmtId="169" fontId="29" fillId="9" borderId="25" xfId="0" applyNumberFormat="1" applyFont="1" applyFill="1" applyBorder="1" applyAlignment="1">
      <alignment horizontal="center" vertical="center" textRotation="90" wrapText="1"/>
    </xf>
    <xf numFmtId="169" fontId="29" fillId="9" borderId="27" xfId="0" applyNumberFormat="1" applyFont="1" applyFill="1" applyBorder="1" applyAlignment="1">
      <alignment horizontal="center" vertical="center" textRotation="90" wrapText="1"/>
    </xf>
    <xf numFmtId="169" fontId="29" fillId="9" borderId="29" xfId="0" applyNumberFormat="1" applyFont="1" applyFill="1" applyBorder="1" applyAlignment="1">
      <alignment horizontal="center" vertical="center" textRotation="90" wrapText="1"/>
    </xf>
    <xf numFmtId="0" fontId="29" fillId="9" borderId="7" xfId="0" applyFont="1" applyFill="1" applyBorder="1" applyAlignment="1">
      <alignment horizontal="center"/>
    </xf>
    <xf numFmtId="169" fontId="5" fillId="4" borderId="0" xfId="0" applyNumberFormat="1" applyFont="1" applyFill="1" applyBorder="1" applyAlignment="1">
      <alignment horizontal="left"/>
    </xf>
    <xf numFmtId="169" fontId="5" fillId="4" borderId="0" xfId="0" applyNumberFormat="1" applyFont="1" applyFill="1" applyAlignment="1">
      <alignment horizontal="left"/>
    </xf>
    <xf numFmtId="169" fontId="35" fillId="9" borderId="7" xfId="8" applyNumberFormat="1" applyFont="1" applyFill="1" applyBorder="1" applyAlignment="1">
      <alignment horizontal="center" vertical="center" textRotation="90" wrapText="1"/>
    </xf>
    <xf numFmtId="169" fontId="35" fillId="9" borderId="7" xfId="10" applyNumberFormat="1" applyFont="1" applyFill="1" applyBorder="1" applyAlignment="1">
      <alignment horizontal="center"/>
    </xf>
    <xf numFmtId="169" fontId="35" fillId="9" borderId="7" xfId="10" applyNumberFormat="1" applyFont="1" applyFill="1" applyBorder="1" applyAlignment="1">
      <alignment horizontal="center" vertical="center" wrapText="1"/>
    </xf>
    <xf numFmtId="3" fontId="35" fillId="9" borderId="7" xfId="10" applyNumberFormat="1" applyFont="1" applyFill="1" applyBorder="1" applyAlignment="1">
      <alignment horizontal="center" vertical="center"/>
    </xf>
    <xf numFmtId="169" fontId="35" fillId="9" borderId="11" xfId="0" applyNumberFormat="1" applyFont="1" applyFill="1" applyBorder="1" applyAlignment="1">
      <alignment horizontal="center" vertical="center" textRotation="90" wrapText="1"/>
    </xf>
    <xf numFmtId="169" fontId="5" fillId="0" borderId="12" xfId="10" applyNumberFormat="1" applyFont="1" applyFill="1" applyBorder="1" applyAlignment="1">
      <alignment horizontal="center" vertical="center"/>
    </xf>
    <xf numFmtId="169" fontId="35" fillId="9" borderId="13" xfId="10" applyNumberFormat="1" applyFont="1" applyFill="1" applyBorder="1" applyAlignment="1">
      <alignment horizontal="left"/>
    </xf>
    <xf numFmtId="169" fontId="35" fillId="9" borderId="14" xfId="10" applyNumberFormat="1" applyFont="1" applyFill="1" applyBorder="1" applyAlignment="1">
      <alignment horizontal="left"/>
    </xf>
    <xf numFmtId="169" fontId="5" fillId="0" borderId="12" xfId="10" applyNumberFormat="1" applyFont="1" applyFill="1" applyBorder="1" applyAlignment="1">
      <alignment horizontal="center" vertical="center" wrapText="1"/>
    </xf>
    <xf numFmtId="169" fontId="35" fillId="9" borderId="30" xfId="0" applyNumberFormat="1" applyFont="1" applyFill="1" applyBorder="1" applyAlignment="1">
      <alignment horizontal="center" vertical="center" textRotation="90" wrapText="1"/>
    </xf>
    <xf numFmtId="169" fontId="35" fillId="9" borderId="6" xfId="0" applyNumberFormat="1" applyFont="1" applyFill="1" applyBorder="1" applyAlignment="1">
      <alignment horizontal="center" vertical="center" textRotation="90" wrapText="1"/>
    </xf>
    <xf numFmtId="169" fontId="35" fillId="9" borderId="31" xfId="0" applyNumberFormat="1" applyFont="1" applyFill="1" applyBorder="1" applyAlignment="1">
      <alignment horizontal="center" vertical="center" textRotation="90" wrapText="1"/>
    </xf>
    <xf numFmtId="169" fontId="35" fillId="9" borderId="13" xfId="10" applyNumberFormat="1" applyFont="1" applyFill="1" applyBorder="1" applyAlignment="1">
      <alignment horizontal="center"/>
    </xf>
    <xf numFmtId="169" fontId="35" fillId="9" borderId="14" xfId="10" applyNumberFormat="1" applyFont="1" applyFill="1" applyBorder="1" applyAlignment="1">
      <alignment horizontal="center"/>
    </xf>
    <xf numFmtId="0" fontId="28" fillId="0" borderId="20" xfId="0" applyFont="1" applyBorder="1" applyAlignment="1">
      <alignment horizontal="center" vertical="center"/>
    </xf>
    <xf numFmtId="0" fontId="28" fillId="0" borderId="21" xfId="0" applyFont="1" applyBorder="1" applyAlignment="1">
      <alignment horizontal="center" vertical="center"/>
    </xf>
    <xf numFmtId="0" fontId="28" fillId="0" borderId="22" xfId="0" applyFont="1" applyBorder="1" applyAlignment="1">
      <alignment horizontal="center" vertical="center"/>
    </xf>
    <xf numFmtId="169" fontId="35" fillId="9" borderId="24" xfId="0" applyNumberFormat="1" applyFont="1" applyFill="1" applyBorder="1" applyAlignment="1">
      <alignment horizontal="center" vertical="center" textRotation="90" wrapText="1"/>
    </xf>
    <xf numFmtId="169" fontId="35" fillId="9" borderId="0" xfId="0" applyNumberFormat="1" applyFont="1" applyFill="1" applyBorder="1" applyAlignment="1">
      <alignment horizontal="center" vertical="center" textRotation="90" wrapText="1"/>
    </xf>
    <xf numFmtId="169" fontId="35" fillId="9" borderId="28" xfId="0" applyNumberFormat="1" applyFont="1" applyFill="1" applyBorder="1" applyAlignment="1">
      <alignment horizontal="center" vertical="center" textRotation="90" wrapText="1"/>
    </xf>
    <xf numFmtId="169" fontId="5" fillId="0" borderId="17" xfId="10" applyNumberFormat="1" applyFont="1" applyFill="1" applyBorder="1" applyAlignment="1">
      <alignment horizontal="center" vertical="center" wrapText="1"/>
    </xf>
    <xf numFmtId="169" fontId="5" fillId="0" borderId="18" xfId="10" applyNumberFormat="1" applyFont="1" applyFill="1" applyBorder="1" applyAlignment="1">
      <alignment horizontal="center" vertical="center" wrapText="1"/>
    </xf>
    <xf numFmtId="169" fontId="5" fillId="0" borderId="19" xfId="10" applyNumberFormat="1" applyFont="1" applyFill="1" applyBorder="1" applyAlignment="1">
      <alignment horizontal="center" vertical="center" wrapText="1"/>
    </xf>
    <xf numFmtId="0" fontId="5" fillId="8" borderId="50" xfId="12" applyFont="1" applyFill="1" applyBorder="1" applyAlignment="1" applyProtection="1">
      <alignment horizontal="center"/>
    </xf>
    <xf numFmtId="0" fontId="5" fillId="8" borderId="0" xfId="12" applyFont="1" applyFill="1" applyBorder="1" applyAlignment="1" applyProtection="1">
      <alignment horizontal="center"/>
    </xf>
  </cellXfs>
  <cellStyles count="30">
    <cellStyle name="20% - Énfasis3" xfId="16" builtinId="38"/>
    <cellStyle name="Hipervínculo" xfId="2" builtinId="8"/>
    <cellStyle name="Hipervínculo 2" xfId="12"/>
    <cellStyle name="Hipervínculo 2 2" xfId="29"/>
    <cellStyle name="Millares" xfId="1" builtinId="3"/>
    <cellStyle name="Millares [0] 2" xfId="6"/>
    <cellStyle name="Millares [0] 2 2" xfId="19"/>
    <cellStyle name="Millares [0] 2 3 2" xfId="18"/>
    <cellStyle name="Millares [0] 3 2" xfId="26"/>
    <cellStyle name="Millares [0] 3 3 2" xfId="7"/>
    <cellStyle name="Millares 11" xfId="24"/>
    <cellStyle name="Millares 13" xfId="9"/>
    <cellStyle name="Millares 13 2" xfId="17"/>
    <cellStyle name="Millares 18" xfId="22"/>
    <cellStyle name="Millares 19" xfId="4"/>
    <cellStyle name="Millares 2 4" xfId="3"/>
    <cellStyle name="Normal" xfId="0" builtinId="0"/>
    <cellStyle name="Normal 11" xfId="23"/>
    <cellStyle name="Normal 22" xfId="28"/>
    <cellStyle name="Normal 3 4" xfId="20"/>
    <cellStyle name="Normal 6" xfId="10"/>
    <cellStyle name="Normal 7" xfId="8"/>
    <cellStyle name="Normal_Cartera_4" xfId="15"/>
    <cellStyle name="Normal_Pág. 21" xfId="13"/>
    <cellStyle name="Normal_Pág. 9" xfId="14"/>
    <cellStyle name="Porcentaje" xfId="27" builtinId="5"/>
    <cellStyle name="Porcentaje 2" xfId="11"/>
    <cellStyle name="Porcentaje 2 2" xfId="21"/>
    <cellStyle name="Porcentaje 2 4" xfId="25"/>
    <cellStyle name="Porcentaje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104775</xdr:rowOff>
    </xdr:from>
    <xdr:to>
      <xdr:col>2</xdr:col>
      <xdr:colOff>80178</xdr:colOff>
      <xdr:row>2</xdr:row>
      <xdr:rowOff>181603</xdr:rowOff>
    </xdr:to>
    <xdr:sp macro="" textlink="">
      <xdr:nvSpPr>
        <xdr:cNvPr id="2" name="1 Flecha izquierda">
          <a:hlinkClick xmlns:r="http://schemas.openxmlformats.org/officeDocument/2006/relationships" r:id="rId1"/>
        </xdr:cNvPr>
        <xdr:cNvSpPr/>
      </xdr:nvSpPr>
      <xdr:spPr>
        <a:xfrm>
          <a:off x="66675" y="104775"/>
          <a:ext cx="1127928" cy="810253"/>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bg1"/>
              </a:solidFill>
              <a:latin typeface="Arial" pitchFamily="34" charset="0"/>
              <a:cs typeface="Arial" pitchFamily="34" charset="0"/>
            </a:rPr>
            <a:t>Al Índice General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114299</xdr:colOff>
      <xdr:row>0</xdr:row>
      <xdr:rowOff>66675</xdr:rowOff>
    </xdr:from>
    <xdr:to>
      <xdr:col>2</xdr:col>
      <xdr:colOff>389192</xdr:colOff>
      <xdr:row>2</xdr:row>
      <xdr:rowOff>266700</xdr:rowOff>
    </xdr:to>
    <xdr:sp macro="" textlink="">
      <xdr:nvSpPr>
        <xdr:cNvPr id="2" name="1 Flecha izquierda">
          <a:hlinkClick xmlns:r="http://schemas.openxmlformats.org/officeDocument/2006/relationships" r:id="rId1"/>
        </xdr:cNvPr>
        <xdr:cNvSpPr/>
      </xdr:nvSpPr>
      <xdr:spPr>
        <a:xfrm>
          <a:off x="114299" y="66675"/>
          <a:ext cx="1265493" cy="819150"/>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bg1"/>
              </a:solidFill>
              <a:latin typeface="Arial" pitchFamily="34" charset="0"/>
              <a:cs typeface="Arial" pitchFamily="34" charset="0"/>
            </a:rPr>
            <a:t>Al Índice General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104775</xdr:rowOff>
    </xdr:from>
    <xdr:to>
      <xdr:col>2</xdr:col>
      <xdr:colOff>80178</xdr:colOff>
      <xdr:row>2</xdr:row>
      <xdr:rowOff>181603</xdr:rowOff>
    </xdr:to>
    <xdr:sp macro="" textlink="">
      <xdr:nvSpPr>
        <xdr:cNvPr id="2" name="1 Flecha izquierda">
          <a:hlinkClick xmlns:r="http://schemas.openxmlformats.org/officeDocument/2006/relationships" r:id="rId1"/>
        </xdr:cNvPr>
        <xdr:cNvSpPr/>
      </xdr:nvSpPr>
      <xdr:spPr>
        <a:xfrm>
          <a:off x="66675" y="104775"/>
          <a:ext cx="1127928" cy="810253"/>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bg1"/>
              </a:solidFill>
              <a:latin typeface="Arial" pitchFamily="34" charset="0"/>
              <a:cs typeface="Arial" pitchFamily="34" charset="0"/>
            </a:rPr>
            <a:t>Al Índice General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85725</xdr:rowOff>
    </xdr:from>
    <xdr:to>
      <xdr:col>1</xdr:col>
      <xdr:colOff>828675</xdr:colOff>
      <xdr:row>2</xdr:row>
      <xdr:rowOff>228600</xdr:rowOff>
    </xdr:to>
    <xdr:sp macro="" textlink="">
      <xdr:nvSpPr>
        <xdr:cNvPr id="2" name="1 Flecha izquierda">
          <a:hlinkClick xmlns:r="http://schemas.openxmlformats.org/officeDocument/2006/relationships" r:id="rId1"/>
        </xdr:cNvPr>
        <xdr:cNvSpPr/>
      </xdr:nvSpPr>
      <xdr:spPr>
        <a:xfrm>
          <a:off x="190500" y="85725"/>
          <a:ext cx="1123950" cy="762000"/>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95250</xdr:colOff>
      <xdr:row>0</xdr:row>
      <xdr:rowOff>85725</xdr:rowOff>
    </xdr:from>
    <xdr:to>
      <xdr:col>2</xdr:col>
      <xdr:colOff>152400</xdr:colOff>
      <xdr:row>2</xdr:row>
      <xdr:rowOff>228600</xdr:rowOff>
    </xdr:to>
    <xdr:sp macro="" textlink="">
      <xdr:nvSpPr>
        <xdr:cNvPr id="2" name="1 Flecha izquierda">
          <a:hlinkClick xmlns:r="http://schemas.openxmlformats.org/officeDocument/2006/relationships" r:id="rId1"/>
        </xdr:cNvPr>
        <xdr:cNvSpPr/>
      </xdr:nvSpPr>
      <xdr:spPr>
        <a:xfrm>
          <a:off x="95250" y="85725"/>
          <a:ext cx="1228725" cy="762000"/>
        </a:xfrm>
        <a:prstGeom prst="leftArrow">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tx1"/>
              </a:solidFill>
              <a:latin typeface="Arial" pitchFamily="34" charset="0"/>
              <a:cs typeface="Arial" pitchFamily="34" charset="0"/>
            </a:rPr>
            <a:t>Al Índice General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104775</xdr:colOff>
      <xdr:row>0</xdr:row>
      <xdr:rowOff>76201</xdr:rowOff>
    </xdr:from>
    <xdr:to>
      <xdr:col>2</xdr:col>
      <xdr:colOff>155510</xdr:colOff>
      <xdr:row>2</xdr:row>
      <xdr:rowOff>277813</xdr:rowOff>
    </xdr:to>
    <xdr:sp macro="" textlink="">
      <xdr:nvSpPr>
        <xdr:cNvPr id="2" name="1 Flecha izquierda">
          <a:hlinkClick xmlns:r="http://schemas.openxmlformats.org/officeDocument/2006/relationships" r:id="rId1"/>
        </xdr:cNvPr>
        <xdr:cNvSpPr/>
      </xdr:nvSpPr>
      <xdr:spPr>
        <a:xfrm>
          <a:off x="104775" y="76201"/>
          <a:ext cx="1241360" cy="801687"/>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b="1">
              <a:solidFill>
                <a:schemeClr val="bg1"/>
              </a:solidFill>
              <a:latin typeface="Arial" pitchFamily="34" charset="0"/>
              <a:cs typeface="Arial" pitchFamily="34" charset="0"/>
            </a:rPr>
            <a:t>Al Índice General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ulloa/Desktop/Respaldo/Escritorio/Documentos%20de%20Trabajo/2020/Bolet&#237;n%20Estad&#237;stico/2018/Boletin_Estadistico_2017_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Sección A"/>
      <sheetName val="A01"/>
      <sheetName val="A02"/>
      <sheetName val="Sección C"/>
      <sheetName val="C01"/>
      <sheetName val="C02"/>
      <sheetName val="C03"/>
      <sheetName val="C04"/>
      <sheetName val="C09"/>
      <sheetName val="C10"/>
      <sheetName val="C11"/>
      <sheetName val="C12"/>
      <sheetName val="C05"/>
      <sheetName val="C06"/>
      <sheetName val="C07"/>
      <sheetName val="C08"/>
      <sheetName val="Seccion D MLE"/>
      <sheetName val="D01a"/>
      <sheetName val="D01b"/>
      <sheetName val="D01c"/>
      <sheetName val="D02a"/>
      <sheetName val="D02b"/>
      <sheetName val="D02c"/>
      <sheetName val="D03a"/>
      <sheetName val="D03b"/>
      <sheetName val="D03c"/>
      <sheetName val="D04a"/>
      <sheetName val="D04b"/>
      <sheetName val="D04c"/>
      <sheetName val="D05a"/>
      <sheetName val="D05b"/>
      <sheetName val="D05c"/>
      <sheetName val="Sección D PE"/>
      <sheetName val="D06a"/>
      <sheetName val="D06b"/>
      <sheetName val="Hoja2"/>
      <sheetName val="D07"/>
      <sheetName val="D08-09"/>
      <sheetName val="D10"/>
      <sheetName val="D11"/>
      <sheetName val="Sección E"/>
      <sheetName val="E03"/>
      <sheetName val="E04"/>
      <sheetName val="E05"/>
      <sheetName val="Sección F SIL"/>
      <sheetName val="F01"/>
      <sheetName val="F02ab"/>
      <sheetName val="F04"/>
      <sheetName val="F05"/>
      <sheetName val="F06"/>
      <sheetName val="F07"/>
      <sheetName val="F08"/>
      <sheetName val="F09"/>
      <sheetName val="F10"/>
      <sheetName val="F11"/>
      <sheetName val="F12"/>
      <sheetName val="F13"/>
      <sheetName val="F14"/>
      <sheetName val="F15"/>
      <sheetName val="Sección PM"/>
      <sheetName val="F16"/>
      <sheetName val="F17"/>
      <sheetName val="F18"/>
      <sheetName val="F20"/>
      <sheetName val="F22"/>
      <sheetName val="F23"/>
      <sheetName val="F24"/>
      <sheetName val="F25"/>
      <sheetName val="F26"/>
      <sheetName val="Sección G"/>
      <sheetName val="G01"/>
      <sheetName val="G02"/>
      <sheetName val="G03"/>
      <sheetName val="G04"/>
      <sheetName val="Sección I "/>
      <sheetName val="I01ab"/>
      <sheetName val="I02"/>
      <sheetName val="Sección J"/>
      <sheetName val="J01a"/>
      <sheetName val="J01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B10">
            <v>147985181.62</v>
          </cell>
          <cell r="C10">
            <v>154091043.72999999</v>
          </cell>
        </row>
        <row r="11">
          <cell r="B11">
            <v>253602.79</v>
          </cell>
          <cell r="C11">
            <v>274657.38</v>
          </cell>
        </row>
        <row r="12">
          <cell r="B12">
            <v>702889.29</v>
          </cell>
          <cell r="C12">
            <v>623960.85</v>
          </cell>
        </row>
        <row r="15">
          <cell r="B15">
            <v>64409567.590000004</v>
          </cell>
          <cell r="C15">
            <v>70497881.930000007</v>
          </cell>
        </row>
        <row r="16">
          <cell r="B16">
            <v>99116211.620000005</v>
          </cell>
          <cell r="C16">
            <v>109339193.23</v>
          </cell>
        </row>
        <row r="17">
          <cell r="B17">
            <v>6495886.4299999997</v>
          </cell>
          <cell r="C17">
            <v>6834739.25</v>
          </cell>
        </row>
        <row r="20">
          <cell r="B20">
            <v>4765381.3600000003</v>
          </cell>
          <cell r="C20">
            <v>5277600.3</v>
          </cell>
        </row>
        <row r="21">
          <cell r="B21">
            <v>13895248.560000001</v>
          </cell>
          <cell r="C21">
            <v>20060316.93</v>
          </cell>
        </row>
        <row r="22">
          <cell r="B22">
            <v>215262.95</v>
          </cell>
          <cell r="C22">
            <v>154194.04999999999</v>
          </cell>
        </row>
        <row r="23">
          <cell r="B23">
            <v>1146211.7</v>
          </cell>
          <cell r="C23">
            <v>726598.44</v>
          </cell>
        </row>
        <row r="24">
          <cell r="B24">
            <v>3662114.1</v>
          </cell>
          <cell r="C24">
            <v>5620344.6500000004</v>
          </cell>
        </row>
        <row r="25">
          <cell r="B25">
            <v>1425.06</v>
          </cell>
          <cell r="C25">
            <v>1830.39</v>
          </cell>
        </row>
        <row r="26">
          <cell r="B26">
            <v>1929482.9839999999</v>
          </cell>
          <cell r="C26">
            <v>1956401.574</v>
          </cell>
        </row>
        <row r="27">
          <cell r="B27">
            <v>4968994.0080000004</v>
          </cell>
          <cell r="C27">
            <v>5741669.3059999999</v>
          </cell>
        </row>
        <row r="28">
          <cell r="B28">
            <v>1653877.5989999999</v>
          </cell>
          <cell r="C28">
            <v>1605036.11</v>
          </cell>
        </row>
        <row r="29">
          <cell r="B29">
            <v>145112.82</v>
          </cell>
          <cell r="C29">
            <v>302661.33</v>
          </cell>
        </row>
        <row r="30">
          <cell r="B30">
            <v>13072.01</v>
          </cell>
          <cell r="C30">
            <v>13527.03</v>
          </cell>
        </row>
        <row r="31">
          <cell r="B31">
            <v>747599.55599999998</v>
          </cell>
          <cell r="C31">
            <v>791774.99300000002</v>
          </cell>
        </row>
        <row r="32">
          <cell r="B32">
            <v>11264187.616</v>
          </cell>
          <cell r="C32">
            <v>12240057.153000001</v>
          </cell>
        </row>
        <row r="33">
          <cell r="B33">
            <v>8621983.4629999995</v>
          </cell>
          <cell r="C33">
            <v>9081109.6180000007</v>
          </cell>
        </row>
        <row r="34">
          <cell r="B34">
            <v>462889.038</v>
          </cell>
          <cell r="C34">
            <v>368619.04</v>
          </cell>
        </row>
        <row r="35">
          <cell r="B35">
            <v>354864.88299999997</v>
          </cell>
          <cell r="C35">
            <v>373284.13699999999</v>
          </cell>
        </row>
        <row r="36">
          <cell r="B36">
            <v>42805.85</v>
          </cell>
          <cell r="C36">
            <v>35950.620000000003</v>
          </cell>
        </row>
        <row r="37">
          <cell r="B37">
            <v>346593.53499999997</v>
          </cell>
          <cell r="C37">
            <v>346793.473</v>
          </cell>
        </row>
        <row r="40">
          <cell r="B40">
            <v>623693.99199999997</v>
          </cell>
          <cell r="C40">
            <v>585243.33700000006</v>
          </cell>
        </row>
        <row r="41">
          <cell r="B41">
            <v>2936494.625</v>
          </cell>
          <cell r="C41">
            <v>3114682.8829999999</v>
          </cell>
        </row>
        <row r="42">
          <cell r="B42">
            <v>366568.89299999998</v>
          </cell>
          <cell r="C42">
            <v>390775.45500000002</v>
          </cell>
        </row>
        <row r="43">
          <cell r="B43">
            <v>578741.85</v>
          </cell>
          <cell r="C43">
            <v>573724.39800000004</v>
          </cell>
        </row>
        <row r="44">
          <cell r="B44">
            <v>292119.92800000001</v>
          </cell>
          <cell r="C44">
            <v>279321.43599999999</v>
          </cell>
        </row>
        <row r="45">
          <cell r="B45">
            <v>2358586.1460000002</v>
          </cell>
          <cell r="C45">
            <v>2381141.139</v>
          </cell>
        </row>
        <row r="46">
          <cell r="B46">
            <v>970579.5</v>
          </cell>
          <cell r="C46">
            <v>884483.03500000003</v>
          </cell>
        </row>
        <row r="47">
          <cell r="B47">
            <v>49384.671999999999</v>
          </cell>
          <cell r="C47">
            <v>57814.447999999997</v>
          </cell>
        </row>
        <row r="48">
          <cell r="B48">
            <v>1611735.037</v>
          </cell>
          <cell r="C48">
            <v>1531302.344</v>
          </cell>
        </row>
        <row r="49">
          <cell r="B49">
            <v>191453.674</v>
          </cell>
          <cell r="C49">
            <v>175051.307</v>
          </cell>
        </row>
        <row r="50">
          <cell r="B50">
            <v>559791.53099999996</v>
          </cell>
          <cell r="C50">
            <v>557159.83200000005</v>
          </cell>
        </row>
        <row r="51">
          <cell r="B51">
            <v>246381.823</v>
          </cell>
          <cell r="C51">
            <v>218990.39300000001</v>
          </cell>
        </row>
        <row r="52">
          <cell r="B52">
            <v>2173829.926</v>
          </cell>
          <cell r="C52">
            <v>2203805.0649999999</v>
          </cell>
        </row>
        <row r="53">
          <cell r="B53">
            <v>624838.96299999999</v>
          </cell>
          <cell r="C53">
            <v>545483.34</v>
          </cell>
        </row>
        <row r="54">
          <cell r="B54">
            <v>1500232.1140000001</v>
          </cell>
          <cell r="C54">
            <v>1436876.6370000001</v>
          </cell>
        </row>
        <row r="57">
          <cell r="B57">
            <v>569283.01</v>
          </cell>
          <cell r="C57">
            <v>534975.46</v>
          </cell>
        </row>
        <row r="58">
          <cell r="B58">
            <v>323679.95</v>
          </cell>
          <cell r="C58">
            <v>280186.74</v>
          </cell>
        </row>
        <row r="59">
          <cell r="B59">
            <v>71509.86</v>
          </cell>
          <cell r="C59">
            <v>108056.17</v>
          </cell>
        </row>
        <row r="60">
          <cell r="B60">
            <v>1269394.25</v>
          </cell>
          <cell r="C60">
            <v>1280497.95</v>
          </cell>
        </row>
        <row r="61">
          <cell r="B61">
            <v>21105.4</v>
          </cell>
          <cell r="C61">
            <v>18533.37</v>
          </cell>
        </row>
        <row r="62">
          <cell r="B62">
            <v>17387.21</v>
          </cell>
          <cell r="C62">
            <v>18004.990000000002</v>
          </cell>
        </row>
        <row r="65">
          <cell r="B65">
            <v>103659.47</v>
          </cell>
          <cell r="C65">
            <v>94013.59</v>
          </cell>
        </row>
        <row r="66">
          <cell r="B66">
            <v>6681126.7410000004</v>
          </cell>
          <cell r="C66">
            <v>7132201.409</v>
          </cell>
        </row>
        <row r="67">
          <cell r="B67">
            <v>206.43</v>
          </cell>
          <cell r="C67">
            <v>466.61</v>
          </cell>
        </row>
        <row r="68">
          <cell r="B68">
            <v>95.09</v>
          </cell>
          <cell r="C68">
            <v>106.58</v>
          </cell>
        </row>
        <row r="69">
          <cell r="B69">
            <v>59766.080000000002</v>
          </cell>
          <cell r="C69">
            <v>43523.66</v>
          </cell>
        </row>
        <row r="70">
          <cell r="B70">
            <v>116184017.61</v>
          </cell>
          <cell r="C70">
            <v>118850852.26000001</v>
          </cell>
        </row>
        <row r="71">
          <cell r="B71">
            <v>15495170.039999999</v>
          </cell>
          <cell r="C71">
            <v>16338670.58</v>
          </cell>
        </row>
        <row r="72">
          <cell r="B72">
            <v>1328345.08</v>
          </cell>
          <cell r="C72">
            <v>2046286.54</v>
          </cell>
        </row>
      </sheetData>
      <sheetData sheetId="22">
        <row r="10">
          <cell r="B10">
            <v>76913324.780000001</v>
          </cell>
          <cell r="C10">
            <v>80942610.079999998</v>
          </cell>
        </row>
        <row r="11">
          <cell r="B11">
            <v>88312.8</v>
          </cell>
          <cell r="C11">
            <v>104719.76</v>
          </cell>
        </row>
        <row r="12">
          <cell r="B12">
            <v>474820.07</v>
          </cell>
          <cell r="C12">
            <v>420556.7</v>
          </cell>
        </row>
        <row r="15">
          <cell r="B15">
            <v>29930566.239999998</v>
          </cell>
          <cell r="C15">
            <v>32511326.09</v>
          </cell>
        </row>
        <row r="16">
          <cell r="B16">
            <v>44585807.82</v>
          </cell>
          <cell r="C16">
            <v>49650334.939999998</v>
          </cell>
        </row>
        <row r="17">
          <cell r="B17">
            <v>2468344.66</v>
          </cell>
          <cell r="C17">
            <v>2652463.54</v>
          </cell>
        </row>
        <row r="20">
          <cell r="B20">
            <v>1972805.05</v>
          </cell>
          <cell r="C20">
            <v>2301620.04</v>
          </cell>
        </row>
        <row r="21">
          <cell r="B21">
            <v>7733776.46</v>
          </cell>
          <cell r="C21">
            <v>11613559.960000001</v>
          </cell>
        </row>
        <row r="22">
          <cell r="B22">
            <v>150296.66</v>
          </cell>
          <cell r="C22">
            <v>124514.68</v>
          </cell>
        </row>
        <row r="23">
          <cell r="B23">
            <v>457076.86</v>
          </cell>
          <cell r="C23">
            <v>324553.40000000002</v>
          </cell>
        </row>
        <row r="24">
          <cell r="B24">
            <v>2147516.69</v>
          </cell>
          <cell r="C24">
            <v>3341564.02</v>
          </cell>
        </row>
        <row r="25">
          <cell r="B25">
            <v>361.79</v>
          </cell>
          <cell r="C25">
            <v>334.14</v>
          </cell>
        </row>
        <row r="26">
          <cell r="B26">
            <v>1051719.8419999999</v>
          </cell>
          <cell r="C26">
            <v>1089514.4990000001</v>
          </cell>
        </row>
        <row r="27">
          <cell r="B27">
            <v>2877920.3879999998</v>
          </cell>
          <cell r="C27">
            <v>3499807.682</v>
          </cell>
        </row>
        <row r="28">
          <cell r="B28">
            <v>1046216.046</v>
          </cell>
          <cell r="C28">
            <v>1023091.199</v>
          </cell>
        </row>
        <row r="29">
          <cell r="B29">
            <v>261064.73</v>
          </cell>
          <cell r="C29">
            <v>441310.18</v>
          </cell>
        </row>
        <row r="30">
          <cell r="B30">
            <v>1427.58</v>
          </cell>
          <cell r="C30">
            <v>1490.75</v>
          </cell>
        </row>
        <row r="31">
          <cell r="B31">
            <v>361076.29499999998</v>
          </cell>
          <cell r="C31">
            <v>364414.69400000002</v>
          </cell>
        </row>
        <row r="32">
          <cell r="B32">
            <v>8190438.9390000002</v>
          </cell>
          <cell r="C32">
            <v>8827213.125</v>
          </cell>
        </row>
        <row r="33">
          <cell r="B33">
            <v>4157132.7769999998</v>
          </cell>
          <cell r="C33">
            <v>4456657.6660000002</v>
          </cell>
        </row>
        <row r="34">
          <cell r="B34">
            <v>680686.46200000006</v>
          </cell>
          <cell r="C34">
            <v>631429.40300000005</v>
          </cell>
        </row>
        <row r="35">
          <cell r="B35">
            <v>0</v>
          </cell>
          <cell r="C35">
            <v>0</v>
          </cell>
        </row>
        <row r="36">
          <cell r="B36">
            <v>0</v>
          </cell>
          <cell r="C36">
            <v>0</v>
          </cell>
        </row>
        <row r="37">
          <cell r="B37">
            <v>168316.75599999999</v>
          </cell>
          <cell r="C37">
            <v>156002.761</v>
          </cell>
        </row>
        <row r="40">
          <cell r="B40">
            <v>360881.26799999998</v>
          </cell>
          <cell r="C40">
            <v>365430.30599999998</v>
          </cell>
        </row>
        <row r="41">
          <cell r="B41">
            <v>2005661.4879999999</v>
          </cell>
          <cell r="C41">
            <v>0</v>
          </cell>
        </row>
        <row r="42">
          <cell r="B42">
            <v>344947.897</v>
          </cell>
          <cell r="C42">
            <v>374575.07299999997</v>
          </cell>
        </row>
        <row r="43">
          <cell r="B43">
            <v>129966.53200000001</v>
          </cell>
          <cell r="C43">
            <v>144093.89300000001</v>
          </cell>
        </row>
        <row r="44">
          <cell r="B44">
            <v>199987.804</v>
          </cell>
          <cell r="C44">
            <v>190250.981</v>
          </cell>
        </row>
        <row r="45">
          <cell r="B45">
            <v>1742950.9580000001</v>
          </cell>
          <cell r="C45">
            <v>1804701.466</v>
          </cell>
        </row>
        <row r="46">
          <cell r="B46">
            <v>493825.37400000001</v>
          </cell>
          <cell r="C46">
            <v>457187.88199999998</v>
          </cell>
        </row>
        <row r="47">
          <cell r="B47">
            <v>44947.19</v>
          </cell>
          <cell r="C47">
            <v>47878.294999999998</v>
          </cell>
        </row>
        <row r="48">
          <cell r="B48">
            <v>1160154.9350000001</v>
          </cell>
          <cell r="C48">
            <v>1135243.3189999999</v>
          </cell>
        </row>
        <row r="49">
          <cell r="B49">
            <v>237123.52799999999</v>
          </cell>
          <cell r="C49">
            <v>228547.02100000001</v>
          </cell>
        </row>
        <row r="50">
          <cell r="B50">
            <v>1926086.9650000001</v>
          </cell>
          <cell r="C50">
            <v>1873014.656</v>
          </cell>
        </row>
        <row r="51">
          <cell r="B51">
            <v>6557.3950000000004</v>
          </cell>
          <cell r="C51">
            <v>5765.6940000000004</v>
          </cell>
        </row>
        <row r="52">
          <cell r="B52">
            <v>0</v>
          </cell>
          <cell r="C52">
            <v>0</v>
          </cell>
        </row>
        <row r="53">
          <cell r="B53">
            <v>0</v>
          </cell>
          <cell r="C53">
            <v>0</v>
          </cell>
        </row>
        <row r="54">
          <cell r="B54">
            <v>1112500.9080000001</v>
          </cell>
          <cell r="C54">
            <v>1101009.5919999999</v>
          </cell>
        </row>
        <row r="57">
          <cell r="B57">
            <v>382405.32</v>
          </cell>
          <cell r="C57">
            <v>357469.97</v>
          </cell>
        </row>
        <row r="58">
          <cell r="B58">
            <v>294495.71999999997</v>
          </cell>
          <cell r="C58">
            <v>288141.53999999998</v>
          </cell>
        </row>
        <row r="59">
          <cell r="B59">
            <v>118116.98</v>
          </cell>
          <cell r="C59">
            <v>183259.78</v>
          </cell>
        </row>
        <row r="60">
          <cell r="B60">
            <v>912470.67</v>
          </cell>
          <cell r="C60">
            <v>902589.13</v>
          </cell>
        </row>
        <row r="61">
          <cell r="B61">
            <v>17203.12</v>
          </cell>
          <cell r="C61">
            <v>13396.61</v>
          </cell>
        </row>
        <row r="62">
          <cell r="B62">
            <v>11914.17</v>
          </cell>
          <cell r="C62">
            <v>13568.23</v>
          </cell>
        </row>
        <row r="65">
          <cell r="B65">
            <v>66328.320000000007</v>
          </cell>
          <cell r="C65">
            <v>59819.61</v>
          </cell>
        </row>
        <row r="66">
          <cell r="B66">
            <v>3746669.5780000002</v>
          </cell>
          <cell r="C66">
            <v>4074716.426</v>
          </cell>
        </row>
        <row r="67">
          <cell r="B67">
            <v>102.88</v>
          </cell>
          <cell r="C67">
            <v>9.58</v>
          </cell>
        </row>
        <row r="68">
          <cell r="B68">
            <v>114.46</v>
          </cell>
          <cell r="C68">
            <v>132.75</v>
          </cell>
        </row>
        <row r="69">
          <cell r="B69">
            <v>0</v>
          </cell>
          <cell r="C69">
            <v>0</v>
          </cell>
        </row>
        <row r="70">
          <cell r="B70">
            <v>38688964.810000002</v>
          </cell>
          <cell r="C70">
            <v>42152398.030000001</v>
          </cell>
        </row>
        <row r="71">
          <cell r="B71">
            <v>15362308.039999999</v>
          </cell>
          <cell r="C71">
            <v>16421066.58</v>
          </cell>
        </row>
        <row r="72">
          <cell r="B72">
            <v>508243.20000000001</v>
          </cell>
          <cell r="C72">
            <v>970034.47</v>
          </cell>
        </row>
      </sheetData>
      <sheetData sheetId="23"/>
      <sheetData sheetId="24">
        <row r="11">
          <cell r="B11">
            <v>56523</v>
          </cell>
          <cell r="C11">
            <v>55773</v>
          </cell>
          <cell r="E11">
            <v>59509350.75</v>
          </cell>
          <cell r="F11">
            <v>60148213.100000001</v>
          </cell>
        </row>
        <row r="12">
          <cell r="B12">
            <v>12642</v>
          </cell>
          <cell r="C12">
            <v>12067</v>
          </cell>
          <cell r="E12">
            <v>17603015.059999999</v>
          </cell>
          <cell r="F12">
            <v>17212338.93</v>
          </cell>
        </row>
        <row r="13">
          <cell r="B13">
            <v>41</v>
          </cell>
          <cell r="C13">
            <v>30</v>
          </cell>
          <cell r="E13">
            <v>36555.19</v>
          </cell>
          <cell r="F13">
            <v>27338.400000000001</v>
          </cell>
        </row>
        <row r="14">
          <cell r="B14">
            <v>2</v>
          </cell>
          <cell r="C14">
            <v>5</v>
          </cell>
          <cell r="E14">
            <v>2254.1999999999998</v>
          </cell>
          <cell r="F14">
            <v>5782</v>
          </cell>
        </row>
        <row r="15">
          <cell r="B15">
            <v>1321</v>
          </cell>
          <cell r="C15">
            <v>1134</v>
          </cell>
          <cell r="E15">
            <v>859474.49</v>
          </cell>
          <cell r="F15">
            <v>755412.84</v>
          </cell>
        </row>
        <row r="16">
          <cell r="B16">
            <v>1694</v>
          </cell>
          <cell r="C16">
            <v>1753</v>
          </cell>
          <cell r="E16">
            <v>1548382.12</v>
          </cell>
          <cell r="F16">
            <v>1641956.27</v>
          </cell>
        </row>
        <row r="17">
          <cell r="B17">
            <v>0</v>
          </cell>
          <cell r="C17">
            <v>0</v>
          </cell>
          <cell r="E17">
            <v>0</v>
          </cell>
          <cell r="F17">
            <v>0</v>
          </cell>
        </row>
        <row r="18">
          <cell r="B18">
            <v>0</v>
          </cell>
          <cell r="C18">
            <v>0</v>
          </cell>
          <cell r="E18">
            <v>0</v>
          </cell>
          <cell r="F18">
            <v>0</v>
          </cell>
        </row>
        <row r="19">
          <cell r="B19">
            <v>0</v>
          </cell>
          <cell r="C19">
            <v>0</v>
          </cell>
          <cell r="E19">
            <v>0</v>
          </cell>
          <cell r="F19">
            <v>0</v>
          </cell>
        </row>
        <row r="20">
          <cell r="B20">
            <v>16</v>
          </cell>
          <cell r="C20">
            <v>8</v>
          </cell>
          <cell r="E20">
            <v>10418.15</v>
          </cell>
          <cell r="F20">
            <v>5339.8</v>
          </cell>
        </row>
        <row r="21">
          <cell r="B21">
            <v>2716</v>
          </cell>
          <cell r="C21">
            <v>2738</v>
          </cell>
          <cell r="E21">
            <v>1408976.78</v>
          </cell>
          <cell r="F21">
            <v>1454288.66</v>
          </cell>
        </row>
        <row r="22">
          <cell r="B22">
            <v>486</v>
          </cell>
          <cell r="C22">
            <v>479</v>
          </cell>
          <cell r="E22">
            <v>216674.88</v>
          </cell>
          <cell r="F22">
            <v>218716.45</v>
          </cell>
        </row>
        <row r="23">
          <cell r="B23">
            <v>0</v>
          </cell>
          <cell r="C23">
            <v>0</v>
          </cell>
          <cell r="E23">
            <v>0</v>
          </cell>
          <cell r="F23">
            <v>0</v>
          </cell>
        </row>
        <row r="24">
          <cell r="B24">
            <v>0</v>
          </cell>
          <cell r="C24">
            <v>5</v>
          </cell>
          <cell r="E24">
            <v>0</v>
          </cell>
          <cell r="F24">
            <v>3681.8</v>
          </cell>
        </row>
        <row r="25">
          <cell r="B25">
            <v>0</v>
          </cell>
          <cell r="C25">
            <v>177</v>
          </cell>
          <cell r="E25">
            <v>0</v>
          </cell>
          <cell r="F25">
            <v>0</v>
          </cell>
        </row>
        <row r="26">
          <cell r="B26">
            <v>164</v>
          </cell>
          <cell r="C26">
            <v>12982</v>
          </cell>
          <cell r="E26">
            <v>21185.86</v>
          </cell>
          <cell r="F26">
            <v>11060368.140000001</v>
          </cell>
        </row>
        <row r="27">
          <cell r="B27">
            <v>12419</v>
          </cell>
          <cell r="C27">
            <v>0</v>
          </cell>
          <cell r="E27">
            <v>10329465.449999999</v>
          </cell>
          <cell r="F27">
            <v>0</v>
          </cell>
        </row>
        <row r="28">
          <cell r="B28">
            <v>0</v>
          </cell>
          <cell r="C28">
            <v>0</v>
          </cell>
          <cell r="E28">
            <v>0</v>
          </cell>
          <cell r="F28">
            <v>0</v>
          </cell>
        </row>
        <row r="29">
          <cell r="B29">
            <v>729</v>
          </cell>
          <cell r="C29">
            <v>712</v>
          </cell>
          <cell r="E29">
            <v>711480.47</v>
          </cell>
          <cell r="F29">
            <v>712327.96</v>
          </cell>
        </row>
        <row r="30">
          <cell r="B30">
            <v>1</v>
          </cell>
          <cell r="C30">
            <v>2</v>
          </cell>
          <cell r="E30">
            <v>3241.75</v>
          </cell>
          <cell r="F30">
            <v>6652.08</v>
          </cell>
        </row>
        <row r="31">
          <cell r="B31">
            <v>0</v>
          </cell>
          <cell r="C31">
            <v>0</v>
          </cell>
          <cell r="E31">
            <v>0</v>
          </cell>
          <cell r="F31">
            <v>0</v>
          </cell>
        </row>
        <row r="32">
          <cell r="B32">
            <v>0</v>
          </cell>
          <cell r="C32">
            <v>0</v>
          </cell>
          <cell r="E32">
            <v>0</v>
          </cell>
          <cell r="F32">
            <v>0</v>
          </cell>
        </row>
        <row r="33">
          <cell r="B33">
            <v>951</v>
          </cell>
          <cell r="C33">
            <v>1027</v>
          </cell>
          <cell r="E33">
            <v>1610620.53</v>
          </cell>
          <cell r="F33">
            <v>1781909.81</v>
          </cell>
        </row>
        <row r="34">
          <cell r="B34">
            <v>46</v>
          </cell>
          <cell r="C34">
            <v>36</v>
          </cell>
          <cell r="E34">
            <v>21838</v>
          </cell>
          <cell r="F34">
            <v>17471.939999999999</v>
          </cell>
        </row>
        <row r="35">
          <cell r="B35">
            <v>148</v>
          </cell>
          <cell r="C35">
            <v>72</v>
          </cell>
          <cell r="E35">
            <v>105393.67</v>
          </cell>
          <cell r="F35">
            <v>52507.33</v>
          </cell>
        </row>
        <row r="36">
          <cell r="B36">
            <v>8374</v>
          </cell>
          <cell r="C36">
            <v>7537</v>
          </cell>
          <cell r="E36">
            <v>6802378.3799999999</v>
          </cell>
          <cell r="F36">
            <v>6270227.5599999996</v>
          </cell>
        </row>
        <row r="37">
          <cell r="B37">
            <v>2980</v>
          </cell>
          <cell r="C37">
            <v>3046</v>
          </cell>
          <cell r="E37">
            <v>3320153.56</v>
          </cell>
          <cell r="F37">
            <v>3476398.36</v>
          </cell>
        </row>
        <row r="38">
          <cell r="B38">
            <v>3100</v>
          </cell>
          <cell r="C38">
            <v>3366</v>
          </cell>
          <cell r="E38">
            <v>3075719.59</v>
          </cell>
          <cell r="F38">
            <v>3421551.48</v>
          </cell>
        </row>
        <row r="39">
          <cell r="B39">
            <v>390</v>
          </cell>
          <cell r="C39">
            <v>414</v>
          </cell>
          <cell r="E39">
            <v>442496.25</v>
          </cell>
          <cell r="F39">
            <v>480927.8</v>
          </cell>
        </row>
        <row r="40">
          <cell r="B40">
            <v>0</v>
          </cell>
          <cell r="C40">
            <v>0</v>
          </cell>
          <cell r="E40">
            <v>0</v>
          </cell>
          <cell r="F40">
            <v>0</v>
          </cell>
        </row>
        <row r="41">
          <cell r="B41">
            <v>214</v>
          </cell>
          <cell r="C41">
            <v>223</v>
          </cell>
          <cell r="E41">
            <v>85160.41</v>
          </cell>
          <cell r="F41">
            <v>90844.7</v>
          </cell>
        </row>
        <row r="42">
          <cell r="B42">
            <v>921</v>
          </cell>
          <cell r="C42">
            <v>1029</v>
          </cell>
          <cell r="E42">
            <v>360372.42</v>
          </cell>
          <cell r="F42">
            <v>412554.16</v>
          </cell>
        </row>
        <row r="43">
          <cell r="B43">
            <v>0</v>
          </cell>
          <cell r="C43">
            <v>0</v>
          </cell>
          <cell r="E43">
            <v>0</v>
          </cell>
          <cell r="F43">
            <v>0</v>
          </cell>
        </row>
        <row r="44">
          <cell r="B44">
            <v>1882</v>
          </cell>
          <cell r="C44">
            <v>1951</v>
          </cell>
          <cell r="E44">
            <v>1471959.54</v>
          </cell>
          <cell r="F44">
            <v>1563010.06</v>
          </cell>
        </row>
        <row r="45">
          <cell r="B45">
            <v>1344</v>
          </cell>
          <cell r="C45">
            <v>1576</v>
          </cell>
          <cell r="E45">
            <v>3727485.42</v>
          </cell>
          <cell r="F45">
            <v>4478989.43</v>
          </cell>
        </row>
        <row r="46">
          <cell r="B46">
            <v>56</v>
          </cell>
          <cell r="C46">
            <v>59</v>
          </cell>
          <cell r="E46">
            <v>113317.68</v>
          </cell>
          <cell r="F46">
            <v>122176.6</v>
          </cell>
        </row>
        <row r="47">
          <cell r="B47">
            <v>0</v>
          </cell>
          <cell r="C47">
            <v>38</v>
          </cell>
          <cell r="E47">
            <v>0</v>
          </cell>
          <cell r="F47">
            <v>54281.14</v>
          </cell>
        </row>
        <row r="48">
          <cell r="B48">
            <v>37</v>
          </cell>
          <cell r="C48">
            <v>4</v>
          </cell>
          <cell r="E48">
            <v>51644.98</v>
          </cell>
          <cell r="F48">
            <v>6652.58</v>
          </cell>
        </row>
        <row r="49">
          <cell r="B49">
            <v>5</v>
          </cell>
          <cell r="C49">
            <v>46</v>
          </cell>
          <cell r="E49">
            <v>8209</v>
          </cell>
          <cell r="F49">
            <v>146869.48000000001</v>
          </cell>
        </row>
        <row r="50">
          <cell r="B50">
            <v>41</v>
          </cell>
          <cell r="C50">
            <v>0</v>
          </cell>
          <cell r="E50">
            <v>127799.46</v>
          </cell>
          <cell r="F50">
            <v>0</v>
          </cell>
        </row>
        <row r="51">
          <cell r="B51">
            <v>2</v>
          </cell>
          <cell r="C51">
            <v>0</v>
          </cell>
          <cell r="E51">
            <v>6812.52</v>
          </cell>
          <cell r="F51">
            <v>0</v>
          </cell>
        </row>
        <row r="52">
          <cell r="B52">
            <v>10</v>
          </cell>
          <cell r="C52">
            <v>19</v>
          </cell>
          <cell r="E52">
            <v>7677</v>
          </cell>
          <cell r="F52">
            <v>14885.7</v>
          </cell>
        </row>
        <row r="53">
          <cell r="B53">
            <v>296</v>
          </cell>
          <cell r="C53">
            <v>326</v>
          </cell>
          <cell r="E53">
            <v>276563.46999999997</v>
          </cell>
          <cell r="F53">
            <v>312120.78999999998</v>
          </cell>
        </row>
        <row r="54">
          <cell r="B54">
            <v>294</v>
          </cell>
          <cell r="C54">
            <v>370</v>
          </cell>
          <cell r="E54">
            <v>808290.21</v>
          </cell>
          <cell r="F54">
            <v>1042470.8</v>
          </cell>
        </row>
        <row r="55">
          <cell r="B55">
            <v>339</v>
          </cell>
          <cell r="C55">
            <v>410</v>
          </cell>
          <cell r="E55">
            <v>167327.01</v>
          </cell>
          <cell r="F55">
            <v>207272.95999999999</v>
          </cell>
        </row>
        <row r="56">
          <cell r="B56">
            <v>252</v>
          </cell>
          <cell r="C56">
            <v>340</v>
          </cell>
          <cell r="E56">
            <v>194423.84</v>
          </cell>
          <cell r="F56">
            <v>268741.18</v>
          </cell>
        </row>
        <row r="57">
          <cell r="B57">
            <v>119</v>
          </cell>
          <cell r="C57">
            <v>141</v>
          </cell>
          <cell r="E57">
            <v>45738.35</v>
          </cell>
          <cell r="F57">
            <v>55517.45</v>
          </cell>
        </row>
        <row r="58">
          <cell r="B58">
            <v>377</v>
          </cell>
          <cell r="C58">
            <v>414</v>
          </cell>
          <cell r="E58">
            <v>490509.39</v>
          </cell>
          <cell r="F58">
            <v>551634.81000000006</v>
          </cell>
        </row>
        <row r="59">
          <cell r="B59">
            <v>1</v>
          </cell>
          <cell r="C59">
            <v>2</v>
          </cell>
          <cell r="E59">
            <v>1004.9</v>
          </cell>
          <cell r="F59">
            <v>2035.93</v>
          </cell>
        </row>
        <row r="60">
          <cell r="B60">
            <v>0</v>
          </cell>
          <cell r="C60">
            <v>0</v>
          </cell>
          <cell r="E60">
            <v>0</v>
          </cell>
          <cell r="F60">
            <v>0</v>
          </cell>
        </row>
        <row r="61">
          <cell r="B61">
            <v>625</v>
          </cell>
          <cell r="C61">
            <v>710</v>
          </cell>
          <cell r="E61">
            <v>99634.66</v>
          </cell>
          <cell r="F61">
            <v>115972.2</v>
          </cell>
        </row>
        <row r="62">
          <cell r="B62">
            <v>85</v>
          </cell>
          <cell r="C62">
            <v>66</v>
          </cell>
          <cell r="E62">
            <v>56035.4</v>
          </cell>
          <cell r="F62">
            <v>44606.8</v>
          </cell>
        </row>
        <row r="63">
          <cell r="B63">
            <v>414</v>
          </cell>
          <cell r="C63">
            <v>451</v>
          </cell>
          <cell r="E63">
            <v>119078.72</v>
          </cell>
          <cell r="F63">
            <v>132976.47</v>
          </cell>
        </row>
        <row r="64">
          <cell r="B64">
            <v>543</v>
          </cell>
          <cell r="C64">
            <v>715</v>
          </cell>
          <cell r="E64">
            <v>199119.35999999999</v>
          </cell>
          <cell r="F64">
            <v>268653.78000000003</v>
          </cell>
        </row>
        <row r="65">
          <cell r="B65">
            <v>0</v>
          </cell>
          <cell r="C65">
            <v>0</v>
          </cell>
          <cell r="E65">
            <v>0</v>
          </cell>
          <cell r="F65">
            <v>0</v>
          </cell>
        </row>
        <row r="66">
          <cell r="B66">
            <v>111</v>
          </cell>
          <cell r="C66">
            <v>123</v>
          </cell>
          <cell r="E66">
            <v>27742.23</v>
          </cell>
          <cell r="F66">
            <v>31488.89</v>
          </cell>
        </row>
        <row r="67">
          <cell r="B67">
            <v>609</v>
          </cell>
          <cell r="C67">
            <v>831</v>
          </cell>
          <cell r="E67">
            <v>32158.14</v>
          </cell>
          <cell r="F67">
            <v>44970.239999999998</v>
          </cell>
        </row>
        <row r="68">
          <cell r="B68">
            <v>283</v>
          </cell>
          <cell r="C68">
            <v>411</v>
          </cell>
          <cell r="E68">
            <v>15024.2</v>
          </cell>
          <cell r="F68">
            <v>22367.82</v>
          </cell>
        </row>
        <row r="69">
          <cell r="B69">
            <v>287</v>
          </cell>
          <cell r="C69">
            <v>366</v>
          </cell>
          <cell r="E69">
            <v>23090.21</v>
          </cell>
          <cell r="F69">
            <v>30181.43</v>
          </cell>
        </row>
        <row r="70">
          <cell r="B70">
            <v>56</v>
          </cell>
          <cell r="C70">
            <v>140</v>
          </cell>
          <cell r="E70">
            <v>5093.76</v>
          </cell>
          <cell r="F70">
            <v>13053</v>
          </cell>
        </row>
        <row r="71">
          <cell r="B71">
            <v>93</v>
          </cell>
          <cell r="C71">
            <v>174</v>
          </cell>
          <cell r="E71">
            <v>9002.3700000000008</v>
          </cell>
          <cell r="F71">
            <v>17266.740000000002</v>
          </cell>
        </row>
        <row r="72">
          <cell r="B72">
            <v>125</v>
          </cell>
          <cell r="C72">
            <v>147</v>
          </cell>
          <cell r="E72">
            <v>14667.83</v>
          </cell>
          <cell r="F72">
            <v>17680.39</v>
          </cell>
        </row>
      </sheetData>
      <sheetData sheetId="25">
        <row r="11">
          <cell r="B11">
            <v>0</v>
          </cell>
          <cell r="C11">
            <v>0</v>
          </cell>
          <cell r="E11">
            <v>0</v>
          </cell>
          <cell r="F11">
            <v>0</v>
          </cell>
        </row>
        <row r="12">
          <cell r="B12">
            <v>3632</v>
          </cell>
          <cell r="C12">
            <v>3710</v>
          </cell>
          <cell r="E12">
            <v>4785803.97</v>
          </cell>
          <cell r="F12">
            <v>5290846.79</v>
          </cell>
        </row>
        <row r="13">
          <cell r="B13">
            <v>32</v>
          </cell>
          <cell r="C13">
            <v>28</v>
          </cell>
          <cell r="E13">
            <v>36336.44</v>
          </cell>
          <cell r="F13">
            <v>25596.44</v>
          </cell>
        </row>
        <row r="14">
          <cell r="B14">
            <v>1</v>
          </cell>
          <cell r="C14">
            <v>1</v>
          </cell>
          <cell r="E14">
            <v>7659.89</v>
          </cell>
          <cell r="F14">
            <v>1156.4000000000001</v>
          </cell>
        </row>
        <row r="15">
          <cell r="B15">
            <v>2765</v>
          </cell>
          <cell r="C15">
            <v>2543</v>
          </cell>
          <cell r="E15">
            <v>1789411.99</v>
          </cell>
          <cell r="F15">
            <v>1694087.02</v>
          </cell>
        </row>
        <row r="16">
          <cell r="B16">
            <v>3673</v>
          </cell>
          <cell r="C16">
            <v>4035</v>
          </cell>
          <cell r="E16">
            <v>3065781.35</v>
          </cell>
          <cell r="F16">
            <v>3778780.39</v>
          </cell>
        </row>
        <row r="17">
          <cell r="B17">
            <v>0</v>
          </cell>
          <cell r="C17">
            <v>0</v>
          </cell>
          <cell r="E17">
            <v>0</v>
          </cell>
          <cell r="F17">
            <v>0</v>
          </cell>
        </row>
        <row r="18">
          <cell r="B18">
            <v>0</v>
          </cell>
          <cell r="C18">
            <v>0</v>
          </cell>
          <cell r="E18">
            <v>0</v>
          </cell>
          <cell r="F18">
            <v>0</v>
          </cell>
        </row>
        <row r="19">
          <cell r="B19">
            <v>0</v>
          </cell>
          <cell r="C19">
            <v>0</v>
          </cell>
          <cell r="E19">
            <v>0</v>
          </cell>
          <cell r="F19">
            <v>0</v>
          </cell>
        </row>
        <row r="20">
          <cell r="B20">
            <v>0</v>
          </cell>
          <cell r="C20">
            <v>0</v>
          </cell>
          <cell r="E20">
            <v>0</v>
          </cell>
          <cell r="F20">
            <v>0</v>
          </cell>
        </row>
        <row r="21">
          <cell r="B21">
            <v>3186</v>
          </cell>
          <cell r="C21">
            <v>3192</v>
          </cell>
          <cell r="E21">
            <v>1645695.76</v>
          </cell>
          <cell r="F21">
            <v>1695170.94</v>
          </cell>
        </row>
        <row r="22">
          <cell r="B22">
            <v>577</v>
          </cell>
          <cell r="C22">
            <v>573</v>
          </cell>
          <cell r="E22">
            <v>247715.7</v>
          </cell>
          <cell r="F22">
            <v>261457.7</v>
          </cell>
        </row>
        <row r="23">
          <cell r="B23">
            <v>2020</v>
          </cell>
          <cell r="C23">
            <v>1918</v>
          </cell>
          <cell r="E23">
            <v>2122163.3199999998</v>
          </cell>
          <cell r="F23">
            <v>2126124.7000000002</v>
          </cell>
        </row>
        <row r="24">
          <cell r="B24">
            <v>4243</v>
          </cell>
          <cell r="C24">
            <v>4268</v>
          </cell>
          <cell r="E24">
            <v>1660532.93</v>
          </cell>
          <cell r="F24">
            <v>1889674.04</v>
          </cell>
        </row>
        <row r="25">
          <cell r="B25">
            <v>609</v>
          </cell>
          <cell r="C25">
            <v>683</v>
          </cell>
          <cell r="E25">
            <v>423816.05</v>
          </cell>
          <cell r="F25">
            <v>506783.05</v>
          </cell>
        </row>
        <row r="26">
          <cell r="B26">
            <v>144</v>
          </cell>
          <cell r="C26">
            <v>160</v>
          </cell>
          <cell r="E26">
            <v>22099.23</v>
          </cell>
          <cell r="F26">
            <v>21181.759999999998</v>
          </cell>
        </row>
        <row r="27">
          <cell r="B27">
            <v>6630</v>
          </cell>
          <cell r="C27">
            <v>7342</v>
          </cell>
          <cell r="E27">
            <v>4985666.6900000004</v>
          </cell>
          <cell r="F27">
            <v>6256132.7999999998</v>
          </cell>
        </row>
        <row r="28">
          <cell r="B28">
            <v>0</v>
          </cell>
          <cell r="C28">
            <v>0</v>
          </cell>
          <cell r="E28">
            <v>0</v>
          </cell>
          <cell r="F28">
            <v>0</v>
          </cell>
        </row>
        <row r="29">
          <cell r="B29">
            <v>0</v>
          </cell>
          <cell r="C29">
            <v>0</v>
          </cell>
          <cell r="E29">
            <v>0</v>
          </cell>
          <cell r="F29">
            <v>0</v>
          </cell>
        </row>
        <row r="30">
          <cell r="B30">
            <v>0</v>
          </cell>
          <cell r="C30">
            <v>2</v>
          </cell>
          <cell r="E30">
            <v>0</v>
          </cell>
          <cell r="F30">
            <v>6652.08</v>
          </cell>
        </row>
        <row r="31">
          <cell r="B31">
            <v>0</v>
          </cell>
          <cell r="C31">
            <v>0</v>
          </cell>
          <cell r="E31">
            <v>9441.99</v>
          </cell>
          <cell r="F31">
            <v>0</v>
          </cell>
        </row>
        <row r="32">
          <cell r="B32">
            <v>0</v>
          </cell>
          <cell r="C32">
            <v>0</v>
          </cell>
          <cell r="E32">
            <v>0</v>
          </cell>
          <cell r="F32">
            <v>0</v>
          </cell>
        </row>
        <row r="33">
          <cell r="B33">
            <v>1078</v>
          </cell>
          <cell r="C33">
            <v>1193</v>
          </cell>
          <cell r="E33">
            <v>1722265.12</v>
          </cell>
          <cell r="F33">
            <v>2069142.79</v>
          </cell>
        </row>
        <row r="34">
          <cell r="B34">
            <v>40</v>
          </cell>
          <cell r="C34">
            <v>36</v>
          </cell>
          <cell r="E34">
            <v>31243.439999999999</v>
          </cell>
          <cell r="F34">
            <v>17508.990000000002</v>
          </cell>
        </row>
        <row r="35">
          <cell r="B35">
            <v>118</v>
          </cell>
          <cell r="C35">
            <v>89</v>
          </cell>
          <cell r="E35">
            <v>109513.34</v>
          </cell>
          <cell r="F35">
            <v>64861.4</v>
          </cell>
        </row>
        <row r="36">
          <cell r="B36">
            <v>4301</v>
          </cell>
          <cell r="C36">
            <v>4004</v>
          </cell>
          <cell r="E36">
            <v>3471638.16</v>
          </cell>
          <cell r="F36">
            <v>3332162.82</v>
          </cell>
        </row>
        <row r="37">
          <cell r="B37">
            <v>0</v>
          </cell>
          <cell r="C37">
            <v>0</v>
          </cell>
          <cell r="E37">
            <v>0</v>
          </cell>
          <cell r="F37">
            <v>0</v>
          </cell>
        </row>
        <row r="38">
          <cell r="B38">
            <v>3358</v>
          </cell>
          <cell r="C38">
            <v>3705</v>
          </cell>
          <cell r="E38">
            <v>2835318.15</v>
          </cell>
          <cell r="F38">
            <v>3766217.87</v>
          </cell>
        </row>
        <row r="39">
          <cell r="B39">
            <v>586</v>
          </cell>
          <cell r="C39">
            <v>578</v>
          </cell>
          <cell r="E39">
            <v>564111.64</v>
          </cell>
          <cell r="F39">
            <v>671441.83</v>
          </cell>
        </row>
        <row r="40">
          <cell r="B40">
            <v>0</v>
          </cell>
          <cell r="C40">
            <v>0</v>
          </cell>
          <cell r="E40">
            <v>0</v>
          </cell>
          <cell r="F40">
            <v>0</v>
          </cell>
        </row>
        <row r="41">
          <cell r="B41">
            <v>205</v>
          </cell>
          <cell r="C41">
            <v>238</v>
          </cell>
          <cell r="E41">
            <v>66994.789999999994</v>
          </cell>
          <cell r="F41">
            <v>97011.35</v>
          </cell>
        </row>
        <row r="42">
          <cell r="B42">
            <v>322</v>
          </cell>
          <cell r="C42">
            <v>407</v>
          </cell>
          <cell r="E42">
            <v>104116.02</v>
          </cell>
          <cell r="F42">
            <v>163186.51999999999</v>
          </cell>
        </row>
        <row r="43">
          <cell r="B43">
            <v>409</v>
          </cell>
          <cell r="C43">
            <v>435</v>
          </cell>
          <cell r="E43">
            <v>134528.9</v>
          </cell>
          <cell r="F43">
            <v>149681.74</v>
          </cell>
        </row>
        <row r="44">
          <cell r="B44">
            <v>369</v>
          </cell>
          <cell r="C44">
            <v>332</v>
          </cell>
          <cell r="E44">
            <v>215073.16</v>
          </cell>
          <cell r="F44">
            <v>266075.48</v>
          </cell>
        </row>
        <row r="45">
          <cell r="B45">
            <v>824</v>
          </cell>
          <cell r="C45">
            <v>906</v>
          </cell>
          <cell r="E45">
            <v>1630787.79</v>
          </cell>
          <cell r="F45">
            <v>2575630.5299999998</v>
          </cell>
        </row>
        <row r="46">
          <cell r="B46">
            <v>52</v>
          </cell>
          <cell r="C46">
            <v>62</v>
          </cell>
          <cell r="E46">
            <v>111478.19</v>
          </cell>
          <cell r="F46">
            <v>128615.46</v>
          </cell>
        </row>
        <row r="47">
          <cell r="B47">
            <v>0</v>
          </cell>
          <cell r="C47">
            <v>0</v>
          </cell>
          <cell r="E47">
            <v>2531.11</v>
          </cell>
          <cell r="F47">
            <v>0</v>
          </cell>
        </row>
        <row r="48">
          <cell r="B48">
            <v>31</v>
          </cell>
          <cell r="C48">
            <v>32</v>
          </cell>
          <cell r="E48">
            <v>27025.1</v>
          </cell>
          <cell r="F48">
            <v>45790.720000000001</v>
          </cell>
        </row>
        <row r="49">
          <cell r="B49">
            <v>3</v>
          </cell>
          <cell r="C49">
            <v>2</v>
          </cell>
          <cell r="E49">
            <v>7969.9</v>
          </cell>
          <cell r="F49">
            <v>3368.98</v>
          </cell>
        </row>
        <row r="50">
          <cell r="B50">
            <v>92</v>
          </cell>
          <cell r="C50">
            <v>108</v>
          </cell>
          <cell r="E50">
            <v>190101.06</v>
          </cell>
          <cell r="F50">
            <v>344746.48</v>
          </cell>
        </row>
        <row r="51">
          <cell r="B51">
            <v>1</v>
          </cell>
          <cell r="C51">
            <v>0</v>
          </cell>
          <cell r="E51">
            <v>3307.05</v>
          </cell>
          <cell r="F51">
            <v>0</v>
          </cell>
        </row>
        <row r="52">
          <cell r="B52">
            <v>44</v>
          </cell>
          <cell r="C52">
            <v>37</v>
          </cell>
          <cell r="E52">
            <v>20842.23</v>
          </cell>
          <cell r="F52">
            <v>29063.58</v>
          </cell>
        </row>
        <row r="53">
          <cell r="B53">
            <v>23</v>
          </cell>
          <cell r="C53">
            <v>25</v>
          </cell>
          <cell r="E53">
            <v>20712.099999999999</v>
          </cell>
          <cell r="F53">
            <v>23933.63</v>
          </cell>
        </row>
        <row r="54">
          <cell r="B54">
            <v>1011</v>
          </cell>
          <cell r="C54">
            <v>1295</v>
          </cell>
          <cell r="E54">
            <v>2121381.11</v>
          </cell>
          <cell r="F54">
            <v>3649577.95</v>
          </cell>
        </row>
        <row r="55">
          <cell r="B55">
            <v>89</v>
          </cell>
          <cell r="C55">
            <v>102</v>
          </cell>
          <cell r="E55">
            <v>30049.91</v>
          </cell>
          <cell r="F55">
            <v>51590.69</v>
          </cell>
        </row>
        <row r="56">
          <cell r="B56">
            <v>124</v>
          </cell>
          <cell r="C56">
            <v>110</v>
          </cell>
          <cell r="E56">
            <v>64228.959999999999</v>
          </cell>
          <cell r="F56">
            <v>87014.15</v>
          </cell>
        </row>
        <row r="57">
          <cell r="B57">
            <v>43</v>
          </cell>
          <cell r="C57">
            <v>66</v>
          </cell>
          <cell r="E57">
            <v>11129.2</v>
          </cell>
          <cell r="F57">
            <v>26003.7</v>
          </cell>
        </row>
        <row r="58">
          <cell r="B58">
            <v>36</v>
          </cell>
          <cell r="C58">
            <v>29</v>
          </cell>
          <cell r="E58">
            <v>40351.300000000003</v>
          </cell>
          <cell r="F58">
            <v>38598.160000000003</v>
          </cell>
        </row>
        <row r="59">
          <cell r="B59">
            <v>0</v>
          </cell>
          <cell r="C59">
            <v>2</v>
          </cell>
          <cell r="E59">
            <v>0</v>
          </cell>
          <cell r="F59">
            <v>2062.06</v>
          </cell>
        </row>
        <row r="60">
          <cell r="B60">
            <v>230</v>
          </cell>
          <cell r="C60">
            <v>227</v>
          </cell>
          <cell r="E60">
            <v>115171.6</v>
          </cell>
          <cell r="F60">
            <v>125103.83</v>
          </cell>
        </row>
        <row r="61">
          <cell r="B61">
            <v>495</v>
          </cell>
          <cell r="C61">
            <v>560</v>
          </cell>
          <cell r="E61">
            <v>72349.759999999995</v>
          </cell>
          <cell r="F61">
            <v>91439</v>
          </cell>
        </row>
        <row r="62">
          <cell r="B62">
            <v>43</v>
          </cell>
          <cell r="C62">
            <v>68</v>
          </cell>
          <cell r="E62">
            <v>36365.129999999997</v>
          </cell>
          <cell r="F62">
            <v>45976.7</v>
          </cell>
        </row>
        <row r="63">
          <cell r="B63">
            <v>433</v>
          </cell>
          <cell r="C63">
            <v>488</v>
          </cell>
          <cell r="E63">
            <v>85562.15</v>
          </cell>
          <cell r="F63">
            <v>143821.48000000001</v>
          </cell>
        </row>
        <row r="64">
          <cell r="B64">
            <v>773</v>
          </cell>
          <cell r="C64">
            <v>928</v>
          </cell>
          <cell r="E64">
            <v>205247.6</v>
          </cell>
          <cell r="F64">
            <v>348546.06</v>
          </cell>
        </row>
        <row r="65">
          <cell r="B65">
            <v>50</v>
          </cell>
          <cell r="C65">
            <v>35</v>
          </cell>
          <cell r="E65">
            <v>3881.76</v>
          </cell>
          <cell r="F65">
            <v>2662.09</v>
          </cell>
        </row>
        <row r="66">
          <cell r="B66">
            <v>0</v>
          </cell>
          <cell r="C66">
            <v>0</v>
          </cell>
          <cell r="E66">
            <v>0</v>
          </cell>
          <cell r="F66">
            <v>0</v>
          </cell>
        </row>
        <row r="67">
          <cell r="B67">
            <v>500</v>
          </cell>
          <cell r="C67">
            <v>704</v>
          </cell>
          <cell r="E67">
            <v>32227.96</v>
          </cell>
          <cell r="F67">
            <v>38100.44</v>
          </cell>
        </row>
        <row r="68">
          <cell r="B68">
            <v>206</v>
          </cell>
          <cell r="C68">
            <v>356</v>
          </cell>
          <cell r="E68">
            <v>11719.38</v>
          </cell>
          <cell r="F68">
            <v>19368.66</v>
          </cell>
        </row>
        <row r="69">
          <cell r="B69">
            <v>229</v>
          </cell>
          <cell r="C69">
            <v>321</v>
          </cell>
          <cell r="E69">
            <v>23422.75</v>
          </cell>
          <cell r="F69">
            <v>26462.05</v>
          </cell>
        </row>
        <row r="70">
          <cell r="B70">
            <v>42</v>
          </cell>
          <cell r="C70">
            <v>114</v>
          </cell>
          <cell r="E70">
            <v>2649.3</v>
          </cell>
          <cell r="F70">
            <v>10629.04</v>
          </cell>
        </row>
        <row r="71">
          <cell r="B71">
            <v>91</v>
          </cell>
          <cell r="C71">
            <v>144</v>
          </cell>
          <cell r="E71">
            <v>5257.68</v>
          </cell>
          <cell r="F71">
            <v>14283.72</v>
          </cell>
        </row>
        <row r="72">
          <cell r="B72">
            <v>92</v>
          </cell>
          <cell r="C72">
            <v>123</v>
          </cell>
          <cell r="E72">
            <v>9859.44</v>
          </cell>
          <cell r="F72">
            <v>14784.21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68"/>
  <sheetViews>
    <sheetView showGridLines="0" tabSelected="1" zoomScale="90" zoomScaleNormal="90" workbookViewId="0">
      <selection sqref="A1:B1"/>
    </sheetView>
  </sheetViews>
  <sheetFormatPr baseColWidth="10" defaultColWidth="11.42578125" defaultRowHeight="12.75"/>
  <cols>
    <col min="1" max="1" width="7.28515625" style="31" customWidth="1"/>
    <col min="2" max="2" width="164.140625" style="31" customWidth="1"/>
    <col min="3" max="16384" width="11.42578125" style="31"/>
  </cols>
  <sheetData>
    <row r="1" spans="1:2" ht="18" customHeight="1">
      <c r="A1" s="870" t="s">
        <v>1920</v>
      </c>
      <c r="B1" s="870"/>
    </row>
    <row r="2" spans="1:2" ht="13.5" customHeight="1">
      <c r="A2" s="871" t="s">
        <v>892</v>
      </c>
      <c r="B2" s="871"/>
    </row>
    <row r="3" spans="1:2" ht="13.5" customHeight="1">
      <c r="A3" s="126"/>
      <c r="B3" s="126"/>
    </row>
    <row r="4" spans="1:2" ht="13.5" customHeight="1">
      <c r="A4" s="187" t="s">
        <v>33</v>
      </c>
      <c r="B4" s="186" t="s">
        <v>893</v>
      </c>
    </row>
    <row r="5" spans="1:2" ht="13.5" customHeight="1">
      <c r="A5" s="149" t="s">
        <v>894</v>
      </c>
      <c r="B5" s="127" t="s">
        <v>895</v>
      </c>
    </row>
    <row r="6" spans="1:2" ht="13.5" customHeight="1">
      <c r="A6" s="149" t="s">
        <v>896</v>
      </c>
      <c r="B6" s="127" t="s">
        <v>1360</v>
      </c>
    </row>
    <row r="7" spans="1:2" ht="13.5" customHeight="1">
      <c r="A7" s="187" t="s">
        <v>35</v>
      </c>
      <c r="B7" s="186" t="s">
        <v>897</v>
      </c>
    </row>
    <row r="8" spans="1:2" ht="13.5" customHeight="1">
      <c r="A8" s="149" t="s">
        <v>894</v>
      </c>
      <c r="B8" s="127" t="s">
        <v>1877</v>
      </c>
    </row>
    <row r="9" spans="1:2" ht="13.5" customHeight="1">
      <c r="A9" s="149" t="s">
        <v>896</v>
      </c>
      <c r="B9" s="127" t="s">
        <v>1878</v>
      </c>
    </row>
    <row r="10" spans="1:2" ht="13.5" customHeight="1">
      <c r="A10" s="149" t="s">
        <v>898</v>
      </c>
      <c r="B10" s="127" t="s">
        <v>1034</v>
      </c>
    </row>
    <row r="11" spans="1:2" ht="13.5" customHeight="1">
      <c r="A11" s="149" t="s">
        <v>899</v>
      </c>
      <c r="B11" s="127" t="s">
        <v>1879</v>
      </c>
    </row>
    <row r="12" spans="1:2" ht="13.5" customHeight="1">
      <c r="A12" s="149" t="s">
        <v>900</v>
      </c>
      <c r="B12" s="127" t="s">
        <v>1880</v>
      </c>
    </row>
    <row r="13" spans="1:2" ht="13.5" customHeight="1">
      <c r="A13" s="149" t="s">
        <v>1847</v>
      </c>
      <c r="B13" s="869" t="s">
        <v>1881</v>
      </c>
    </row>
    <row r="14" spans="1:2" ht="13.5" customHeight="1">
      <c r="A14" s="149" t="s">
        <v>1848</v>
      </c>
      <c r="B14" s="869" t="s">
        <v>1882</v>
      </c>
    </row>
    <row r="15" spans="1:2" ht="13.5" customHeight="1">
      <c r="A15" s="149" t="s">
        <v>1849</v>
      </c>
      <c r="B15" s="869" t="s">
        <v>1883</v>
      </c>
    </row>
    <row r="16" spans="1:2" ht="13.5" customHeight="1">
      <c r="A16" s="149" t="s">
        <v>1850</v>
      </c>
      <c r="B16" s="869" t="s">
        <v>1884</v>
      </c>
    </row>
    <row r="17" spans="1:2" ht="13.5" customHeight="1">
      <c r="A17" s="149" t="s">
        <v>901</v>
      </c>
      <c r="B17" s="128" t="s">
        <v>1885</v>
      </c>
    </row>
    <row r="18" spans="1:2" ht="13.5" customHeight="1">
      <c r="A18" s="149" t="s">
        <v>902</v>
      </c>
      <c r="B18" s="128" t="s">
        <v>1886</v>
      </c>
    </row>
    <row r="19" spans="1:2" ht="13.5" customHeight="1">
      <c r="A19" s="149" t="s">
        <v>903</v>
      </c>
      <c r="B19" s="128" t="s">
        <v>1887</v>
      </c>
    </row>
    <row r="20" spans="1:2" ht="13.5" customHeight="1">
      <c r="A20" s="149" t="s">
        <v>904</v>
      </c>
      <c r="B20" s="128" t="s">
        <v>1888</v>
      </c>
    </row>
    <row r="21" spans="1:2" ht="13.5" customHeight="1">
      <c r="A21" s="187" t="s">
        <v>36</v>
      </c>
      <c r="B21" s="186" t="s">
        <v>1339</v>
      </c>
    </row>
    <row r="22" spans="1:2" ht="13.5" customHeight="1">
      <c r="A22" s="149" t="s">
        <v>905</v>
      </c>
      <c r="B22" s="130" t="s">
        <v>1889</v>
      </c>
    </row>
    <row r="23" spans="1:2" ht="13.5" customHeight="1">
      <c r="A23" s="149" t="s">
        <v>906</v>
      </c>
      <c r="B23" s="130" t="s">
        <v>1890</v>
      </c>
    </row>
    <row r="24" spans="1:2" ht="13.5" customHeight="1">
      <c r="A24" s="149" t="s">
        <v>1340</v>
      </c>
      <c r="B24" s="130" t="s">
        <v>1891</v>
      </c>
    </row>
    <row r="25" spans="1:2" ht="13.5" customHeight="1">
      <c r="A25" s="149" t="s">
        <v>1341</v>
      </c>
      <c r="B25" s="130" t="s">
        <v>1892</v>
      </c>
    </row>
    <row r="26" spans="1:2" ht="13.5" customHeight="1">
      <c r="A26" s="149" t="s">
        <v>1342</v>
      </c>
      <c r="B26" s="130" t="s">
        <v>1893</v>
      </c>
    </row>
    <row r="27" spans="1:2" ht="13.5" customHeight="1">
      <c r="A27" s="149" t="s">
        <v>1343</v>
      </c>
      <c r="B27" s="130" t="s">
        <v>1903</v>
      </c>
    </row>
    <row r="28" spans="1:2" ht="13.5" customHeight="1">
      <c r="A28" s="149" t="s">
        <v>898</v>
      </c>
      <c r="B28" s="130" t="s">
        <v>1904</v>
      </c>
    </row>
    <row r="29" spans="1:2" ht="13.5" customHeight="1">
      <c r="A29" s="149" t="s">
        <v>899</v>
      </c>
      <c r="B29" s="130" t="s">
        <v>1905</v>
      </c>
    </row>
    <row r="30" spans="1:2" ht="13.5" customHeight="1">
      <c r="A30" s="149" t="s">
        <v>1344</v>
      </c>
      <c r="B30" s="130" t="s">
        <v>1906</v>
      </c>
    </row>
    <row r="31" spans="1:2" ht="13.5" customHeight="1">
      <c r="A31" s="149" t="s">
        <v>1345</v>
      </c>
      <c r="B31" s="130" t="s">
        <v>1907</v>
      </c>
    </row>
    <row r="32" spans="1:2" ht="13.5" customHeight="1">
      <c r="A32" s="149" t="s">
        <v>1346</v>
      </c>
      <c r="B32" s="130" t="s">
        <v>1357</v>
      </c>
    </row>
    <row r="33" spans="1:2" ht="13.5" customHeight="1">
      <c r="A33" s="149" t="s">
        <v>1347</v>
      </c>
      <c r="B33" s="130" t="s">
        <v>1358</v>
      </c>
    </row>
    <row r="34" spans="1:2" ht="13.5" customHeight="1">
      <c r="A34" s="149" t="s">
        <v>1348</v>
      </c>
      <c r="B34" s="130" t="s">
        <v>1894</v>
      </c>
    </row>
    <row r="35" spans="1:2" ht="13.5" customHeight="1">
      <c r="A35" s="149" t="s">
        <v>1349</v>
      </c>
      <c r="B35" s="130" t="s">
        <v>1895</v>
      </c>
    </row>
    <row r="36" spans="1:2" ht="13.5" customHeight="1">
      <c r="A36" s="149" t="s">
        <v>1350</v>
      </c>
      <c r="B36" s="130" t="s">
        <v>1896</v>
      </c>
    </row>
    <row r="37" spans="1:2" ht="13.5" customHeight="1">
      <c r="A37" s="149" t="s">
        <v>1351</v>
      </c>
      <c r="B37" s="130" t="s">
        <v>1897</v>
      </c>
    </row>
    <row r="38" spans="1:2" ht="13.5" customHeight="1">
      <c r="A38" s="149" t="s">
        <v>1352</v>
      </c>
      <c r="B38" s="130" t="s">
        <v>1898</v>
      </c>
    </row>
    <row r="39" spans="1:2" ht="13.5" customHeight="1">
      <c r="A39" s="149" t="s">
        <v>1353</v>
      </c>
      <c r="B39" s="130" t="s">
        <v>1899</v>
      </c>
    </row>
    <row r="40" spans="1:2" ht="13.5" customHeight="1">
      <c r="A40" s="149" t="s">
        <v>1354</v>
      </c>
      <c r="B40" s="130" t="s">
        <v>1900</v>
      </c>
    </row>
    <row r="41" spans="1:2" ht="13.5" customHeight="1">
      <c r="A41" s="149" t="s">
        <v>1355</v>
      </c>
      <c r="B41" s="130" t="s">
        <v>1901</v>
      </c>
    </row>
    <row r="42" spans="1:2" ht="13.5" customHeight="1">
      <c r="A42" s="149" t="s">
        <v>1356</v>
      </c>
      <c r="B42" s="130" t="s">
        <v>1902</v>
      </c>
    </row>
    <row r="43" spans="1:2" ht="13.5" customHeight="1">
      <c r="A43" s="187" t="s">
        <v>1851</v>
      </c>
      <c r="B43" s="186" t="s">
        <v>1852</v>
      </c>
    </row>
    <row r="44" spans="1:2" ht="13.5" customHeight="1">
      <c r="A44" s="149" t="s">
        <v>896</v>
      </c>
      <c r="B44" s="128" t="s">
        <v>1853</v>
      </c>
    </row>
    <row r="45" spans="1:2">
      <c r="A45" s="149" t="s">
        <v>1854</v>
      </c>
      <c r="B45" s="128" t="s">
        <v>1855</v>
      </c>
    </row>
    <row r="46" spans="1:2">
      <c r="A46" s="149" t="s">
        <v>900</v>
      </c>
      <c r="B46" s="128" t="s">
        <v>1856</v>
      </c>
    </row>
    <row r="47" spans="1:2">
      <c r="A47" s="149" t="s">
        <v>1847</v>
      </c>
      <c r="B47" s="128" t="s">
        <v>1857</v>
      </c>
    </row>
    <row r="48" spans="1:2">
      <c r="A48" s="149" t="s">
        <v>1848</v>
      </c>
      <c r="B48" s="128" t="s">
        <v>1858</v>
      </c>
    </row>
    <row r="49" spans="1:2">
      <c r="A49" s="149" t="s">
        <v>1849</v>
      </c>
      <c r="B49" s="128" t="s">
        <v>1859</v>
      </c>
    </row>
    <row r="50" spans="1:2">
      <c r="A50" s="149" t="s">
        <v>1850</v>
      </c>
      <c r="B50" s="128" t="s">
        <v>1860</v>
      </c>
    </row>
    <row r="51" spans="1:2">
      <c r="A51" s="149" t="s">
        <v>901</v>
      </c>
      <c r="B51" s="128" t="s">
        <v>1861</v>
      </c>
    </row>
    <row r="52" spans="1:2">
      <c r="A52" s="149" t="s">
        <v>903</v>
      </c>
      <c r="B52" s="128" t="s">
        <v>1862</v>
      </c>
    </row>
    <row r="53" spans="1:2">
      <c r="A53" s="149" t="s">
        <v>904</v>
      </c>
      <c r="B53" s="128" t="s">
        <v>1863</v>
      </c>
    </row>
    <row r="54" spans="1:2">
      <c r="A54" s="149" t="s">
        <v>1864</v>
      </c>
      <c r="B54" s="128" t="s">
        <v>1865</v>
      </c>
    </row>
    <row r="55" spans="1:2">
      <c r="A55" s="187" t="s">
        <v>1851</v>
      </c>
      <c r="B55" s="186" t="s">
        <v>1866</v>
      </c>
    </row>
    <row r="56" spans="1:2">
      <c r="A56" s="149" t="s">
        <v>1867</v>
      </c>
      <c r="B56" s="128" t="s">
        <v>1908</v>
      </c>
    </row>
    <row r="57" spans="1:2">
      <c r="A57" s="149" t="s">
        <v>1868</v>
      </c>
      <c r="B57" s="128" t="s">
        <v>1913</v>
      </c>
    </row>
    <row r="58" spans="1:2">
      <c r="A58" s="149" t="s">
        <v>1869</v>
      </c>
      <c r="B58" s="128" t="s">
        <v>1917</v>
      </c>
    </row>
    <row r="59" spans="1:2">
      <c r="A59" s="149" t="s">
        <v>1870</v>
      </c>
      <c r="B59" s="128" t="s">
        <v>1918</v>
      </c>
    </row>
    <row r="60" spans="1:2">
      <c r="A60" s="149" t="s">
        <v>1871</v>
      </c>
      <c r="B60" s="128" t="s">
        <v>1914</v>
      </c>
    </row>
    <row r="61" spans="1:2">
      <c r="A61" s="149" t="s">
        <v>1872</v>
      </c>
      <c r="B61" s="128" t="s">
        <v>1909</v>
      </c>
    </row>
    <row r="62" spans="1:2">
      <c r="A62" s="149" t="s">
        <v>1873</v>
      </c>
      <c r="B62" s="128" t="s">
        <v>1919</v>
      </c>
    </row>
    <row r="63" spans="1:2">
      <c r="A63" s="149" t="s">
        <v>1874</v>
      </c>
      <c r="B63" s="128" t="s">
        <v>1910</v>
      </c>
    </row>
    <row r="64" spans="1:2">
      <c r="A64" s="149" t="s">
        <v>1875</v>
      </c>
      <c r="B64" s="128" t="s">
        <v>1911</v>
      </c>
    </row>
    <row r="65" spans="1:2">
      <c r="A65" s="149" t="s">
        <v>1876</v>
      </c>
      <c r="B65" s="128" t="s">
        <v>1912</v>
      </c>
    </row>
    <row r="66" spans="1:2">
      <c r="A66" s="187" t="s">
        <v>907</v>
      </c>
      <c r="B66" s="186" t="s">
        <v>908</v>
      </c>
    </row>
    <row r="67" spans="1:2">
      <c r="A67" s="150" t="s">
        <v>905</v>
      </c>
      <c r="B67" s="129" t="s">
        <v>1915</v>
      </c>
    </row>
    <row r="68" spans="1:2">
      <c r="A68" s="150" t="s">
        <v>906</v>
      </c>
      <c r="B68" s="130" t="s">
        <v>1916</v>
      </c>
    </row>
  </sheetData>
  <mergeCells count="2">
    <mergeCell ref="A1:B1"/>
    <mergeCell ref="A2:B2"/>
  </mergeCells>
  <hyperlinks>
    <hyperlink ref="B4" location="'Sección A'!A4" display="Glosario de Terminos y Corrector Monetario"/>
    <hyperlink ref="B7" location="'Sección C'!A4" display="Población Beneficiaria FONASA"/>
    <hyperlink ref="B66" location="'Sección J'!A4" display="Anexo Población"/>
    <hyperlink ref="B21" location="'Sección D'!A4" display="Prestaciones de Salud en la Modalidad Libre Elección"/>
    <hyperlink ref="B43" location="'Sección F SIL'!A4" display="Licencias Médicas y Subsidio de Incapacidad Laboral"/>
    <hyperlink ref="B55" location="'Sección PM'!A4" display="Préstamos Médicos"/>
  </hyperlink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0070C0"/>
  </sheetPr>
  <dimension ref="A1:L36"/>
  <sheetViews>
    <sheetView zoomScaleNormal="100" workbookViewId="0">
      <selection sqref="A1:I1"/>
    </sheetView>
  </sheetViews>
  <sheetFormatPr baseColWidth="10" defaultRowHeight="14.25"/>
  <cols>
    <col min="1" max="1" width="8.140625" style="27" customWidth="1"/>
    <col min="2" max="2" width="21.42578125" style="27" customWidth="1"/>
    <col min="3" max="3" width="15.140625" style="27" customWidth="1"/>
    <col min="4" max="4" width="15.85546875" style="27" bestFit="1" customWidth="1"/>
    <col min="5" max="5" width="21.85546875" style="27" customWidth="1"/>
    <col min="6" max="6" width="17.5703125" style="27" bestFit="1" customWidth="1"/>
    <col min="7" max="7" width="14.5703125" style="27" customWidth="1"/>
    <col min="8" max="8" width="12.85546875" style="27" customWidth="1"/>
    <col min="9" max="9" width="13.85546875" style="27" customWidth="1"/>
    <col min="10" max="16384" width="11.42578125" style="27"/>
  </cols>
  <sheetData>
    <row r="1" spans="1:9" ht="15" customHeight="1">
      <c r="A1" s="905" t="s">
        <v>1384</v>
      </c>
      <c r="B1" s="905"/>
      <c r="C1" s="905"/>
      <c r="D1" s="905"/>
      <c r="E1" s="905"/>
      <c r="F1" s="905"/>
      <c r="G1" s="905"/>
      <c r="H1" s="905"/>
      <c r="I1" s="905"/>
    </row>
    <row r="2" spans="1:9">
      <c r="A2" s="912" t="s">
        <v>1385</v>
      </c>
      <c r="B2" s="912"/>
      <c r="C2" s="912"/>
      <c r="D2" s="912"/>
      <c r="E2" s="912"/>
      <c r="F2" s="912"/>
      <c r="G2" s="912"/>
      <c r="H2" s="912"/>
      <c r="I2" s="912"/>
    </row>
    <row r="3" spans="1:9">
      <c r="A3" s="913" t="s">
        <v>1579</v>
      </c>
      <c r="B3" s="913"/>
      <c r="C3" s="913"/>
      <c r="D3" s="913"/>
      <c r="E3" s="913"/>
      <c r="F3" s="913"/>
      <c r="G3" s="913"/>
      <c r="H3" s="913"/>
      <c r="I3" s="913"/>
    </row>
    <row r="4" spans="1:9">
      <c r="A4" s="914" t="s">
        <v>1386</v>
      </c>
      <c r="B4" s="914"/>
      <c r="C4" s="914"/>
      <c r="D4" s="914"/>
      <c r="E4" s="914"/>
      <c r="F4" s="914"/>
      <c r="G4" s="914"/>
      <c r="H4" s="914"/>
      <c r="I4" s="914"/>
    </row>
    <row r="5" spans="1:9" ht="15" thickBot="1">
      <c r="A5" s="28"/>
      <c r="B5" s="28"/>
      <c r="C5" s="28"/>
      <c r="D5" s="28"/>
      <c r="E5" s="28"/>
      <c r="F5" s="28"/>
      <c r="G5" s="28"/>
      <c r="H5" s="28"/>
      <c r="I5" s="28"/>
    </row>
    <row r="6" spans="1:9">
      <c r="A6" s="528"/>
      <c r="B6" s="528"/>
      <c r="C6" s="528"/>
      <c r="D6" s="913" t="s">
        <v>1387</v>
      </c>
      <c r="E6" s="913"/>
      <c r="F6" s="913"/>
      <c r="G6" s="913"/>
      <c r="H6" s="913"/>
      <c r="I6" s="528"/>
    </row>
    <row r="7" spans="1:9" ht="25.5">
      <c r="A7" s="402" t="s">
        <v>76</v>
      </c>
      <c r="B7" s="529" t="s">
        <v>1388</v>
      </c>
      <c r="C7" s="530" t="s">
        <v>77</v>
      </c>
      <c r="D7" s="402" t="s">
        <v>1389</v>
      </c>
      <c r="E7" s="531" t="s">
        <v>1390</v>
      </c>
      <c r="F7" s="402" t="s">
        <v>1391</v>
      </c>
      <c r="G7" s="402" t="s">
        <v>1392</v>
      </c>
      <c r="H7" s="402" t="s">
        <v>1393</v>
      </c>
      <c r="I7" s="402" t="s">
        <v>1394</v>
      </c>
    </row>
    <row r="8" spans="1:9">
      <c r="A8" s="485">
        <v>2010</v>
      </c>
      <c r="B8" s="31" t="s">
        <v>1395</v>
      </c>
      <c r="C8" s="31" t="s">
        <v>91</v>
      </c>
      <c r="D8" s="532">
        <v>3350553</v>
      </c>
      <c r="E8" s="533">
        <v>147105</v>
      </c>
      <c r="F8" s="532">
        <v>108867</v>
      </c>
      <c r="G8" s="532">
        <v>1359338</v>
      </c>
      <c r="H8" s="532">
        <v>4275</v>
      </c>
      <c r="I8" s="534">
        <v>4970138</v>
      </c>
    </row>
    <row r="9" spans="1:9">
      <c r="A9" s="402"/>
      <c r="B9" s="70" t="s">
        <v>1278</v>
      </c>
      <c r="C9" s="70" t="s">
        <v>91</v>
      </c>
      <c r="D9" s="535">
        <v>3644854</v>
      </c>
      <c r="E9" s="536">
        <v>161076</v>
      </c>
      <c r="F9" s="535">
        <v>91479</v>
      </c>
      <c r="G9" s="535">
        <v>1378041</v>
      </c>
      <c r="H9" s="535">
        <v>4176</v>
      </c>
      <c r="I9" s="537">
        <v>5279626</v>
      </c>
    </row>
    <row r="10" spans="1:9">
      <c r="A10" s="485">
        <v>2011</v>
      </c>
      <c r="B10" s="31" t="s">
        <v>1395</v>
      </c>
      <c r="C10" s="31" t="s">
        <v>91</v>
      </c>
      <c r="D10" s="532">
        <v>3554745</v>
      </c>
      <c r="E10" s="533">
        <v>158948</v>
      </c>
      <c r="F10" s="532">
        <v>109267</v>
      </c>
      <c r="G10" s="532">
        <v>1408617</v>
      </c>
      <c r="H10" s="532">
        <v>3984</v>
      </c>
      <c r="I10" s="534">
        <v>5235561</v>
      </c>
    </row>
    <row r="11" spans="1:9">
      <c r="A11" s="402"/>
      <c r="B11" s="70" t="s">
        <v>1278</v>
      </c>
      <c r="C11" s="70" t="s">
        <v>91</v>
      </c>
      <c r="D11" s="535">
        <v>3850484</v>
      </c>
      <c r="E11" s="536">
        <v>175626</v>
      </c>
      <c r="F11" s="535">
        <v>105860</v>
      </c>
      <c r="G11" s="535">
        <v>1416892</v>
      </c>
      <c r="H11" s="535">
        <v>2876</v>
      </c>
      <c r="I11" s="537">
        <v>5551738</v>
      </c>
    </row>
    <row r="12" spans="1:9">
      <c r="A12" s="485">
        <v>2012</v>
      </c>
      <c r="B12" s="31" t="s">
        <v>1395</v>
      </c>
      <c r="C12" s="31" t="s">
        <v>91</v>
      </c>
      <c r="D12" s="532">
        <v>3749364</v>
      </c>
      <c r="E12" s="533">
        <v>173660</v>
      </c>
      <c r="F12" s="532">
        <v>113873</v>
      </c>
      <c r="G12" s="532">
        <v>1437604</v>
      </c>
      <c r="H12" s="532">
        <v>3000</v>
      </c>
      <c r="I12" s="534">
        <v>5477501</v>
      </c>
    </row>
    <row r="13" spans="1:9">
      <c r="A13" s="402"/>
      <c r="B13" s="70" t="s">
        <v>1278</v>
      </c>
      <c r="C13" s="70" t="s">
        <v>91</v>
      </c>
      <c r="D13" s="535">
        <v>3957600</v>
      </c>
      <c r="E13" s="536">
        <v>182144</v>
      </c>
      <c r="F13" s="535">
        <v>109534</v>
      </c>
      <c r="G13" s="535">
        <v>1515446</v>
      </c>
      <c r="H13" s="535">
        <v>5444</v>
      </c>
      <c r="I13" s="537">
        <v>5770168</v>
      </c>
    </row>
    <row r="14" spans="1:9">
      <c r="A14" s="485">
        <v>2013</v>
      </c>
      <c r="B14" s="31" t="s">
        <v>1395</v>
      </c>
      <c r="C14" s="31" t="s">
        <v>91</v>
      </c>
      <c r="D14" s="532">
        <v>3738815</v>
      </c>
      <c r="E14" s="533">
        <v>179859</v>
      </c>
      <c r="F14" s="532">
        <v>91840</v>
      </c>
      <c r="G14" s="532">
        <v>1484853</v>
      </c>
      <c r="H14" s="532">
        <v>28302</v>
      </c>
      <c r="I14" s="534">
        <v>5523669</v>
      </c>
    </row>
    <row r="15" spans="1:9">
      <c r="A15" s="402"/>
      <c r="B15" s="70" t="s">
        <v>1278</v>
      </c>
      <c r="C15" s="70" t="s">
        <v>91</v>
      </c>
      <c r="D15" s="535">
        <v>3929282</v>
      </c>
      <c r="E15" s="536">
        <v>181355</v>
      </c>
      <c r="F15" s="535">
        <v>99406</v>
      </c>
      <c r="G15" s="535">
        <v>1487840</v>
      </c>
      <c r="H15" s="535">
        <v>19674</v>
      </c>
      <c r="I15" s="537">
        <v>5717557</v>
      </c>
    </row>
    <row r="16" spans="1:9">
      <c r="A16" s="485">
        <v>2014</v>
      </c>
      <c r="B16" s="31" t="s">
        <v>1395</v>
      </c>
      <c r="C16" s="31" t="s">
        <v>91</v>
      </c>
      <c r="D16" s="538">
        <v>3815512</v>
      </c>
      <c r="E16" s="539">
        <v>270991</v>
      </c>
      <c r="F16" s="538">
        <v>106457</v>
      </c>
      <c r="G16" s="538">
        <v>1541212</v>
      </c>
      <c r="H16" s="540"/>
      <c r="I16" s="541">
        <v>5734172</v>
      </c>
    </row>
    <row r="17" spans="1:12">
      <c r="A17" s="70"/>
      <c r="B17" s="70" t="s">
        <v>1278</v>
      </c>
      <c r="C17" s="70" t="s">
        <v>91</v>
      </c>
      <c r="D17" s="535">
        <v>4022609</v>
      </c>
      <c r="E17" s="536">
        <v>275256</v>
      </c>
      <c r="F17" s="535">
        <v>102960</v>
      </c>
      <c r="G17" s="535">
        <v>1543921</v>
      </c>
      <c r="H17" s="542"/>
      <c r="I17" s="543">
        <v>5944746</v>
      </c>
    </row>
    <row r="18" spans="1:12">
      <c r="A18" s="544">
        <v>2015</v>
      </c>
      <c r="B18" s="545" t="s">
        <v>1395</v>
      </c>
      <c r="C18" s="545" t="s">
        <v>91</v>
      </c>
      <c r="D18" s="538">
        <v>3859799</v>
      </c>
      <c r="E18" s="539">
        <v>287089</v>
      </c>
      <c r="F18" s="538">
        <v>118177</v>
      </c>
      <c r="G18" s="538">
        <v>1582137</v>
      </c>
      <c r="H18" s="538"/>
      <c r="I18" s="541">
        <v>5847202</v>
      </c>
    </row>
    <row r="19" spans="1:12">
      <c r="A19" s="70"/>
      <c r="B19" s="70" t="s">
        <v>1278</v>
      </c>
      <c r="C19" s="70" t="s">
        <v>91</v>
      </c>
      <c r="D19" s="535">
        <v>4051635</v>
      </c>
      <c r="E19" s="536">
        <v>290906</v>
      </c>
      <c r="F19" s="535">
        <v>110502</v>
      </c>
      <c r="G19" s="535">
        <v>1583577</v>
      </c>
      <c r="H19" s="535"/>
      <c r="I19" s="543">
        <v>6036620</v>
      </c>
    </row>
    <row r="20" spans="1:12">
      <c r="A20" s="544">
        <v>2016</v>
      </c>
      <c r="B20" s="545" t="s">
        <v>1395</v>
      </c>
      <c r="C20" s="545" t="s">
        <v>91</v>
      </c>
      <c r="D20" s="538">
        <v>3937114</v>
      </c>
      <c r="E20" s="539">
        <v>144637</v>
      </c>
      <c r="F20" s="538">
        <v>131785</v>
      </c>
      <c r="G20" s="538">
        <v>1282010</v>
      </c>
      <c r="H20" s="538">
        <v>317411</v>
      </c>
      <c r="I20" s="541">
        <f t="shared" ref="I20:I25" si="0">SUM(D20:H20)</f>
        <v>5812957</v>
      </c>
    </row>
    <row r="21" spans="1:12">
      <c r="A21" s="70"/>
      <c r="B21" s="70" t="s">
        <v>1278</v>
      </c>
      <c r="C21" s="70" t="s">
        <v>91</v>
      </c>
      <c r="D21" s="535">
        <v>4136075</v>
      </c>
      <c r="E21" s="536">
        <v>123117</v>
      </c>
      <c r="F21" s="535">
        <v>127458</v>
      </c>
      <c r="G21" s="535">
        <v>774721</v>
      </c>
      <c r="H21" s="535">
        <v>345189</v>
      </c>
      <c r="I21" s="543">
        <f t="shared" si="0"/>
        <v>5506560</v>
      </c>
    </row>
    <row r="22" spans="1:12">
      <c r="A22" s="544">
        <v>2017</v>
      </c>
      <c r="B22" s="545" t="s">
        <v>1395</v>
      </c>
      <c r="C22" s="545" t="s">
        <v>91</v>
      </c>
      <c r="D22" s="538">
        <v>3956304</v>
      </c>
      <c r="E22" s="539">
        <v>151082</v>
      </c>
      <c r="F22" s="538">
        <v>145958</v>
      </c>
      <c r="G22" s="538">
        <v>1313277</v>
      </c>
      <c r="H22" s="538">
        <v>333239</v>
      </c>
      <c r="I22" s="541">
        <f t="shared" si="0"/>
        <v>5899860</v>
      </c>
    </row>
    <row r="23" spans="1:12">
      <c r="A23" s="70"/>
      <c r="B23" s="70" t="s">
        <v>1278</v>
      </c>
      <c r="C23" s="70" t="s">
        <v>91</v>
      </c>
      <c r="D23" s="535">
        <v>4195233</v>
      </c>
      <c r="E23" s="536">
        <v>164009</v>
      </c>
      <c r="F23" s="535">
        <v>134928</v>
      </c>
      <c r="G23" s="535">
        <v>1423085</v>
      </c>
      <c r="H23" s="535">
        <v>339490</v>
      </c>
      <c r="I23" s="543">
        <f t="shared" si="0"/>
        <v>6256745</v>
      </c>
    </row>
    <row r="24" spans="1:12">
      <c r="A24" s="544">
        <v>2018</v>
      </c>
      <c r="B24" s="545" t="s">
        <v>1395</v>
      </c>
      <c r="C24" s="545" t="s">
        <v>91</v>
      </c>
      <c r="D24" s="538">
        <v>4068790</v>
      </c>
      <c r="E24" s="539">
        <v>163071</v>
      </c>
      <c r="F24" s="538">
        <v>177358</v>
      </c>
      <c r="G24" s="538">
        <v>1473199</v>
      </c>
      <c r="H24" s="538">
        <v>346112</v>
      </c>
      <c r="I24" s="541">
        <f t="shared" si="0"/>
        <v>6228530</v>
      </c>
    </row>
    <row r="25" spans="1:12">
      <c r="A25" s="70"/>
      <c r="B25" s="70" t="s">
        <v>1278</v>
      </c>
      <c r="C25" s="70" t="s">
        <v>91</v>
      </c>
      <c r="D25" s="535">
        <v>4452032</v>
      </c>
      <c r="E25" s="536">
        <v>175734</v>
      </c>
      <c r="F25" s="535">
        <v>170043</v>
      </c>
      <c r="G25" s="535">
        <v>1492512</v>
      </c>
      <c r="H25" s="535">
        <v>353871</v>
      </c>
      <c r="I25" s="543">
        <f t="shared" si="0"/>
        <v>6644192</v>
      </c>
    </row>
    <row r="27" spans="1:12">
      <c r="A27" s="546" t="s">
        <v>72</v>
      </c>
      <c r="B27" s="52"/>
      <c r="C27" s="52"/>
      <c r="D27" s="52"/>
      <c r="E27" s="52"/>
      <c r="F27" s="52"/>
      <c r="G27" s="52"/>
      <c r="K27" s="36"/>
    </row>
    <row r="28" spans="1:12" ht="24.75" customHeight="1">
      <c r="A28" s="911" t="s">
        <v>1396</v>
      </c>
      <c r="B28" s="911"/>
      <c r="C28" s="911"/>
      <c r="D28" s="911"/>
      <c r="E28" s="911"/>
      <c r="F28" s="911"/>
      <c r="G28" s="911"/>
    </row>
    <row r="29" spans="1:12">
      <c r="A29" s="911"/>
      <c r="B29" s="911"/>
      <c r="C29" s="911"/>
      <c r="D29" s="911"/>
      <c r="E29" s="911"/>
      <c r="F29" s="911"/>
      <c r="G29" s="911"/>
      <c r="L29" s="547"/>
    </row>
    <row r="30" spans="1:12">
      <c r="A30" s="548" t="s">
        <v>1397</v>
      </c>
      <c r="B30" s="52"/>
      <c r="C30" s="52"/>
      <c r="D30" s="52"/>
      <c r="E30" s="52"/>
      <c r="F30" s="52"/>
      <c r="G30" s="52"/>
      <c r="L30" s="547"/>
    </row>
    <row r="31" spans="1:12">
      <c r="A31" s="548"/>
      <c r="B31" s="52"/>
      <c r="C31" s="52"/>
      <c r="D31" s="52"/>
      <c r="E31" s="52"/>
      <c r="F31" s="52"/>
      <c r="G31" s="52"/>
      <c r="L31" s="547"/>
    </row>
    <row r="32" spans="1:12">
      <c r="A32" s="548" t="s">
        <v>1959</v>
      </c>
      <c r="B32" s="52"/>
      <c r="C32" s="52"/>
      <c r="D32" s="52"/>
      <c r="E32" s="52"/>
      <c r="F32" s="52"/>
      <c r="G32" s="52"/>
      <c r="L32" s="547"/>
    </row>
    <row r="33" spans="1:12">
      <c r="A33" s="549"/>
      <c r="B33" s="52"/>
      <c r="C33" s="52"/>
      <c r="D33" s="52"/>
      <c r="E33" s="52"/>
      <c r="F33" s="52"/>
      <c r="G33" s="52"/>
      <c r="L33" s="547"/>
    </row>
    <row r="34" spans="1:12">
      <c r="A34" s="546" t="s">
        <v>27</v>
      </c>
      <c r="B34" s="52"/>
      <c r="C34" s="52"/>
      <c r="D34" s="52"/>
      <c r="E34" s="52"/>
      <c r="F34" s="52"/>
      <c r="G34" s="52"/>
      <c r="L34" s="547"/>
    </row>
    <row r="35" spans="1:12">
      <c r="A35" s="52" t="s">
        <v>1398</v>
      </c>
      <c r="B35" s="52"/>
      <c r="C35" s="52"/>
      <c r="D35" s="52"/>
      <c r="E35" s="52"/>
      <c r="F35" s="52"/>
      <c r="G35" s="52"/>
      <c r="L35" s="547"/>
    </row>
    <row r="36" spans="1:12">
      <c r="A36" s="722" t="s">
        <v>1663</v>
      </c>
      <c r="L36" s="547"/>
    </row>
  </sheetData>
  <mergeCells count="6">
    <mergeCell ref="A28:G29"/>
    <mergeCell ref="A1:I1"/>
    <mergeCell ref="A2:I2"/>
    <mergeCell ref="A3:I3"/>
    <mergeCell ref="A4:I4"/>
    <mergeCell ref="D6:H6"/>
  </mergeCells>
  <hyperlinks>
    <hyperlink ref="A1:E1" location="'Sección C'!A4" display="TABLA C0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70C0"/>
  </sheetPr>
  <dimension ref="A1:K36"/>
  <sheetViews>
    <sheetView zoomScaleNormal="100" workbookViewId="0">
      <selection sqref="A1:J1"/>
    </sheetView>
  </sheetViews>
  <sheetFormatPr baseColWidth="10" defaultRowHeight="14.25"/>
  <cols>
    <col min="1" max="1" width="5.28515625" style="27" customWidth="1"/>
    <col min="2" max="2" width="22.5703125" style="27" customWidth="1"/>
    <col min="3" max="10" width="12.7109375" style="27" bestFit="1" customWidth="1"/>
    <col min="11" max="11" width="11.5703125" style="550" customWidth="1"/>
    <col min="12" max="16384" width="11.42578125" style="27"/>
  </cols>
  <sheetData>
    <row r="1" spans="1:11">
      <c r="A1" s="893" t="s">
        <v>1399</v>
      </c>
      <c r="B1" s="893"/>
      <c r="C1" s="893"/>
      <c r="D1" s="893"/>
      <c r="E1" s="893"/>
      <c r="F1" s="893"/>
      <c r="G1" s="893"/>
      <c r="H1" s="893"/>
      <c r="I1" s="893"/>
      <c r="J1" s="893"/>
    </row>
    <row r="2" spans="1:11">
      <c r="A2" s="912" t="s">
        <v>1400</v>
      </c>
      <c r="B2" s="912"/>
      <c r="C2" s="912"/>
      <c r="D2" s="912"/>
      <c r="E2" s="912"/>
      <c r="F2" s="912"/>
      <c r="G2" s="912"/>
      <c r="H2" s="912"/>
      <c r="I2" s="912"/>
      <c r="J2" s="912"/>
    </row>
    <row r="3" spans="1:11">
      <c r="A3" s="913" t="s">
        <v>1954</v>
      </c>
      <c r="B3" s="913"/>
      <c r="C3" s="913"/>
      <c r="D3" s="913"/>
      <c r="E3" s="913"/>
      <c r="F3" s="913"/>
      <c r="G3" s="913"/>
      <c r="H3" s="913"/>
      <c r="I3" s="913"/>
      <c r="J3" s="913"/>
    </row>
    <row r="4" spans="1:11">
      <c r="A4" s="920" t="s">
        <v>1401</v>
      </c>
      <c r="B4" s="920"/>
      <c r="C4" s="920"/>
      <c r="D4" s="920"/>
      <c r="E4" s="920"/>
      <c r="F4" s="920"/>
      <c r="G4" s="920"/>
      <c r="H4" s="920"/>
      <c r="I4" s="920"/>
      <c r="J4" s="920"/>
    </row>
    <row r="5" spans="1:11" ht="15" thickBot="1">
      <c r="A5" s="551"/>
      <c r="B5" s="551"/>
      <c r="C5" s="262"/>
      <c r="D5" s="262"/>
    </row>
    <row r="6" spans="1:11">
      <c r="A6" s="919" t="s">
        <v>1402</v>
      </c>
      <c r="B6" s="919"/>
      <c r="C6" s="918">
        <v>2015</v>
      </c>
      <c r="D6" s="919"/>
      <c r="E6" s="918">
        <v>2016</v>
      </c>
      <c r="F6" s="919"/>
      <c r="G6" s="918">
        <v>2017</v>
      </c>
      <c r="H6" s="919"/>
      <c r="I6" s="918">
        <v>2018</v>
      </c>
      <c r="J6" s="919"/>
      <c r="K6" s="27"/>
    </row>
    <row r="7" spans="1:11">
      <c r="A7" s="921"/>
      <c r="B7" s="921"/>
      <c r="C7" s="552" t="s">
        <v>1395</v>
      </c>
      <c r="D7" s="553" t="s">
        <v>1278</v>
      </c>
      <c r="E7" s="552" t="s">
        <v>1395</v>
      </c>
      <c r="F7" s="553" t="s">
        <v>1278</v>
      </c>
      <c r="G7" s="552" t="s">
        <v>1395</v>
      </c>
      <c r="H7" s="553" t="s">
        <v>1278</v>
      </c>
      <c r="I7" s="552" t="s">
        <v>1395</v>
      </c>
      <c r="J7" s="553" t="s">
        <v>1278</v>
      </c>
      <c r="K7" s="27"/>
    </row>
    <row r="8" spans="1:11">
      <c r="A8" s="916"/>
      <c r="B8" s="916"/>
      <c r="C8" s="445" t="s">
        <v>91</v>
      </c>
      <c r="D8" s="445" t="s">
        <v>91</v>
      </c>
      <c r="E8" s="445" t="s">
        <v>91</v>
      </c>
      <c r="F8" s="445" t="s">
        <v>91</v>
      </c>
      <c r="G8" s="445" t="s">
        <v>91</v>
      </c>
      <c r="H8" s="445" t="s">
        <v>91</v>
      </c>
      <c r="I8" s="445" t="s">
        <v>91</v>
      </c>
      <c r="J8" s="445" t="s">
        <v>91</v>
      </c>
      <c r="K8" s="27"/>
    </row>
    <row r="9" spans="1:11" ht="5.25" customHeight="1">
      <c r="A9" s="556"/>
      <c r="B9" s="556"/>
      <c r="C9" s="557"/>
      <c r="D9" s="557"/>
      <c r="E9" s="557"/>
      <c r="F9" s="557"/>
      <c r="G9" s="557"/>
      <c r="H9" s="557"/>
      <c r="I9" s="557"/>
      <c r="J9" s="557"/>
      <c r="K9" s="27"/>
    </row>
    <row r="10" spans="1:11">
      <c r="A10" s="484" t="s">
        <v>39</v>
      </c>
      <c r="B10" s="148" t="s">
        <v>40</v>
      </c>
      <c r="C10" s="558">
        <v>63300</v>
      </c>
      <c r="D10" s="558">
        <v>63917</v>
      </c>
      <c r="E10" s="558">
        <v>62679</v>
      </c>
      <c r="F10" s="558">
        <v>56538</v>
      </c>
      <c r="G10" s="558">
        <v>64682</v>
      </c>
      <c r="H10" s="558">
        <v>66850</v>
      </c>
      <c r="I10" s="558">
        <v>75568</v>
      </c>
      <c r="J10" s="558">
        <v>78195</v>
      </c>
      <c r="K10" s="27"/>
    </row>
    <row r="11" spans="1:11">
      <c r="A11" s="483" t="s">
        <v>41</v>
      </c>
      <c r="B11" s="148" t="s">
        <v>42</v>
      </c>
      <c r="C11" s="560">
        <v>95259</v>
      </c>
      <c r="D11" s="560">
        <v>95992</v>
      </c>
      <c r="E11" s="560">
        <v>93791</v>
      </c>
      <c r="F11" s="560">
        <v>88599</v>
      </c>
      <c r="G11" s="560">
        <v>96679</v>
      </c>
      <c r="H11" s="560">
        <v>99666</v>
      </c>
      <c r="I11" s="560">
        <v>90292</v>
      </c>
      <c r="J11" s="560">
        <v>92107</v>
      </c>
      <c r="K11" s="27"/>
    </row>
    <row r="12" spans="1:11">
      <c r="A12" s="483" t="s">
        <v>43</v>
      </c>
      <c r="B12" s="148" t="s">
        <v>44</v>
      </c>
      <c r="C12" s="560">
        <v>175256</v>
      </c>
      <c r="D12" s="560">
        <v>175914</v>
      </c>
      <c r="E12" s="560">
        <v>172574</v>
      </c>
      <c r="F12" s="560">
        <v>162144</v>
      </c>
      <c r="G12" s="560">
        <v>178596</v>
      </c>
      <c r="H12" s="560">
        <v>184185</v>
      </c>
      <c r="I12" s="560">
        <v>189957</v>
      </c>
      <c r="J12" s="560">
        <v>192825</v>
      </c>
      <c r="K12" s="27"/>
    </row>
    <row r="13" spans="1:11">
      <c r="A13" s="483" t="s">
        <v>45</v>
      </c>
      <c r="B13" s="148" t="s">
        <v>46</v>
      </c>
      <c r="C13" s="560">
        <v>100442</v>
      </c>
      <c r="D13" s="560">
        <v>101824</v>
      </c>
      <c r="E13" s="560">
        <v>97664</v>
      </c>
      <c r="F13" s="560">
        <v>94638</v>
      </c>
      <c r="G13" s="560">
        <v>101560</v>
      </c>
      <c r="H13" s="560">
        <v>107395</v>
      </c>
      <c r="I13" s="560">
        <v>106098</v>
      </c>
      <c r="J13" s="560">
        <v>108981</v>
      </c>
      <c r="K13" s="27"/>
    </row>
    <row r="14" spans="1:11">
      <c r="A14" s="483" t="s">
        <v>47</v>
      </c>
      <c r="B14" s="148" t="s">
        <v>48</v>
      </c>
      <c r="C14" s="560">
        <v>253118</v>
      </c>
      <c r="D14" s="560">
        <v>257223</v>
      </c>
      <c r="E14" s="560">
        <v>251536</v>
      </c>
      <c r="F14" s="560">
        <v>233774</v>
      </c>
      <c r="G14" s="560">
        <v>257322</v>
      </c>
      <c r="H14" s="560">
        <v>270322</v>
      </c>
      <c r="I14" s="560">
        <v>274534</v>
      </c>
      <c r="J14" s="560">
        <v>276569</v>
      </c>
      <c r="K14" s="27"/>
    </row>
    <row r="15" spans="1:11">
      <c r="A15" s="483" t="s">
        <v>49</v>
      </c>
      <c r="B15" s="148" t="s">
        <v>50</v>
      </c>
      <c r="C15" s="560">
        <v>618714</v>
      </c>
      <c r="D15" s="560">
        <v>634516</v>
      </c>
      <c r="E15" s="560">
        <v>616918</v>
      </c>
      <c r="F15" s="560">
        <v>563996</v>
      </c>
      <c r="G15" s="560">
        <v>636125</v>
      </c>
      <c r="H15" s="560">
        <v>661464</v>
      </c>
      <c r="I15" s="560">
        <v>664211</v>
      </c>
      <c r="J15" s="560">
        <v>678929</v>
      </c>
      <c r="K15" s="27"/>
    </row>
    <row r="16" spans="1:11">
      <c r="A16" s="483" t="s">
        <v>53</v>
      </c>
      <c r="B16" s="148" t="s">
        <v>54</v>
      </c>
      <c r="C16" s="560">
        <v>315749</v>
      </c>
      <c r="D16" s="560">
        <v>340985</v>
      </c>
      <c r="E16" s="560">
        <v>316327</v>
      </c>
      <c r="F16" s="560">
        <v>310759</v>
      </c>
      <c r="G16" s="560">
        <v>323391</v>
      </c>
      <c r="H16" s="560">
        <v>364233</v>
      </c>
      <c r="I16" s="560">
        <v>345331</v>
      </c>
      <c r="J16" s="560">
        <v>376423</v>
      </c>
      <c r="K16" s="27"/>
    </row>
    <row r="17" spans="1:11">
      <c r="A17" s="483" t="s">
        <v>55</v>
      </c>
      <c r="B17" s="148" t="s">
        <v>56</v>
      </c>
      <c r="C17" s="560">
        <v>353113</v>
      </c>
      <c r="D17" s="560">
        <v>383436</v>
      </c>
      <c r="E17" s="560">
        <v>356160</v>
      </c>
      <c r="F17" s="560">
        <v>350556</v>
      </c>
      <c r="G17" s="560">
        <v>359571</v>
      </c>
      <c r="H17" s="560">
        <v>404903</v>
      </c>
      <c r="I17" s="560">
        <v>380270</v>
      </c>
      <c r="J17" s="560">
        <v>421412</v>
      </c>
      <c r="K17" s="27"/>
    </row>
    <row r="18" spans="1:11">
      <c r="A18" s="483" t="s">
        <v>57</v>
      </c>
      <c r="B18" s="148" t="s">
        <v>1403</v>
      </c>
      <c r="C18" s="560">
        <v>697457</v>
      </c>
      <c r="D18" s="560">
        <v>730870</v>
      </c>
      <c r="E18" s="560">
        <v>696770</v>
      </c>
      <c r="F18" s="560">
        <v>663669</v>
      </c>
      <c r="G18" s="560">
        <v>708554</v>
      </c>
      <c r="H18" s="560">
        <v>765166</v>
      </c>
      <c r="I18" s="560">
        <v>585298</v>
      </c>
      <c r="J18" s="560">
        <v>608518</v>
      </c>
      <c r="K18" s="27"/>
    </row>
    <row r="19" spans="1:11">
      <c r="A19" s="483" t="s">
        <v>1576</v>
      </c>
      <c r="B19" s="148" t="s">
        <v>1577</v>
      </c>
      <c r="C19" s="560"/>
      <c r="D19" s="560"/>
      <c r="E19" s="560"/>
      <c r="F19" s="560"/>
      <c r="G19" s="560"/>
      <c r="H19" s="560"/>
      <c r="I19" s="560">
        <v>133579</v>
      </c>
      <c r="J19" s="560">
        <v>149552</v>
      </c>
      <c r="K19" s="27"/>
    </row>
    <row r="20" spans="1:11">
      <c r="A20" s="483" t="s">
        <v>59</v>
      </c>
      <c r="B20" s="148" t="s">
        <v>60</v>
      </c>
      <c r="C20" s="560">
        <v>289115</v>
      </c>
      <c r="D20" s="560">
        <v>306204</v>
      </c>
      <c r="E20" s="560">
        <v>290770</v>
      </c>
      <c r="F20" s="560">
        <v>286768</v>
      </c>
      <c r="G20" s="560">
        <v>296856</v>
      </c>
      <c r="H20" s="560">
        <v>323058</v>
      </c>
      <c r="I20" s="560">
        <v>315769</v>
      </c>
      <c r="J20" s="560">
        <v>335114</v>
      </c>
      <c r="K20" s="27"/>
    </row>
    <row r="21" spans="1:11">
      <c r="A21" s="483" t="s">
        <v>61</v>
      </c>
      <c r="B21" s="148" t="s">
        <v>62</v>
      </c>
      <c r="C21" s="560">
        <v>269155</v>
      </c>
      <c r="D21" s="560">
        <v>275775</v>
      </c>
      <c r="E21" s="560">
        <v>264900</v>
      </c>
      <c r="F21" s="560">
        <v>262598</v>
      </c>
      <c r="G21" s="560">
        <v>275860</v>
      </c>
      <c r="H21" s="560">
        <v>296071</v>
      </c>
      <c r="I21" s="560">
        <v>282485</v>
      </c>
      <c r="J21" s="560">
        <v>292102</v>
      </c>
      <c r="K21" s="27"/>
    </row>
    <row r="22" spans="1:11">
      <c r="A22" s="484" t="s">
        <v>63</v>
      </c>
      <c r="B22" s="148" t="s">
        <v>64</v>
      </c>
      <c r="C22" s="560">
        <v>112552</v>
      </c>
      <c r="D22" s="560">
        <v>118022</v>
      </c>
      <c r="E22" s="560">
        <v>113199</v>
      </c>
      <c r="F22" s="560">
        <v>112768</v>
      </c>
      <c r="G22" s="560">
        <v>115903</v>
      </c>
      <c r="H22" s="560">
        <v>123987</v>
      </c>
      <c r="I22" s="560">
        <v>132738</v>
      </c>
      <c r="J22" s="560">
        <v>138731</v>
      </c>
      <c r="K22" s="27"/>
    </row>
    <row r="23" spans="1:11">
      <c r="A23" s="483" t="s">
        <v>65</v>
      </c>
      <c r="B23" s="148" t="s">
        <v>1404</v>
      </c>
      <c r="C23" s="560">
        <v>34911</v>
      </c>
      <c r="D23" s="560">
        <v>35404</v>
      </c>
      <c r="E23" s="560">
        <v>34431</v>
      </c>
      <c r="F23" s="560">
        <v>33862</v>
      </c>
      <c r="G23" s="560">
        <v>35483</v>
      </c>
      <c r="H23" s="560">
        <v>36905</v>
      </c>
      <c r="I23" s="560">
        <v>34071</v>
      </c>
      <c r="J23" s="560">
        <v>35105</v>
      </c>
      <c r="K23" s="27"/>
    </row>
    <row r="24" spans="1:11">
      <c r="A24" s="483" t="s">
        <v>67</v>
      </c>
      <c r="B24" s="148" t="s">
        <v>68</v>
      </c>
      <c r="C24" s="560">
        <v>61261</v>
      </c>
      <c r="D24" s="560">
        <v>61987</v>
      </c>
      <c r="E24" s="560">
        <v>60825</v>
      </c>
      <c r="F24" s="560">
        <v>57571</v>
      </c>
      <c r="G24" s="560">
        <v>62492</v>
      </c>
      <c r="H24" s="560">
        <v>65207</v>
      </c>
      <c r="I24" s="560">
        <v>66813</v>
      </c>
      <c r="J24" s="560">
        <v>67954</v>
      </c>
      <c r="K24" s="27"/>
    </row>
    <row r="25" spans="1:11">
      <c r="A25" s="483" t="s">
        <v>51</v>
      </c>
      <c r="B25" s="148" t="s">
        <v>52</v>
      </c>
      <c r="C25" s="560">
        <v>2270318</v>
      </c>
      <c r="D25" s="560">
        <v>2305715</v>
      </c>
      <c r="E25" s="560">
        <v>2261838</v>
      </c>
      <c r="F25" s="560">
        <v>2088098</v>
      </c>
      <c r="G25" s="560">
        <v>2311105</v>
      </c>
      <c r="H25" s="560">
        <v>2396614</v>
      </c>
      <c r="I25" s="560">
        <v>2423762</v>
      </c>
      <c r="J25" s="560">
        <v>2470724</v>
      </c>
      <c r="K25" s="27"/>
    </row>
    <row r="26" spans="1:11">
      <c r="A26" s="914" t="s">
        <v>1405</v>
      </c>
      <c r="B26" s="915"/>
      <c r="C26" s="560">
        <v>137482</v>
      </c>
      <c r="D26" s="560">
        <v>148836</v>
      </c>
      <c r="E26" s="560">
        <v>122575</v>
      </c>
      <c r="F26" s="560">
        <v>140222</v>
      </c>
      <c r="G26" s="560">
        <v>88478</v>
      </c>
      <c r="H26" s="560">
        <v>104212</v>
      </c>
      <c r="I26" s="560">
        <v>127754</v>
      </c>
      <c r="J26" s="560">
        <v>320951</v>
      </c>
      <c r="K26" s="27"/>
    </row>
    <row r="27" spans="1:11">
      <c r="A27" s="916" t="s">
        <v>1406</v>
      </c>
      <c r="B27" s="917"/>
      <c r="C27" s="563">
        <f t="shared" ref="C27:J27" si="0">SUM(C10:C26)</f>
        <v>5847202</v>
      </c>
      <c r="D27" s="563">
        <f t="shared" si="0"/>
        <v>6036620</v>
      </c>
      <c r="E27" s="563">
        <f t="shared" si="0"/>
        <v>5812957</v>
      </c>
      <c r="F27" s="563">
        <f t="shared" si="0"/>
        <v>5506560</v>
      </c>
      <c r="G27" s="563">
        <f t="shared" si="0"/>
        <v>5912657</v>
      </c>
      <c r="H27" s="563">
        <f t="shared" si="0"/>
        <v>6270238</v>
      </c>
      <c r="I27" s="563">
        <f t="shared" si="0"/>
        <v>6228530</v>
      </c>
      <c r="J27" s="563">
        <f t="shared" si="0"/>
        <v>6644192</v>
      </c>
      <c r="K27" s="27"/>
    </row>
    <row r="28" spans="1:11">
      <c r="A28" s="564"/>
      <c r="B28" s="564"/>
      <c r="C28" s="565"/>
      <c r="D28" s="565"/>
    </row>
    <row r="29" spans="1:11">
      <c r="A29" s="546" t="s">
        <v>72</v>
      </c>
      <c r="B29" s="148"/>
      <c r="I29" s="566"/>
      <c r="J29" s="566"/>
      <c r="K29" s="554"/>
    </row>
    <row r="30" spans="1:11">
      <c r="A30" s="549" t="s">
        <v>1407</v>
      </c>
      <c r="B30" s="148"/>
      <c r="C30" s="148"/>
      <c r="D30" s="148"/>
      <c r="I30" s="566"/>
      <c r="J30" s="566"/>
      <c r="K30" s="554"/>
    </row>
    <row r="31" spans="1:11">
      <c r="A31" s="549" t="s">
        <v>1408</v>
      </c>
      <c r="B31" s="148"/>
      <c r="C31" s="148"/>
      <c r="D31" s="148"/>
      <c r="I31" s="567"/>
      <c r="J31" s="568"/>
      <c r="K31" s="559"/>
    </row>
    <row r="32" spans="1:11">
      <c r="A32" s="549" t="s">
        <v>1960</v>
      </c>
      <c r="B32" s="148"/>
      <c r="C32" s="148"/>
      <c r="D32" s="148"/>
      <c r="I32" s="567"/>
      <c r="J32" s="568"/>
      <c r="K32" s="559"/>
    </row>
    <row r="33" spans="1:11">
      <c r="A33" s="52"/>
    </row>
    <row r="34" spans="1:11">
      <c r="A34" s="546" t="s">
        <v>27</v>
      </c>
      <c r="K34" s="569"/>
    </row>
    <row r="35" spans="1:11">
      <c r="A35" s="734" t="s">
        <v>1590</v>
      </c>
    </row>
    <row r="36" spans="1:11">
      <c r="A36" s="548" t="s">
        <v>1409</v>
      </c>
    </row>
  </sheetData>
  <mergeCells count="11">
    <mergeCell ref="A1:J1"/>
    <mergeCell ref="A2:J2"/>
    <mergeCell ref="A3:J3"/>
    <mergeCell ref="A4:J4"/>
    <mergeCell ref="A6:B8"/>
    <mergeCell ref="C6:D6"/>
    <mergeCell ref="A26:B26"/>
    <mergeCell ref="A27:B27"/>
    <mergeCell ref="E6:F6"/>
    <mergeCell ref="G6:H6"/>
    <mergeCell ref="I6:J6"/>
  </mergeCells>
  <hyperlinks>
    <hyperlink ref="A1:F1" location="'Sección C'!A4" display="TABLA C06"/>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70C0"/>
  </sheetPr>
  <dimension ref="A1:I49"/>
  <sheetViews>
    <sheetView zoomScale="85" zoomScaleNormal="85" workbookViewId="0">
      <selection sqref="A1:I1"/>
    </sheetView>
  </sheetViews>
  <sheetFormatPr baseColWidth="10" defaultRowHeight="14.25"/>
  <cols>
    <col min="1" max="1" width="29" style="27" customWidth="1"/>
    <col min="2" max="2" width="16" style="27" customWidth="1"/>
    <col min="3" max="3" width="16.5703125" style="27" customWidth="1"/>
    <col min="4" max="4" width="14.7109375" style="27" customWidth="1"/>
    <col min="5" max="5" width="14.85546875" style="27" bestFit="1" customWidth="1"/>
    <col min="6" max="6" width="14.7109375" style="27" customWidth="1"/>
    <col min="7" max="7" width="14.85546875" style="27" customWidth="1"/>
    <col min="8" max="8" width="14.7109375" style="27" customWidth="1"/>
    <col min="9" max="9" width="15.140625" style="27" customWidth="1"/>
    <col min="10" max="15" width="13.140625" style="27" bestFit="1" customWidth="1"/>
    <col min="16" max="16384" width="11.42578125" style="27"/>
  </cols>
  <sheetData>
    <row r="1" spans="1:9">
      <c r="A1" s="893" t="s">
        <v>1410</v>
      </c>
      <c r="B1" s="893"/>
      <c r="C1" s="893"/>
      <c r="D1" s="893"/>
      <c r="E1" s="893"/>
      <c r="F1" s="893"/>
      <c r="G1" s="893"/>
      <c r="H1" s="893"/>
      <c r="I1" s="893"/>
    </row>
    <row r="2" spans="1:9">
      <c r="A2" s="912" t="s">
        <v>1411</v>
      </c>
      <c r="B2" s="912"/>
      <c r="C2" s="912"/>
      <c r="D2" s="912"/>
      <c r="E2" s="912"/>
      <c r="F2" s="912"/>
      <c r="G2" s="912"/>
      <c r="H2" s="912"/>
      <c r="I2" s="912"/>
    </row>
    <row r="3" spans="1:9">
      <c r="A3" s="913" t="s">
        <v>1956</v>
      </c>
      <c r="B3" s="913"/>
      <c r="C3" s="913"/>
      <c r="D3" s="913"/>
      <c r="E3" s="913"/>
      <c r="F3" s="913"/>
      <c r="G3" s="913"/>
      <c r="H3" s="913"/>
      <c r="I3" s="913"/>
    </row>
    <row r="4" spans="1:9">
      <c r="A4" s="914" t="s">
        <v>1386</v>
      </c>
      <c r="B4" s="914"/>
      <c r="C4" s="914"/>
      <c r="D4" s="914"/>
      <c r="E4" s="914"/>
      <c r="F4" s="914"/>
      <c r="G4" s="914"/>
      <c r="H4" s="914"/>
      <c r="I4" s="914"/>
    </row>
    <row r="5" spans="1:9" ht="15" thickBot="1">
      <c r="A5" s="570"/>
      <c r="B5" s="148"/>
      <c r="C5" s="148"/>
    </row>
    <row r="6" spans="1:9" ht="15" customHeight="1">
      <c r="A6" s="922" t="s">
        <v>1412</v>
      </c>
      <c r="B6" s="918" t="s">
        <v>1413</v>
      </c>
      <c r="C6" s="919"/>
      <c r="D6" s="918">
        <v>2016</v>
      </c>
      <c r="E6" s="919"/>
      <c r="F6" s="918">
        <v>2017</v>
      </c>
      <c r="G6" s="919"/>
      <c r="H6" s="918">
        <v>2018</v>
      </c>
      <c r="I6" s="919"/>
    </row>
    <row r="7" spans="1:9">
      <c r="A7" s="923"/>
      <c r="B7" s="552" t="s">
        <v>1395</v>
      </c>
      <c r="C7" s="748" t="s">
        <v>1278</v>
      </c>
      <c r="D7" s="552" t="s">
        <v>1395</v>
      </c>
      <c r="E7" s="748" t="s">
        <v>1278</v>
      </c>
      <c r="F7" s="552" t="s">
        <v>1395</v>
      </c>
      <c r="G7" s="748" t="s">
        <v>1278</v>
      </c>
      <c r="H7" s="552" t="s">
        <v>1395</v>
      </c>
      <c r="I7" s="553" t="s">
        <v>1278</v>
      </c>
    </row>
    <row r="8" spans="1:9">
      <c r="A8" s="924"/>
      <c r="B8" s="321" t="s">
        <v>91</v>
      </c>
      <c r="C8" s="562" t="s">
        <v>91</v>
      </c>
      <c r="D8" s="321" t="s">
        <v>91</v>
      </c>
      <c r="E8" s="562" t="s">
        <v>91</v>
      </c>
      <c r="F8" s="321" t="s">
        <v>91</v>
      </c>
      <c r="G8" s="562" t="s">
        <v>91</v>
      </c>
      <c r="H8" s="321" t="s">
        <v>91</v>
      </c>
      <c r="I8" s="321" t="s">
        <v>91</v>
      </c>
    </row>
    <row r="9" spans="1:9" ht="5.25" customHeight="1">
      <c r="A9" s="746"/>
      <c r="C9" s="749"/>
      <c r="E9" s="749"/>
      <c r="G9" s="749"/>
    </row>
    <row r="10" spans="1:9">
      <c r="A10" s="561" t="s">
        <v>1414</v>
      </c>
      <c r="B10" s="572">
        <v>589153</v>
      </c>
      <c r="C10" s="750">
        <v>589482</v>
      </c>
      <c r="D10" s="572">
        <v>504350</v>
      </c>
      <c r="E10" s="750">
        <v>604638</v>
      </c>
      <c r="F10" s="572">
        <v>252324</v>
      </c>
      <c r="G10" s="750">
        <v>260719</v>
      </c>
      <c r="H10" s="572">
        <v>248049</v>
      </c>
      <c r="I10" s="572">
        <v>260274</v>
      </c>
    </row>
    <row r="11" spans="1:9">
      <c r="A11" s="561" t="s">
        <v>1415</v>
      </c>
      <c r="B11" s="572">
        <v>571330</v>
      </c>
      <c r="C11" s="750">
        <v>556828</v>
      </c>
      <c r="D11" s="572">
        <v>533043</v>
      </c>
      <c r="E11" s="750">
        <v>445047</v>
      </c>
      <c r="F11" s="572">
        <v>694436</v>
      </c>
      <c r="G11" s="750">
        <v>807833</v>
      </c>
      <c r="H11" s="572">
        <v>826294</v>
      </c>
      <c r="I11" s="572">
        <v>813935</v>
      </c>
    </row>
    <row r="12" spans="1:9">
      <c r="A12" s="561" t="s">
        <v>1416</v>
      </c>
      <c r="B12" s="572">
        <v>599844</v>
      </c>
      <c r="C12" s="750">
        <v>605984</v>
      </c>
      <c r="D12" s="572">
        <v>602960</v>
      </c>
      <c r="E12" s="750">
        <v>316853</v>
      </c>
      <c r="F12" s="572">
        <v>500988</v>
      </c>
      <c r="G12" s="750">
        <v>444113</v>
      </c>
      <c r="H12" s="572">
        <v>440736</v>
      </c>
      <c r="I12" s="572">
        <v>439858</v>
      </c>
    </row>
    <row r="13" spans="1:9">
      <c r="A13" s="561" t="s">
        <v>1417</v>
      </c>
      <c r="B13" s="572">
        <v>645562</v>
      </c>
      <c r="C13" s="750">
        <v>616040</v>
      </c>
      <c r="D13" s="572">
        <v>582210</v>
      </c>
      <c r="E13" s="750">
        <v>218213</v>
      </c>
      <c r="F13" s="572">
        <v>437923</v>
      </c>
      <c r="G13" s="750">
        <v>498104</v>
      </c>
      <c r="H13" s="572">
        <v>502106</v>
      </c>
      <c r="I13" s="572">
        <v>544949</v>
      </c>
    </row>
    <row r="14" spans="1:9">
      <c r="A14" s="561" t="s">
        <v>1418</v>
      </c>
      <c r="B14" s="572">
        <v>609835</v>
      </c>
      <c r="C14" s="750">
        <v>333002</v>
      </c>
      <c r="D14" s="572">
        <v>323867</v>
      </c>
      <c r="E14" s="750">
        <v>556141</v>
      </c>
      <c r="F14" s="572">
        <v>611834</v>
      </c>
      <c r="G14" s="750">
        <v>575310</v>
      </c>
      <c r="H14" s="572">
        <v>620195</v>
      </c>
      <c r="I14" s="572">
        <v>613130</v>
      </c>
    </row>
    <row r="15" spans="1:9">
      <c r="A15" s="561" t="s">
        <v>1419</v>
      </c>
      <c r="B15" s="572">
        <v>430730</v>
      </c>
      <c r="C15" s="750">
        <v>583681</v>
      </c>
      <c r="D15" s="572">
        <v>638809</v>
      </c>
      <c r="E15" s="750">
        <v>527743</v>
      </c>
      <c r="F15" s="572">
        <v>571778</v>
      </c>
      <c r="G15" s="750">
        <v>502095</v>
      </c>
      <c r="H15" s="572">
        <v>540324</v>
      </c>
      <c r="I15" s="572">
        <v>290777</v>
      </c>
    </row>
    <row r="16" spans="1:9">
      <c r="A16" s="561" t="s">
        <v>1420</v>
      </c>
      <c r="B16" s="572">
        <v>373929</v>
      </c>
      <c r="C16" s="750">
        <v>363663</v>
      </c>
      <c r="D16" s="572">
        <v>399456</v>
      </c>
      <c r="E16" s="750">
        <v>364177</v>
      </c>
      <c r="F16" s="572">
        <v>420928</v>
      </c>
      <c r="G16" s="750">
        <v>378703</v>
      </c>
      <c r="H16" s="572">
        <v>406462</v>
      </c>
      <c r="I16" s="572">
        <v>585370</v>
      </c>
    </row>
    <row r="17" spans="1:9">
      <c r="A17" s="561" t="s">
        <v>1421</v>
      </c>
      <c r="B17" s="572">
        <v>310006</v>
      </c>
      <c r="C17" s="750">
        <v>306803</v>
      </c>
      <c r="D17" s="572">
        <v>332374</v>
      </c>
      <c r="E17" s="750">
        <v>303694</v>
      </c>
      <c r="F17" s="572">
        <v>346706</v>
      </c>
      <c r="G17" s="750">
        <v>338197</v>
      </c>
      <c r="H17" s="572">
        <v>365252</v>
      </c>
      <c r="I17" s="572">
        <v>369696</v>
      </c>
    </row>
    <row r="18" spans="1:9">
      <c r="A18" s="561" t="s">
        <v>1422</v>
      </c>
      <c r="B18" s="572">
        <v>270940</v>
      </c>
      <c r="C18" s="750">
        <v>285132</v>
      </c>
      <c r="D18" s="572">
        <v>288645</v>
      </c>
      <c r="E18" s="750">
        <v>275518</v>
      </c>
      <c r="F18" s="572">
        <v>304323</v>
      </c>
      <c r="G18" s="750">
        <v>299548</v>
      </c>
      <c r="H18" s="572">
        <v>325819</v>
      </c>
      <c r="I18" s="572">
        <v>342629</v>
      </c>
    </row>
    <row r="19" spans="1:9">
      <c r="A19" s="561" t="s">
        <v>1423</v>
      </c>
      <c r="B19" s="572">
        <v>214804</v>
      </c>
      <c r="C19" s="750">
        <v>238480</v>
      </c>
      <c r="D19" s="572">
        <v>235964</v>
      </c>
      <c r="E19" s="750">
        <v>238162</v>
      </c>
      <c r="F19" s="572">
        <v>242963</v>
      </c>
      <c r="G19" s="750">
        <v>255863</v>
      </c>
      <c r="H19" s="572">
        <v>255876</v>
      </c>
      <c r="I19" s="572">
        <v>272185</v>
      </c>
    </row>
    <row r="20" spans="1:9">
      <c r="A20" s="561" t="s">
        <v>1424</v>
      </c>
      <c r="B20" s="572">
        <v>185654</v>
      </c>
      <c r="C20" s="750">
        <v>210001</v>
      </c>
      <c r="D20" s="572">
        <v>205209</v>
      </c>
      <c r="E20" s="750">
        <v>211838</v>
      </c>
      <c r="F20" s="572">
        <v>212106</v>
      </c>
      <c r="G20" s="750">
        <v>234543</v>
      </c>
      <c r="H20" s="572">
        <v>234978</v>
      </c>
      <c r="I20" s="572">
        <v>267397</v>
      </c>
    </row>
    <row r="21" spans="1:9">
      <c r="A21" s="561" t="s">
        <v>1425</v>
      </c>
      <c r="B21" s="572">
        <v>154102</v>
      </c>
      <c r="C21" s="750">
        <v>178326</v>
      </c>
      <c r="D21" s="572">
        <v>171913</v>
      </c>
      <c r="E21" s="750">
        <v>185126</v>
      </c>
      <c r="F21" s="572">
        <v>187721</v>
      </c>
      <c r="G21" s="750">
        <v>210644</v>
      </c>
      <c r="H21" s="572">
        <v>201568</v>
      </c>
      <c r="I21" s="572">
        <v>235209</v>
      </c>
    </row>
    <row r="22" spans="1:9">
      <c r="A22" s="561" t="s">
        <v>1426</v>
      </c>
      <c r="B22" s="572">
        <v>128790</v>
      </c>
      <c r="C22" s="750">
        <v>153774</v>
      </c>
      <c r="D22" s="572">
        <v>142014</v>
      </c>
      <c r="E22" s="750">
        <v>155046</v>
      </c>
      <c r="F22" s="572">
        <v>149569</v>
      </c>
      <c r="G22" s="750">
        <v>174616</v>
      </c>
      <c r="H22" s="572">
        <v>167836</v>
      </c>
      <c r="I22" s="572">
        <v>201220</v>
      </c>
    </row>
    <row r="23" spans="1:9">
      <c r="A23" s="561" t="s">
        <v>1427</v>
      </c>
      <c r="B23" s="572">
        <v>110391</v>
      </c>
      <c r="C23" s="750">
        <v>134267</v>
      </c>
      <c r="D23" s="572">
        <v>123453</v>
      </c>
      <c r="E23" s="750">
        <v>136840</v>
      </c>
      <c r="F23" s="572">
        <v>134094</v>
      </c>
      <c r="G23" s="750">
        <v>153032</v>
      </c>
      <c r="H23" s="572">
        <v>141431</v>
      </c>
      <c r="I23" s="572">
        <v>170509</v>
      </c>
    </row>
    <row r="24" spans="1:9">
      <c r="A24" s="561" t="s">
        <v>1428</v>
      </c>
      <c r="B24" s="572">
        <v>93020</v>
      </c>
      <c r="C24" s="750">
        <v>114850</v>
      </c>
      <c r="D24" s="572">
        <v>103956</v>
      </c>
      <c r="E24" s="750">
        <v>116594</v>
      </c>
      <c r="F24" s="572">
        <v>111740</v>
      </c>
      <c r="G24" s="750">
        <v>132576</v>
      </c>
      <c r="H24" s="572">
        <v>121015</v>
      </c>
      <c r="I24" s="572">
        <v>148084</v>
      </c>
    </row>
    <row r="25" spans="1:9">
      <c r="A25" s="561" t="s">
        <v>1429</v>
      </c>
      <c r="B25" s="572">
        <v>78723</v>
      </c>
      <c r="C25" s="750">
        <v>99471</v>
      </c>
      <c r="D25" s="572">
        <v>88727</v>
      </c>
      <c r="E25" s="750">
        <v>104512</v>
      </c>
      <c r="F25" s="572">
        <v>95853</v>
      </c>
      <c r="G25" s="750">
        <v>117122</v>
      </c>
      <c r="H25" s="572">
        <v>106637</v>
      </c>
      <c r="I25" s="572">
        <v>125967</v>
      </c>
    </row>
    <row r="26" spans="1:9">
      <c r="A26" s="561" t="s">
        <v>1430</v>
      </c>
      <c r="B26" s="572">
        <v>67962</v>
      </c>
      <c r="C26" s="750">
        <v>88156</v>
      </c>
      <c r="D26" s="572">
        <v>77758</v>
      </c>
      <c r="E26" s="750">
        <v>91028</v>
      </c>
      <c r="F26" s="572">
        <v>85249</v>
      </c>
      <c r="G26" s="750">
        <v>103649</v>
      </c>
      <c r="H26" s="572">
        <v>93017</v>
      </c>
      <c r="I26" s="572">
        <v>112568</v>
      </c>
    </row>
    <row r="27" spans="1:9">
      <c r="A27" s="561" t="s">
        <v>1431</v>
      </c>
      <c r="B27" s="572">
        <v>56944</v>
      </c>
      <c r="C27" s="750">
        <v>72179</v>
      </c>
      <c r="D27" s="572">
        <v>63570</v>
      </c>
      <c r="E27" s="750">
        <v>80278</v>
      </c>
      <c r="F27" s="572">
        <v>73929</v>
      </c>
      <c r="G27" s="750">
        <v>90862</v>
      </c>
      <c r="H27" s="572">
        <v>80942</v>
      </c>
      <c r="I27" s="572">
        <v>97245</v>
      </c>
    </row>
    <row r="28" spans="1:9">
      <c r="A28" s="561" t="s">
        <v>1432</v>
      </c>
      <c r="B28" s="572">
        <v>48743</v>
      </c>
      <c r="C28" s="750">
        <v>65357</v>
      </c>
      <c r="D28" s="572">
        <v>55600</v>
      </c>
      <c r="E28" s="750">
        <v>69795</v>
      </c>
      <c r="F28" s="572">
        <v>63509</v>
      </c>
      <c r="G28" s="750">
        <v>81177</v>
      </c>
      <c r="H28" s="572">
        <v>72003</v>
      </c>
      <c r="I28" s="572">
        <v>91184</v>
      </c>
    </row>
    <row r="29" spans="1:9">
      <c r="A29" s="561" t="s">
        <v>1433</v>
      </c>
      <c r="B29" s="572">
        <v>38634</v>
      </c>
      <c r="C29" s="750">
        <v>52925</v>
      </c>
      <c r="D29" s="572">
        <v>43744</v>
      </c>
      <c r="E29" s="750">
        <v>57027</v>
      </c>
      <c r="F29" s="572">
        <v>50936</v>
      </c>
      <c r="G29" s="750">
        <v>69233</v>
      </c>
      <c r="H29" s="572">
        <v>58688</v>
      </c>
      <c r="I29" s="572">
        <v>76655</v>
      </c>
    </row>
    <row r="30" spans="1:9">
      <c r="A30" s="561" t="s">
        <v>1434</v>
      </c>
      <c r="B30" s="572">
        <v>33957</v>
      </c>
      <c r="C30" s="750">
        <v>46076</v>
      </c>
      <c r="D30" s="572">
        <v>37766</v>
      </c>
      <c r="E30" s="750">
        <v>50734</v>
      </c>
      <c r="F30" s="572">
        <v>43760</v>
      </c>
      <c r="G30" s="750">
        <v>57728</v>
      </c>
      <c r="H30" s="572">
        <v>50178</v>
      </c>
      <c r="I30" s="572">
        <v>66336</v>
      </c>
    </row>
    <row r="31" spans="1:9">
      <c r="A31" s="561" t="s">
        <v>1435</v>
      </c>
      <c r="B31" s="572">
        <v>28470</v>
      </c>
      <c r="C31" s="750">
        <v>40489</v>
      </c>
      <c r="D31" s="572">
        <v>32316</v>
      </c>
      <c r="E31" s="750">
        <v>45490</v>
      </c>
      <c r="F31" s="572">
        <v>38077</v>
      </c>
      <c r="G31" s="750">
        <v>52941</v>
      </c>
      <c r="H31" s="572">
        <v>45086</v>
      </c>
      <c r="I31" s="572">
        <v>56708</v>
      </c>
    </row>
    <row r="32" spans="1:9">
      <c r="A32" s="561" t="s">
        <v>1436</v>
      </c>
      <c r="B32" s="572">
        <v>26635</v>
      </c>
      <c r="C32" s="750">
        <v>36221</v>
      </c>
      <c r="D32" s="572">
        <v>28714</v>
      </c>
      <c r="E32" s="750">
        <v>38161</v>
      </c>
      <c r="F32" s="572">
        <v>31886</v>
      </c>
      <c r="G32" s="750">
        <v>45184</v>
      </c>
      <c r="H32" s="572">
        <v>37343</v>
      </c>
      <c r="I32" s="572">
        <v>50935</v>
      </c>
    </row>
    <row r="33" spans="1:9">
      <c r="A33" s="561" t="s">
        <v>1437</v>
      </c>
      <c r="B33" s="572">
        <v>20998</v>
      </c>
      <c r="C33" s="750">
        <v>29585</v>
      </c>
      <c r="D33" s="572">
        <v>23105</v>
      </c>
      <c r="E33" s="750">
        <v>33220</v>
      </c>
      <c r="F33" s="572">
        <v>29758</v>
      </c>
      <c r="G33" s="750">
        <v>39688</v>
      </c>
      <c r="H33" s="572">
        <v>33292</v>
      </c>
      <c r="I33" s="572">
        <v>43741</v>
      </c>
    </row>
    <row r="34" spans="1:9">
      <c r="A34" s="561" t="s">
        <v>1438</v>
      </c>
      <c r="B34" s="572">
        <v>18278</v>
      </c>
      <c r="C34" s="750">
        <v>26348</v>
      </c>
      <c r="D34" s="572">
        <v>20245</v>
      </c>
      <c r="E34" s="750">
        <v>29863</v>
      </c>
      <c r="F34" s="572">
        <v>24069</v>
      </c>
      <c r="G34" s="750">
        <v>38959</v>
      </c>
      <c r="H34" s="572">
        <v>30993</v>
      </c>
      <c r="I34" s="572">
        <v>40526</v>
      </c>
    </row>
    <row r="35" spans="1:9">
      <c r="A35" s="561" t="s">
        <v>1439</v>
      </c>
      <c r="B35" s="572">
        <v>14698</v>
      </c>
      <c r="C35" s="750">
        <v>21555</v>
      </c>
      <c r="D35" s="572">
        <v>16470</v>
      </c>
      <c r="E35" s="750">
        <v>25613</v>
      </c>
      <c r="F35" s="572">
        <v>20651</v>
      </c>
      <c r="G35" s="750">
        <v>30748</v>
      </c>
      <c r="H35" s="572">
        <v>23761</v>
      </c>
      <c r="I35" s="572">
        <v>34970</v>
      </c>
    </row>
    <row r="36" spans="1:9">
      <c r="A36" s="561" t="s">
        <v>1440</v>
      </c>
      <c r="B36" s="572">
        <v>13688</v>
      </c>
      <c r="C36" s="750">
        <v>19408</v>
      </c>
      <c r="D36" s="572">
        <v>14658</v>
      </c>
      <c r="E36" s="750">
        <v>22255</v>
      </c>
      <c r="F36" s="572">
        <v>17652</v>
      </c>
      <c r="G36" s="750">
        <v>26377</v>
      </c>
      <c r="H36" s="572">
        <v>21230</v>
      </c>
      <c r="I36" s="572">
        <v>29718</v>
      </c>
    </row>
    <row r="37" spans="1:9">
      <c r="A37" s="561" t="s">
        <v>1441</v>
      </c>
      <c r="B37" s="572">
        <v>11481</v>
      </c>
      <c r="C37" s="750">
        <v>16770</v>
      </c>
      <c r="D37" s="572">
        <v>12460</v>
      </c>
      <c r="E37" s="750">
        <v>19335</v>
      </c>
      <c r="F37" s="572">
        <v>14022</v>
      </c>
      <c r="G37" s="750">
        <v>23292</v>
      </c>
      <c r="H37" s="572">
        <v>17951</v>
      </c>
      <c r="I37" s="572">
        <v>26002</v>
      </c>
    </row>
    <row r="38" spans="1:9">
      <c r="A38" s="561" t="s">
        <v>1442</v>
      </c>
      <c r="B38" s="572">
        <v>11342</v>
      </c>
      <c r="C38" s="750">
        <v>15227</v>
      </c>
      <c r="D38" s="572">
        <v>11732</v>
      </c>
      <c r="E38" s="750">
        <v>17427</v>
      </c>
      <c r="F38" s="572">
        <v>13529</v>
      </c>
      <c r="G38" s="750">
        <v>21206</v>
      </c>
      <c r="H38" s="572">
        <v>15911</v>
      </c>
      <c r="I38" s="572">
        <v>23229</v>
      </c>
    </row>
    <row r="39" spans="1:9">
      <c r="A39" s="561" t="s">
        <v>1443</v>
      </c>
      <c r="B39" s="572">
        <v>9090</v>
      </c>
      <c r="C39" s="750">
        <v>14096</v>
      </c>
      <c r="D39" s="572">
        <v>10177</v>
      </c>
      <c r="E39" s="750">
        <v>15390</v>
      </c>
      <c r="F39" s="572">
        <v>11925</v>
      </c>
      <c r="G39" s="750">
        <v>18571</v>
      </c>
      <c r="H39" s="572">
        <v>14675</v>
      </c>
      <c r="I39" s="572">
        <v>20434</v>
      </c>
    </row>
    <row r="40" spans="1:9">
      <c r="A40" s="561" t="s">
        <v>1444</v>
      </c>
      <c r="B40" s="572">
        <v>7991</v>
      </c>
      <c r="C40" s="750">
        <v>11841</v>
      </c>
      <c r="D40" s="572">
        <v>9858</v>
      </c>
      <c r="E40" s="750">
        <v>14641</v>
      </c>
      <c r="F40" s="572">
        <v>10961</v>
      </c>
      <c r="G40" s="750">
        <v>16294</v>
      </c>
      <c r="H40" s="572">
        <v>12219</v>
      </c>
      <c r="I40" s="572">
        <v>18373</v>
      </c>
    </row>
    <row r="41" spans="1:9">
      <c r="A41" s="561" t="s">
        <v>1445</v>
      </c>
      <c r="B41" s="572">
        <v>71478</v>
      </c>
      <c r="C41" s="750">
        <v>110603</v>
      </c>
      <c r="D41" s="572">
        <v>77834</v>
      </c>
      <c r="E41" s="750">
        <v>136161</v>
      </c>
      <c r="F41" s="572">
        <v>94661</v>
      </c>
      <c r="G41" s="750">
        <v>157818</v>
      </c>
      <c r="H41" s="572">
        <v>116663</v>
      </c>
      <c r="I41" s="572">
        <v>174379</v>
      </c>
    </row>
    <row r="42" spans="1:9" ht="15">
      <c r="A42" s="747" t="s">
        <v>1394</v>
      </c>
      <c r="B42" s="574">
        <f t="shared" ref="B42:I42" si="0">SUM(B10:B41)</f>
        <v>5847202</v>
      </c>
      <c r="C42" s="751">
        <f t="shared" si="0"/>
        <v>6036620</v>
      </c>
      <c r="D42" s="574">
        <f t="shared" si="0"/>
        <v>5812957</v>
      </c>
      <c r="E42" s="751">
        <f t="shared" si="0"/>
        <v>5506560</v>
      </c>
      <c r="F42" s="574">
        <f t="shared" si="0"/>
        <v>5899860</v>
      </c>
      <c r="G42" s="751">
        <f t="shared" si="0"/>
        <v>6256745</v>
      </c>
      <c r="H42" s="574">
        <f t="shared" si="0"/>
        <v>6228530</v>
      </c>
      <c r="I42" s="574">
        <f t="shared" si="0"/>
        <v>6644192</v>
      </c>
    </row>
    <row r="43" spans="1:9">
      <c r="B43" s="571"/>
      <c r="C43" s="571"/>
      <c r="D43" s="571"/>
      <c r="E43" s="571"/>
    </row>
    <row r="44" spans="1:9">
      <c r="A44" s="575" t="s">
        <v>72</v>
      </c>
    </row>
    <row r="45" spans="1:9">
      <c r="A45" s="124" t="s">
        <v>1446</v>
      </c>
    </row>
    <row r="46" spans="1:9">
      <c r="A46" s="124" t="s">
        <v>1960</v>
      </c>
    </row>
    <row r="47" spans="1:9">
      <c r="A47" s="124"/>
    </row>
    <row r="48" spans="1:9">
      <c r="A48" s="575" t="s">
        <v>845</v>
      </c>
    </row>
    <row r="49" spans="1:1">
      <c r="A49" s="734" t="s">
        <v>1590</v>
      </c>
    </row>
  </sheetData>
  <mergeCells count="9">
    <mergeCell ref="D6:E6"/>
    <mergeCell ref="F6:G6"/>
    <mergeCell ref="H6:I6"/>
    <mergeCell ref="A1:I1"/>
    <mergeCell ref="A2:I2"/>
    <mergeCell ref="A3:I3"/>
    <mergeCell ref="A4:I4"/>
    <mergeCell ref="A6:A8"/>
    <mergeCell ref="B6:C6"/>
  </mergeCells>
  <hyperlinks>
    <hyperlink ref="A1:E1" location="'Sección C'!A4" display="TABLA C07"/>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0070C0"/>
  </sheetPr>
  <dimension ref="A1:U78"/>
  <sheetViews>
    <sheetView zoomScale="80" zoomScaleNormal="80" workbookViewId="0">
      <selection activeCell="B1" sqref="B1:Q1"/>
    </sheetView>
  </sheetViews>
  <sheetFormatPr baseColWidth="10" defaultColWidth="20.85546875" defaultRowHeight="14.25"/>
  <cols>
    <col min="1" max="1" width="4.5703125" style="27" customWidth="1"/>
    <col min="2" max="2" width="14.28515625" style="27" customWidth="1"/>
    <col min="3" max="4" width="13.140625" style="27" bestFit="1" customWidth="1"/>
    <col min="5" max="5" width="12.85546875" style="27" bestFit="1" customWidth="1"/>
    <col min="6" max="7" width="13.140625" style="27" bestFit="1" customWidth="1"/>
    <col min="8" max="8" width="10.28515625" style="27" bestFit="1" customWidth="1"/>
    <col min="9" max="9" width="15.85546875" style="27" bestFit="1" customWidth="1"/>
    <col min="10" max="11" width="13.140625" style="27" bestFit="1" customWidth="1"/>
    <col min="12" max="12" width="11.140625" style="27" bestFit="1" customWidth="1"/>
    <col min="13" max="13" width="13.140625" style="27" bestFit="1" customWidth="1"/>
    <col min="14" max="14" width="12.42578125" style="27" bestFit="1" customWidth="1"/>
    <col min="15" max="15" width="12.85546875" style="27" bestFit="1" customWidth="1"/>
    <col min="16" max="16" width="11.7109375" style="27" bestFit="1" customWidth="1"/>
    <col min="17" max="19" width="13.140625" style="27" bestFit="1" customWidth="1"/>
    <col min="20" max="20" width="17.85546875" style="27" bestFit="1" customWidth="1"/>
    <col min="21" max="21" width="13.140625" style="27" bestFit="1" customWidth="1"/>
    <col min="22" max="22" width="12.42578125" style="27" bestFit="1" customWidth="1"/>
    <col min="23" max="23" width="13.140625" style="27" bestFit="1" customWidth="1"/>
    <col min="24" max="24" width="17.85546875" style="27" customWidth="1"/>
    <col min="25" max="26" width="13.140625" style="27" bestFit="1" customWidth="1"/>
    <col min="27" max="27" width="12.85546875" style="27" bestFit="1" customWidth="1"/>
    <col min="28" max="28" width="17.85546875" style="27" bestFit="1" customWidth="1"/>
    <col min="29" max="29" width="12.85546875" style="27" bestFit="1" customWidth="1"/>
    <col min="30" max="16384" width="20.85546875" style="27"/>
  </cols>
  <sheetData>
    <row r="1" spans="2:18" ht="15">
      <c r="B1" s="928" t="s">
        <v>1447</v>
      </c>
      <c r="C1" s="928"/>
      <c r="D1" s="928"/>
      <c r="E1" s="928"/>
      <c r="F1" s="928"/>
      <c r="G1" s="928"/>
      <c r="H1" s="928"/>
      <c r="I1" s="928"/>
      <c r="J1" s="928"/>
      <c r="K1" s="928"/>
      <c r="L1" s="928"/>
      <c r="M1" s="928"/>
      <c r="N1" s="928"/>
      <c r="O1" s="928"/>
      <c r="P1" s="928"/>
      <c r="Q1" s="928"/>
    </row>
    <row r="2" spans="2:18" ht="15">
      <c r="B2" s="929" t="s">
        <v>1957</v>
      </c>
      <c r="C2" s="929"/>
      <c r="D2" s="929"/>
      <c r="E2" s="929"/>
      <c r="F2" s="929"/>
      <c r="G2" s="929"/>
      <c r="H2" s="929"/>
      <c r="I2" s="929"/>
      <c r="J2" s="929"/>
      <c r="K2" s="929"/>
      <c r="L2" s="929"/>
      <c r="M2" s="929"/>
      <c r="N2" s="929"/>
      <c r="O2" s="929"/>
      <c r="P2" s="929"/>
      <c r="Q2" s="929"/>
    </row>
    <row r="3" spans="2:18" ht="15" thickBot="1">
      <c r="B3" s="930" t="s">
        <v>2</v>
      </c>
      <c r="C3" s="930"/>
      <c r="D3" s="930"/>
      <c r="E3" s="930"/>
      <c r="F3" s="930"/>
      <c r="G3" s="930"/>
      <c r="H3" s="930"/>
      <c r="I3" s="930"/>
      <c r="J3" s="930"/>
      <c r="K3" s="930"/>
      <c r="L3" s="930"/>
      <c r="M3" s="930"/>
      <c r="N3" s="930"/>
      <c r="O3" s="930"/>
      <c r="P3" s="930"/>
      <c r="Q3" s="930"/>
    </row>
    <row r="4" spans="2:18" ht="15">
      <c r="C4" s="931" t="s">
        <v>76</v>
      </c>
      <c r="D4" s="931"/>
      <c r="E4" s="931"/>
      <c r="F4" s="931"/>
      <c r="G4" s="931"/>
      <c r="H4" s="931"/>
      <c r="I4" s="931"/>
      <c r="J4" s="931"/>
      <c r="K4" s="931"/>
      <c r="L4" s="931"/>
      <c r="M4" s="931"/>
      <c r="N4" s="931"/>
      <c r="O4" s="931"/>
      <c r="P4" s="931"/>
      <c r="Q4" s="931"/>
    </row>
    <row r="5" spans="2:18" ht="15">
      <c r="B5" s="576"/>
      <c r="C5" s="925">
        <v>2015</v>
      </c>
      <c r="D5" s="926"/>
      <c r="E5" s="926"/>
      <c r="F5" s="927"/>
      <c r="G5" s="925">
        <v>2016</v>
      </c>
      <c r="H5" s="926"/>
      <c r="I5" s="926"/>
      <c r="J5" s="927"/>
      <c r="K5" s="925">
        <v>2017</v>
      </c>
      <c r="L5" s="926"/>
      <c r="M5" s="926"/>
      <c r="N5" s="927"/>
      <c r="O5" s="925">
        <v>2018</v>
      </c>
      <c r="P5" s="926"/>
      <c r="Q5" s="926"/>
      <c r="R5" s="927"/>
    </row>
    <row r="6" spans="2:18" ht="15" customHeight="1">
      <c r="B6" s="577" t="s">
        <v>1448</v>
      </c>
      <c r="C6" s="578" t="s">
        <v>474</v>
      </c>
      <c r="D6" s="579" t="s">
        <v>1449</v>
      </c>
      <c r="E6" s="579" t="s">
        <v>1450</v>
      </c>
      <c r="F6" s="580" t="s">
        <v>108</v>
      </c>
      <c r="G6" s="578" t="s">
        <v>474</v>
      </c>
      <c r="H6" s="579" t="s">
        <v>1449</v>
      </c>
      <c r="I6" s="579" t="s">
        <v>101</v>
      </c>
      <c r="J6" s="580" t="s">
        <v>108</v>
      </c>
      <c r="K6" s="578" t="s">
        <v>474</v>
      </c>
      <c r="L6" s="579" t="s">
        <v>1449</v>
      </c>
      <c r="M6" s="579" t="s">
        <v>101</v>
      </c>
      <c r="N6" s="580" t="s">
        <v>108</v>
      </c>
      <c r="O6" s="578" t="s">
        <v>474</v>
      </c>
      <c r="P6" s="579" t="s">
        <v>1449</v>
      </c>
      <c r="Q6" s="579" t="s">
        <v>101</v>
      </c>
      <c r="R6" s="580" t="s">
        <v>108</v>
      </c>
    </row>
    <row r="7" spans="2:18" ht="7.5" customHeight="1">
      <c r="B7" s="581"/>
      <c r="C7" s="582"/>
      <c r="D7" s="583"/>
      <c r="E7" s="583"/>
      <c r="F7" s="584"/>
      <c r="G7" s="582"/>
      <c r="H7" s="583"/>
      <c r="I7" s="583"/>
      <c r="J7" s="584"/>
      <c r="K7" s="582"/>
      <c r="L7" s="583"/>
      <c r="M7" s="583"/>
      <c r="N7" s="584"/>
      <c r="O7" s="582"/>
      <c r="P7" s="583"/>
      <c r="Q7" s="583"/>
      <c r="R7" s="584"/>
    </row>
    <row r="8" spans="2:18">
      <c r="B8" s="482" t="s">
        <v>1451</v>
      </c>
      <c r="C8" s="585">
        <v>89175</v>
      </c>
      <c r="D8" s="586">
        <v>71344</v>
      </c>
      <c r="E8" s="165"/>
      <c r="F8" s="587">
        <v>160519</v>
      </c>
      <c r="G8" s="585">
        <v>89758</v>
      </c>
      <c r="H8" s="586">
        <v>71458</v>
      </c>
      <c r="I8" s="165"/>
      <c r="J8" s="587">
        <f>SUM(G8:I8)</f>
        <v>161216</v>
      </c>
      <c r="K8" s="585">
        <v>85925</v>
      </c>
      <c r="L8" s="586">
        <v>69917</v>
      </c>
      <c r="M8" s="165">
        <v>5</v>
      </c>
      <c r="N8" s="587">
        <f>SUM(K8:M8)</f>
        <v>155847</v>
      </c>
      <c r="O8" s="585">
        <v>77883</v>
      </c>
      <c r="P8" s="586">
        <v>64031</v>
      </c>
      <c r="Q8" s="165">
        <v>1</v>
      </c>
      <c r="R8" s="587">
        <f>SUM(O8:Q8)</f>
        <v>141915</v>
      </c>
    </row>
    <row r="9" spans="2:18">
      <c r="B9" s="482" t="s">
        <v>13</v>
      </c>
      <c r="C9" s="585">
        <v>258536</v>
      </c>
      <c r="D9" s="586">
        <v>212200</v>
      </c>
      <c r="E9" s="165"/>
      <c r="F9" s="587">
        <v>470736</v>
      </c>
      <c r="G9" s="585">
        <v>257721</v>
      </c>
      <c r="H9" s="586">
        <v>211544</v>
      </c>
      <c r="I9" s="165"/>
      <c r="J9" s="587">
        <f t="shared" ref="J9:J22" si="0">SUM(G9:I9)</f>
        <v>469265</v>
      </c>
      <c r="K9" s="585">
        <v>261959</v>
      </c>
      <c r="L9" s="586">
        <v>214942</v>
      </c>
      <c r="M9" s="165">
        <v>11</v>
      </c>
      <c r="N9" s="587">
        <f t="shared" ref="N9:N22" si="1">SUM(K9:M9)</f>
        <v>476912</v>
      </c>
      <c r="O9" s="585">
        <v>257235</v>
      </c>
      <c r="P9" s="586">
        <v>207488</v>
      </c>
      <c r="Q9" s="165">
        <v>5</v>
      </c>
      <c r="R9" s="587">
        <f t="shared" ref="R9:R22" si="2">SUM(O9:Q9)</f>
        <v>464728</v>
      </c>
    </row>
    <row r="10" spans="2:18">
      <c r="B10" s="482" t="s">
        <v>14</v>
      </c>
      <c r="C10" s="585">
        <v>294546</v>
      </c>
      <c r="D10" s="586">
        <v>280708</v>
      </c>
      <c r="E10" s="165"/>
      <c r="F10" s="587">
        <v>575254</v>
      </c>
      <c r="G10" s="585">
        <v>306759</v>
      </c>
      <c r="H10" s="586">
        <v>293349</v>
      </c>
      <c r="I10" s="165"/>
      <c r="J10" s="587">
        <f t="shared" si="0"/>
        <v>600108</v>
      </c>
      <c r="K10" s="585">
        <v>326262</v>
      </c>
      <c r="L10" s="586">
        <v>309630</v>
      </c>
      <c r="M10" s="165">
        <v>11</v>
      </c>
      <c r="N10" s="587">
        <f t="shared" si="1"/>
        <v>635903</v>
      </c>
      <c r="O10" s="585">
        <v>341432</v>
      </c>
      <c r="P10" s="586">
        <v>316735</v>
      </c>
      <c r="Q10" s="165">
        <v>10</v>
      </c>
      <c r="R10" s="587">
        <f t="shared" si="2"/>
        <v>658177</v>
      </c>
    </row>
    <row r="11" spans="2:18">
      <c r="B11" s="482" t="s">
        <v>15</v>
      </c>
      <c r="C11" s="585">
        <v>259955</v>
      </c>
      <c r="D11" s="586">
        <v>252164</v>
      </c>
      <c r="E11" s="165"/>
      <c r="F11" s="587">
        <v>512119</v>
      </c>
      <c r="G11" s="585">
        <v>262630</v>
      </c>
      <c r="H11" s="586">
        <v>257587</v>
      </c>
      <c r="I11" s="165"/>
      <c r="J11" s="587">
        <f t="shared" si="0"/>
        <v>520217</v>
      </c>
      <c r="K11" s="585">
        <v>276997</v>
      </c>
      <c r="L11" s="586">
        <v>272169</v>
      </c>
      <c r="M11" s="165">
        <v>10</v>
      </c>
      <c r="N11" s="587">
        <f t="shared" si="1"/>
        <v>549176</v>
      </c>
      <c r="O11" s="585">
        <v>301533</v>
      </c>
      <c r="P11" s="586">
        <v>289569</v>
      </c>
      <c r="Q11" s="165">
        <v>10</v>
      </c>
      <c r="R11" s="587">
        <f t="shared" si="2"/>
        <v>591112</v>
      </c>
    </row>
    <row r="12" spans="2:18">
      <c r="B12" s="482" t="s">
        <v>16</v>
      </c>
      <c r="C12" s="585">
        <v>243576</v>
      </c>
      <c r="D12" s="586">
        <v>229217</v>
      </c>
      <c r="E12" s="165"/>
      <c r="F12" s="587">
        <v>472793</v>
      </c>
      <c r="G12" s="585">
        <v>247270</v>
      </c>
      <c r="H12" s="586">
        <v>237027</v>
      </c>
      <c r="I12" s="165"/>
      <c r="J12" s="587">
        <f t="shared" si="0"/>
        <v>484297</v>
      </c>
      <c r="K12" s="585">
        <v>260684</v>
      </c>
      <c r="L12" s="586">
        <v>252629</v>
      </c>
      <c r="M12" s="165">
        <v>5</v>
      </c>
      <c r="N12" s="587">
        <f t="shared" si="1"/>
        <v>513318</v>
      </c>
      <c r="O12" s="585">
        <v>273296</v>
      </c>
      <c r="P12" s="586">
        <v>263058</v>
      </c>
      <c r="Q12" s="165">
        <v>6</v>
      </c>
      <c r="R12" s="587">
        <f t="shared" si="2"/>
        <v>536360</v>
      </c>
    </row>
    <row r="13" spans="2:18">
      <c r="B13" s="482" t="s">
        <v>17</v>
      </c>
      <c r="C13" s="585">
        <v>267898</v>
      </c>
      <c r="D13" s="586">
        <v>239191</v>
      </c>
      <c r="E13" s="165"/>
      <c r="F13" s="587">
        <v>507089</v>
      </c>
      <c r="G13" s="585">
        <v>262672</v>
      </c>
      <c r="H13" s="586">
        <v>240239</v>
      </c>
      <c r="I13" s="165"/>
      <c r="J13" s="587">
        <f t="shared" si="0"/>
        <v>502911</v>
      </c>
      <c r="K13" s="585">
        <v>259218</v>
      </c>
      <c r="L13" s="586">
        <v>240786</v>
      </c>
      <c r="M13" s="165">
        <v>1</v>
      </c>
      <c r="N13" s="587">
        <f t="shared" si="1"/>
        <v>500005</v>
      </c>
      <c r="O13" s="585">
        <v>259260</v>
      </c>
      <c r="P13" s="586">
        <v>240372</v>
      </c>
      <c r="Q13" s="165">
        <v>2</v>
      </c>
      <c r="R13" s="587">
        <f t="shared" si="2"/>
        <v>499634</v>
      </c>
    </row>
    <row r="14" spans="2:18">
      <c r="B14" s="482" t="s">
        <v>18</v>
      </c>
      <c r="C14" s="585">
        <v>272449</v>
      </c>
      <c r="D14" s="586">
        <v>233500</v>
      </c>
      <c r="E14" s="165"/>
      <c r="F14" s="587">
        <v>505949</v>
      </c>
      <c r="G14" s="585">
        <v>266897</v>
      </c>
      <c r="H14" s="586">
        <v>234389</v>
      </c>
      <c r="I14" s="165"/>
      <c r="J14" s="587">
        <f t="shared" si="0"/>
        <v>501286</v>
      </c>
      <c r="K14" s="585">
        <v>268364</v>
      </c>
      <c r="L14" s="586">
        <v>240412</v>
      </c>
      <c r="M14" s="165">
        <v>2</v>
      </c>
      <c r="N14" s="587">
        <f t="shared" si="1"/>
        <v>508778</v>
      </c>
      <c r="O14" s="585">
        <v>271982</v>
      </c>
      <c r="P14" s="586">
        <v>244507</v>
      </c>
      <c r="Q14" s="165">
        <v>4</v>
      </c>
      <c r="R14" s="587">
        <f t="shared" si="2"/>
        <v>516493</v>
      </c>
    </row>
    <row r="15" spans="2:18">
      <c r="B15" s="482" t="s">
        <v>19</v>
      </c>
      <c r="C15" s="585">
        <v>280101</v>
      </c>
      <c r="D15" s="586">
        <v>230014</v>
      </c>
      <c r="E15" s="165"/>
      <c r="F15" s="587">
        <v>510115</v>
      </c>
      <c r="G15" s="585">
        <v>280084</v>
      </c>
      <c r="H15" s="586">
        <v>231770</v>
      </c>
      <c r="I15" s="165"/>
      <c r="J15" s="587">
        <f t="shared" si="0"/>
        <v>511854</v>
      </c>
      <c r="K15" s="585">
        <v>281455</v>
      </c>
      <c r="L15" s="586">
        <v>238381</v>
      </c>
      <c r="M15" s="165">
        <v>1</v>
      </c>
      <c r="N15" s="587">
        <f t="shared" si="1"/>
        <v>519837</v>
      </c>
      <c r="O15" s="585">
        <v>282167</v>
      </c>
      <c r="P15" s="586">
        <v>240596</v>
      </c>
      <c r="Q15" s="165">
        <v>2</v>
      </c>
      <c r="R15" s="587">
        <f t="shared" si="2"/>
        <v>522765</v>
      </c>
    </row>
    <row r="16" spans="2:18">
      <c r="B16" s="482" t="s">
        <v>20</v>
      </c>
      <c r="C16" s="585">
        <v>242037</v>
      </c>
      <c r="D16" s="586">
        <v>189295</v>
      </c>
      <c r="E16" s="165"/>
      <c r="F16" s="587">
        <v>431332</v>
      </c>
      <c r="G16" s="585">
        <v>248000</v>
      </c>
      <c r="H16" s="586">
        <v>190211</v>
      </c>
      <c r="I16" s="165"/>
      <c r="J16" s="587">
        <f t="shared" si="0"/>
        <v>438211</v>
      </c>
      <c r="K16" s="585">
        <v>257862</v>
      </c>
      <c r="L16" s="586">
        <v>207252</v>
      </c>
      <c r="M16" s="165"/>
      <c r="N16" s="587">
        <f t="shared" si="1"/>
        <v>465114</v>
      </c>
      <c r="O16" s="585">
        <v>268061</v>
      </c>
      <c r="P16" s="586">
        <v>215796</v>
      </c>
      <c r="Q16" s="165"/>
      <c r="R16" s="587">
        <f t="shared" si="2"/>
        <v>483857</v>
      </c>
    </row>
    <row r="17" spans="1:21">
      <c r="B17" s="482" t="s">
        <v>21</v>
      </c>
      <c r="C17" s="585">
        <v>196074</v>
      </c>
      <c r="D17" s="586">
        <v>208367</v>
      </c>
      <c r="E17" s="165"/>
      <c r="F17" s="587">
        <v>404441</v>
      </c>
      <c r="G17" s="585">
        <v>196317</v>
      </c>
      <c r="H17" s="586">
        <v>195357</v>
      </c>
      <c r="I17" s="165"/>
      <c r="J17" s="587">
        <f t="shared" si="0"/>
        <v>391674</v>
      </c>
      <c r="K17" s="585">
        <v>213706</v>
      </c>
      <c r="L17" s="586">
        <v>237823</v>
      </c>
      <c r="M17" s="165"/>
      <c r="N17" s="587">
        <f t="shared" si="1"/>
        <v>451529</v>
      </c>
      <c r="O17" s="585">
        <v>220862</v>
      </c>
      <c r="P17" s="586">
        <v>249307</v>
      </c>
      <c r="Q17" s="165">
        <v>1</v>
      </c>
      <c r="R17" s="587">
        <f t="shared" si="2"/>
        <v>470170</v>
      </c>
    </row>
    <row r="18" spans="1:21">
      <c r="B18" s="482" t="s">
        <v>22</v>
      </c>
      <c r="C18" s="585">
        <v>220006</v>
      </c>
      <c r="D18" s="586">
        <v>223734</v>
      </c>
      <c r="E18" s="165"/>
      <c r="F18" s="587">
        <v>443740</v>
      </c>
      <c r="G18" s="585">
        <v>205371</v>
      </c>
      <c r="H18" s="586">
        <v>186494</v>
      </c>
      <c r="I18" s="165"/>
      <c r="J18" s="587">
        <f t="shared" si="0"/>
        <v>391865</v>
      </c>
      <c r="K18" s="585">
        <v>240641</v>
      </c>
      <c r="L18" s="586">
        <v>251018</v>
      </c>
      <c r="M18" s="165"/>
      <c r="N18" s="587">
        <f t="shared" si="1"/>
        <v>491659</v>
      </c>
      <c r="O18" s="585">
        <v>254310</v>
      </c>
      <c r="P18" s="586">
        <v>268024</v>
      </c>
      <c r="Q18" s="165"/>
      <c r="R18" s="587">
        <f t="shared" si="2"/>
        <v>522334</v>
      </c>
    </row>
    <row r="19" spans="1:21">
      <c r="B19" s="482" t="s">
        <v>23</v>
      </c>
      <c r="C19" s="585">
        <v>169116</v>
      </c>
      <c r="D19" s="586">
        <v>172026</v>
      </c>
      <c r="E19" s="165"/>
      <c r="F19" s="587">
        <v>341142</v>
      </c>
      <c r="G19" s="585">
        <v>140222</v>
      </c>
      <c r="H19" s="586">
        <v>119926</v>
      </c>
      <c r="I19" s="165"/>
      <c r="J19" s="587">
        <f t="shared" si="0"/>
        <v>260148</v>
      </c>
      <c r="K19" s="585">
        <v>191265</v>
      </c>
      <c r="L19" s="586">
        <v>198251</v>
      </c>
      <c r="M19" s="165"/>
      <c r="N19" s="587">
        <f t="shared" si="1"/>
        <v>389516</v>
      </c>
      <c r="O19" s="585">
        <v>199835</v>
      </c>
      <c r="P19" s="586">
        <v>210843</v>
      </c>
      <c r="Q19" s="165"/>
      <c r="R19" s="587">
        <f t="shared" si="2"/>
        <v>410678</v>
      </c>
    </row>
    <row r="20" spans="1:21">
      <c r="B20" s="482" t="s">
        <v>24</v>
      </c>
      <c r="C20" s="585">
        <v>107925</v>
      </c>
      <c r="D20" s="586">
        <v>126080</v>
      </c>
      <c r="E20" s="165"/>
      <c r="F20" s="587">
        <v>234005</v>
      </c>
      <c r="G20" s="585">
        <v>73092</v>
      </c>
      <c r="H20" s="586">
        <v>64865</v>
      </c>
      <c r="I20" s="165"/>
      <c r="J20" s="587">
        <f t="shared" si="0"/>
        <v>137957</v>
      </c>
      <c r="K20" s="585">
        <v>123972</v>
      </c>
      <c r="L20" s="586">
        <v>140979</v>
      </c>
      <c r="M20" s="165"/>
      <c r="N20" s="587">
        <f t="shared" si="1"/>
        <v>264951</v>
      </c>
      <c r="O20" s="585">
        <v>132380</v>
      </c>
      <c r="P20" s="586">
        <v>149865</v>
      </c>
      <c r="Q20" s="165"/>
      <c r="R20" s="587">
        <f t="shared" si="2"/>
        <v>282245</v>
      </c>
    </row>
    <row r="21" spans="1:21">
      <c r="B21" s="482" t="s">
        <v>1452</v>
      </c>
      <c r="C21" s="585">
        <v>114743</v>
      </c>
      <c r="D21" s="586">
        <v>203784</v>
      </c>
      <c r="E21" s="165">
        <v>0</v>
      </c>
      <c r="F21" s="587">
        <v>318527</v>
      </c>
      <c r="G21" s="585">
        <v>45706</v>
      </c>
      <c r="H21" s="586">
        <v>61322</v>
      </c>
      <c r="I21" s="165"/>
      <c r="J21" s="587">
        <f t="shared" si="0"/>
        <v>107028</v>
      </c>
      <c r="K21" s="585">
        <v>126905</v>
      </c>
      <c r="L21" s="586">
        <v>219588</v>
      </c>
      <c r="M21" s="165"/>
      <c r="N21" s="587">
        <f t="shared" si="1"/>
        <v>346493</v>
      </c>
      <c r="O21" s="585">
        <v>132925</v>
      </c>
      <c r="P21" s="586">
        <v>227322</v>
      </c>
      <c r="Q21" s="165"/>
      <c r="R21" s="587">
        <f t="shared" si="2"/>
        <v>360247</v>
      </c>
    </row>
    <row r="22" spans="1:21">
      <c r="A22" s="298"/>
      <c r="B22" s="482" t="s">
        <v>100</v>
      </c>
      <c r="C22" s="585">
        <v>15</v>
      </c>
      <c r="D22" s="586">
        <v>8</v>
      </c>
      <c r="E22" s="586">
        <v>148836</v>
      </c>
      <c r="F22" s="587">
        <v>148859</v>
      </c>
      <c r="G22" s="585">
        <v>4178</v>
      </c>
      <c r="H22" s="586">
        <v>4190</v>
      </c>
      <c r="I22" s="586">
        <v>20155</v>
      </c>
      <c r="J22" s="587">
        <f t="shared" si="0"/>
        <v>28523</v>
      </c>
      <c r="K22" s="585">
        <v>126</v>
      </c>
      <c r="L22" s="586">
        <v>57</v>
      </c>
      <c r="M22" s="586">
        <v>1017</v>
      </c>
      <c r="N22" s="587">
        <f t="shared" si="1"/>
        <v>1200</v>
      </c>
      <c r="O22" s="585">
        <v>126</v>
      </c>
      <c r="P22" s="586">
        <v>40</v>
      </c>
      <c r="Q22" s="586">
        <v>183311</v>
      </c>
      <c r="R22" s="587">
        <f t="shared" si="2"/>
        <v>183477</v>
      </c>
    </row>
    <row r="23" spans="1:21" ht="6" customHeight="1">
      <c r="A23" s="298"/>
      <c r="B23" s="165"/>
      <c r="C23" s="586"/>
      <c r="D23" s="586"/>
      <c r="E23" s="165"/>
      <c r="F23" s="586"/>
      <c r="G23" s="586"/>
      <c r="H23" s="586"/>
      <c r="I23" s="165"/>
      <c r="J23" s="586"/>
      <c r="K23" s="586"/>
      <c r="L23" s="586"/>
      <c r="M23" s="165"/>
      <c r="N23" s="586"/>
      <c r="O23" s="586"/>
      <c r="P23" s="586"/>
      <c r="Q23" s="165"/>
      <c r="R23" s="586"/>
    </row>
    <row r="24" spans="1:21">
      <c r="A24" s="298"/>
      <c r="B24" s="481" t="s">
        <v>1453</v>
      </c>
      <c r="C24" s="588">
        <f>SUM(C7:C22)</f>
        <v>3016152</v>
      </c>
      <c r="D24" s="588">
        <f>SUM(D7:D22)</f>
        <v>2871632</v>
      </c>
      <c r="E24" s="588">
        <f>SUM(E7:E22)</f>
        <v>148836</v>
      </c>
      <c r="F24" s="588">
        <f>SUM(F8:F22)</f>
        <v>6036620</v>
      </c>
      <c r="G24" s="588">
        <f>SUM(G7:G22)</f>
        <v>2886677</v>
      </c>
      <c r="H24" s="588">
        <f>SUM(H7:H22)</f>
        <v>2599728</v>
      </c>
      <c r="I24" s="588">
        <f>SUM(I7:I22)</f>
        <v>20155</v>
      </c>
      <c r="J24" s="588">
        <f>SUM(J8:J22)</f>
        <v>5506560</v>
      </c>
      <c r="K24" s="588">
        <f>SUM(K7:K22)</f>
        <v>3175341</v>
      </c>
      <c r="L24" s="588">
        <f>SUM(L7:L22)</f>
        <v>3093834</v>
      </c>
      <c r="M24" s="588">
        <f>SUM(M7:M22)</f>
        <v>1063</v>
      </c>
      <c r="N24" s="588">
        <f>SUM(N8:N22)</f>
        <v>6270238</v>
      </c>
      <c r="O24" s="588">
        <f>SUM(O7:O22)</f>
        <v>3273287</v>
      </c>
      <c r="P24" s="588">
        <f>SUM(P7:P22)</f>
        <v>3187553</v>
      </c>
      <c r="Q24" s="588">
        <f>SUM(Q7:Q22)</f>
        <v>183352</v>
      </c>
      <c r="R24" s="588">
        <f>SUM(R8:R22)</f>
        <v>6644192</v>
      </c>
    </row>
    <row r="25" spans="1:21" ht="15" customHeight="1">
      <c r="A25" s="298"/>
      <c r="C25" s="721"/>
      <c r="D25" s="721"/>
      <c r="E25" s="721"/>
      <c r="F25" s="721"/>
      <c r="G25" s="721"/>
      <c r="H25" s="721"/>
      <c r="I25" s="721"/>
      <c r="J25" s="721"/>
      <c r="K25" s="721"/>
      <c r="L25" s="721"/>
      <c r="M25" s="721"/>
      <c r="N25" s="721"/>
      <c r="O25" s="721"/>
      <c r="P25" s="721"/>
      <c r="Q25" s="721"/>
      <c r="R25" s="721"/>
      <c r="S25" s="721"/>
      <c r="T25" s="721"/>
      <c r="U25" s="721"/>
    </row>
    <row r="26" spans="1:21">
      <c r="A26" s="298"/>
    </row>
    <row r="27" spans="1:21">
      <c r="A27" s="589"/>
      <c r="B27" s="546" t="s">
        <v>1454</v>
      </c>
    </row>
    <row r="28" spans="1:21">
      <c r="A28" s="589"/>
      <c r="B28" s="52" t="s">
        <v>1455</v>
      </c>
    </row>
    <row r="29" spans="1:21">
      <c r="A29" s="589"/>
      <c r="B29" s="52" t="s">
        <v>1456</v>
      </c>
    </row>
    <row r="30" spans="1:21">
      <c r="A30" s="589"/>
      <c r="B30" s="52" t="s">
        <v>1960</v>
      </c>
    </row>
    <row r="31" spans="1:21">
      <c r="A31" s="589"/>
      <c r="B31" s="52"/>
    </row>
    <row r="32" spans="1:21" ht="15" customHeight="1">
      <c r="A32" s="589"/>
      <c r="B32" s="546" t="s">
        <v>27</v>
      </c>
    </row>
    <row r="33" spans="1:2">
      <c r="A33" s="589"/>
      <c r="B33" s="734" t="s">
        <v>1590</v>
      </c>
    </row>
    <row r="34" spans="1:2" ht="14.25" customHeight="1">
      <c r="A34" s="298"/>
      <c r="B34" s="548" t="s">
        <v>1457</v>
      </c>
    </row>
    <row r="35" spans="1:2" ht="12" customHeight="1">
      <c r="A35" s="298"/>
    </row>
    <row r="36" spans="1:2">
      <c r="A36" s="298"/>
    </row>
    <row r="37" spans="1:2">
      <c r="A37" s="298"/>
    </row>
    <row r="38" spans="1:2">
      <c r="A38" s="298"/>
    </row>
    <row r="39" spans="1:2">
      <c r="A39" s="589"/>
    </row>
    <row r="40" spans="1:2">
      <c r="A40" s="589"/>
    </row>
    <row r="41" spans="1:2">
      <c r="A41" s="298"/>
    </row>
    <row r="42" spans="1:2">
      <c r="A42" s="298"/>
    </row>
    <row r="43" spans="1:2">
      <c r="A43" s="298"/>
    </row>
    <row r="44" spans="1:2">
      <c r="A44" s="298"/>
    </row>
    <row r="45" spans="1:2">
      <c r="A45" s="298"/>
    </row>
    <row r="46" spans="1:2">
      <c r="A46" s="298"/>
    </row>
    <row r="47" spans="1:2">
      <c r="A47" s="589"/>
    </row>
    <row r="48" spans="1:2">
      <c r="A48" s="589"/>
    </row>
    <row r="49" spans="1:1" ht="13.5" customHeight="1">
      <c r="A49" s="589"/>
    </row>
    <row r="50" spans="1:1">
      <c r="A50" s="589"/>
    </row>
    <row r="51" spans="1:1">
      <c r="A51" s="589"/>
    </row>
    <row r="52" spans="1:1" ht="3.75" customHeight="1"/>
    <row r="61" spans="1:1" ht="5.25" customHeight="1"/>
    <row r="62" spans="1:1">
      <c r="A62" s="41"/>
    </row>
    <row r="63" spans="1:1">
      <c r="A63" s="41"/>
    </row>
    <row r="64" spans="1:1">
      <c r="A64" s="41"/>
    </row>
    <row r="65" spans="1:1">
      <c r="A65" s="41"/>
    </row>
    <row r="66" spans="1:1">
      <c r="A66" s="41"/>
    </row>
    <row r="67" spans="1:1">
      <c r="A67" s="41"/>
    </row>
    <row r="68" spans="1:1">
      <c r="A68" s="41"/>
    </row>
    <row r="69" spans="1:1">
      <c r="A69" s="41"/>
    </row>
    <row r="70" spans="1:1">
      <c r="A70" s="41"/>
    </row>
    <row r="71" spans="1:1">
      <c r="A71" s="41"/>
    </row>
    <row r="72" spans="1:1">
      <c r="A72" s="41"/>
    </row>
    <row r="73" spans="1:1">
      <c r="A73" s="41"/>
    </row>
    <row r="74" spans="1:1">
      <c r="A74" s="41"/>
    </row>
    <row r="75" spans="1:1">
      <c r="A75" s="41"/>
    </row>
    <row r="76" spans="1:1">
      <c r="A76" s="41"/>
    </row>
    <row r="77" spans="1:1">
      <c r="A77" s="41"/>
    </row>
    <row r="78" spans="1:1" ht="5.25" customHeight="1">
      <c r="A78" s="41"/>
    </row>
  </sheetData>
  <mergeCells count="8">
    <mergeCell ref="G5:J5"/>
    <mergeCell ref="K5:N5"/>
    <mergeCell ref="O5:R5"/>
    <mergeCell ref="B1:Q1"/>
    <mergeCell ref="B2:Q2"/>
    <mergeCell ref="B3:Q3"/>
    <mergeCell ref="C4:Q4"/>
    <mergeCell ref="C5:F5"/>
  </mergeCells>
  <hyperlinks>
    <hyperlink ref="B1:Q1" location="'Sección C'!A4" display="TABLA C08"/>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30"/>
  <sheetViews>
    <sheetView showGridLines="0" zoomScale="90" zoomScaleNormal="90" workbookViewId="0">
      <selection sqref="A1:L1"/>
    </sheetView>
  </sheetViews>
  <sheetFormatPr baseColWidth="10" defaultColWidth="11.42578125" defaultRowHeight="15"/>
  <cols>
    <col min="1" max="1" width="27.7109375" style="21" bestFit="1" customWidth="1"/>
    <col min="2" max="3" width="11.42578125" style="21"/>
    <col min="4" max="4" width="17.85546875" style="21" customWidth="1"/>
    <col min="5" max="5" width="9.7109375" style="21" customWidth="1"/>
    <col min="6" max="6" width="15" style="21" customWidth="1"/>
    <col min="7" max="7" width="10.85546875" style="21" customWidth="1"/>
    <col min="8" max="8" width="11.42578125" style="21"/>
    <col min="9" max="9" width="14.28515625" style="21" bestFit="1" customWidth="1"/>
    <col min="10" max="10" width="11.42578125" style="21"/>
    <col min="11" max="11" width="14.7109375" style="21" customWidth="1"/>
    <col min="12" max="12" width="12.5703125" style="21" customWidth="1"/>
    <col min="13" max="16384" width="11.42578125" style="21"/>
  </cols>
  <sheetData>
    <row r="1" spans="1:12">
      <c r="A1" s="881" t="s">
        <v>95</v>
      </c>
      <c r="B1" s="881"/>
      <c r="C1" s="881"/>
      <c r="D1" s="881"/>
      <c r="E1" s="881"/>
      <c r="F1" s="881"/>
      <c r="G1" s="881"/>
      <c r="H1" s="881"/>
      <c r="I1" s="881"/>
      <c r="J1" s="881"/>
      <c r="K1" s="881"/>
      <c r="L1" s="881"/>
    </row>
    <row r="2" spans="1:12">
      <c r="A2" s="894" t="s">
        <v>96</v>
      </c>
      <c r="B2" s="894"/>
      <c r="C2" s="894"/>
      <c r="D2" s="894"/>
      <c r="E2" s="894"/>
      <c r="F2" s="894"/>
      <c r="G2" s="894"/>
      <c r="H2" s="894"/>
      <c r="I2" s="894"/>
      <c r="J2" s="894"/>
      <c r="K2" s="894"/>
      <c r="L2" s="894"/>
    </row>
    <row r="3" spans="1:12">
      <c r="A3" s="895" t="s">
        <v>1592</v>
      </c>
      <c r="B3" s="895"/>
      <c r="C3" s="895"/>
      <c r="D3" s="895"/>
      <c r="E3" s="895"/>
      <c r="F3" s="895"/>
      <c r="G3" s="895"/>
      <c r="H3" s="895"/>
      <c r="I3" s="895"/>
      <c r="J3" s="895"/>
      <c r="K3" s="895"/>
      <c r="L3" s="895"/>
    </row>
    <row r="4" spans="1:12" ht="15.75" thickBot="1">
      <c r="A4" s="156"/>
      <c r="B4" s="156"/>
      <c r="C4" s="156"/>
      <c r="D4" s="156"/>
      <c r="E4" s="156"/>
      <c r="F4" s="156"/>
      <c r="G4" s="156"/>
      <c r="H4" s="156"/>
      <c r="I4" s="156"/>
      <c r="J4" s="156"/>
      <c r="K4" s="156"/>
      <c r="L4" s="156"/>
    </row>
    <row r="5" spans="1:12">
      <c r="A5" s="157"/>
      <c r="B5" s="932">
        <v>2017</v>
      </c>
      <c r="C5" s="932"/>
      <c r="D5" s="932"/>
      <c r="E5" s="932"/>
      <c r="F5" s="932"/>
      <c r="G5" s="932">
        <v>2018</v>
      </c>
      <c r="H5" s="932"/>
      <c r="I5" s="932"/>
      <c r="J5" s="932"/>
      <c r="K5" s="932"/>
      <c r="L5" s="157"/>
    </row>
    <row r="6" spans="1:12">
      <c r="A6" s="495" t="s">
        <v>97</v>
      </c>
      <c r="B6" s="171" t="s">
        <v>98</v>
      </c>
      <c r="C6" s="158" t="s">
        <v>99</v>
      </c>
      <c r="D6" s="159" t="s">
        <v>101</v>
      </c>
      <c r="E6" s="158" t="s">
        <v>100</v>
      </c>
      <c r="F6" s="170" t="s">
        <v>1593</v>
      </c>
      <c r="G6" s="171" t="s">
        <v>98</v>
      </c>
      <c r="H6" s="158" t="s">
        <v>99</v>
      </c>
      <c r="I6" s="159" t="s">
        <v>101</v>
      </c>
      <c r="J6" s="158" t="s">
        <v>100</v>
      </c>
      <c r="K6" s="170" t="s">
        <v>1037</v>
      </c>
      <c r="L6" s="159" t="s">
        <v>102</v>
      </c>
    </row>
    <row r="7" spans="1:12">
      <c r="A7" s="20" t="s">
        <v>103</v>
      </c>
      <c r="B7" s="172">
        <v>5730821</v>
      </c>
      <c r="C7" s="54">
        <v>6492905</v>
      </c>
      <c r="D7" s="54">
        <v>19</v>
      </c>
      <c r="E7" s="54">
        <v>12980</v>
      </c>
      <c r="F7" s="55">
        <f>SUM(B7:E7)</f>
        <v>12236725</v>
      </c>
      <c r="G7" s="736">
        <v>5858244</v>
      </c>
      <c r="H7" s="736">
        <v>6641237</v>
      </c>
      <c r="I7" s="736">
        <v>52</v>
      </c>
      <c r="J7" s="736">
        <v>11438</v>
      </c>
      <c r="K7" s="55">
        <f>SUM(G7:J7)</f>
        <v>12510971</v>
      </c>
      <c r="L7" s="56">
        <f>(K7-F7)/F7</f>
        <v>2.2411715552976798E-2</v>
      </c>
    </row>
    <row r="8" spans="1:12">
      <c r="A8" s="165" t="s">
        <v>1040</v>
      </c>
      <c r="B8" s="172">
        <v>59490</v>
      </c>
      <c r="C8" s="166">
        <v>70571</v>
      </c>
      <c r="D8" s="166">
        <v>0</v>
      </c>
      <c r="E8" s="166">
        <v>81</v>
      </c>
      <c r="F8" s="164">
        <f>SUM(B8:E8)</f>
        <v>130142</v>
      </c>
      <c r="G8" s="736">
        <v>60421</v>
      </c>
      <c r="H8" s="736">
        <v>71433</v>
      </c>
      <c r="I8" s="736">
        <v>0</v>
      </c>
      <c r="J8" s="736">
        <v>79</v>
      </c>
      <c r="K8" s="164">
        <f>SUM(G8:J8)</f>
        <v>131933</v>
      </c>
      <c r="L8" s="56">
        <f>(K8-F8)/F8</f>
        <v>1.3761890857678536E-2</v>
      </c>
    </row>
    <row r="9" spans="1:12">
      <c r="A9" s="167" t="s">
        <v>104</v>
      </c>
      <c r="B9" s="173">
        <f t="shared" ref="B9:K9" si="0">SUM(B7:B8)</f>
        <v>5790311</v>
      </c>
      <c r="C9" s="168">
        <f t="shared" si="0"/>
        <v>6563476</v>
      </c>
      <c r="D9" s="168">
        <f t="shared" si="0"/>
        <v>19</v>
      </c>
      <c r="E9" s="168">
        <f t="shared" si="0"/>
        <v>13061</v>
      </c>
      <c r="F9" s="168">
        <f t="shared" si="0"/>
        <v>12366867</v>
      </c>
      <c r="G9" s="173">
        <f t="shared" si="0"/>
        <v>5918665</v>
      </c>
      <c r="H9" s="168">
        <f t="shared" si="0"/>
        <v>6712670</v>
      </c>
      <c r="I9" s="168">
        <f t="shared" si="0"/>
        <v>52</v>
      </c>
      <c r="J9" s="168">
        <f t="shared" si="0"/>
        <v>11517</v>
      </c>
      <c r="K9" s="168">
        <f t="shared" si="0"/>
        <v>12642904</v>
      </c>
      <c r="L9" s="169">
        <f>(K9-F9)/F9</f>
        <v>2.2320689629798718E-2</v>
      </c>
    </row>
    <row r="11" spans="1:12">
      <c r="A11" s="51" t="s">
        <v>27</v>
      </c>
    </row>
    <row r="12" spans="1:12">
      <c r="A12" s="734" t="s">
        <v>1590</v>
      </c>
    </row>
    <row r="14" spans="1:12">
      <c r="A14" s="57" t="s">
        <v>72</v>
      </c>
    </row>
    <row r="15" spans="1:12">
      <c r="A15" s="58" t="s">
        <v>1594</v>
      </c>
    </row>
    <row r="16" spans="1:12">
      <c r="A16" s="58" t="s">
        <v>1595</v>
      </c>
    </row>
    <row r="24" spans="6:6">
      <c r="F24" s="69"/>
    </row>
    <row r="25" spans="6:6">
      <c r="F25" s="69"/>
    </row>
    <row r="26" spans="6:6">
      <c r="F26" s="69"/>
    </row>
    <row r="27" spans="6:6">
      <c r="F27" s="69"/>
    </row>
    <row r="28" spans="6:6">
      <c r="F28" s="69"/>
    </row>
    <row r="29" spans="6:6">
      <c r="F29" s="69"/>
    </row>
    <row r="30" spans="6:6">
      <c r="F30" s="69"/>
    </row>
  </sheetData>
  <mergeCells count="5">
    <mergeCell ref="A1:L1"/>
    <mergeCell ref="A2:L2"/>
    <mergeCell ref="A3:L3"/>
    <mergeCell ref="B5:F5"/>
    <mergeCell ref="G5:K5"/>
  </mergeCells>
  <hyperlinks>
    <hyperlink ref="A1:I1" location="Indice!B13" display="TABLA N° 1.1.1"/>
    <hyperlink ref="A1:L1" location="'Sección C'!A1" display="TABLA C09"/>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39"/>
  <sheetViews>
    <sheetView showGridLines="0" zoomScale="90" zoomScaleNormal="90" workbookViewId="0">
      <selection sqref="A1:K1"/>
    </sheetView>
  </sheetViews>
  <sheetFormatPr baseColWidth="10" defaultColWidth="11.42578125" defaultRowHeight="15"/>
  <cols>
    <col min="1" max="1" width="42.140625" style="21" customWidth="1"/>
    <col min="2" max="3" width="11.140625" style="21" bestFit="1" customWidth="1"/>
    <col min="4" max="4" width="14.140625" style="21" bestFit="1" customWidth="1"/>
    <col min="5" max="5" width="8.7109375" style="21" bestFit="1" customWidth="1"/>
    <col min="6" max="6" width="12.140625" style="21" bestFit="1" customWidth="1"/>
    <col min="7" max="8" width="11.140625" style="125" bestFit="1" customWidth="1"/>
    <col min="9" max="9" width="14.28515625" style="125" bestFit="1" customWidth="1"/>
    <col min="10" max="10" width="8.7109375" style="125" bestFit="1" customWidth="1"/>
    <col min="11" max="11" width="12.140625" style="125" bestFit="1" customWidth="1"/>
    <col min="12" max="16384" width="11.42578125" style="21"/>
  </cols>
  <sheetData>
    <row r="1" spans="1:11">
      <c r="A1" s="881" t="s">
        <v>105</v>
      </c>
      <c r="B1" s="881"/>
      <c r="C1" s="881"/>
      <c r="D1" s="881"/>
      <c r="E1" s="881"/>
      <c r="F1" s="881"/>
      <c r="G1" s="881"/>
      <c r="H1" s="881"/>
      <c r="I1" s="881"/>
      <c r="J1" s="881"/>
      <c r="K1" s="881"/>
    </row>
    <row r="2" spans="1:11">
      <c r="A2" s="895" t="s">
        <v>1596</v>
      </c>
      <c r="B2" s="895"/>
      <c r="C2" s="895"/>
      <c r="D2" s="895"/>
      <c r="E2" s="895"/>
      <c r="F2" s="895"/>
      <c r="G2" s="895"/>
      <c r="H2" s="895"/>
      <c r="I2" s="895"/>
      <c r="J2" s="895"/>
      <c r="K2" s="895"/>
    </row>
    <row r="3" spans="1:11">
      <c r="G3" s="21"/>
      <c r="H3" s="21"/>
      <c r="I3" s="21"/>
      <c r="J3" s="21"/>
      <c r="K3" s="21"/>
    </row>
    <row r="4" spans="1:11" ht="15.75" thickBot="1">
      <c r="A4" s="156"/>
      <c r="B4" s="156"/>
      <c r="C4" s="156"/>
      <c r="D4" s="156"/>
      <c r="E4" s="156"/>
      <c r="F4" s="156"/>
      <c r="G4" s="156"/>
      <c r="H4" s="156"/>
      <c r="I4" s="156"/>
      <c r="J4" s="156"/>
      <c r="K4" s="156"/>
    </row>
    <row r="5" spans="1:11">
      <c r="A5" s="165"/>
      <c r="B5" s="933">
        <v>2017</v>
      </c>
      <c r="C5" s="933"/>
      <c r="D5" s="933"/>
      <c r="E5" s="933"/>
      <c r="F5" s="933"/>
      <c r="G5" s="933">
        <v>2018</v>
      </c>
      <c r="H5" s="933"/>
      <c r="I5" s="933"/>
      <c r="J5" s="933"/>
      <c r="K5" s="933"/>
    </row>
    <row r="6" spans="1:11" ht="25.5">
      <c r="A6" s="495" t="s">
        <v>107</v>
      </c>
      <c r="B6" s="171" t="s">
        <v>98</v>
      </c>
      <c r="C6" s="158" t="s">
        <v>99</v>
      </c>
      <c r="D6" s="159" t="s">
        <v>101</v>
      </c>
      <c r="E6" s="158" t="s">
        <v>100</v>
      </c>
      <c r="F6" s="741" t="s">
        <v>108</v>
      </c>
      <c r="G6" s="158" t="s">
        <v>98</v>
      </c>
      <c r="H6" s="158" t="s">
        <v>99</v>
      </c>
      <c r="I6" s="159" t="s">
        <v>101</v>
      </c>
      <c r="J6" s="158" t="s">
        <v>100</v>
      </c>
      <c r="K6" s="158" t="s">
        <v>108</v>
      </c>
    </row>
    <row r="7" spans="1:11" ht="15.75" customHeight="1">
      <c r="A7" s="20" t="s">
        <v>114</v>
      </c>
      <c r="B7" s="179">
        <v>83259</v>
      </c>
      <c r="C7" s="59">
        <v>99157</v>
      </c>
      <c r="D7" s="59">
        <v>2</v>
      </c>
      <c r="E7" s="59">
        <v>120</v>
      </c>
      <c r="F7" s="742">
        <f t="shared" ref="F7:F23" si="0">SUM(B7:E7)</f>
        <v>182538</v>
      </c>
      <c r="G7" s="737">
        <v>85352</v>
      </c>
      <c r="H7" s="737">
        <v>100960</v>
      </c>
      <c r="I7" s="737">
        <v>2</v>
      </c>
      <c r="J7" s="737">
        <v>95</v>
      </c>
      <c r="K7" s="60">
        <f t="shared" ref="K7:K34" si="1">SUM(G7:J7)</f>
        <v>186409</v>
      </c>
    </row>
    <row r="8" spans="1:11">
      <c r="A8" s="20" t="s">
        <v>123</v>
      </c>
      <c r="B8" s="179">
        <v>125623</v>
      </c>
      <c r="C8" s="59">
        <v>137619</v>
      </c>
      <c r="D8" s="59">
        <v>3</v>
      </c>
      <c r="E8" s="59">
        <v>780</v>
      </c>
      <c r="F8" s="742">
        <f t="shared" si="0"/>
        <v>264025</v>
      </c>
      <c r="G8" s="737">
        <v>131147</v>
      </c>
      <c r="H8" s="737">
        <v>144291</v>
      </c>
      <c r="I8" s="737">
        <v>6</v>
      </c>
      <c r="J8" s="737">
        <v>508</v>
      </c>
      <c r="K8" s="60">
        <f t="shared" si="1"/>
        <v>275952</v>
      </c>
    </row>
    <row r="9" spans="1:11">
      <c r="A9" s="20" t="s">
        <v>110</v>
      </c>
      <c r="B9" s="179">
        <v>152236</v>
      </c>
      <c r="C9" s="59">
        <v>183189</v>
      </c>
      <c r="D9" s="59"/>
      <c r="E9" s="59">
        <v>819</v>
      </c>
      <c r="F9" s="742">
        <f t="shared" si="0"/>
        <v>336244</v>
      </c>
      <c r="G9" s="737">
        <v>157428</v>
      </c>
      <c r="H9" s="737">
        <v>190353</v>
      </c>
      <c r="I9" s="737">
        <v>2</v>
      </c>
      <c r="J9" s="737">
        <v>860</v>
      </c>
      <c r="K9" s="60">
        <f t="shared" si="1"/>
        <v>348643</v>
      </c>
    </row>
    <row r="10" spans="1:11">
      <c r="A10" s="20" t="s">
        <v>115</v>
      </c>
      <c r="B10" s="179">
        <v>109917</v>
      </c>
      <c r="C10" s="59">
        <v>116903</v>
      </c>
      <c r="D10" s="59"/>
      <c r="E10" s="59">
        <v>183</v>
      </c>
      <c r="F10" s="742">
        <f t="shared" si="0"/>
        <v>227003</v>
      </c>
      <c r="G10" s="737">
        <v>109578</v>
      </c>
      <c r="H10" s="737">
        <v>116941</v>
      </c>
      <c r="I10" s="737">
        <v>1</v>
      </c>
      <c r="J10" s="737">
        <v>157</v>
      </c>
      <c r="K10" s="60">
        <f t="shared" si="1"/>
        <v>226677</v>
      </c>
    </row>
    <row r="11" spans="1:11">
      <c r="A11" s="20" t="s">
        <v>119</v>
      </c>
      <c r="B11" s="179">
        <v>283741</v>
      </c>
      <c r="C11" s="59">
        <v>310824</v>
      </c>
      <c r="D11" s="59">
        <v>1</v>
      </c>
      <c r="E11" s="59">
        <v>484</v>
      </c>
      <c r="F11" s="742">
        <f t="shared" si="0"/>
        <v>595050</v>
      </c>
      <c r="G11" s="737">
        <v>290748</v>
      </c>
      <c r="H11" s="737">
        <v>318771</v>
      </c>
      <c r="I11" s="737">
        <v>2</v>
      </c>
      <c r="J11" s="737">
        <v>468</v>
      </c>
      <c r="K11" s="60">
        <f t="shared" si="1"/>
        <v>609989</v>
      </c>
    </row>
    <row r="12" spans="1:11">
      <c r="A12" s="20" t="s">
        <v>135</v>
      </c>
      <c r="B12" s="179">
        <v>172447</v>
      </c>
      <c r="C12" s="59">
        <v>189307</v>
      </c>
      <c r="D12" s="59">
        <v>1</v>
      </c>
      <c r="E12" s="59">
        <v>253</v>
      </c>
      <c r="F12" s="742">
        <f t="shared" si="0"/>
        <v>362008</v>
      </c>
      <c r="G12" s="737">
        <v>174598</v>
      </c>
      <c r="H12" s="737">
        <v>191612</v>
      </c>
      <c r="I12" s="737">
        <v>1</v>
      </c>
      <c r="J12" s="737">
        <v>269</v>
      </c>
      <c r="K12" s="60">
        <f t="shared" si="1"/>
        <v>366480</v>
      </c>
    </row>
    <row r="13" spans="1:11">
      <c r="A13" s="165" t="s">
        <v>136</v>
      </c>
      <c r="B13" s="179">
        <v>349771</v>
      </c>
      <c r="C13" s="176">
        <v>408505</v>
      </c>
      <c r="D13" s="176">
        <v>1</v>
      </c>
      <c r="E13" s="176">
        <v>924</v>
      </c>
      <c r="F13" s="742">
        <f t="shared" si="0"/>
        <v>759201</v>
      </c>
      <c r="G13" s="738">
        <v>355460</v>
      </c>
      <c r="H13" s="738">
        <v>414973</v>
      </c>
      <c r="I13" s="738">
        <v>1</v>
      </c>
      <c r="J13" s="738">
        <v>593</v>
      </c>
      <c r="K13" s="177">
        <f t="shared" si="1"/>
        <v>771027</v>
      </c>
    </row>
    <row r="14" spans="1:11">
      <c r="A14" s="20" t="s">
        <v>109</v>
      </c>
      <c r="B14" s="179">
        <v>78107</v>
      </c>
      <c r="C14" s="59">
        <v>86154</v>
      </c>
      <c r="D14" s="59">
        <v>1</v>
      </c>
      <c r="E14" s="59">
        <v>91</v>
      </c>
      <c r="F14" s="742">
        <f t="shared" si="0"/>
        <v>164353</v>
      </c>
      <c r="G14" s="737">
        <v>79318</v>
      </c>
      <c r="H14" s="737">
        <v>87553</v>
      </c>
      <c r="I14" s="737">
        <v>1</v>
      </c>
      <c r="J14" s="737">
        <v>88</v>
      </c>
      <c r="K14" s="60">
        <f t="shared" si="1"/>
        <v>166960</v>
      </c>
    </row>
    <row r="15" spans="1:11">
      <c r="A15" s="20" t="s">
        <v>120</v>
      </c>
      <c r="B15" s="179">
        <v>329456</v>
      </c>
      <c r="C15" s="59">
        <v>355083</v>
      </c>
      <c r="D15" s="59"/>
      <c r="E15" s="59">
        <v>427</v>
      </c>
      <c r="F15" s="742">
        <f t="shared" si="0"/>
        <v>684966</v>
      </c>
      <c r="G15" s="737">
        <v>308696</v>
      </c>
      <c r="H15" s="737">
        <v>364582</v>
      </c>
      <c r="I15" s="737">
        <v>4</v>
      </c>
      <c r="J15" s="737">
        <v>1609</v>
      </c>
      <c r="K15" s="60">
        <f t="shared" si="1"/>
        <v>674891</v>
      </c>
    </row>
    <row r="16" spans="1:11">
      <c r="A16" s="20" t="s">
        <v>121</v>
      </c>
      <c r="B16" s="179">
        <v>428698</v>
      </c>
      <c r="C16" s="59">
        <v>461162</v>
      </c>
      <c r="D16" s="59">
        <v>1</v>
      </c>
      <c r="E16" s="59">
        <v>466</v>
      </c>
      <c r="F16" s="742">
        <f t="shared" si="0"/>
        <v>890327</v>
      </c>
      <c r="G16" s="737">
        <v>476366</v>
      </c>
      <c r="H16" s="737">
        <v>536658</v>
      </c>
      <c r="I16" s="737">
        <v>6</v>
      </c>
      <c r="J16" s="737">
        <v>841</v>
      </c>
      <c r="K16" s="60">
        <f t="shared" si="1"/>
        <v>1013871</v>
      </c>
    </row>
    <row r="17" spans="1:11">
      <c r="A17" s="20" t="s">
        <v>131</v>
      </c>
      <c r="B17" s="179">
        <v>166546</v>
      </c>
      <c r="C17" s="59">
        <v>176666</v>
      </c>
      <c r="D17" s="59"/>
      <c r="E17" s="59">
        <v>127</v>
      </c>
      <c r="F17" s="742">
        <f t="shared" si="0"/>
        <v>343339</v>
      </c>
      <c r="G17" s="737">
        <v>116375</v>
      </c>
      <c r="H17" s="737">
        <v>163254</v>
      </c>
      <c r="I17" s="737">
        <v>1</v>
      </c>
      <c r="J17" s="737">
        <v>148</v>
      </c>
      <c r="K17" s="60">
        <f t="shared" si="1"/>
        <v>279778</v>
      </c>
    </row>
    <row r="18" spans="1:11">
      <c r="A18" s="20" t="s">
        <v>118</v>
      </c>
      <c r="B18" s="179">
        <v>198571</v>
      </c>
      <c r="C18" s="59">
        <v>227269</v>
      </c>
      <c r="D18" s="59"/>
      <c r="E18" s="59">
        <v>232</v>
      </c>
      <c r="F18" s="742">
        <f t="shared" si="0"/>
        <v>426072</v>
      </c>
      <c r="G18" s="737">
        <v>256675</v>
      </c>
      <c r="H18" s="737">
        <v>356021</v>
      </c>
      <c r="I18" s="737">
        <v>2</v>
      </c>
      <c r="J18" s="737">
        <v>749</v>
      </c>
      <c r="K18" s="60">
        <f t="shared" si="1"/>
        <v>613447</v>
      </c>
    </row>
    <row r="19" spans="1:11">
      <c r="A19" s="20" t="s">
        <v>133</v>
      </c>
      <c r="B19" s="179">
        <v>136465</v>
      </c>
      <c r="C19" s="59">
        <v>156414</v>
      </c>
      <c r="D19" s="59"/>
      <c r="E19" s="59">
        <v>200</v>
      </c>
      <c r="F19" s="742">
        <f t="shared" si="0"/>
        <v>293079</v>
      </c>
      <c r="G19" s="737">
        <v>475893</v>
      </c>
      <c r="H19" s="737">
        <v>543481</v>
      </c>
      <c r="I19" s="737">
        <v>5</v>
      </c>
      <c r="J19" s="737">
        <v>1298</v>
      </c>
      <c r="K19" s="60">
        <f t="shared" si="1"/>
        <v>1020677</v>
      </c>
    </row>
    <row r="20" spans="1:11">
      <c r="A20" s="20" t="s">
        <v>116</v>
      </c>
      <c r="B20" s="179">
        <v>132058</v>
      </c>
      <c r="C20" s="59">
        <v>140844</v>
      </c>
      <c r="D20" s="59"/>
      <c r="E20" s="59">
        <v>69</v>
      </c>
      <c r="F20" s="742">
        <f t="shared" si="0"/>
        <v>272971</v>
      </c>
      <c r="G20" s="737">
        <v>507312</v>
      </c>
      <c r="H20" s="737">
        <v>583436</v>
      </c>
      <c r="I20" s="737">
        <v>1</v>
      </c>
      <c r="J20" s="737">
        <v>1491</v>
      </c>
      <c r="K20" s="60">
        <f t="shared" si="1"/>
        <v>1092240</v>
      </c>
    </row>
    <row r="21" spans="1:11">
      <c r="A21" s="20" t="s">
        <v>113</v>
      </c>
      <c r="B21" s="179">
        <v>46880</v>
      </c>
      <c r="C21" s="59">
        <v>46288</v>
      </c>
      <c r="D21" s="59"/>
      <c r="E21" s="59">
        <v>39</v>
      </c>
      <c r="F21" s="742">
        <f t="shared" si="0"/>
        <v>93207</v>
      </c>
      <c r="G21" s="737">
        <v>338776</v>
      </c>
      <c r="H21" s="737">
        <v>365552</v>
      </c>
      <c r="I21" s="737">
        <v>2</v>
      </c>
      <c r="J21" s="737">
        <v>354</v>
      </c>
      <c r="K21" s="60">
        <f t="shared" si="1"/>
        <v>704684</v>
      </c>
    </row>
    <row r="22" spans="1:11">
      <c r="A22" s="20" t="s">
        <v>111</v>
      </c>
      <c r="B22" s="179">
        <v>72067</v>
      </c>
      <c r="C22" s="59">
        <v>76481</v>
      </c>
      <c r="D22" s="59">
        <v>2</v>
      </c>
      <c r="E22" s="59">
        <v>62</v>
      </c>
      <c r="F22" s="742">
        <f t="shared" si="0"/>
        <v>148612</v>
      </c>
      <c r="G22" s="737">
        <v>438403</v>
      </c>
      <c r="H22" s="737">
        <v>472474</v>
      </c>
      <c r="I22" s="737">
        <v>3</v>
      </c>
      <c r="J22" s="737">
        <v>385</v>
      </c>
      <c r="K22" s="60">
        <f t="shared" si="1"/>
        <v>911265</v>
      </c>
    </row>
    <row r="23" spans="1:11">
      <c r="A23" s="20" t="s">
        <v>112</v>
      </c>
      <c r="B23" s="179">
        <v>281444</v>
      </c>
      <c r="C23" s="59">
        <v>303935</v>
      </c>
      <c r="D23" s="59"/>
      <c r="E23" s="59">
        <v>209</v>
      </c>
      <c r="F23" s="742">
        <f t="shared" si="0"/>
        <v>585588</v>
      </c>
      <c r="G23" s="737">
        <v>169846</v>
      </c>
      <c r="H23" s="737">
        <v>180085</v>
      </c>
      <c r="I23" s="737">
        <v>0</v>
      </c>
      <c r="J23" s="737">
        <v>135</v>
      </c>
      <c r="K23" s="60">
        <f t="shared" si="1"/>
        <v>350066</v>
      </c>
    </row>
    <row r="24" spans="1:11">
      <c r="A24" s="20" t="s">
        <v>134</v>
      </c>
      <c r="B24" s="179">
        <v>152114</v>
      </c>
      <c r="C24" s="59">
        <v>160747</v>
      </c>
      <c r="D24" s="59"/>
      <c r="E24" s="59">
        <v>177</v>
      </c>
      <c r="F24" s="742">
        <f>SUM(B24:E24)</f>
        <v>313038</v>
      </c>
      <c r="G24" s="737">
        <v>209141</v>
      </c>
      <c r="H24" s="737">
        <v>238502</v>
      </c>
      <c r="I24" s="737">
        <v>2</v>
      </c>
      <c r="J24" s="737">
        <v>249</v>
      </c>
      <c r="K24" s="60">
        <f>SUM(G24:J24)</f>
        <v>447894</v>
      </c>
    </row>
    <row r="25" spans="1:11">
      <c r="A25" s="20" t="s">
        <v>132</v>
      </c>
      <c r="B25" s="179">
        <v>99838</v>
      </c>
      <c r="C25" s="59">
        <v>109800</v>
      </c>
      <c r="D25" s="59"/>
      <c r="E25" s="59">
        <v>119</v>
      </c>
      <c r="F25" s="742">
        <f>SUM(B25:E25)</f>
        <v>209757</v>
      </c>
      <c r="G25" s="737">
        <v>139496</v>
      </c>
      <c r="H25" s="737">
        <v>159235</v>
      </c>
      <c r="I25" s="737">
        <v>1</v>
      </c>
      <c r="J25" s="737">
        <v>154</v>
      </c>
      <c r="K25" s="60">
        <f>SUM(G25:J25)</f>
        <v>298886</v>
      </c>
    </row>
    <row r="26" spans="1:11">
      <c r="A26" s="20" t="s">
        <v>122</v>
      </c>
      <c r="B26" s="179">
        <v>146734</v>
      </c>
      <c r="C26" s="59">
        <v>162428</v>
      </c>
      <c r="D26" s="59"/>
      <c r="E26" s="59">
        <v>205</v>
      </c>
      <c r="F26" s="742">
        <f>SUM(B26:E26)</f>
        <v>309367</v>
      </c>
      <c r="G26" s="737">
        <v>134859</v>
      </c>
      <c r="H26" s="737">
        <v>143745</v>
      </c>
      <c r="I26" s="737">
        <v>3</v>
      </c>
      <c r="J26" s="737">
        <v>71</v>
      </c>
      <c r="K26" s="60">
        <f>SUM(G26:J26)</f>
        <v>278678</v>
      </c>
    </row>
    <row r="27" spans="1:11">
      <c r="A27" s="20" t="s">
        <v>117</v>
      </c>
      <c r="B27" s="179">
        <v>80349</v>
      </c>
      <c r="C27" s="59">
        <v>84013</v>
      </c>
      <c r="D27" s="59"/>
      <c r="E27" s="59">
        <v>95</v>
      </c>
      <c r="F27" s="742">
        <f t="shared" ref="F27:F28" si="2">SUM(B27:E27)</f>
        <v>164457</v>
      </c>
      <c r="G27" s="737">
        <v>293902</v>
      </c>
      <c r="H27" s="737">
        <v>319704</v>
      </c>
      <c r="I27" s="737">
        <v>3</v>
      </c>
      <c r="J27" s="737">
        <v>225</v>
      </c>
      <c r="K27" s="60">
        <f t="shared" si="1"/>
        <v>613834</v>
      </c>
    </row>
    <row r="28" spans="1:11">
      <c r="A28" s="20" t="s">
        <v>124</v>
      </c>
      <c r="B28" s="179">
        <v>52131</v>
      </c>
      <c r="C28" s="59">
        <v>60610</v>
      </c>
      <c r="D28" s="59"/>
      <c r="E28" s="59">
        <v>66</v>
      </c>
      <c r="F28" s="742">
        <f t="shared" si="2"/>
        <v>112807</v>
      </c>
      <c r="G28" s="737">
        <v>154321</v>
      </c>
      <c r="H28" s="737">
        <v>162994</v>
      </c>
      <c r="I28" s="737">
        <v>0</v>
      </c>
      <c r="J28" s="737">
        <v>201</v>
      </c>
      <c r="K28" s="60">
        <f t="shared" si="1"/>
        <v>317516</v>
      </c>
    </row>
    <row r="29" spans="1:11">
      <c r="A29" s="20" t="s">
        <v>126</v>
      </c>
      <c r="B29" s="179">
        <v>289839</v>
      </c>
      <c r="C29" s="59">
        <v>339439</v>
      </c>
      <c r="D29" s="59">
        <v>1</v>
      </c>
      <c r="E29" s="59">
        <v>1705</v>
      </c>
      <c r="F29" s="742">
        <f>SUM(B29:E29)</f>
        <v>630984</v>
      </c>
      <c r="G29" s="737">
        <v>100327</v>
      </c>
      <c r="H29" s="737">
        <v>109976</v>
      </c>
      <c r="I29" s="737">
        <v>0</v>
      </c>
      <c r="J29" s="737">
        <v>110</v>
      </c>
      <c r="K29" s="60">
        <f>SUM(G29:J29)</f>
        <v>210413</v>
      </c>
    </row>
    <row r="30" spans="1:11">
      <c r="A30" s="20" t="s">
        <v>127</v>
      </c>
      <c r="B30" s="179">
        <v>465715</v>
      </c>
      <c r="C30" s="59">
        <v>524879</v>
      </c>
      <c r="D30" s="59">
        <v>2</v>
      </c>
      <c r="E30" s="59">
        <v>972</v>
      </c>
      <c r="F30" s="742">
        <f>SUM(B30:E30)</f>
        <v>991568</v>
      </c>
      <c r="G30" s="737">
        <v>159160</v>
      </c>
      <c r="H30" s="737">
        <v>176260</v>
      </c>
      <c r="I30" s="737">
        <v>0</v>
      </c>
      <c r="J30" s="737">
        <v>218</v>
      </c>
      <c r="K30" s="60">
        <f>SUM(G30:J30)</f>
        <v>335638</v>
      </c>
    </row>
    <row r="31" spans="1:11">
      <c r="A31" s="20" t="s">
        <v>125</v>
      </c>
      <c r="B31" s="179">
        <v>110716</v>
      </c>
      <c r="C31" s="59">
        <v>154538</v>
      </c>
      <c r="D31" s="59"/>
      <c r="E31" s="59">
        <v>190</v>
      </c>
      <c r="F31" s="742">
        <f t="shared" ref="F31:F34" si="3">SUM(B31:E31)</f>
        <v>265444</v>
      </c>
      <c r="G31" s="737">
        <v>53254</v>
      </c>
      <c r="H31" s="737">
        <v>61693</v>
      </c>
      <c r="I31" s="737">
        <v>0</v>
      </c>
      <c r="J31" s="737">
        <v>43</v>
      </c>
      <c r="K31" s="60">
        <f t="shared" si="1"/>
        <v>114990</v>
      </c>
    </row>
    <row r="32" spans="1:11">
      <c r="A32" s="20" t="s">
        <v>128</v>
      </c>
      <c r="B32" s="179">
        <v>250018</v>
      </c>
      <c r="C32" s="59">
        <v>347691</v>
      </c>
      <c r="D32" s="59">
        <v>2</v>
      </c>
      <c r="E32" s="59">
        <v>756</v>
      </c>
      <c r="F32" s="742">
        <f t="shared" si="3"/>
        <v>598467</v>
      </c>
      <c r="G32" s="737">
        <v>47184</v>
      </c>
      <c r="H32" s="737">
        <v>46731</v>
      </c>
      <c r="I32" s="737">
        <v>0</v>
      </c>
      <c r="J32" s="737">
        <v>48</v>
      </c>
      <c r="K32" s="60">
        <f t="shared" si="1"/>
        <v>93963</v>
      </c>
    </row>
    <row r="33" spans="1:11">
      <c r="A33" s="20" t="s">
        <v>129</v>
      </c>
      <c r="B33" s="179">
        <v>463482</v>
      </c>
      <c r="C33" s="59">
        <v>530468</v>
      </c>
      <c r="D33" s="59">
        <v>2</v>
      </c>
      <c r="E33" s="59">
        <v>1686</v>
      </c>
      <c r="F33" s="742">
        <f t="shared" si="3"/>
        <v>995638</v>
      </c>
      <c r="G33" s="737">
        <v>73634</v>
      </c>
      <c r="H33" s="737">
        <v>77969</v>
      </c>
      <c r="I33" s="737">
        <v>2</v>
      </c>
      <c r="J33" s="737">
        <v>57</v>
      </c>
      <c r="K33" s="60">
        <f t="shared" si="1"/>
        <v>151662</v>
      </c>
    </row>
    <row r="34" spans="1:11">
      <c r="A34" s="20" t="s">
        <v>130</v>
      </c>
      <c r="B34" s="179">
        <v>472599</v>
      </c>
      <c r="C34" s="59">
        <v>542492</v>
      </c>
      <c r="D34" s="59"/>
      <c r="E34" s="59">
        <v>1524</v>
      </c>
      <c r="F34" s="742">
        <f t="shared" si="3"/>
        <v>1016615</v>
      </c>
      <c r="G34" s="737">
        <v>81416</v>
      </c>
      <c r="H34" s="737">
        <v>84864</v>
      </c>
      <c r="I34" s="737">
        <v>1</v>
      </c>
      <c r="J34" s="737">
        <v>93</v>
      </c>
      <c r="K34" s="60">
        <f t="shared" si="1"/>
        <v>166374</v>
      </c>
    </row>
    <row r="35" spans="1:11">
      <c r="A35" s="167" t="s">
        <v>26</v>
      </c>
      <c r="B35" s="175">
        <f t="shared" ref="B35:E35" si="4">SUM(B7:B34)</f>
        <v>5730821</v>
      </c>
      <c r="C35" s="175">
        <f t="shared" si="4"/>
        <v>6492905</v>
      </c>
      <c r="D35" s="175">
        <f t="shared" si="4"/>
        <v>19</v>
      </c>
      <c r="E35" s="175">
        <f t="shared" si="4"/>
        <v>12980</v>
      </c>
      <c r="F35" s="185">
        <f>SUM(F7:F34)</f>
        <v>12236725</v>
      </c>
      <c r="G35" s="175">
        <f t="shared" ref="G35:J35" si="5">SUM(G7:G34)</f>
        <v>5918665</v>
      </c>
      <c r="H35" s="175">
        <f t="shared" si="5"/>
        <v>6712670</v>
      </c>
      <c r="I35" s="175">
        <f t="shared" si="5"/>
        <v>52</v>
      </c>
      <c r="J35" s="175">
        <f t="shared" si="5"/>
        <v>11517</v>
      </c>
      <c r="K35" s="175">
        <f>SUM(K7:K34)</f>
        <v>12642904</v>
      </c>
    </row>
    <row r="36" spans="1:11" s="62" customFormat="1">
      <c r="A36" s="21"/>
      <c r="B36" s="21"/>
      <c r="C36" s="21"/>
      <c r="D36" s="21"/>
      <c r="E36" s="21"/>
      <c r="F36" s="21"/>
      <c r="G36" s="21"/>
      <c r="H36" s="21"/>
      <c r="I36" s="21"/>
      <c r="J36" s="21"/>
      <c r="K36" s="21"/>
    </row>
    <row r="37" spans="1:11">
      <c r="A37" s="735" t="s">
        <v>27</v>
      </c>
      <c r="G37" s="21"/>
      <c r="H37" s="21"/>
      <c r="I37" s="21"/>
      <c r="J37" s="21"/>
      <c r="K37" s="21"/>
    </row>
    <row r="38" spans="1:11">
      <c r="A38" s="5" t="s">
        <v>1590</v>
      </c>
      <c r="G38" s="21"/>
      <c r="H38" s="21"/>
      <c r="I38" s="21"/>
      <c r="J38" s="21"/>
      <c r="K38" s="21"/>
    </row>
    <row r="39" spans="1:11">
      <c r="A39" s="5"/>
    </row>
  </sheetData>
  <mergeCells count="4">
    <mergeCell ref="A1:K1"/>
    <mergeCell ref="A2:K2"/>
    <mergeCell ref="B5:F5"/>
    <mergeCell ref="G5:K5"/>
  </mergeCells>
  <hyperlinks>
    <hyperlink ref="A1:I1" location="Indice!B13" display="TABLA N° 1.1.1"/>
    <hyperlink ref="A1:K1" location="'Sección C'!A1" display="TABLA C1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334"/>
  <sheetViews>
    <sheetView zoomScale="90" zoomScaleNormal="90" workbookViewId="0">
      <selection sqref="A1:L1"/>
    </sheetView>
  </sheetViews>
  <sheetFormatPr baseColWidth="10" defaultColWidth="11.42578125" defaultRowHeight="15"/>
  <cols>
    <col min="1" max="1" width="43.42578125" style="21" customWidth="1"/>
    <col min="2" max="2" width="27.140625" style="21" customWidth="1"/>
    <col min="3" max="4" width="11.140625" style="21" customWidth="1"/>
    <col min="5" max="5" width="14.28515625" style="21" customWidth="1"/>
    <col min="6" max="6" width="8.7109375" style="21" customWidth="1"/>
    <col min="7" max="7" width="12.140625" style="21" customWidth="1"/>
    <col min="8" max="9" width="11.140625" style="21" bestFit="1" customWidth="1"/>
    <col min="10" max="10" width="14.5703125" style="21" customWidth="1"/>
    <col min="11" max="11" width="8.7109375" style="21" bestFit="1" customWidth="1"/>
    <col min="12" max="12" width="12.140625" style="21" bestFit="1" customWidth="1"/>
    <col min="13" max="16384" width="11.42578125" style="21"/>
  </cols>
  <sheetData>
    <row r="1" spans="1:12">
      <c r="A1" s="881" t="s">
        <v>137</v>
      </c>
      <c r="B1" s="881"/>
      <c r="C1" s="881"/>
      <c r="D1" s="881"/>
      <c r="E1" s="881"/>
      <c r="F1" s="881"/>
      <c r="G1" s="881"/>
      <c r="H1" s="881"/>
      <c r="I1" s="881"/>
      <c r="J1" s="881"/>
      <c r="K1" s="881"/>
      <c r="L1" s="881"/>
    </row>
    <row r="2" spans="1:12">
      <c r="A2" s="894" t="s">
        <v>106</v>
      </c>
      <c r="B2" s="894"/>
      <c r="C2" s="894"/>
      <c r="D2" s="894"/>
      <c r="E2" s="894"/>
      <c r="F2" s="894"/>
      <c r="G2" s="894"/>
      <c r="H2" s="894"/>
      <c r="I2" s="894"/>
      <c r="J2" s="894"/>
      <c r="K2" s="894"/>
      <c r="L2" s="894"/>
    </row>
    <row r="3" spans="1:12">
      <c r="A3" s="895" t="s">
        <v>1597</v>
      </c>
      <c r="B3" s="895"/>
      <c r="C3" s="895"/>
      <c r="D3" s="895"/>
      <c r="E3" s="895"/>
      <c r="F3" s="895"/>
      <c r="G3" s="895"/>
      <c r="H3" s="895"/>
      <c r="I3" s="895"/>
      <c r="J3" s="895"/>
      <c r="K3" s="895"/>
      <c r="L3" s="895"/>
    </row>
    <row r="4" spans="1:12">
      <c r="A4" s="184"/>
    </row>
    <row r="5" spans="1:12" ht="15.75" thickBot="1">
      <c r="A5" s="156"/>
      <c r="B5" s="156"/>
      <c r="C5" s="156"/>
      <c r="D5" s="156"/>
      <c r="E5" s="156"/>
      <c r="F5" s="156"/>
      <c r="G5" s="156"/>
      <c r="H5" s="156"/>
      <c r="I5" s="156"/>
      <c r="J5" s="156"/>
      <c r="K5" s="156"/>
      <c r="L5" s="156"/>
    </row>
    <row r="6" spans="1:12">
      <c r="A6" s="178"/>
      <c r="B6" s="178"/>
      <c r="C6" s="936">
        <v>2017</v>
      </c>
      <c r="D6" s="937"/>
      <c r="E6" s="937"/>
      <c r="F6" s="937"/>
      <c r="G6" s="938"/>
      <c r="H6" s="937">
        <v>2018</v>
      </c>
      <c r="I6" s="937"/>
      <c r="J6" s="937"/>
      <c r="K6" s="937"/>
      <c r="L6" s="937"/>
    </row>
    <row r="7" spans="1:12">
      <c r="A7" s="7" t="s">
        <v>138</v>
      </c>
      <c r="B7" s="495" t="s">
        <v>139</v>
      </c>
      <c r="C7" s="171" t="s">
        <v>98</v>
      </c>
      <c r="D7" s="158" t="s">
        <v>99</v>
      </c>
      <c r="E7" s="159" t="s">
        <v>101</v>
      </c>
      <c r="F7" s="158" t="s">
        <v>100</v>
      </c>
      <c r="G7" s="741" t="s">
        <v>108</v>
      </c>
      <c r="H7" s="158" t="s">
        <v>98</v>
      </c>
      <c r="I7" s="158" t="s">
        <v>99</v>
      </c>
      <c r="J7" s="159" t="s">
        <v>101</v>
      </c>
      <c r="K7" s="158" t="s">
        <v>100</v>
      </c>
      <c r="L7" s="158" t="s">
        <v>108</v>
      </c>
    </row>
    <row r="8" spans="1:12">
      <c r="A8" s="739" t="s">
        <v>40</v>
      </c>
      <c r="B8" s="744" t="s">
        <v>451</v>
      </c>
      <c r="C8" s="179">
        <v>83246</v>
      </c>
      <c r="D8" s="176">
        <v>99145</v>
      </c>
      <c r="E8" s="176">
        <v>2</v>
      </c>
      <c r="F8" s="176">
        <v>120</v>
      </c>
      <c r="G8" s="742">
        <f t="shared" ref="G8:G71" si="0">SUM(C8:F8)</f>
        <v>182513</v>
      </c>
      <c r="H8" s="176">
        <v>85335</v>
      </c>
      <c r="I8" s="176">
        <v>100948</v>
      </c>
      <c r="J8" s="176">
        <v>2</v>
      </c>
      <c r="K8" s="176">
        <v>95</v>
      </c>
      <c r="L8" s="177">
        <f t="shared" ref="L8:L71" si="1">SUM(H8:K8)</f>
        <v>186380</v>
      </c>
    </row>
    <row r="9" spans="1:12">
      <c r="A9" s="184" t="s">
        <v>40</v>
      </c>
      <c r="B9" s="165" t="s">
        <v>454</v>
      </c>
      <c r="C9" s="179">
        <v>2</v>
      </c>
      <c r="D9" s="176">
        <v>1</v>
      </c>
      <c r="E9" s="176">
        <v>0</v>
      </c>
      <c r="F9" s="176">
        <v>0</v>
      </c>
      <c r="G9" s="742">
        <f t="shared" si="0"/>
        <v>3</v>
      </c>
      <c r="H9" s="176">
        <v>3</v>
      </c>
      <c r="I9" s="176">
        <v>2</v>
      </c>
      <c r="J9" s="176">
        <v>0</v>
      </c>
      <c r="K9" s="176">
        <v>0</v>
      </c>
      <c r="L9" s="177">
        <f t="shared" si="1"/>
        <v>5</v>
      </c>
    </row>
    <row r="10" spans="1:12">
      <c r="A10" s="184" t="s">
        <v>40</v>
      </c>
      <c r="B10" s="165" t="s">
        <v>452</v>
      </c>
      <c r="C10" s="179">
        <v>4</v>
      </c>
      <c r="D10" s="176">
        <v>5</v>
      </c>
      <c r="E10" s="176">
        <v>0</v>
      </c>
      <c r="F10" s="176">
        <v>0</v>
      </c>
      <c r="G10" s="742">
        <f t="shared" si="0"/>
        <v>9</v>
      </c>
      <c r="H10" s="176">
        <v>4</v>
      </c>
      <c r="I10" s="176">
        <v>4</v>
      </c>
      <c r="J10" s="176">
        <v>0</v>
      </c>
      <c r="K10" s="176">
        <v>0</v>
      </c>
      <c r="L10" s="177">
        <f t="shared" si="1"/>
        <v>8</v>
      </c>
    </row>
    <row r="11" spans="1:12">
      <c r="A11" s="182" t="s">
        <v>40</v>
      </c>
      <c r="B11" s="183" t="s">
        <v>453</v>
      </c>
      <c r="C11" s="180">
        <v>7</v>
      </c>
      <c r="D11" s="181">
        <v>6</v>
      </c>
      <c r="E11" s="181">
        <v>0</v>
      </c>
      <c r="F11" s="181">
        <v>0</v>
      </c>
      <c r="G11" s="185">
        <f t="shared" si="0"/>
        <v>13</v>
      </c>
      <c r="H11" s="181">
        <v>10</v>
      </c>
      <c r="I11" s="181">
        <v>6</v>
      </c>
      <c r="J11" s="181">
        <v>0</v>
      </c>
      <c r="K11" s="181">
        <v>0</v>
      </c>
      <c r="L11" s="175">
        <f t="shared" si="1"/>
        <v>16</v>
      </c>
    </row>
    <row r="12" spans="1:12">
      <c r="A12" s="184" t="s">
        <v>42</v>
      </c>
      <c r="B12" s="165" t="s">
        <v>141</v>
      </c>
      <c r="C12" s="179">
        <v>41564</v>
      </c>
      <c r="D12" s="176">
        <v>41940</v>
      </c>
      <c r="E12" s="176">
        <v>2</v>
      </c>
      <c r="F12" s="176">
        <v>308</v>
      </c>
      <c r="G12" s="742">
        <f t="shared" si="0"/>
        <v>83814</v>
      </c>
      <c r="H12" s="176">
        <v>42806</v>
      </c>
      <c r="I12" s="176">
        <v>43215</v>
      </c>
      <c r="J12" s="176">
        <v>4</v>
      </c>
      <c r="K12" s="176">
        <v>154</v>
      </c>
      <c r="L12" s="177">
        <f t="shared" si="1"/>
        <v>86179</v>
      </c>
    </row>
    <row r="13" spans="1:12">
      <c r="A13" s="184" t="s">
        <v>42</v>
      </c>
      <c r="B13" s="165" t="s">
        <v>142</v>
      </c>
      <c r="C13" s="179">
        <v>2</v>
      </c>
      <c r="D13" s="176">
        <v>4</v>
      </c>
      <c r="E13" s="176">
        <v>0</v>
      </c>
      <c r="F13" s="176">
        <v>0</v>
      </c>
      <c r="G13" s="742">
        <f t="shared" si="0"/>
        <v>6</v>
      </c>
      <c r="H13" s="176">
        <v>4</v>
      </c>
      <c r="I13" s="176">
        <v>3</v>
      </c>
      <c r="J13" s="176">
        <v>0</v>
      </c>
      <c r="K13" s="176">
        <v>0</v>
      </c>
      <c r="L13" s="177">
        <f t="shared" si="1"/>
        <v>7</v>
      </c>
    </row>
    <row r="14" spans="1:12">
      <c r="A14" s="184" t="s">
        <v>42</v>
      </c>
      <c r="B14" s="165" t="s">
        <v>145</v>
      </c>
      <c r="C14" s="179">
        <v>5</v>
      </c>
      <c r="D14" s="176">
        <v>11</v>
      </c>
      <c r="E14" s="176">
        <v>0</v>
      </c>
      <c r="F14" s="176">
        <v>0</v>
      </c>
      <c r="G14" s="742">
        <f t="shared" si="0"/>
        <v>16</v>
      </c>
      <c r="H14" s="176">
        <v>153</v>
      </c>
      <c r="I14" s="176">
        <v>203</v>
      </c>
      <c r="J14" s="176">
        <v>0</v>
      </c>
      <c r="K14" s="176">
        <v>0</v>
      </c>
      <c r="L14" s="177">
        <f t="shared" si="1"/>
        <v>356</v>
      </c>
    </row>
    <row r="15" spans="1:12">
      <c r="A15" s="184" t="s">
        <v>42</v>
      </c>
      <c r="B15" s="165" t="s">
        <v>146</v>
      </c>
      <c r="C15" s="179">
        <v>3</v>
      </c>
      <c r="D15" s="176">
        <v>14</v>
      </c>
      <c r="E15" s="176">
        <v>0</v>
      </c>
      <c r="F15" s="176">
        <v>0</v>
      </c>
      <c r="G15" s="742">
        <f t="shared" si="0"/>
        <v>17</v>
      </c>
      <c r="H15" s="176">
        <v>146</v>
      </c>
      <c r="I15" s="176">
        <v>243</v>
      </c>
      <c r="J15" s="176">
        <v>0</v>
      </c>
      <c r="K15" s="176">
        <v>0</v>
      </c>
      <c r="L15" s="177">
        <f t="shared" si="1"/>
        <v>389</v>
      </c>
    </row>
    <row r="16" spans="1:12">
      <c r="A16" s="184" t="s">
        <v>42</v>
      </c>
      <c r="B16" s="165" t="s">
        <v>140</v>
      </c>
      <c r="C16" s="179">
        <v>75720</v>
      </c>
      <c r="D16" s="176">
        <v>87208</v>
      </c>
      <c r="E16" s="176">
        <v>1</v>
      </c>
      <c r="F16" s="176">
        <v>436</v>
      </c>
      <c r="G16" s="742">
        <f t="shared" si="0"/>
        <v>163365</v>
      </c>
      <c r="H16" s="176">
        <v>78684</v>
      </c>
      <c r="I16" s="176">
        <v>91255</v>
      </c>
      <c r="J16" s="176">
        <v>2</v>
      </c>
      <c r="K16" s="176">
        <v>323</v>
      </c>
      <c r="L16" s="177">
        <f t="shared" si="1"/>
        <v>170264</v>
      </c>
    </row>
    <row r="17" spans="1:12">
      <c r="A17" s="184" t="s">
        <v>42</v>
      </c>
      <c r="B17" s="165" t="s">
        <v>143</v>
      </c>
      <c r="C17" s="179">
        <v>2414</v>
      </c>
      <c r="D17" s="176">
        <v>2624</v>
      </c>
      <c r="E17" s="176">
        <v>0</v>
      </c>
      <c r="F17" s="176">
        <v>8</v>
      </c>
      <c r="G17" s="742">
        <f t="shared" si="0"/>
        <v>5046</v>
      </c>
      <c r="H17" s="176">
        <v>2514</v>
      </c>
      <c r="I17" s="176">
        <v>2734</v>
      </c>
      <c r="J17" s="176">
        <v>0</v>
      </c>
      <c r="K17" s="176">
        <v>10</v>
      </c>
      <c r="L17" s="177">
        <f t="shared" si="1"/>
        <v>5258</v>
      </c>
    </row>
    <row r="18" spans="1:12">
      <c r="A18" s="182" t="s">
        <v>42</v>
      </c>
      <c r="B18" s="183" t="s">
        <v>144</v>
      </c>
      <c r="C18" s="180">
        <v>5915</v>
      </c>
      <c r="D18" s="181">
        <v>5818</v>
      </c>
      <c r="E18" s="181">
        <v>0</v>
      </c>
      <c r="F18" s="181">
        <v>28</v>
      </c>
      <c r="G18" s="185">
        <f t="shared" si="0"/>
        <v>11761</v>
      </c>
      <c r="H18" s="181">
        <v>6840</v>
      </c>
      <c r="I18" s="181">
        <v>6638</v>
      </c>
      <c r="J18" s="181">
        <v>0</v>
      </c>
      <c r="K18" s="181">
        <v>21</v>
      </c>
      <c r="L18" s="175">
        <f t="shared" si="1"/>
        <v>13499</v>
      </c>
    </row>
    <row r="19" spans="1:12">
      <c r="A19" s="184" t="s">
        <v>44</v>
      </c>
      <c r="B19" s="165" t="s">
        <v>44</v>
      </c>
      <c r="C19" s="179">
        <v>98979</v>
      </c>
      <c r="D19" s="176">
        <v>120908</v>
      </c>
      <c r="E19" s="176">
        <v>0</v>
      </c>
      <c r="F19" s="176">
        <v>670</v>
      </c>
      <c r="G19" s="742">
        <f t="shared" si="0"/>
        <v>220557</v>
      </c>
      <c r="H19" s="176">
        <v>104273</v>
      </c>
      <c r="I19" s="176">
        <v>128238</v>
      </c>
      <c r="J19" s="176">
        <v>2</v>
      </c>
      <c r="K19" s="176">
        <v>736</v>
      </c>
      <c r="L19" s="177">
        <f t="shared" si="1"/>
        <v>233249</v>
      </c>
    </row>
    <row r="20" spans="1:12">
      <c r="A20" s="184" t="s">
        <v>44</v>
      </c>
      <c r="B20" s="165" t="s">
        <v>148</v>
      </c>
      <c r="C20" s="179">
        <v>53243</v>
      </c>
      <c r="D20" s="176">
        <v>62254</v>
      </c>
      <c r="E20" s="176">
        <v>0</v>
      </c>
      <c r="F20" s="176">
        <v>149</v>
      </c>
      <c r="G20" s="742">
        <f t="shared" si="0"/>
        <v>115646</v>
      </c>
      <c r="H20" s="176">
        <v>53130</v>
      </c>
      <c r="I20" s="176">
        <v>62074</v>
      </c>
      <c r="J20" s="176">
        <v>0</v>
      </c>
      <c r="K20" s="176">
        <v>124</v>
      </c>
      <c r="L20" s="177">
        <f t="shared" si="1"/>
        <v>115328</v>
      </c>
    </row>
    <row r="21" spans="1:12">
      <c r="A21" s="184" t="s">
        <v>44</v>
      </c>
      <c r="B21" s="165" t="s">
        <v>149</v>
      </c>
      <c r="C21" s="179">
        <v>8</v>
      </c>
      <c r="D21" s="176">
        <v>16</v>
      </c>
      <c r="E21" s="176">
        <v>0</v>
      </c>
      <c r="F21" s="176">
        <v>0</v>
      </c>
      <c r="G21" s="742">
        <f t="shared" si="0"/>
        <v>24</v>
      </c>
      <c r="H21" s="176">
        <v>17</v>
      </c>
      <c r="I21" s="176">
        <v>29</v>
      </c>
      <c r="J21" s="176">
        <v>0</v>
      </c>
      <c r="K21" s="176">
        <v>0</v>
      </c>
      <c r="L21" s="177">
        <f t="shared" si="1"/>
        <v>46</v>
      </c>
    </row>
    <row r="22" spans="1:12">
      <c r="A22" s="184" t="s">
        <v>44</v>
      </c>
      <c r="B22" s="165" t="s">
        <v>150</v>
      </c>
      <c r="C22" s="179">
        <v>0</v>
      </c>
      <c r="D22" s="176">
        <v>0</v>
      </c>
      <c r="E22" s="176">
        <v>0</v>
      </c>
      <c r="F22" s="176">
        <v>0</v>
      </c>
      <c r="G22" s="742">
        <f t="shared" si="0"/>
        <v>0</v>
      </c>
      <c r="H22" s="176"/>
      <c r="I22" s="176"/>
      <c r="J22" s="176"/>
      <c r="K22" s="176"/>
      <c r="L22" s="177">
        <f t="shared" si="1"/>
        <v>0</v>
      </c>
    </row>
    <row r="23" spans="1:12">
      <c r="A23" s="184" t="s">
        <v>44</v>
      </c>
      <c r="B23" s="165" t="s">
        <v>147</v>
      </c>
      <c r="C23" s="179">
        <v>6</v>
      </c>
      <c r="D23" s="176">
        <v>11</v>
      </c>
      <c r="E23" s="176">
        <v>0</v>
      </c>
      <c r="F23" s="176">
        <v>0</v>
      </c>
      <c r="G23" s="742">
        <f t="shared" si="0"/>
        <v>17</v>
      </c>
      <c r="H23" s="176">
        <v>7</v>
      </c>
      <c r="I23" s="176">
        <v>11</v>
      </c>
      <c r="J23" s="176">
        <v>0</v>
      </c>
      <c r="K23" s="176">
        <v>0</v>
      </c>
      <c r="L23" s="177">
        <f t="shared" si="1"/>
        <v>18</v>
      </c>
    </row>
    <row r="24" spans="1:12">
      <c r="A24" s="184" t="s">
        <v>44</v>
      </c>
      <c r="B24" s="165" t="s">
        <v>151</v>
      </c>
      <c r="C24" s="179">
        <v>0</v>
      </c>
      <c r="D24" s="176">
        <v>0</v>
      </c>
      <c r="E24" s="176">
        <v>0</v>
      </c>
      <c r="F24" s="176">
        <v>0</v>
      </c>
      <c r="G24" s="742">
        <f t="shared" si="0"/>
        <v>0</v>
      </c>
      <c r="H24" s="176">
        <v>1</v>
      </c>
      <c r="I24" s="176">
        <v>1</v>
      </c>
      <c r="J24" s="176">
        <v>0</v>
      </c>
      <c r="K24" s="176">
        <v>0</v>
      </c>
      <c r="L24" s="177">
        <f t="shared" si="1"/>
        <v>2</v>
      </c>
    </row>
    <row r="25" spans="1:12">
      <c r="A25" s="182" t="s">
        <v>44</v>
      </c>
      <c r="B25" s="183" t="s">
        <v>152</v>
      </c>
      <c r="C25" s="180">
        <v>0</v>
      </c>
      <c r="D25" s="181">
        <v>0</v>
      </c>
      <c r="E25" s="181">
        <v>0</v>
      </c>
      <c r="F25" s="181">
        <v>0</v>
      </c>
      <c r="G25" s="185">
        <f t="shared" si="0"/>
        <v>0</v>
      </c>
      <c r="H25" s="181">
        <v>0</v>
      </c>
      <c r="I25" s="181">
        <v>0</v>
      </c>
      <c r="J25" s="181">
        <v>0</v>
      </c>
      <c r="K25" s="181">
        <v>0</v>
      </c>
      <c r="L25" s="175">
        <f t="shared" si="1"/>
        <v>0</v>
      </c>
    </row>
    <row r="26" spans="1:12">
      <c r="A26" s="184" t="s">
        <v>46</v>
      </c>
      <c r="B26" s="165" t="s">
        <v>157</v>
      </c>
      <c r="C26" s="179">
        <v>2386</v>
      </c>
      <c r="D26" s="176">
        <v>2158</v>
      </c>
      <c r="E26" s="176">
        <v>0</v>
      </c>
      <c r="F26" s="176">
        <v>3</v>
      </c>
      <c r="G26" s="742">
        <f t="shared" si="0"/>
        <v>4547</v>
      </c>
      <c r="H26" s="176">
        <v>2558</v>
      </c>
      <c r="I26" s="176">
        <v>2330</v>
      </c>
      <c r="J26" s="176">
        <v>0</v>
      </c>
      <c r="K26" s="176">
        <v>2</v>
      </c>
      <c r="L26" s="177">
        <f t="shared" si="1"/>
        <v>4890</v>
      </c>
    </row>
    <row r="27" spans="1:12">
      <c r="A27" s="184" t="s">
        <v>46</v>
      </c>
      <c r="B27" s="165" t="s">
        <v>156</v>
      </c>
      <c r="C27" s="179">
        <v>7987</v>
      </c>
      <c r="D27" s="176">
        <v>7915</v>
      </c>
      <c r="E27" s="176">
        <v>0</v>
      </c>
      <c r="F27" s="176">
        <v>12</v>
      </c>
      <c r="G27" s="742">
        <f t="shared" si="0"/>
        <v>15914</v>
      </c>
      <c r="H27" s="176">
        <v>8064</v>
      </c>
      <c r="I27" s="176">
        <v>7980</v>
      </c>
      <c r="J27" s="176">
        <v>0</v>
      </c>
      <c r="K27" s="176">
        <v>10</v>
      </c>
      <c r="L27" s="177">
        <f t="shared" si="1"/>
        <v>16054</v>
      </c>
    </row>
    <row r="28" spans="1:12">
      <c r="A28" s="184" t="s">
        <v>46</v>
      </c>
      <c r="B28" s="165" t="s">
        <v>158</v>
      </c>
      <c r="C28" s="179">
        <v>5812</v>
      </c>
      <c r="D28" s="176">
        <v>5884</v>
      </c>
      <c r="E28" s="176">
        <v>0</v>
      </c>
      <c r="F28" s="176">
        <v>9</v>
      </c>
      <c r="G28" s="742">
        <f t="shared" si="0"/>
        <v>11705</v>
      </c>
      <c r="H28" s="176">
        <v>5763</v>
      </c>
      <c r="I28" s="176">
        <v>5869</v>
      </c>
      <c r="J28" s="176">
        <v>0</v>
      </c>
      <c r="K28" s="176">
        <v>3</v>
      </c>
      <c r="L28" s="177">
        <f t="shared" si="1"/>
        <v>11635</v>
      </c>
    </row>
    <row r="29" spans="1:12">
      <c r="A29" s="184" t="s">
        <v>46</v>
      </c>
      <c r="B29" s="165" t="s">
        <v>153</v>
      </c>
      <c r="C29" s="179">
        <v>55002</v>
      </c>
      <c r="D29" s="176">
        <v>62232</v>
      </c>
      <c r="E29" s="176">
        <v>0</v>
      </c>
      <c r="F29" s="176">
        <v>88</v>
      </c>
      <c r="G29" s="742">
        <f t="shared" si="0"/>
        <v>117322</v>
      </c>
      <c r="H29" s="176">
        <v>54967</v>
      </c>
      <c r="I29" s="176">
        <v>62450</v>
      </c>
      <c r="J29" s="176">
        <v>1</v>
      </c>
      <c r="K29" s="176">
        <v>70</v>
      </c>
      <c r="L29" s="177">
        <f t="shared" si="1"/>
        <v>117488</v>
      </c>
    </row>
    <row r="30" spans="1:12">
      <c r="A30" s="184" t="s">
        <v>46</v>
      </c>
      <c r="B30" s="165" t="s">
        <v>161</v>
      </c>
      <c r="C30" s="179">
        <v>2552</v>
      </c>
      <c r="D30" s="176">
        <v>2086</v>
      </c>
      <c r="E30" s="176">
        <v>0</v>
      </c>
      <c r="F30" s="176">
        <v>6</v>
      </c>
      <c r="G30" s="742">
        <f t="shared" si="0"/>
        <v>4644</v>
      </c>
      <c r="H30" s="176">
        <v>2404</v>
      </c>
      <c r="I30" s="176">
        <v>1962</v>
      </c>
      <c r="J30" s="176">
        <v>0</v>
      </c>
      <c r="K30" s="176">
        <v>5</v>
      </c>
      <c r="L30" s="177">
        <f t="shared" si="1"/>
        <v>4371</v>
      </c>
    </row>
    <row r="31" spans="1:12">
      <c r="A31" s="184" t="s">
        <v>46</v>
      </c>
      <c r="B31" s="165" t="s">
        <v>155</v>
      </c>
      <c r="C31" s="179">
        <v>3520</v>
      </c>
      <c r="D31" s="176">
        <v>3439</v>
      </c>
      <c r="E31" s="176">
        <v>0</v>
      </c>
      <c r="F31" s="176">
        <v>5</v>
      </c>
      <c r="G31" s="742">
        <f t="shared" si="0"/>
        <v>6964</v>
      </c>
      <c r="H31" s="176">
        <v>3443</v>
      </c>
      <c r="I31" s="176">
        <v>3379</v>
      </c>
      <c r="J31" s="176">
        <v>0</v>
      </c>
      <c r="K31" s="176">
        <v>7</v>
      </c>
      <c r="L31" s="177">
        <f t="shared" si="1"/>
        <v>6829</v>
      </c>
    </row>
    <row r="32" spans="1:12">
      <c r="A32" s="184" t="s">
        <v>46</v>
      </c>
      <c r="B32" s="165" t="s">
        <v>159</v>
      </c>
      <c r="C32" s="179">
        <v>2851</v>
      </c>
      <c r="D32" s="176">
        <v>3020</v>
      </c>
      <c r="E32" s="176">
        <v>0</v>
      </c>
      <c r="F32" s="176">
        <v>9</v>
      </c>
      <c r="G32" s="742">
        <f t="shared" si="0"/>
        <v>5880</v>
      </c>
      <c r="H32" s="176">
        <v>2770</v>
      </c>
      <c r="I32" s="176">
        <v>2931</v>
      </c>
      <c r="J32" s="176">
        <v>0</v>
      </c>
      <c r="K32" s="176">
        <v>11</v>
      </c>
      <c r="L32" s="177">
        <f t="shared" si="1"/>
        <v>5712</v>
      </c>
    </row>
    <row r="33" spans="1:12">
      <c r="A33" s="184" t="s">
        <v>46</v>
      </c>
      <c r="B33" s="165" t="s">
        <v>160</v>
      </c>
      <c r="C33" s="179">
        <v>8797</v>
      </c>
      <c r="D33" s="176">
        <v>7032</v>
      </c>
      <c r="E33" s="176">
        <v>0</v>
      </c>
      <c r="F33" s="176">
        <v>25</v>
      </c>
      <c r="G33" s="742">
        <f t="shared" si="0"/>
        <v>15854</v>
      </c>
      <c r="H33" s="176">
        <v>8915</v>
      </c>
      <c r="I33" s="176">
        <v>7239</v>
      </c>
      <c r="J33" s="176">
        <v>0</v>
      </c>
      <c r="K33" s="176">
        <v>22</v>
      </c>
      <c r="L33" s="177">
        <f t="shared" si="1"/>
        <v>16176</v>
      </c>
    </row>
    <row r="34" spans="1:12">
      <c r="A34" s="182" t="s">
        <v>46</v>
      </c>
      <c r="B34" s="183" t="s">
        <v>154</v>
      </c>
      <c r="C34" s="180">
        <v>21010</v>
      </c>
      <c r="D34" s="181">
        <v>23137</v>
      </c>
      <c r="E34" s="181">
        <v>0</v>
      </c>
      <c r="F34" s="181">
        <v>26</v>
      </c>
      <c r="G34" s="185">
        <f t="shared" si="0"/>
        <v>44173</v>
      </c>
      <c r="H34" s="181">
        <v>20694</v>
      </c>
      <c r="I34" s="181">
        <v>22801</v>
      </c>
      <c r="J34" s="181">
        <v>0</v>
      </c>
      <c r="K34" s="181">
        <v>27</v>
      </c>
      <c r="L34" s="175">
        <f t="shared" si="1"/>
        <v>43522</v>
      </c>
    </row>
    <row r="35" spans="1:12">
      <c r="A35" s="184" t="s">
        <v>48</v>
      </c>
      <c r="B35" s="165" t="s">
        <v>172</v>
      </c>
      <c r="C35" s="179">
        <v>4689</v>
      </c>
      <c r="D35" s="176">
        <v>4619</v>
      </c>
      <c r="E35" s="176">
        <v>0</v>
      </c>
      <c r="F35" s="176">
        <v>2</v>
      </c>
      <c r="G35" s="742">
        <f t="shared" si="0"/>
        <v>9310</v>
      </c>
      <c r="H35" s="176">
        <v>4669</v>
      </c>
      <c r="I35" s="176">
        <v>4675</v>
      </c>
      <c r="J35" s="176">
        <v>0</v>
      </c>
      <c r="K35" s="176">
        <v>2</v>
      </c>
      <c r="L35" s="177">
        <f t="shared" si="1"/>
        <v>9346</v>
      </c>
    </row>
    <row r="36" spans="1:12">
      <c r="A36" s="184" t="s">
        <v>48</v>
      </c>
      <c r="B36" s="165" t="s">
        <v>162</v>
      </c>
      <c r="C36" s="179">
        <v>3295</v>
      </c>
      <c r="D36" s="176">
        <v>3347</v>
      </c>
      <c r="E36" s="176">
        <v>0</v>
      </c>
      <c r="F36" s="176">
        <v>10</v>
      </c>
      <c r="G36" s="742">
        <f t="shared" si="0"/>
        <v>6652</v>
      </c>
      <c r="H36" s="176">
        <v>3243</v>
      </c>
      <c r="I36" s="176">
        <v>3269</v>
      </c>
      <c r="J36" s="176">
        <v>0</v>
      </c>
      <c r="K36" s="176">
        <v>10</v>
      </c>
      <c r="L36" s="177">
        <f t="shared" si="1"/>
        <v>6522</v>
      </c>
    </row>
    <row r="37" spans="1:12">
      <c r="A37" s="184" t="s">
        <v>48</v>
      </c>
      <c r="B37" s="165" t="s">
        <v>48</v>
      </c>
      <c r="C37" s="179">
        <v>88984</v>
      </c>
      <c r="D37" s="176">
        <v>97305</v>
      </c>
      <c r="E37" s="176">
        <v>1</v>
      </c>
      <c r="F37" s="176">
        <v>172</v>
      </c>
      <c r="G37" s="742">
        <f t="shared" si="0"/>
        <v>186462</v>
      </c>
      <c r="H37" s="176">
        <v>89709</v>
      </c>
      <c r="I37" s="176">
        <v>98313</v>
      </c>
      <c r="J37" s="176">
        <v>2</v>
      </c>
      <c r="K37" s="176">
        <v>156</v>
      </c>
      <c r="L37" s="177">
        <f t="shared" si="1"/>
        <v>188180</v>
      </c>
    </row>
    <row r="38" spans="1:12">
      <c r="A38" s="184" t="s">
        <v>48</v>
      </c>
      <c r="B38" s="165" t="s">
        <v>167</v>
      </c>
      <c r="C38" s="179">
        <v>9139</v>
      </c>
      <c r="D38" s="176">
        <v>10772</v>
      </c>
      <c r="E38" s="176">
        <v>0</v>
      </c>
      <c r="F38" s="176">
        <v>14</v>
      </c>
      <c r="G38" s="742">
        <f t="shared" si="0"/>
        <v>19925</v>
      </c>
      <c r="H38" s="176">
        <v>12788</v>
      </c>
      <c r="I38" s="176">
        <v>14393</v>
      </c>
      <c r="J38" s="176">
        <v>0</v>
      </c>
      <c r="K38" s="176">
        <v>7</v>
      </c>
      <c r="L38" s="177">
        <f t="shared" si="1"/>
        <v>27188</v>
      </c>
    </row>
    <row r="39" spans="1:12">
      <c r="A39" s="184" t="s">
        <v>48</v>
      </c>
      <c r="B39" s="165" t="s">
        <v>170</v>
      </c>
      <c r="C39" s="179">
        <v>5</v>
      </c>
      <c r="D39" s="176">
        <v>5</v>
      </c>
      <c r="E39" s="176">
        <v>0</v>
      </c>
      <c r="F39" s="176">
        <v>0</v>
      </c>
      <c r="G39" s="742">
        <f t="shared" si="0"/>
        <v>10</v>
      </c>
      <c r="H39" s="176">
        <v>44</v>
      </c>
      <c r="I39" s="176">
        <v>30</v>
      </c>
      <c r="J39" s="176">
        <v>0</v>
      </c>
      <c r="K39" s="176">
        <v>0</v>
      </c>
      <c r="L39" s="177">
        <f t="shared" si="1"/>
        <v>74</v>
      </c>
    </row>
    <row r="40" spans="1:12">
      <c r="A40" s="184" t="s">
        <v>48</v>
      </c>
      <c r="B40" s="165" t="s">
        <v>163</v>
      </c>
      <c r="C40" s="179">
        <v>89498</v>
      </c>
      <c r="D40" s="176">
        <v>101433</v>
      </c>
      <c r="E40" s="176">
        <v>0</v>
      </c>
      <c r="F40" s="176">
        <v>227</v>
      </c>
      <c r="G40" s="742">
        <f t="shared" si="0"/>
        <v>191158</v>
      </c>
      <c r="H40" s="176">
        <v>90195</v>
      </c>
      <c r="I40" s="176">
        <v>102140</v>
      </c>
      <c r="J40" s="176">
        <v>0</v>
      </c>
      <c r="K40" s="176">
        <v>233</v>
      </c>
      <c r="L40" s="177">
        <f t="shared" si="1"/>
        <v>192568</v>
      </c>
    </row>
    <row r="41" spans="1:12">
      <c r="A41" s="184" t="s">
        <v>48</v>
      </c>
      <c r="B41" s="165" t="s">
        <v>164</v>
      </c>
      <c r="C41" s="179">
        <v>3068</v>
      </c>
      <c r="D41" s="176">
        <v>3000</v>
      </c>
      <c r="E41" s="176">
        <v>0</v>
      </c>
      <c r="F41" s="176">
        <v>1</v>
      </c>
      <c r="G41" s="742">
        <f t="shared" si="0"/>
        <v>6069</v>
      </c>
      <c r="H41" s="176">
        <v>3236</v>
      </c>
      <c r="I41" s="176">
        <v>3265</v>
      </c>
      <c r="J41" s="176">
        <v>0</v>
      </c>
      <c r="K41" s="176">
        <v>1</v>
      </c>
      <c r="L41" s="177">
        <f t="shared" si="1"/>
        <v>6502</v>
      </c>
    </row>
    <row r="42" spans="1:12">
      <c r="A42" s="184" t="s">
        <v>48</v>
      </c>
      <c r="B42" s="165" t="s">
        <v>169</v>
      </c>
      <c r="C42" s="179">
        <v>16748</v>
      </c>
      <c r="D42" s="176">
        <v>16540</v>
      </c>
      <c r="E42" s="176">
        <v>0</v>
      </c>
      <c r="F42" s="176">
        <v>13</v>
      </c>
      <c r="G42" s="742">
        <f t="shared" si="0"/>
        <v>33301</v>
      </c>
      <c r="H42" s="176">
        <v>16784</v>
      </c>
      <c r="I42" s="176">
        <v>16536</v>
      </c>
      <c r="J42" s="176">
        <v>0</v>
      </c>
      <c r="K42" s="176">
        <v>11</v>
      </c>
      <c r="L42" s="177">
        <f t="shared" si="1"/>
        <v>33331</v>
      </c>
    </row>
    <row r="43" spans="1:12">
      <c r="A43" s="184" t="s">
        <v>48</v>
      </c>
      <c r="B43" s="165" t="s">
        <v>173</v>
      </c>
      <c r="C43" s="179">
        <v>46411</v>
      </c>
      <c r="D43" s="176">
        <v>51982</v>
      </c>
      <c r="E43" s="176">
        <v>0</v>
      </c>
      <c r="F43" s="176">
        <v>24</v>
      </c>
      <c r="G43" s="742">
        <f t="shared" si="0"/>
        <v>98417</v>
      </c>
      <c r="H43" s="176">
        <v>48233</v>
      </c>
      <c r="I43" s="176">
        <v>54107</v>
      </c>
      <c r="J43" s="176">
        <v>0</v>
      </c>
      <c r="K43" s="176">
        <v>28</v>
      </c>
      <c r="L43" s="177">
        <f t="shared" si="1"/>
        <v>102368</v>
      </c>
    </row>
    <row r="44" spans="1:12">
      <c r="A44" s="184" t="s">
        <v>48</v>
      </c>
      <c r="B44" s="165" t="s">
        <v>171</v>
      </c>
      <c r="C44" s="179">
        <v>2</v>
      </c>
      <c r="D44" s="176">
        <v>4</v>
      </c>
      <c r="E44" s="176">
        <v>0</v>
      </c>
      <c r="F44" s="176">
        <v>0</v>
      </c>
      <c r="G44" s="742">
        <f t="shared" si="0"/>
        <v>6</v>
      </c>
      <c r="H44" s="176">
        <v>3</v>
      </c>
      <c r="I44" s="176">
        <v>5</v>
      </c>
      <c r="J44" s="176">
        <v>0</v>
      </c>
      <c r="K44" s="176">
        <v>0</v>
      </c>
      <c r="L44" s="177">
        <f t="shared" si="1"/>
        <v>8</v>
      </c>
    </row>
    <row r="45" spans="1:12">
      <c r="A45" s="184" t="s">
        <v>48</v>
      </c>
      <c r="B45" s="165" t="s">
        <v>174</v>
      </c>
      <c r="C45" s="179">
        <v>5717</v>
      </c>
      <c r="D45" s="176">
        <v>5868</v>
      </c>
      <c r="E45" s="176">
        <v>0</v>
      </c>
      <c r="F45" s="176">
        <v>11</v>
      </c>
      <c r="G45" s="742">
        <f t="shared" si="0"/>
        <v>11596</v>
      </c>
      <c r="H45" s="176">
        <v>5908</v>
      </c>
      <c r="I45" s="176">
        <v>6197</v>
      </c>
      <c r="J45" s="176">
        <v>0</v>
      </c>
      <c r="K45" s="176">
        <v>8</v>
      </c>
      <c r="L45" s="177">
        <f t="shared" si="1"/>
        <v>12113</v>
      </c>
    </row>
    <row r="46" spans="1:12">
      <c r="A46" s="184" t="s">
        <v>48</v>
      </c>
      <c r="B46" s="165" t="s">
        <v>168</v>
      </c>
      <c r="C46" s="179">
        <v>2193</v>
      </c>
      <c r="D46" s="176">
        <v>2271</v>
      </c>
      <c r="E46" s="176">
        <v>0</v>
      </c>
      <c r="F46" s="176">
        <v>4</v>
      </c>
      <c r="G46" s="742">
        <f t="shared" si="0"/>
        <v>4468</v>
      </c>
      <c r="H46" s="176">
        <v>2231</v>
      </c>
      <c r="I46" s="176">
        <v>2319</v>
      </c>
      <c r="J46" s="176">
        <v>0</v>
      </c>
      <c r="K46" s="176">
        <v>4</v>
      </c>
      <c r="L46" s="177">
        <f t="shared" si="1"/>
        <v>4554</v>
      </c>
    </row>
    <row r="47" spans="1:12">
      <c r="A47" s="184" t="s">
        <v>48</v>
      </c>
      <c r="B47" s="165" t="s">
        <v>166</v>
      </c>
      <c r="C47" s="179">
        <v>6619</v>
      </c>
      <c r="D47" s="176">
        <v>6299</v>
      </c>
      <c r="E47" s="176">
        <v>0</v>
      </c>
      <c r="F47" s="176">
        <v>1</v>
      </c>
      <c r="G47" s="742">
        <f t="shared" si="0"/>
        <v>12919</v>
      </c>
      <c r="H47" s="176">
        <v>6571</v>
      </c>
      <c r="I47" s="176">
        <v>6253</v>
      </c>
      <c r="J47" s="176">
        <v>0</v>
      </c>
      <c r="K47" s="176">
        <v>2</v>
      </c>
      <c r="L47" s="177">
        <f t="shared" si="1"/>
        <v>12826</v>
      </c>
    </row>
    <row r="48" spans="1:12">
      <c r="A48" s="182" t="s">
        <v>48</v>
      </c>
      <c r="B48" s="183" t="s">
        <v>165</v>
      </c>
      <c r="C48" s="180">
        <v>7373</v>
      </c>
      <c r="D48" s="181">
        <v>7379</v>
      </c>
      <c r="E48" s="181">
        <v>0</v>
      </c>
      <c r="F48" s="181">
        <v>5</v>
      </c>
      <c r="G48" s="185">
        <f t="shared" si="0"/>
        <v>14757</v>
      </c>
      <c r="H48" s="181">
        <v>7134</v>
      </c>
      <c r="I48" s="181">
        <v>7269</v>
      </c>
      <c r="J48" s="181">
        <v>0</v>
      </c>
      <c r="K48" s="181">
        <v>6</v>
      </c>
      <c r="L48" s="175">
        <f t="shared" si="1"/>
        <v>14409</v>
      </c>
    </row>
    <row r="49" spans="1:12">
      <c r="A49" s="184" t="s">
        <v>50</v>
      </c>
      <c r="B49" s="165" t="s">
        <v>183</v>
      </c>
      <c r="C49" s="179">
        <v>5030</v>
      </c>
      <c r="D49" s="176">
        <v>5530</v>
      </c>
      <c r="E49" s="176">
        <v>0</v>
      </c>
      <c r="F49" s="176">
        <v>1</v>
      </c>
      <c r="G49" s="742">
        <f t="shared" si="0"/>
        <v>10561</v>
      </c>
      <c r="H49" s="176">
        <v>5384</v>
      </c>
      <c r="I49" s="176">
        <v>5940</v>
      </c>
      <c r="J49" s="176">
        <v>0</v>
      </c>
      <c r="K49" s="176">
        <v>1</v>
      </c>
      <c r="L49" s="177">
        <f t="shared" si="1"/>
        <v>11325</v>
      </c>
    </row>
    <row r="50" spans="1:12">
      <c r="A50" s="184" t="s">
        <v>50</v>
      </c>
      <c r="B50" s="165" t="s">
        <v>203</v>
      </c>
      <c r="C50" s="179">
        <v>3521</v>
      </c>
      <c r="D50" s="176">
        <v>3318</v>
      </c>
      <c r="E50" s="176">
        <v>0</v>
      </c>
      <c r="F50" s="176">
        <v>10</v>
      </c>
      <c r="G50" s="742">
        <f t="shared" si="0"/>
        <v>6849</v>
      </c>
      <c r="H50" s="176">
        <v>3549</v>
      </c>
      <c r="I50" s="176">
        <v>3329</v>
      </c>
      <c r="J50" s="176">
        <v>0</v>
      </c>
      <c r="K50" s="176">
        <v>11</v>
      </c>
      <c r="L50" s="177">
        <f t="shared" si="1"/>
        <v>6889</v>
      </c>
    </row>
    <row r="51" spans="1:12">
      <c r="A51" s="184" t="s">
        <v>50</v>
      </c>
      <c r="B51" s="165" t="s">
        <v>194</v>
      </c>
      <c r="C51" s="179">
        <v>17688</v>
      </c>
      <c r="D51" s="176">
        <v>19814</v>
      </c>
      <c r="E51" s="176">
        <v>0</v>
      </c>
      <c r="F51" s="176">
        <v>26</v>
      </c>
      <c r="G51" s="742">
        <f t="shared" si="0"/>
        <v>37528</v>
      </c>
      <c r="H51" s="176">
        <v>18625</v>
      </c>
      <c r="I51" s="176">
        <v>20941</v>
      </c>
      <c r="J51" s="176">
        <v>0</v>
      </c>
      <c r="K51" s="176">
        <v>22</v>
      </c>
      <c r="L51" s="177">
        <f t="shared" si="1"/>
        <v>39588</v>
      </c>
    </row>
    <row r="52" spans="1:12">
      <c r="A52" s="184" t="s">
        <v>50</v>
      </c>
      <c r="B52" s="165" t="s">
        <v>175</v>
      </c>
      <c r="C52" s="179">
        <v>5684</v>
      </c>
      <c r="D52" s="176">
        <v>6034</v>
      </c>
      <c r="E52" s="176">
        <v>0</v>
      </c>
      <c r="F52" s="176">
        <v>19</v>
      </c>
      <c r="G52" s="742">
        <f t="shared" si="0"/>
        <v>11737</v>
      </c>
      <c r="H52" s="176">
        <v>5784</v>
      </c>
      <c r="I52" s="176">
        <v>6176</v>
      </c>
      <c r="J52" s="176">
        <v>0</v>
      </c>
      <c r="K52" s="176">
        <v>20</v>
      </c>
      <c r="L52" s="177">
        <f t="shared" si="1"/>
        <v>11980</v>
      </c>
    </row>
    <row r="53" spans="1:12">
      <c r="A53" s="184" t="s">
        <v>50</v>
      </c>
      <c r="B53" s="165" t="s">
        <v>187</v>
      </c>
      <c r="C53" s="179">
        <v>9581</v>
      </c>
      <c r="D53" s="176">
        <v>10117</v>
      </c>
      <c r="E53" s="176">
        <v>0</v>
      </c>
      <c r="F53" s="176">
        <v>8</v>
      </c>
      <c r="G53" s="742">
        <f t="shared" si="0"/>
        <v>19706</v>
      </c>
      <c r="H53" s="176">
        <v>9798</v>
      </c>
      <c r="I53" s="176">
        <v>10250</v>
      </c>
      <c r="J53" s="176">
        <v>0</v>
      </c>
      <c r="K53" s="176">
        <v>8</v>
      </c>
      <c r="L53" s="177">
        <f t="shared" si="1"/>
        <v>20056</v>
      </c>
    </row>
    <row r="54" spans="1:12">
      <c r="A54" s="184" t="s">
        <v>50</v>
      </c>
      <c r="B54" s="165" t="s">
        <v>205</v>
      </c>
      <c r="C54" s="179">
        <v>1193</v>
      </c>
      <c r="D54" s="176">
        <v>1168</v>
      </c>
      <c r="E54" s="176">
        <v>0</v>
      </c>
      <c r="F54" s="176">
        <v>0</v>
      </c>
      <c r="G54" s="742">
        <f t="shared" si="0"/>
        <v>2361</v>
      </c>
      <c r="H54" s="176">
        <v>1246</v>
      </c>
      <c r="I54" s="176">
        <v>1244</v>
      </c>
      <c r="J54" s="176">
        <v>0</v>
      </c>
      <c r="K54" s="176">
        <v>1</v>
      </c>
      <c r="L54" s="177">
        <f t="shared" si="1"/>
        <v>2491</v>
      </c>
    </row>
    <row r="55" spans="1:12">
      <c r="A55" s="184" t="s">
        <v>50</v>
      </c>
      <c r="B55" s="165" t="s">
        <v>184</v>
      </c>
      <c r="C55" s="179">
        <v>6724</v>
      </c>
      <c r="D55" s="176">
        <v>7092</v>
      </c>
      <c r="E55" s="176">
        <v>0</v>
      </c>
      <c r="F55" s="176">
        <v>9</v>
      </c>
      <c r="G55" s="742">
        <f t="shared" si="0"/>
        <v>13825</v>
      </c>
      <c r="H55" s="176">
        <v>6793</v>
      </c>
      <c r="I55" s="176">
        <v>7145</v>
      </c>
      <c r="J55" s="176">
        <v>0</v>
      </c>
      <c r="K55" s="176">
        <v>10</v>
      </c>
      <c r="L55" s="177">
        <f t="shared" si="1"/>
        <v>13948</v>
      </c>
    </row>
    <row r="56" spans="1:12">
      <c r="A56" s="184" t="s">
        <v>50</v>
      </c>
      <c r="B56" s="165" t="s">
        <v>180</v>
      </c>
      <c r="C56" s="179">
        <v>13883</v>
      </c>
      <c r="D56" s="176">
        <v>16185</v>
      </c>
      <c r="E56" s="176">
        <v>0</v>
      </c>
      <c r="F56" s="176">
        <v>30</v>
      </c>
      <c r="G56" s="742">
        <f t="shared" si="0"/>
        <v>30098</v>
      </c>
      <c r="H56" s="176">
        <v>14053</v>
      </c>
      <c r="I56" s="176">
        <v>16388</v>
      </c>
      <c r="J56" s="176">
        <v>0</v>
      </c>
      <c r="K56" s="176">
        <v>30</v>
      </c>
      <c r="L56" s="177">
        <f t="shared" si="1"/>
        <v>30471</v>
      </c>
    </row>
    <row r="57" spans="1:12">
      <c r="A57" s="184" t="s">
        <v>50</v>
      </c>
      <c r="B57" s="165" t="s">
        <v>182</v>
      </c>
      <c r="C57" s="179">
        <v>6241</v>
      </c>
      <c r="D57" s="176">
        <v>7155</v>
      </c>
      <c r="E57" s="176">
        <v>0</v>
      </c>
      <c r="F57" s="176">
        <v>8</v>
      </c>
      <c r="G57" s="742">
        <f t="shared" si="0"/>
        <v>13404</v>
      </c>
      <c r="H57" s="176">
        <v>6625</v>
      </c>
      <c r="I57" s="176">
        <v>7560</v>
      </c>
      <c r="J57" s="176">
        <v>0</v>
      </c>
      <c r="K57" s="176">
        <v>8</v>
      </c>
      <c r="L57" s="177">
        <f t="shared" si="1"/>
        <v>14193</v>
      </c>
    </row>
    <row r="58" spans="1:12">
      <c r="A58" s="184" t="s">
        <v>50</v>
      </c>
      <c r="B58" s="165" t="s">
        <v>200</v>
      </c>
      <c r="C58" s="179">
        <v>3366</v>
      </c>
      <c r="D58" s="176">
        <v>3557</v>
      </c>
      <c r="E58" s="176">
        <v>0</v>
      </c>
      <c r="F58" s="176">
        <v>7</v>
      </c>
      <c r="G58" s="742">
        <f t="shared" si="0"/>
        <v>6930</v>
      </c>
      <c r="H58" s="176">
        <v>3710</v>
      </c>
      <c r="I58" s="176">
        <v>3965</v>
      </c>
      <c r="J58" s="176">
        <v>0</v>
      </c>
      <c r="K58" s="176">
        <v>5</v>
      </c>
      <c r="L58" s="177">
        <f t="shared" si="1"/>
        <v>7680</v>
      </c>
    </row>
    <row r="59" spans="1:12">
      <c r="A59" s="184" t="s">
        <v>50</v>
      </c>
      <c r="B59" s="165" t="s">
        <v>198</v>
      </c>
      <c r="C59" s="179">
        <v>8852</v>
      </c>
      <c r="D59" s="176">
        <v>9006</v>
      </c>
      <c r="E59" s="176">
        <v>0</v>
      </c>
      <c r="F59" s="176">
        <v>20</v>
      </c>
      <c r="G59" s="742">
        <f t="shared" si="0"/>
        <v>17878</v>
      </c>
      <c r="H59" s="176">
        <v>9345</v>
      </c>
      <c r="I59" s="176">
        <v>9465</v>
      </c>
      <c r="J59" s="176">
        <v>0</v>
      </c>
      <c r="K59" s="176">
        <v>19</v>
      </c>
      <c r="L59" s="177">
        <f t="shared" si="1"/>
        <v>18829</v>
      </c>
    </row>
    <row r="60" spans="1:12">
      <c r="A60" s="184" t="s">
        <v>50</v>
      </c>
      <c r="B60" s="165" t="s">
        <v>201</v>
      </c>
      <c r="C60" s="179">
        <v>2</v>
      </c>
      <c r="D60" s="176">
        <v>3</v>
      </c>
      <c r="E60" s="176">
        <v>0</v>
      </c>
      <c r="F60" s="176">
        <v>0</v>
      </c>
      <c r="G60" s="742">
        <f t="shared" si="0"/>
        <v>5</v>
      </c>
      <c r="H60" s="176">
        <v>2</v>
      </c>
      <c r="I60" s="176">
        <v>3</v>
      </c>
      <c r="J60" s="176">
        <v>0</v>
      </c>
      <c r="K60" s="176">
        <v>0</v>
      </c>
      <c r="L60" s="177">
        <f t="shared" si="1"/>
        <v>5</v>
      </c>
    </row>
    <row r="61" spans="1:12">
      <c r="A61" s="184" t="s">
        <v>50</v>
      </c>
      <c r="B61" s="165" t="s">
        <v>197</v>
      </c>
      <c r="C61" s="179">
        <v>7861</v>
      </c>
      <c r="D61" s="176">
        <v>9566</v>
      </c>
      <c r="E61" s="176">
        <v>1</v>
      </c>
      <c r="F61" s="176">
        <v>8</v>
      </c>
      <c r="G61" s="742">
        <f t="shared" si="0"/>
        <v>17436</v>
      </c>
      <c r="H61" s="176">
        <v>8006</v>
      </c>
      <c r="I61" s="176">
        <v>9693</v>
      </c>
      <c r="J61" s="176">
        <v>1</v>
      </c>
      <c r="K61" s="176">
        <v>3</v>
      </c>
      <c r="L61" s="177">
        <f t="shared" si="1"/>
        <v>17703</v>
      </c>
    </row>
    <row r="62" spans="1:12">
      <c r="A62" s="184" t="s">
        <v>50</v>
      </c>
      <c r="B62" s="165" t="s">
        <v>208</v>
      </c>
      <c r="C62" s="179">
        <v>13740</v>
      </c>
      <c r="D62" s="176">
        <v>15448</v>
      </c>
      <c r="E62" s="176">
        <v>0</v>
      </c>
      <c r="F62" s="176">
        <v>10</v>
      </c>
      <c r="G62" s="742">
        <f t="shared" si="0"/>
        <v>29198</v>
      </c>
      <c r="H62" s="176">
        <v>14490</v>
      </c>
      <c r="I62" s="176">
        <v>16155</v>
      </c>
      <c r="J62" s="176">
        <v>0</v>
      </c>
      <c r="K62" s="176">
        <v>12</v>
      </c>
      <c r="L62" s="177">
        <f t="shared" si="1"/>
        <v>30657</v>
      </c>
    </row>
    <row r="63" spans="1:12">
      <c r="A63" s="184" t="s">
        <v>50</v>
      </c>
      <c r="B63" s="165" t="s">
        <v>186</v>
      </c>
      <c r="C63" s="179">
        <v>13724</v>
      </c>
      <c r="D63" s="176">
        <v>16369</v>
      </c>
      <c r="E63" s="176">
        <v>0</v>
      </c>
      <c r="F63" s="176">
        <v>13</v>
      </c>
      <c r="G63" s="742">
        <f t="shared" si="0"/>
        <v>30106</v>
      </c>
      <c r="H63" s="176">
        <v>14052</v>
      </c>
      <c r="I63" s="176">
        <v>16723</v>
      </c>
      <c r="J63" s="176">
        <v>0</v>
      </c>
      <c r="K63" s="176">
        <v>13</v>
      </c>
      <c r="L63" s="177">
        <f t="shared" si="1"/>
        <v>30788</v>
      </c>
    </row>
    <row r="64" spans="1:12">
      <c r="A64" s="184" t="s">
        <v>50</v>
      </c>
      <c r="B64" s="165" t="s">
        <v>185</v>
      </c>
      <c r="C64" s="179">
        <v>9587</v>
      </c>
      <c r="D64" s="176">
        <v>10281</v>
      </c>
      <c r="E64" s="176">
        <v>0</v>
      </c>
      <c r="F64" s="176">
        <v>37</v>
      </c>
      <c r="G64" s="742">
        <f t="shared" si="0"/>
        <v>19905</v>
      </c>
      <c r="H64" s="176">
        <v>9534</v>
      </c>
      <c r="I64" s="176">
        <v>10105</v>
      </c>
      <c r="J64" s="176">
        <v>0</v>
      </c>
      <c r="K64" s="176">
        <v>10</v>
      </c>
      <c r="L64" s="177">
        <f t="shared" si="1"/>
        <v>19649</v>
      </c>
    </row>
    <row r="65" spans="1:12">
      <c r="A65" s="184" t="s">
        <v>50</v>
      </c>
      <c r="B65" s="165" t="s">
        <v>190</v>
      </c>
      <c r="C65" s="179">
        <v>8515</v>
      </c>
      <c r="D65" s="176">
        <v>9409</v>
      </c>
      <c r="E65" s="176">
        <v>0</v>
      </c>
      <c r="F65" s="176">
        <v>24</v>
      </c>
      <c r="G65" s="742">
        <f t="shared" si="0"/>
        <v>17948</v>
      </c>
      <c r="H65" s="176">
        <v>8537</v>
      </c>
      <c r="I65" s="176">
        <v>9495</v>
      </c>
      <c r="J65" s="176">
        <v>0</v>
      </c>
      <c r="K65" s="176">
        <v>13</v>
      </c>
      <c r="L65" s="177">
        <f t="shared" si="1"/>
        <v>18045</v>
      </c>
    </row>
    <row r="66" spans="1:12">
      <c r="A66" s="184" t="s">
        <v>50</v>
      </c>
      <c r="B66" s="165" t="s">
        <v>179</v>
      </c>
      <c r="C66" s="179">
        <v>3863</v>
      </c>
      <c r="D66" s="176">
        <v>3879</v>
      </c>
      <c r="E66" s="176">
        <v>0</v>
      </c>
      <c r="F66" s="176">
        <v>15</v>
      </c>
      <c r="G66" s="742">
        <f t="shared" si="0"/>
        <v>7757</v>
      </c>
      <c r="H66" s="176">
        <v>3910</v>
      </c>
      <c r="I66" s="176">
        <v>3898</v>
      </c>
      <c r="J66" s="176">
        <v>0</v>
      </c>
      <c r="K66" s="176">
        <v>13</v>
      </c>
      <c r="L66" s="177">
        <f t="shared" si="1"/>
        <v>7821</v>
      </c>
    </row>
    <row r="67" spans="1:12">
      <c r="A67" s="184" t="s">
        <v>50</v>
      </c>
      <c r="B67" s="165" t="s">
        <v>206</v>
      </c>
      <c r="C67" s="179">
        <v>2594</v>
      </c>
      <c r="D67" s="176">
        <v>2558</v>
      </c>
      <c r="E67" s="176">
        <v>0</v>
      </c>
      <c r="F67" s="176">
        <v>6</v>
      </c>
      <c r="G67" s="742">
        <f t="shared" si="0"/>
        <v>5158</v>
      </c>
      <c r="H67" s="176">
        <v>2697</v>
      </c>
      <c r="I67" s="176">
        <v>2662</v>
      </c>
      <c r="J67" s="176">
        <v>0</v>
      </c>
      <c r="K67" s="176">
        <v>6</v>
      </c>
      <c r="L67" s="177">
        <f t="shared" si="1"/>
        <v>5365</v>
      </c>
    </row>
    <row r="68" spans="1:12">
      <c r="A68" s="184" t="s">
        <v>50</v>
      </c>
      <c r="B68" s="165" t="s">
        <v>189</v>
      </c>
      <c r="C68" s="179">
        <v>4208</v>
      </c>
      <c r="D68" s="176">
        <v>4101</v>
      </c>
      <c r="E68" s="176">
        <v>0</v>
      </c>
      <c r="F68" s="176">
        <v>7</v>
      </c>
      <c r="G68" s="742">
        <f t="shared" si="0"/>
        <v>8316</v>
      </c>
      <c r="H68" s="176">
        <v>4242</v>
      </c>
      <c r="I68" s="176">
        <v>4100</v>
      </c>
      <c r="J68" s="176">
        <v>0</v>
      </c>
      <c r="K68" s="176">
        <v>7</v>
      </c>
      <c r="L68" s="177">
        <f t="shared" si="1"/>
        <v>8349</v>
      </c>
    </row>
    <row r="69" spans="1:12">
      <c r="A69" s="184" t="s">
        <v>50</v>
      </c>
      <c r="B69" s="165" t="s">
        <v>191</v>
      </c>
      <c r="C69" s="179">
        <v>7928</v>
      </c>
      <c r="D69" s="176">
        <v>8273</v>
      </c>
      <c r="E69" s="176">
        <v>0</v>
      </c>
      <c r="F69" s="176">
        <v>7</v>
      </c>
      <c r="G69" s="742">
        <f t="shared" si="0"/>
        <v>16208</v>
      </c>
      <c r="H69" s="176">
        <v>7862</v>
      </c>
      <c r="I69" s="176">
        <v>8227</v>
      </c>
      <c r="J69" s="176">
        <v>0</v>
      </c>
      <c r="K69" s="176">
        <v>8</v>
      </c>
      <c r="L69" s="177">
        <f t="shared" si="1"/>
        <v>16097</v>
      </c>
    </row>
    <row r="70" spans="1:12">
      <c r="A70" s="184" t="s">
        <v>50</v>
      </c>
      <c r="B70" s="165" t="s">
        <v>204</v>
      </c>
      <c r="C70" s="179">
        <v>7255</v>
      </c>
      <c r="D70" s="176">
        <v>7796</v>
      </c>
      <c r="E70" s="176">
        <v>0</v>
      </c>
      <c r="F70" s="176">
        <v>2</v>
      </c>
      <c r="G70" s="742">
        <f t="shared" si="0"/>
        <v>15053</v>
      </c>
      <c r="H70" s="176">
        <v>7475</v>
      </c>
      <c r="I70" s="176">
        <v>8057</v>
      </c>
      <c r="J70" s="176">
        <v>0</v>
      </c>
      <c r="K70" s="176">
        <v>3</v>
      </c>
      <c r="L70" s="177">
        <f t="shared" si="1"/>
        <v>15535</v>
      </c>
    </row>
    <row r="71" spans="1:12">
      <c r="A71" s="184" t="s">
        <v>50</v>
      </c>
      <c r="B71" s="165" t="s">
        <v>193</v>
      </c>
      <c r="C71" s="179">
        <v>38740</v>
      </c>
      <c r="D71" s="176">
        <v>43960</v>
      </c>
      <c r="E71" s="176">
        <v>0</v>
      </c>
      <c r="F71" s="176">
        <v>74</v>
      </c>
      <c r="G71" s="742">
        <f t="shared" si="0"/>
        <v>82774</v>
      </c>
      <c r="H71" s="176">
        <v>39422</v>
      </c>
      <c r="I71" s="176">
        <v>44950</v>
      </c>
      <c r="J71" s="176">
        <v>0</v>
      </c>
      <c r="K71" s="176">
        <v>81</v>
      </c>
      <c r="L71" s="177">
        <f t="shared" si="1"/>
        <v>84453</v>
      </c>
    </row>
    <row r="72" spans="1:12">
      <c r="A72" s="184" t="s">
        <v>50</v>
      </c>
      <c r="B72" s="165" t="s">
        <v>181</v>
      </c>
      <c r="C72" s="179">
        <v>55023</v>
      </c>
      <c r="D72" s="176">
        <v>66405</v>
      </c>
      <c r="E72" s="176">
        <v>0</v>
      </c>
      <c r="F72" s="176">
        <v>176</v>
      </c>
      <c r="G72" s="742">
        <f t="shared" ref="G72:G135" si="2">SUM(C72:F72)</f>
        <v>121604</v>
      </c>
      <c r="H72" s="176">
        <v>55239</v>
      </c>
      <c r="I72" s="176">
        <v>66607</v>
      </c>
      <c r="J72" s="176">
        <v>0</v>
      </c>
      <c r="K72" s="176">
        <v>147</v>
      </c>
      <c r="L72" s="177">
        <f t="shared" ref="L72:L135" si="3">SUM(H72:K72)</f>
        <v>121993</v>
      </c>
    </row>
    <row r="73" spans="1:12">
      <c r="A73" s="184" t="s">
        <v>50</v>
      </c>
      <c r="B73" s="165" t="s">
        <v>207</v>
      </c>
      <c r="C73" s="179">
        <v>4674</v>
      </c>
      <c r="D73" s="176">
        <v>5313</v>
      </c>
      <c r="E73" s="176">
        <v>0</v>
      </c>
      <c r="F73" s="176">
        <v>1</v>
      </c>
      <c r="G73" s="742">
        <f t="shared" si="2"/>
        <v>9988</v>
      </c>
      <c r="H73" s="176">
        <v>4666</v>
      </c>
      <c r="I73" s="176">
        <v>5294</v>
      </c>
      <c r="J73" s="176">
        <v>0</v>
      </c>
      <c r="K73" s="176">
        <v>1</v>
      </c>
      <c r="L73" s="177">
        <f t="shared" si="3"/>
        <v>9961</v>
      </c>
    </row>
    <row r="74" spans="1:12">
      <c r="A74" s="184" t="s">
        <v>50</v>
      </c>
      <c r="B74" s="165" t="s">
        <v>202</v>
      </c>
      <c r="C74" s="179">
        <v>5163</v>
      </c>
      <c r="D74" s="176">
        <v>5305</v>
      </c>
      <c r="E74" s="176">
        <v>0</v>
      </c>
      <c r="F74" s="176">
        <v>2</v>
      </c>
      <c r="G74" s="742">
        <f t="shared" si="2"/>
        <v>10470</v>
      </c>
      <c r="H74" s="176">
        <v>5320</v>
      </c>
      <c r="I74" s="176">
        <v>5475</v>
      </c>
      <c r="J74" s="176">
        <v>0</v>
      </c>
      <c r="K74" s="176">
        <v>3</v>
      </c>
      <c r="L74" s="177">
        <f t="shared" si="3"/>
        <v>10798</v>
      </c>
    </row>
    <row r="75" spans="1:12">
      <c r="A75" s="184" t="s">
        <v>50</v>
      </c>
      <c r="B75" s="165" t="s">
        <v>196</v>
      </c>
      <c r="C75" s="179">
        <v>39340</v>
      </c>
      <c r="D75" s="176">
        <v>43958</v>
      </c>
      <c r="E75" s="176">
        <v>1</v>
      </c>
      <c r="F75" s="176">
        <v>28</v>
      </c>
      <c r="G75" s="742">
        <f t="shared" si="2"/>
        <v>83327</v>
      </c>
      <c r="H75" s="176">
        <v>39115</v>
      </c>
      <c r="I75" s="176">
        <v>43613</v>
      </c>
      <c r="J75" s="176">
        <v>1</v>
      </c>
      <c r="K75" s="176">
        <v>28</v>
      </c>
      <c r="L75" s="177">
        <f t="shared" si="3"/>
        <v>82757</v>
      </c>
    </row>
    <row r="76" spans="1:12">
      <c r="A76" s="184" t="s">
        <v>50</v>
      </c>
      <c r="B76" s="165" t="s">
        <v>178</v>
      </c>
      <c r="C76" s="179">
        <v>7845</v>
      </c>
      <c r="D76" s="176">
        <v>8175</v>
      </c>
      <c r="E76" s="176">
        <v>0</v>
      </c>
      <c r="F76" s="176">
        <v>5</v>
      </c>
      <c r="G76" s="742">
        <f t="shared" si="2"/>
        <v>16025</v>
      </c>
      <c r="H76" s="176">
        <v>7970</v>
      </c>
      <c r="I76" s="176">
        <v>8304</v>
      </c>
      <c r="J76" s="176">
        <v>0</v>
      </c>
      <c r="K76" s="176">
        <v>8</v>
      </c>
      <c r="L76" s="177">
        <f t="shared" si="3"/>
        <v>16282</v>
      </c>
    </row>
    <row r="77" spans="1:12">
      <c r="A77" s="184" t="s">
        <v>50</v>
      </c>
      <c r="B77" s="165" t="s">
        <v>176</v>
      </c>
      <c r="C77" s="179">
        <v>20260</v>
      </c>
      <c r="D77" s="176">
        <v>23502</v>
      </c>
      <c r="E77" s="176">
        <v>1</v>
      </c>
      <c r="F77" s="176">
        <v>21</v>
      </c>
      <c r="G77" s="742">
        <f t="shared" si="2"/>
        <v>43784</v>
      </c>
      <c r="H77" s="176">
        <v>20379</v>
      </c>
      <c r="I77" s="176">
        <v>23722</v>
      </c>
      <c r="J77" s="176">
        <v>1</v>
      </c>
      <c r="K77" s="176">
        <v>12</v>
      </c>
      <c r="L77" s="177">
        <f t="shared" si="3"/>
        <v>44114</v>
      </c>
    </row>
    <row r="78" spans="1:12">
      <c r="A78" s="184" t="s">
        <v>50</v>
      </c>
      <c r="B78" s="165" t="s">
        <v>177</v>
      </c>
      <c r="C78" s="179">
        <v>7589</v>
      </c>
      <c r="D78" s="176">
        <v>8002</v>
      </c>
      <c r="E78" s="176">
        <v>0</v>
      </c>
      <c r="F78" s="176">
        <v>5</v>
      </c>
      <c r="G78" s="742">
        <f t="shared" si="2"/>
        <v>15596</v>
      </c>
      <c r="H78" s="176">
        <v>7635</v>
      </c>
      <c r="I78" s="176">
        <v>8053</v>
      </c>
      <c r="J78" s="176">
        <v>0</v>
      </c>
      <c r="K78" s="176">
        <v>6</v>
      </c>
      <c r="L78" s="177">
        <f t="shared" si="3"/>
        <v>15694</v>
      </c>
    </row>
    <row r="79" spans="1:12">
      <c r="A79" s="184" t="s">
        <v>50</v>
      </c>
      <c r="B79" s="165" t="s">
        <v>195</v>
      </c>
      <c r="C79" s="179">
        <v>4175</v>
      </c>
      <c r="D79" s="176">
        <v>4396</v>
      </c>
      <c r="E79" s="176">
        <v>0</v>
      </c>
      <c r="F79" s="176">
        <v>3</v>
      </c>
      <c r="G79" s="742">
        <f t="shared" si="2"/>
        <v>8574</v>
      </c>
      <c r="H79" s="176">
        <v>4374</v>
      </c>
      <c r="I79" s="176">
        <v>4597</v>
      </c>
      <c r="J79" s="176">
        <v>0</v>
      </c>
      <c r="K79" s="176">
        <v>3</v>
      </c>
      <c r="L79" s="177">
        <f t="shared" si="3"/>
        <v>8974</v>
      </c>
    </row>
    <row r="80" spans="1:12">
      <c r="A80" s="184" t="s">
        <v>50</v>
      </c>
      <c r="B80" s="165" t="s">
        <v>50</v>
      </c>
      <c r="C80" s="179">
        <v>103519</v>
      </c>
      <c r="D80" s="176">
        <v>113423</v>
      </c>
      <c r="E80" s="176">
        <v>0</v>
      </c>
      <c r="F80" s="176">
        <v>198</v>
      </c>
      <c r="G80" s="742">
        <f t="shared" si="2"/>
        <v>217140</v>
      </c>
      <c r="H80" s="176">
        <v>104344</v>
      </c>
      <c r="I80" s="176">
        <v>114440</v>
      </c>
      <c r="J80" s="176">
        <v>0</v>
      </c>
      <c r="K80" s="176">
        <v>215</v>
      </c>
      <c r="L80" s="177">
        <f t="shared" si="3"/>
        <v>218999</v>
      </c>
    </row>
    <row r="81" spans="1:12">
      <c r="A81" s="184" t="s">
        <v>50</v>
      </c>
      <c r="B81" s="165" t="s">
        <v>199</v>
      </c>
      <c r="C81" s="179">
        <v>40906</v>
      </c>
      <c r="D81" s="176">
        <v>50516</v>
      </c>
      <c r="E81" s="176">
        <v>0</v>
      </c>
      <c r="F81" s="176">
        <v>55</v>
      </c>
      <c r="G81" s="742">
        <f t="shared" si="2"/>
        <v>91477</v>
      </c>
      <c r="H81" s="176">
        <v>41591</v>
      </c>
      <c r="I81" s="176">
        <v>51336</v>
      </c>
      <c r="J81" s="176">
        <v>0</v>
      </c>
      <c r="K81" s="176">
        <v>36</v>
      </c>
      <c r="L81" s="177">
        <f t="shared" si="3"/>
        <v>92963</v>
      </c>
    </row>
    <row r="82" spans="1:12">
      <c r="A82" s="184" t="s">
        <v>50</v>
      </c>
      <c r="B82" s="165" t="s">
        <v>188</v>
      </c>
      <c r="C82" s="179">
        <v>108394</v>
      </c>
      <c r="D82" s="176">
        <v>130529</v>
      </c>
      <c r="E82" s="176">
        <v>0</v>
      </c>
      <c r="F82" s="176">
        <v>427</v>
      </c>
      <c r="G82" s="742">
        <f t="shared" si="2"/>
        <v>239350</v>
      </c>
      <c r="H82" s="176">
        <v>109843</v>
      </c>
      <c r="I82" s="176">
        <v>132296</v>
      </c>
      <c r="J82" s="176">
        <v>0</v>
      </c>
      <c r="K82" s="176">
        <v>181</v>
      </c>
      <c r="L82" s="177">
        <f t="shared" si="3"/>
        <v>242320</v>
      </c>
    </row>
    <row r="83" spans="1:12">
      <c r="A83" s="182" t="s">
        <v>50</v>
      </c>
      <c r="B83" s="183" t="s">
        <v>192</v>
      </c>
      <c r="C83" s="180">
        <v>3657</v>
      </c>
      <c r="D83" s="181">
        <v>3823</v>
      </c>
      <c r="E83" s="181">
        <v>0</v>
      </c>
      <c r="F83" s="181">
        <v>6</v>
      </c>
      <c r="G83" s="185">
        <f t="shared" si="2"/>
        <v>7486</v>
      </c>
      <c r="H83" s="181">
        <v>3759</v>
      </c>
      <c r="I83" s="181">
        <v>3930</v>
      </c>
      <c r="J83" s="181">
        <v>0</v>
      </c>
      <c r="K83" s="181">
        <v>6</v>
      </c>
      <c r="L83" s="175">
        <f t="shared" si="3"/>
        <v>7695</v>
      </c>
    </row>
    <row r="84" spans="1:12">
      <c r="A84" s="184" t="s">
        <v>52</v>
      </c>
      <c r="B84" s="165" t="s">
        <v>404</v>
      </c>
      <c r="C84" s="179">
        <v>3196</v>
      </c>
      <c r="D84" s="176">
        <v>2940</v>
      </c>
      <c r="E84" s="176">
        <v>0</v>
      </c>
      <c r="F84" s="176">
        <v>21</v>
      </c>
      <c r="G84" s="742">
        <f t="shared" si="2"/>
        <v>6157</v>
      </c>
      <c r="H84" s="176">
        <v>3372</v>
      </c>
      <c r="I84" s="176">
        <v>3121</v>
      </c>
      <c r="J84" s="176">
        <v>0</v>
      </c>
      <c r="K84" s="176">
        <v>15</v>
      </c>
      <c r="L84" s="177">
        <f t="shared" si="3"/>
        <v>6508</v>
      </c>
    </row>
    <row r="85" spans="1:12">
      <c r="A85" s="184" t="s">
        <v>52</v>
      </c>
      <c r="B85" s="165" t="s">
        <v>406</v>
      </c>
      <c r="C85" s="179">
        <v>38764</v>
      </c>
      <c r="D85" s="176">
        <v>41927</v>
      </c>
      <c r="E85" s="176">
        <v>0</v>
      </c>
      <c r="F85" s="176">
        <v>81</v>
      </c>
      <c r="G85" s="742">
        <f t="shared" si="2"/>
        <v>80772</v>
      </c>
      <c r="H85" s="176">
        <v>39877</v>
      </c>
      <c r="I85" s="176">
        <v>43463</v>
      </c>
      <c r="J85" s="176">
        <v>0</v>
      </c>
      <c r="K85" s="176">
        <v>31</v>
      </c>
      <c r="L85" s="177">
        <f t="shared" si="3"/>
        <v>83371</v>
      </c>
    </row>
    <row r="86" spans="1:12">
      <c r="A86" s="184" t="s">
        <v>52</v>
      </c>
      <c r="B86" s="165" t="s">
        <v>434</v>
      </c>
      <c r="C86" s="179">
        <v>7611</v>
      </c>
      <c r="D86" s="176">
        <v>8203</v>
      </c>
      <c r="E86" s="176">
        <v>0</v>
      </c>
      <c r="F86" s="176">
        <v>6</v>
      </c>
      <c r="G86" s="742">
        <f t="shared" si="2"/>
        <v>15820</v>
      </c>
      <c r="H86" s="176">
        <v>8014</v>
      </c>
      <c r="I86" s="176">
        <v>8623</v>
      </c>
      <c r="J86" s="176">
        <v>0</v>
      </c>
      <c r="K86" s="176">
        <v>4</v>
      </c>
      <c r="L86" s="177">
        <f t="shared" si="3"/>
        <v>16641</v>
      </c>
    </row>
    <row r="87" spans="1:12">
      <c r="A87" s="184" t="s">
        <v>52</v>
      </c>
      <c r="B87" s="165" t="s">
        <v>398</v>
      </c>
      <c r="C87" s="179">
        <v>57442</v>
      </c>
      <c r="D87" s="176">
        <v>62740</v>
      </c>
      <c r="E87" s="176">
        <v>1</v>
      </c>
      <c r="F87" s="176">
        <v>169</v>
      </c>
      <c r="G87" s="742">
        <f t="shared" si="2"/>
        <v>120352</v>
      </c>
      <c r="H87" s="176">
        <v>58431</v>
      </c>
      <c r="I87" s="176">
        <v>63681</v>
      </c>
      <c r="J87" s="176">
        <v>1</v>
      </c>
      <c r="K87" s="176">
        <v>161</v>
      </c>
      <c r="L87" s="177">
        <f t="shared" si="3"/>
        <v>122274</v>
      </c>
    </row>
    <row r="88" spans="1:12">
      <c r="A88" s="184" t="s">
        <v>52</v>
      </c>
      <c r="B88" s="165" t="s">
        <v>413</v>
      </c>
      <c r="C88" s="179">
        <v>46059</v>
      </c>
      <c r="D88" s="176">
        <v>45375</v>
      </c>
      <c r="E88" s="176">
        <v>0</v>
      </c>
      <c r="F88" s="176">
        <v>56</v>
      </c>
      <c r="G88" s="742">
        <f t="shared" si="2"/>
        <v>91490</v>
      </c>
      <c r="H88" s="176">
        <v>46598</v>
      </c>
      <c r="I88" s="176">
        <v>46676</v>
      </c>
      <c r="J88" s="176">
        <v>0</v>
      </c>
      <c r="K88" s="176">
        <v>60</v>
      </c>
      <c r="L88" s="177">
        <f t="shared" si="3"/>
        <v>93334</v>
      </c>
    </row>
    <row r="89" spans="1:12">
      <c r="A89" s="184" t="s">
        <v>52</v>
      </c>
      <c r="B89" s="165" t="s">
        <v>396</v>
      </c>
      <c r="C89" s="179">
        <v>56461</v>
      </c>
      <c r="D89" s="176">
        <v>67156</v>
      </c>
      <c r="E89" s="176">
        <v>1</v>
      </c>
      <c r="F89" s="176">
        <v>1250</v>
      </c>
      <c r="G89" s="742">
        <f t="shared" si="2"/>
        <v>124868</v>
      </c>
      <c r="H89" s="176">
        <v>56139</v>
      </c>
      <c r="I89" s="176">
        <v>66645</v>
      </c>
      <c r="J89" s="176">
        <v>1</v>
      </c>
      <c r="K89" s="176">
        <v>1250</v>
      </c>
      <c r="L89" s="177">
        <f t="shared" si="3"/>
        <v>124035</v>
      </c>
    </row>
    <row r="90" spans="1:12">
      <c r="A90" s="184" t="s">
        <v>52</v>
      </c>
      <c r="B90" s="165" t="s">
        <v>409</v>
      </c>
      <c r="C90" s="179">
        <v>80169</v>
      </c>
      <c r="D90" s="176">
        <v>91137</v>
      </c>
      <c r="E90" s="176">
        <v>1</v>
      </c>
      <c r="F90" s="176">
        <v>413</v>
      </c>
      <c r="G90" s="742">
        <f t="shared" si="2"/>
        <v>171720</v>
      </c>
      <c r="H90" s="176">
        <v>82298</v>
      </c>
      <c r="I90" s="176">
        <v>92895</v>
      </c>
      <c r="J90" s="176">
        <v>3</v>
      </c>
      <c r="K90" s="176">
        <v>144</v>
      </c>
      <c r="L90" s="177">
        <f t="shared" si="3"/>
        <v>175340</v>
      </c>
    </row>
    <row r="91" spans="1:12">
      <c r="A91" s="184" t="s">
        <v>52</v>
      </c>
      <c r="B91" s="165" t="s">
        <v>423</v>
      </c>
      <c r="C91" s="179">
        <v>14297</v>
      </c>
      <c r="D91" s="176">
        <v>14898</v>
      </c>
      <c r="E91" s="176">
        <v>0</v>
      </c>
      <c r="F91" s="176">
        <v>18</v>
      </c>
      <c r="G91" s="742">
        <f t="shared" si="2"/>
        <v>29213</v>
      </c>
      <c r="H91" s="176">
        <v>14381</v>
      </c>
      <c r="I91" s="176">
        <v>14955</v>
      </c>
      <c r="J91" s="176">
        <v>0</v>
      </c>
      <c r="K91" s="176">
        <v>11</v>
      </c>
      <c r="L91" s="177">
        <f t="shared" si="3"/>
        <v>29347</v>
      </c>
    </row>
    <row r="92" spans="1:12">
      <c r="A92" s="184" t="s">
        <v>52</v>
      </c>
      <c r="B92" s="165" t="s">
        <v>405</v>
      </c>
      <c r="C92" s="179">
        <v>31072</v>
      </c>
      <c r="D92" s="176">
        <v>35195</v>
      </c>
      <c r="E92" s="176">
        <v>0</v>
      </c>
      <c r="F92" s="176">
        <v>74</v>
      </c>
      <c r="G92" s="742">
        <f t="shared" si="2"/>
        <v>66341</v>
      </c>
      <c r="H92" s="176">
        <v>31391</v>
      </c>
      <c r="I92" s="176">
        <v>35429</v>
      </c>
      <c r="J92" s="176">
        <v>0</v>
      </c>
      <c r="K92" s="176">
        <v>40</v>
      </c>
      <c r="L92" s="177">
        <f t="shared" si="3"/>
        <v>66860</v>
      </c>
    </row>
    <row r="93" spans="1:12">
      <c r="A93" s="184" t="s">
        <v>52</v>
      </c>
      <c r="B93" s="165" t="s">
        <v>439</v>
      </c>
      <c r="C93" s="179">
        <v>25033</v>
      </c>
      <c r="D93" s="176">
        <v>36232</v>
      </c>
      <c r="E93" s="176">
        <v>0</v>
      </c>
      <c r="F93" s="176">
        <v>48</v>
      </c>
      <c r="G93" s="742">
        <f t="shared" si="2"/>
        <v>61313</v>
      </c>
      <c r="H93" s="176">
        <v>26758</v>
      </c>
      <c r="I93" s="176">
        <v>39100</v>
      </c>
      <c r="J93" s="176">
        <v>1</v>
      </c>
      <c r="K93" s="176">
        <v>48</v>
      </c>
      <c r="L93" s="177">
        <f t="shared" si="3"/>
        <v>65907</v>
      </c>
    </row>
    <row r="94" spans="1:12">
      <c r="A94" s="184" t="s">
        <v>52</v>
      </c>
      <c r="B94" s="165" t="s">
        <v>426</v>
      </c>
      <c r="C94" s="179">
        <v>14877</v>
      </c>
      <c r="D94" s="176">
        <v>15610</v>
      </c>
      <c r="E94" s="176">
        <v>0</v>
      </c>
      <c r="F94" s="176">
        <v>38</v>
      </c>
      <c r="G94" s="742">
        <f t="shared" si="2"/>
        <v>30525</v>
      </c>
      <c r="H94" s="176">
        <v>15332</v>
      </c>
      <c r="I94" s="176">
        <v>16057</v>
      </c>
      <c r="J94" s="176">
        <v>1</v>
      </c>
      <c r="K94" s="176">
        <v>30</v>
      </c>
      <c r="L94" s="177">
        <f t="shared" si="3"/>
        <v>31420</v>
      </c>
    </row>
    <row r="95" spans="1:12">
      <c r="A95" s="184" t="s">
        <v>52</v>
      </c>
      <c r="B95" s="165" t="s">
        <v>403</v>
      </c>
      <c r="C95" s="179">
        <v>23579</v>
      </c>
      <c r="D95" s="176">
        <v>29924</v>
      </c>
      <c r="E95" s="176">
        <v>0</v>
      </c>
      <c r="F95" s="176">
        <v>252</v>
      </c>
      <c r="G95" s="742">
        <f t="shared" si="2"/>
        <v>53755</v>
      </c>
      <c r="H95" s="176">
        <v>25474</v>
      </c>
      <c r="I95" s="176">
        <v>32470</v>
      </c>
      <c r="J95" s="176">
        <v>0</v>
      </c>
      <c r="K95" s="176">
        <v>239</v>
      </c>
      <c r="L95" s="177">
        <f t="shared" si="3"/>
        <v>58183</v>
      </c>
    </row>
    <row r="96" spans="1:12">
      <c r="A96" s="184" t="s">
        <v>52</v>
      </c>
      <c r="B96" s="165" t="s">
        <v>412</v>
      </c>
      <c r="C96" s="179">
        <v>132159</v>
      </c>
      <c r="D96" s="176">
        <v>158615</v>
      </c>
      <c r="E96" s="176">
        <v>0</v>
      </c>
      <c r="F96" s="176">
        <v>312</v>
      </c>
      <c r="G96" s="742">
        <f t="shared" si="2"/>
        <v>291086</v>
      </c>
      <c r="H96" s="176">
        <v>135934</v>
      </c>
      <c r="I96" s="176">
        <v>164019</v>
      </c>
      <c r="J96" s="176">
        <v>0</v>
      </c>
      <c r="K96" s="176">
        <v>343</v>
      </c>
      <c r="L96" s="177">
        <f t="shared" si="3"/>
        <v>300296</v>
      </c>
    </row>
    <row r="97" spans="1:12">
      <c r="A97" s="184" t="s">
        <v>52</v>
      </c>
      <c r="B97" s="165" t="s">
        <v>392</v>
      </c>
      <c r="C97" s="179">
        <v>82570</v>
      </c>
      <c r="D97" s="176">
        <v>87694</v>
      </c>
      <c r="E97" s="176">
        <v>0</v>
      </c>
      <c r="F97" s="176">
        <v>283</v>
      </c>
      <c r="G97" s="742">
        <f t="shared" si="2"/>
        <v>170547</v>
      </c>
      <c r="H97" s="176">
        <v>80568</v>
      </c>
      <c r="I97" s="176">
        <v>84366</v>
      </c>
      <c r="J97" s="176">
        <v>1</v>
      </c>
      <c r="K97" s="176">
        <v>288</v>
      </c>
      <c r="L97" s="177">
        <f t="shared" si="3"/>
        <v>165223</v>
      </c>
    </row>
    <row r="98" spans="1:12">
      <c r="A98" s="184" t="s">
        <v>52</v>
      </c>
      <c r="B98" s="165" t="s">
        <v>425</v>
      </c>
      <c r="C98" s="179">
        <v>68255</v>
      </c>
      <c r="D98" s="176">
        <v>74077</v>
      </c>
      <c r="E98" s="176">
        <v>0</v>
      </c>
      <c r="F98" s="176">
        <v>148</v>
      </c>
      <c r="G98" s="742">
        <f t="shared" si="2"/>
        <v>142480</v>
      </c>
      <c r="H98" s="176">
        <v>77390</v>
      </c>
      <c r="I98" s="176">
        <v>83553</v>
      </c>
      <c r="J98" s="176">
        <v>0</v>
      </c>
      <c r="K98" s="176">
        <v>96</v>
      </c>
      <c r="L98" s="177">
        <f t="shared" si="3"/>
        <v>161039</v>
      </c>
    </row>
    <row r="99" spans="1:12">
      <c r="A99" s="184" t="s">
        <v>52</v>
      </c>
      <c r="B99" s="165" t="s">
        <v>418</v>
      </c>
      <c r="C99" s="179">
        <v>13007</v>
      </c>
      <c r="D99" s="176">
        <v>19545</v>
      </c>
      <c r="E99" s="176">
        <v>0</v>
      </c>
      <c r="F99" s="176">
        <v>25</v>
      </c>
      <c r="G99" s="742">
        <f t="shared" si="2"/>
        <v>32577</v>
      </c>
      <c r="H99" s="176">
        <v>13773</v>
      </c>
      <c r="I99" s="176">
        <v>20802</v>
      </c>
      <c r="J99" s="176">
        <v>0</v>
      </c>
      <c r="K99" s="176">
        <v>17</v>
      </c>
      <c r="L99" s="177">
        <f t="shared" si="3"/>
        <v>34592</v>
      </c>
    </row>
    <row r="100" spans="1:12">
      <c r="A100" s="184" t="s">
        <v>52</v>
      </c>
      <c r="B100" s="165" t="s">
        <v>432</v>
      </c>
      <c r="C100" s="179">
        <v>26028</v>
      </c>
      <c r="D100" s="176">
        <v>29162</v>
      </c>
      <c r="E100" s="176">
        <v>0</v>
      </c>
      <c r="F100" s="176">
        <v>28</v>
      </c>
      <c r="G100" s="742">
        <f t="shared" si="2"/>
        <v>55218</v>
      </c>
      <c r="H100" s="176">
        <v>27529</v>
      </c>
      <c r="I100" s="176">
        <v>30586</v>
      </c>
      <c r="J100" s="176">
        <v>0</v>
      </c>
      <c r="K100" s="176">
        <v>14</v>
      </c>
      <c r="L100" s="177">
        <f t="shared" si="3"/>
        <v>58129</v>
      </c>
    </row>
    <row r="101" spans="1:12">
      <c r="A101" s="184" t="s">
        <v>52</v>
      </c>
      <c r="B101" s="165" t="s">
        <v>417</v>
      </c>
      <c r="C101" s="179">
        <v>25090</v>
      </c>
      <c r="D101" s="176">
        <v>45066</v>
      </c>
      <c r="E101" s="176">
        <v>0</v>
      </c>
      <c r="F101" s="176">
        <v>27</v>
      </c>
      <c r="G101" s="742">
        <f t="shared" si="2"/>
        <v>70183</v>
      </c>
      <c r="H101" s="176">
        <v>25929</v>
      </c>
      <c r="I101" s="176">
        <v>46381</v>
      </c>
      <c r="J101" s="176">
        <v>0</v>
      </c>
      <c r="K101" s="176">
        <v>26</v>
      </c>
      <c r="L101" s="177">
        <f t="shared" si="3"/>
        <v>72336</v>
      </c>
    </row>
    <row r="102" spans="1:12">
      <c r="A102" s="184" t="s">
        <v>52</v>
      </c>
      <c r="B102" s="165" t="s">
        <v>430</v>
      </c>
      <c r="C102" s="179">
        <v>15672</v>
      </c>
      <c r="D102" s="176">
        <v>24660</v>
      </c>
      <c r="E102" s="176">
        <v>0</v>
      </c>
      <c r="F102" s="176">
        <v>8</v>
      </c>
      <c r="G102" s="742">
        <f t="shared" si="2"/>
        <v>40340</v>
      </c>
      <c r="H102" s="176">
        <v>16117</v>
      </c>
      <c r="I102" s="176">
        <v>25320</v>
      </c>
      <c r="J102" s="176">
        <v>0</v>
      </c>
      <c r="K102" s="176">
        <v>4</v>
      </c>
      <c r="L102" s="177">
        <f t="shared" si="3"/>
        <v>41441</v>
      </c>
    </row>
    <row r="103" spans="1:12">
      <c r="A103" s="184" t="s">
        <v>52</v>
      </c>
      <c r="B103" s="165" t="s">
        <v>437</v>
      </c>
      <c r="C103" s="179">
        <v>44476</v>
      </c>
      <c r="D103" s="176">
        <v>50148</v>
      </c>
      <c r="E103" s="176">
        <v>0</v>
      </c>
      <c r="F103" s="176">
        <v>74</v>
      </c>
      <c r="G103" s="742">
        <f t="shared" si="2"/>
        <v>94698</v>
      </c>
      <c r="H103" s="176">
        <v>45657</v>
      </c>
      <c r="I103" s="176">
        <v>51326</v>
      </c>
      <c r="J103" s="176">
        <v>0</v>
      </c>
      <c r="K103" s="176">
        <v>76</v>
      </c>
      <c r="L103" s="177">
        <f t="shared" si="3"/>
        <v>97059</v>
      </c>
    </row>
    <row r="104" spans="1:12">
      <c r="A104" s="184" t="s">
        <v>52</v>
      </c>
      <c r="B104" s="165" t="s">
        <v>401</v>
      </c>
      <c r="C104" s="179">
        <v>58440</v>
      </c>
      <c r="D104" s="176">
        <v>69823</v>
      </c>
      <c r="E104" s="176">
        <v>0</v>
      </c>
      <c r="F104" s="176">
        <v>169</v>
      </c>
      <c r="G104" s="742">
        <f t="shared" si="2"/>
        <v>128432</v>
      </c>
      <c r="H104" s="176">
        <v>59187</v>
      </c>
      <c r="I104" s="176">
        <v>70733</v>
      </c>
      <c r="J104" s="176">
        <v>2</v>
      </c>
      <c r="K104" s="176">
        <v>155</v>
      </c>
      <c r="L104" s="177">
        <f t="shared" si="3"/>
        <v>130077</v>
      </c>
    </row>
    <row r="105" spans="1:12">
      <c r="A105" s="184" t="s">
        <v>52</v>
      </c>
      <c r="B105" s="165" t="s">
        <v>391</v>
      </c>
      <c r="C105" s="179">
        <v>48917</v>
      </c>
      <c r="D105" s="176">
        <v>61031</v>
      </c>
      <c r="E105" s="176">
        <v>0</v>
      </c>
      <c r="F105" s="176">
        <v>97</v>
      </c>
      <c r="G105" s="742">
        <f t="shared" si="2"/>
        <v>110045</v>
      </c>
      <c r="H105" s="176">
        <v>49902</v>
      </c>
      <c r="I105" s="176">
        <v>61522</v>
      </c>
      <c r="J105" s="176">
        <v>0</v>
      </c>
      <c r="K105" s="176">
        <v>82</v>
      </c>
      <c r="L105" s="177">
        <f t="shared" si="3"/>
        <v>111506</v>
      </c>
    </row>
    <row r="106" spans="1:12">
      <c r="A106" s="184" t="s">
        <v>52</v>
      </c>
      <c r="B106" s="165" t="s">
        <v>393</v>
      </c>
      <c r="C106" s="179">
        <v>61787</v>
      </c>
      <c r="D106" s="176">
        <v>86440</v>
      </c>
      <c r="E106" s="176">
        <v>0</v>
      </c>
      <c r="F106" s="176">
        <v>39</v>
      </c>
      <c r="G106" s="742">
        <f t="shared" si="2"/>
        <v>148266</v>
      </c>
      <c r="H106" s="176">
        <v>62862</v>
      </c>
      <c r="I106" s="176">
        <v>88008</v>
      </c>
      <c r="J106" s="176">
        <v>0</v>
      </c>
      <c r="K106" s="176">
        <v>27</v>
      </c>
      <c r="L106" s="177">
        <f t="shared" si="3"/>
        <v>150897</v>
      </c>
    </row>
    <row r="107" spans="1:12">
      <c r="A107" s="184" t="s">
        <v>52</v>
      </c>
      <c r="B107" s="165" t="s">
        <v>435</v>
      </c>
      <c r="C107" s="179">
        <v>5993</v>
      </c>
      <c r="D107" s="176">
        <v>6184</v>
      </c>
      <c r="E107" s="176">
        <v>0</v>
      </c>
      <c r="F107" s="176">
        <v>9</v>
      </c>
      <c r="G107" s="742">
        <f t="shared" si="2"/>
        <v>12186</v>
      </c>
      <c r="H107" s="176">
        <v>6281</v>
      </c>
      <c r="I107" s="176">
        <v>6490</v>
      </c>
      <c r="J107" s="176">
        <v>0</v>
      </c>
      <c r="K107" s="176">
        <v>5</v>
      </c>
      <c r="L107" s="177">
        <f t="shared" si="3"/>
        <v>12776</v>
      </c>
    </row>
    <row r="108" spans="1:12">
      <c r="A108" s="184" t="s">
        <v>52</v>
      </c>
      <c r="B108" s="165" t="s">
        <v>433</v>
      </c>
      <c r="C108" s="179">
        <v>49163</v>
      </c>
      <c r="D108" s="176">
        <v>52733</v>
      </c>
      <c r="E108" s="176">
        <v>0</v>
      </c>
      <c r="F108" s="176">
        <v>70</v>
      </c>
      <c r="G108" s="742">
        <f t="shared" si="2"/>
        <v>101966</v>
      </c>
      <c r="H108" s="176">
        <v>50520</v>
      </c>
      <c r="I108" s="176">
        <v>54298</v>
      </c>
      <c r="J108" s="176">
        <v>0</v>
      </c>
      <c r="K108" s="176">
        <v>51</v>
      </c>
      <c r="L108" s="177">
        <f t="shared" si="3"/>
        <v>104869</v>
      </c>
    </row>
    <row r="109" spans="1:12">
      <c r="A109" s="184" t="s">
        <v>52</v>
      </c>
      <c r="B109" s="165" t="s">
        <v>410</v>
      </c>
      <c r="C109" s="179">
        <v>28194</v>
      </c>
      <c r="D109" s="176">
        <v>41629</v>
      </c>
      <c r="E109" s="176">
        <v>1</v>
      </c>
      <c r="F109" s="176">
        <v>100</v>
      </c>
      <c r="G109" s="742">
        <f t="shared" si="2"/>
        <v>69924</v>
      </c>
      <c r="H109" s="176">
        <v>28852</v>
      </c>
      <c r="I109" s="176">
        <v>42518</v>
      </c>
      <c r="J109" s="176">
        <v>0</v>
      </c>
      <c r="K109" s="176">
        <v>105</v>
      </c>
      <c r="L109" s="177">
        <f t="shared" si="3"/>
        <v>71475</v>
      </c>
    </row>
    <row r="110" spans="1:12">
      <c r="A110" s="184" t="s">
        <v>52</v>
      </c>
      <c r="B110" s="165" t="s">
        <v>416</v>
      </c>
      <c r="C110" s="179">
        <v>21316</v>
      </c>
      <c r="D110" s="176">
        <v>23959</v>
      </c>
      <c r="E110" s="176">
        <v>0</v>
      </c>
      <c r="F110" s="176">
        <v>19</v>
      </c>
      <c r="G110" s="742">
        <f t="shared" si="2"/>
        <v>45294</v>
      </c>
      <c r="H110" s="176">
        <v>21803</v>
      </c>
      <c r="I110" s="176">
        <v>24781</v>
      </c>
      <c r="J110" s="176">
        <v>0</v>
      </c>
      <c r="K110" s="176">
        <v>15</v>
      </c>
      <c r="L110" s="177">
        <f t="shared" si="3"/>
        <v>46599</v>
      </c>
    </row>
    <row r="111" spans="1:12">
      <c r="A111" s="184" t="s">
        <v>52</v>
      </c>
      <c r="B111" s="165" t="s">
        <v>436</v>
      </c>
      <c r="C111" s="179">
        <v>28545</v>
      </c>
      <c r="D111" s="176">
        <v>29289</v>
      </c>
      <c r="E111" s="176">
        <v>0</v>
      </c>
      <c r="F111" s="176">
        <v>33</v>
      </c>
      <c r="G111" s="742">
        <f t="shared" si="2"/>
        <v>57867</v>
      </c>
      <c r="H111" s="176">
        <v>29421</v>
      </c>
      <c r="I111" s="176">
        <v>30135</v>
      </c>
      <c r="J111" s="176">
        <v>0</v>
      </c>
      <c r="K111" s="176">
        <v>33</v>
      </c>
      <c r="L111" s="177">
        <f t="shared" si="3"/>
        <v>59589</v>
      </c>
    </row>
    <row r="112" spans="1:12">
      <c r="A112" s="184" t="s">
        <v>52</v>
      </c>
      <c r="B112" s="165" t="s">
        <v>402</v>
      </c>
      <c r="C112" s="179">
        <v>46778</v>
      </c>
      <c r="D112" s="176">
        <v>53889</v>
      </c>
      <c r="E112" s="176">
        <v>1</v>
      </c>
      <c r="F112" s="176">
        <v>185</v>
      </c>
      <c r="G112" s="742">
        <f t="shared" si="2"/>
        <v>100853</v>
      </c>
      <c r="H112" s="176">
        <v>47662</v>
      </c>
      <c r="I112" s="176">
        <v>54482</v>
      </c>
      <c r="J112" s="176">
        <v>1</v>
      </c>
      <c r="K112" s="176">
        <v>111</v>
      </c>
      <c r="L112" s="177">
        <f t="shared" si="3"/>
        <v>102256</v>
      </c>
    </row>
    <row r="113" spans="1:12">
      <c r="A113" s="184" t="s">
        <v>52</v>
      </c>
      <c r="B113" s="165" t="s">
        <v>397</v>
      </c>
      <c r="C113" s="179">
        <v>35720</v>
      </c>
      <c r="D113" s="176">
        <v>40247</v>
      </c>
      <c r="E113" s="176">
        <v>0</v>
      </c>
      <c r="F113" s="176">
        <v>52</v>
      </c>
      <c r="G113" s="742">
        <f t="shared" si="2"/>
        <v>76019</v>
      </c>
      <c r="H113" s="176">
        <v>36562</v>
      </c>
      <c r="I113" s="176">
        <v>41178</v>
      </c>
      <c r="J113" s="176">
        <v>1</v>
      </c>
      <c r="K113" s="176">
        <v>39</v>
      </c>
      <c r="L113" s="177">
        <f t="shared" si="3"/>
        <v>77780</v>
      </c>
    </row>
    <row r="114" spans="1:12">
      <c r="A114" s="184" t="s">
        <v>52</v>
      </c>
      <c r="B114" s="165" t="s">
        <v>419</v>
      </c>
      <c r="C114" s="179">
        <v>94803</v>
      </c>
      <c r="D114" s="176">
        <v>110138</v>
      </c>
      <c r="E114" s="176">
        <v>1</v>
      </c>
      <c r="F114" s="176">
        <v>416</v>
      </c>
      <c r="G114" s="742">
        <f t="shared" si="2"/>
        <v>205358</v>
      </c>
      <c r="H114" s="176">
        <v>96584</v>
      </c>
      <c r="I114" s="176">
        <v>111597</v>
      </c>
      <c r="J114" s="176">
        <v>1</v>
      </c>
      <c r="K114" s="176">
        <v>413</v>
      </c>
      <c r="L114" s="177">
        <f t="shared" si="3"/>
        <v>208595</v>
      </c>
    </row>
    <row r="115" spans="1:12">
      <c r="A115" s="184" t="s">
        <v>52</v>
      </c>
      <c r="B115" s="165" t="s">
        <v>429</v>
      </c>
      <c r="C115" s="179">
        <v>9543</v>
      </c>
      <c r="D115" s="176">
        <v>9924</v>
      </c>
      <c r="E115" s="176">
        <v>0</v>
      </c>
      <c r="F115" s="176">
        <v>6</v>
      </c>
      <c r="G115" s="742">
        <f t="shared" si="2"/>
        <v>19473</v>
      </c>
      <c r="H115" s="176">
        <v>9914</v>
      </c>
      <c r="I115" s="176">
        <v>10265</v>
      </c>
      <c r="J115" s="176">
        <v>0</v>
      </c>
      <c r="K115" s="176">
        <v>7</v>
      </c>
      <c r="L115" s="177">
        <f t="shared" si="3"/>
        <v>20186</v>
      </c>
    </row>
    <row r="116" spans="1:12">
      <c r="A116" s="184" t="s">
        <v>52</v>
      </c>
      <c r="B116" s="165" t="s">
        <v>422</v>
      </c>
      <c r="C116" s="179">
        <v>19872</v>
      </c>
      <c r="D116" s="176">
        <v>33246</v>
      </c>
      <c r="E116" s="176">
        <v>0</v>
      </c>
      <c r="F116" s="176">
        <v>71</v>
      </c>
      <c r="G116" s="742">
        <f t="shared" si="2"/>
        <v>53189</v>
      </c>
      <c r="H116" s="176">
        <v>20912</v>
      </c>
      <c r="I116" s="176">
        <v>35112</v>
      </c>
      <c r="J116" s="176">
        <v>1</v>
      </c>
      <c r="K116" s="176">
        <v>88</v>
      </c>
      <c r="L116" s="177">
        <f t="shared" si="3"/>
        <v>56113</v>
      </c>
    </row>
    <row r="117" spans="1:12">
      <c r="A117" s="184" t="s">
        <v>52</v>
      </c>
      <c r="B117" s="165" t="s">
        <v>399</v>
      </c>
      <c r="C117" s="179">
        <v>95889</v>
      </c>
      <c r="D117" s="176">
        <v>109703</v>
      </c>
      <c r="E117" s="176">
        <v>0</v>
      </c>
      <c r="F117" s="176">
        <v>237</v>
      </c>
      <c r="G117" s="742">
        <f t="shared" si="2"/>
        <v>205829</v>
      </c>
      <c r="H117" s="176">
        <v>96265</v>
      </c>
      <c r="I117" s="176">
        <v>109756</v>
      </c>
      <c r="J117" s="176">
        <v>0</v>
      </c>
      <c r="K117" s="176">
        <v>226</v>
      </c>
      <c r="L117" s="177">
        <f t="shared" si="3"/>
        <v>206247</v>
      </c>
    </row>
    <row r="118" spans="1:12">
      <c r="A118" s="184" t="s">
        <v>52</v>
      </c>
      <c r="B118" s="165" t="s">
        <v>395</v>
      </c>
      <c r="C118" s="179">
        <v>158586</v>
      </c>
      <c r="D118" s="176">
        <v>186878</v>
      </c>
      <c r="E118" s="176">
        <v>0</v>
      </c>
      <c r="F118" s="176">
        <v>253</v>
      </c>
      <c r="G118" s="742">
        <f t="shared" si="2"/>
        <v>345717</v>
      </c>
      <c r="H118" s="176">
        <v>181614</v>
      </c>
      <c r="I118" s="176">
        <v>215206</v>
      </c>
      <c r="J118" s="176">
        <v>0</v>
      </c>
      <c r="K118" s="176">
        <v>252</v>
      </c>
      <c r="L118" s="177">
        <f t="shared" si="3"/>
        <v>397072</v>
      </c>
    </row>
    <row r="119" spans="1:12">
      <c r="A119" s="184" t="s">
        <v>52</v>
      </c>
      <c r="B119" s="165" t="s">
        <v>408</v>
      </c>
      <c r="C119" s="179">
        <v>59098</v>
      </c>
      <c r="D119" s="176">
        <v>70396</v>
      </c>
      <c r="E119" s="176">
        <v>0</v>
      </c>
      <c r="F119" s="176">
        <v>103</v>
      </c>
      <c r="G119" s="742">
        <f t="shared" si="2"/>
        <v>129597</v>
      </c>
      <c r="H119" s="176">
        <v>62460</v>
      </c>
      <c r="I119" s="176">
        <v>75932</v>
      </c>
      <c r="J119" s="176">
        <v>0</v>
      </c>
      <c r="K119" s="176">
        <v>92</v>
      </c>
      <c r="L119" s="177">
        <f t="shared" si="3"/>
        <v>138484</v>
      </c>
    </row>
    <row r="120" spans="1:12">
      <c r="A120" s="184" t="s">
        <v>52</v>
      </c>
      <c r="B120" s="165" t="s">
        <v>431</v>
      </c>
      <c r="C120" s="179">
        <v>25773</v>
      </c>
      <c r="D120" s="176">
        <v>30074</v>
      </c>
      <c r="E120" s="176">
        <v>0</v>
      </c>
      <c r="F120" s="176">
        <v>64</v>
      </c>
      <c r="G120" s="742">
        <f t="shared" si="2"/>
        <v>55911</v>
      </c>
      <c r="H120" s="176">
        <v>28499</v>
      </c>
      <c r="I120" s="176">
        <v>33165</v>
      </c>
      <c r="J120" s="176">
        <v>0</v>
      </c>
      <c r="K120" s="176">
        <v>51</v>
      </c>
      <c r="L120" s="177">
        <f t="shared" si="3"/>
        <v>61715</v>
      </c>
    </row>
    <row r="121" spans="1:12">
      <c r="A121" s="184" t="s">
        <v>52</v>
      </c>
      <c r="B121" s="165" t="s">
        <v>414</v>
      </c>
      <c r="C121" s="179">
        <v>40100</v>
      </c>
      <c r="D121" s="176">
        <v>49734</v>
      </c>
      <c r="E121" s="176">
        <v>0</v>
      </c>
      <c r="F121" s="176">
        <v>146</v>
      </c>
      <c r="G121" s="742">
        <f t="shared" si="2"/>
        <v>89980</v>
      </c>
      <c r="H121" s="176">
        <v>51238</v>
      </c>
      <c r="I121" s="176">
        <v>63433</v>
      </c>
      <c r="J121" s="176">
        <v>2</v>
      </c>
      <c r="K121" s="176">
        <v>105</v>
      </c>
      <c r="L121" s="177">
        <f t="shared" si="3"/>
        <v>114778</v>
      </c>
    </row>
    <row r="122" spans="1:12">
      <c r="A122" s="184" t="s">
        <v>52</v>
      </c>
      <c r="B122" s="165" t="s">
        <v>428</v>
      </c>
      <c r="C122" s="179">
        <v>53408</v>
      </c>
      <c r="D122" s="176">
        <v>62784</v>
      </c>
      <c r="E122" s="176">
        <v>1</v>
      </c>
      <c r="F122" s="176">
        <v>71</v>
      </c>
      <c r="G122" s="742">
        <f t="shared" si="2"/>
        <v>116264</v>
      </c>
      <c r="H122" s="176">
        <v>55283</v>
      </c>
      <c r="I122" s="176">
        <v>65033</v>
      </c>
      <c r="J122" s="176">
        <v>1</v>
      </c>
      <c r="K122" s="176">
        <v>66</v>
      </c>
      <c r="L122" s="177">
        <f t="shared" si="3"/>
        <v>120383</v>
      </c>
    </row>
    <row r="123" spans="1:12">
      <c r="A123" s="184" t="s">
        <v>52</v>
      </c>
      <c r="B123" s="165" t="s">
        <v>427</v>
      </c>
      <c r="C123" s="179">
        <v>106669</v>
      </c>
      <c r="D123" s="176">
        <v>125293</v>
      </c>
      <c r="E123" s="176">
        <v>0</v>
      </c>
      <c r="F123" s="176">
        <v>226</v>
      </c>
      <c r="G123" s="742">
        <f t="shared" si="2"/>
        <v>232188</v>
      </c>
      <c r="H123" s="176">
        <v>109155</v>
      </c>
      <c r="I123" s="176">
        <v>127496</v>
      </c>
      <c r="J123" s="176">
        <v>1</v>
      </c>
      <c r="K123" s="176">
        <v>396</v>
      </c>
      <c r="L123" s="177">
        <f t="shared" si="3"/>
        <v>237048</v>
      </c>
    </row>
    <row r="124" spans="1:12">
      <c r="A124" s="184" t="s">
        <v>52</v>
      </c>
      <c r="B124" s="165" t="s">
        <v>407</v>
      </c>
      <c r="C124" s="179">
        <v>41306</v>
      </c>
      <c r="D124" s="176">
        <v>46495</v>
      </c>
      <c r="E124" s="176">
        <v>0</v>
      </c>
      <c r="F124" s="176">
        <v>244</v>
      </c>
      <c r="G124" s="742">
        <f t="shared" si="2"/>
        <v>88045</v>
      </c>
      <c r="H124" s="176">
        <v>41772</v>
      </c>
      <c r="I124" s="176">
        <v>47029</v>
      </c>
      <c r="J124" s="176">
        <v>0</v>
      </c>
      <c r="K124" s="176">
        <v>103</v>
      </c>
      <c r="L124" s="177">
        <f t="shared" si="3"/>
        <v>88904</v>
      </c>
    </row>
    <row r="125" spans="1:12">
      <c r="A125" s="184" t="s">
        <v>52</v>
      </c>
      <c r="B125" s="165" t="s">
        <v>394</v>
      </c>
      <c r="C125" s="179">
        <v>858</v>
      </c>
      <c r="D125" s="176">
        <v>1053</v>
      </c>
      <c r="E125" s="176">
        <v>0</v>
      </c>
      <c r="F125" s="176">
        <v>0</v>
      </c>
      <c r="G125" s="742">
        <f t="shared" si="2"/>
        <v>1911</v>
      </c>
      <c r="H125" s="176">
        <v>1020</v>
      </c>
      <c r="I125" s="176">
        <v>1295</v>
      </c>
      <c r="J125" s="176">
        <v>0</v>
      </c>
      <c r="K125" s="176">
        <v>1</v>
      </c>
      <c r="L125" s="177">
        <f t="shared" si="3"/>
        <v>2316</v>
      </c>
    </row>
    <row r="126" spans="1:12">
      <c r="A126" s="184" t="s">
        <v>52</v>
      </c>
      <c r="B126" s="165" t="s">
        <v>400</v>
      </c>
      <c r="C126" s="179">
        <v>28663</v>
      </c>
      <c r="D126" s="176">
        <v>37207</v>
      </c>
      <c r="E126" s="176">
        <v>0</v>
      </c>
      <c r="F126" s="176">
        <v>120</v>
      </c>
      <c r="G126" s="742">
        <f t="shared" si="2"/>
        <v>65990</v>
      </c>
      <c r="H126" s="176">
        <v>30242</v>
      </c>
      <c r="I126" s="176">
        <v>39450</v>
      </c>
      <c r="J126" s="176">
        <v>0</v>
      </c>
      <c r="K126" s="176">
        <v>110</v>
      </c>
      <c r="L126" s="177">
        <f t="shared" si="3"/>
        <v>69802</v>
      </c>
    </row>
    <row r="127" spans="1:12">
      <c r="A127" s="184" t="s">
        <v>52</v>
      </c>
      <c r="B127" s="165" t="s">
        <v>438</v>
      </c>
      <c r="C127" s="179">
        <v>4328</v>
      </c>
      <c r="D127" s="176">
        <v>4252</v>
      </c>
      <c r="E127" s="176">
        <v>0</v>
      </c>
      <c r="F127" s="176">
        <v>9</v>
      </c>
      <c r="G127" s="742">
        <f t="shared" si="2"/>
        <v>8589</v>
      </c>
      <c r="H127" s="176">
        <v>4698</v>
      </c>
      <c r="I127" s="176">
        <v>4649</v>
      </c>
      <c r="J127" s="176">
        <v>0</v>
      </c>
      <c r="K127" s="176">
        <v>6</v>
      </c>
      <c r="L127" s="177">
        <f t="shared" si="3"/>
        <v>9353</v>
      </c>
    </row>
    <row r="128" spans="1:12">
      <c r="A128" s="184" t="s">
        <v>52</v>
      </c>
      <c r="B128" s="165" t="s">
        <v>424</v>
      </c>
      <c r="C128" s="179">
        <v>37550</v>
      </c>
      <c r="D128" s="176">
        <v>41207</v>
      </c>
      <c r="E128" s="176">
        <v>0</v>
      </c>
      <c r="F128" s="176">
        <v>574</v>
      </c>
      <c r="G128" s="742">
        <f t="shared" si="2"/>
        <v>79331</v>
      </c>
      <c r="H128" s="176">
        <v>37193</v>
      </c>
      <c r="I128" s="176">
        <v>40844</v>
      </c>
      <c r="J128" s="176">
        <v>0</v>
      </c>
      <c r="K128" s="176">
        <v>555</v>
      </c>
      <c r="L128" s="177">
        <f t="shared" si="3"/>
        <v>78592</v>
      </c>
    </row>
    <row r="129" spans="1:12">
      <c r="A129" s="184" t="s">
        <v>52</v>
      </c>
      <c r="B129" s="165" t="s">
        <v>420</v>
      </c>
      <c r="C129" s="179">
        <v>48929</v>
      </c>
      <c r="D129" s="176">
        <v>68098</v>
      </c>
      <c r="E129" s="176">
        <v>0</v>
      </c>
      <c r="F129" s="176">
        <v>151</v>
      </c>
      <c r="G129" s="742">
        <f t="shared" si="2"/>
        <v>117178</v>
      </c>
      <c r="H129" s="176">
        <v>53513</v>
      </c>
      <c r="I129" s="176">
        <v>75246</v>
      </c>
      <c r="J129" s="176">
        <v>1</v>
      </c>
      <c r="K129" s="176">
        <v>121</v>
      </c>
      <c r="L129" s="177">
        <f t="shared" si="3"/>
        <v>128881</v>
      </c>
    </row>
    <row r="130" spans="1:12">
      <c r="A130" s="184" t="s">
        <v>52</v>
      </c>
      <c r="B130" s="165" t="s">
        <v>415</v>
      </c>
      <c r="C130" s="179">
        <v>25873</v>
      </c>
      <c r="D130" s="176">
        <v>28932</v>
      </c>
      <c r="E130" s="176">
        <v>0</v>
      </c>
      <c r="F130" s="176">
        <v>26</v>
      </c>
      <c r="G130" s="742">
        <f t="shared" si="2"/>
        <v>54831</v>
      </c>
      <c r="H130" s="176">
        <v>25752</v>
      </c>
      <c r="I130" s="176">
        <v>28761</v>
      </c>
      <c r="J130" s="176">
        <v>0</v>
      </c>
      <c r="K130" s="176">
        <v>10</v>
      </c>
      <c r="L130" s="177">
        <f t="shared" si="3"/>
        <v>54523</v>
      </c>
    </row>
    <row r="131" spans="1:12">
      <c r="A131" s="184" t="s">
        <v>52</v>
      </c>
      <c r="B131" s="165" t="s">
        <v>411</v>
      </c>
      <c r="C131" s="179">
        <v>5988</v>
      </c>
      <c r="D131" s="176">
        <v>6189</v>
      </c>
      <c r="E131" s="176">
        <v>0</v>
      </c>
      <c r="F131" s="176">
        <v>0</v>
      </c>
      <c r="G131" s="742">
        <f t="shared" si="2"/>
        <v>12177</v>
      </c>
      <c r="H131" s="176">
        <v>6583</v>
      </c>
      <c r="I131" s="176">
        <v>6781</v>
      </c>
      <c r="J131" s="176">
        <v>0</v>
      </c>
      <c r="K131" s="176">
        <v>0</v>
      </c>
      <c r="L131" s="177">
        <f t="shared" si="3"/>
        <v>13364</v>
      </c>
    </row>
    <row r="132" spans="1:12">
      <c r="A132" s="182" t="s">
        <v>52</v>
      </c>
      <c r="B132" s="183" t="s">
        <v>421</v>
      </c>
      <c r="C132" s="180">
        <v>4463</v>
      </c>
      <c r="D132" s="181">
        <v>12376</v>
      </c>
      <c r="E132" s="181">
        <v>0</v>
      </c>
      <c r="F132" s="181">
        <v>12</v>
      </c>
      <c r="G132" s="185">
        <f t="shared" si="2"/>
        <v>16851</v>
      </c>
      <c r="H132" s="181">
        <v>4606</v>
      </c>
      <c r="I132" s="181">
        <v>12769</v>
      </c>
      <c r="J132" s="181">
        <v>0</v>
      </c>
      <c r="K132" s="181">
        <v>14</v>
      </c>
      <c r="L132" s="175">
        <f t="shared" si="3"/>
        <v>17389</v>
      </c>
    </row>
    <row r="133" spans="1:12">
      <c r="A133" s="184" t="s">
        <v>1599</v>
      </c>
      <c r="B133" s="165" t="s">
        <v>224</v>
      </c>
      <c r="C133" s="179">
        <v>6334</v>
      </c>
      <c r="D133" s="176">
        <v>6445</v>
      </c>
      <c r="E133" s="176">
        <v>0</v>
      </c>
      <c r="F133" s="176">
        <v>4</v>
      </c>
      <c r="G133" s="742">
        <f t="shared" si="2"/>
        <v>12783</v>
      </c>
      <c r="H133" s="176">
        <v>6522</v>
      </c>
      <c r="I133" s="176">
        <v>6640</v>
      </c>
      <c r="J133" s="176">
        <v>0</v>
      </c>
      <c r="K133" s="176">
        <v>5</v>
      </c>
      <c r="L133" s="177">
        <f t="shared" si="3"/>
        <v>13167</v>
      </c>
    </row>
    <row r="134" spans="1:12">
      <c r="A134" s="184" t="s">
        <v>1599</v>
      </c>
      <c r="B134" s="165" t="s">
        <v>221</v>
      </c>
      <c r="C134" s="179">
        <v>8010</v>
      </c>
      <c r="D134" s="176">
        <v>7782</v>
      </c>
      <c r="E134" s="176">
        <v>0</v>
      </c>
      <c r="F134" s="176">
        <v>5</v>
      </c>
      <c r="G134" s="742">
        <f t="shared" si="2"/>
        <v>15797</v>
      </c>
      <c r="H134" s="176">
        <v>8244</v>
      </c>
      <c r="I134" s="176">
        <v>8032</v>
      </c>
      <c r="J134" s="176">
        <v>0</v>
      </c>
      <c r="K134" s="176">
        <v>7</v>
      </c>
      <c r="L134" s="177">
        <f t="shared" si="3"/>
        <v>16283</v>
      </c>
    </row>
    <row r="135" spans="1:12">
      <c r="A135" s="184" t="s">
        <v>1599</v>
      </c>
      <c r="B135" s="165" t="s">
        <v>215</v>
      </c>
      <c r="C135" s="179">
        <v>7526</v>
      </c>
      <c r="D135" s="176">
        <v>7618</v>
      </c>
      <c r="E135" s="176">
        <v>0</v>
      </c>
      <c r="F135" s="176">
        <v>11</v>
      </c>
      <c r="G135" s="742">
        <f t="shared" si="2"/>
        <v>15155</v>
      </c>
      <c r="H135" s="176">
        <v>7579</v>
      </c>
      <c r="I135" s="176">
        <v>7683</v>
      </c>
      <c r="J135" s="176">
        <v>0</v>
      </c>
      <c r="K135" s="176">
        <v>9</v>
      </c>
      <c r="L135" s="177">
        <f t="shared" si="3"/>
        <v>15271</v>
      </c>
    </row>
    <row r="136" spans="1:12">
      <c r="A136" s="184" t="s">
        <v>1599</v>
      </c>
      <c r="B136" s="165" t="s">
        <v>211</v>
      </c>
      <c r="C136" s="179">
        <v>8014</v>
      </c>
      <c r="D136" s="176">
        <v>8346</v>
      </c>
      <c r="E136" s="176">
        <v>0</v>
      </c>
      <c r="F136" s="176">
        <v>6</v>
      </c>
      <c r="G136" s="742">
        <f t="shared" ref="G136:G199" si="4">SUM(C136:F136)</f>
        <v>16366</v>
      </c>
      <c r="H136" s="176">
        <v>8089</v>
      </c>
      <c r="I136" s="176">
        <v>8480</v>
      </c>
      <c r="J136" s="176">
        <v>0</v>
      </c>
      <c r="K136" s="176">
        <v>3</v>
      </c>
      <c r="L136" s="177">
        <f t="shared" ref="L136:L199" si="5">SUM(H136:K136)</f>
        <v>16572</v>
      </c>
    </row>
    <row r="137" spans="1:12">
      <c r="A137" s="184" t="s">
        <v>1599</v>
      </c>
      <c r="B137" s="165" t="s">
        <v>238</v>
      </c>
      <c r="C137" s="179">
        <v>9661</v>
      </c>
      <c r="D137" s="176">
        <v>10444</v>
      </c>
      <c r="E137" s="176">
        <v>0</v>
      </c>
      <c r="F137" s="176">
        <v>16</v>
      </c>
      <c r="G137" s="742">
        <f t="shared" si="4"/>
        <v>20121</v>
      </c>
      <c r="H137" s="176">
        <v>10250</v>
      </c>
      <c r="I137" s="176">
        <v>10989</v>
      </c>
      <c r="J137" s="176">
        <v>0</v>
      </c>
      <c r="K137" s="176">
        <v>12</v>
      </c>
      <c r="L137" s="177">
        <f t="shared" si="5"/>
        <v>21251</v>
      </c>
    </row>
    <row r="138" spans="1:12">
      <c r="A138" s="184" t="s">
        <v>1599</v>
      </c>
      <c r="B138" s="165" t="s">
        <v>220</v>
      </c>
      <c r="C138" s="179">
        <v>1320</v>
      </c>
      <c r="D138" s="176">
        <v>1335</v>
      </c>
      <c r="E138" s="176">
        <v>0</v>
      </c>
      <c r="F138" s="176">
        <v>1</v>
      </c>
      <c r="G138" s="742">
        <f t="shared" si="4"/>
        <v>2656</v>
      </c>
      <c r="H138" s="176">
        <v>1373</v>
      </c>
      <c r="I138" s="176">
        <v>1370</v>
      </c>
      <c r="J138" s="176">
        <v>0</v>
      </c>
      <c r="K138" s="176">
        <v>1</v>
      </c>
      <c r="L138" s="177">
        <f t="shared" si="5"/>
        <v>2744</v>
      </c>
    </row>
    <row r="139" spans="1:12">
      <c r="A139" s="184" t="s">
        <v>1599</v>
      </c>
      <c r="B139" s="165" t="s">
        <v>233</v>
      </c>
      <c r="C139" s="179">
        <v>10849</v>
      </c>
      <c r="D139" s="176">
        <v>10893</v>
      </c>
      <c r="E139" s="176">
        <v>0</v>
      </c>
      <c r="F139" s="176">
        <v>16</v>
      </c>
      <c r="G139" s="742">
        <f t="shared" si="4"/>
        <v>21758</v>
      </c>
      <c r="H139" s="176">
        <v>11409</v>
      </c>
      <c r="I139" s="176">
        <v>11390</v>
      </c>
      <c r="J139" s="176">
        <v>0</v>
      </c>
      <c r="K139" s="176">
        <v>1</v>
      </c>
      <c r="L139" s="177">
        <f t="shared" si="5"/>
        <v>22800</v>
      </c>
    </row>
    <row r="140" spans="1:12">
      <c r="A140" s="184" t="s">
        <v>1599</v>
      </c>
      <c r="B140" s="165" t="s">
        <v>230</v>
      </c>
      <c r="C140" s="179">
        <v>1033</v>
      </c>
      <c r="D140" s="176">
        <v>1207</v>
      </c>
      <c r="E140" s="176">
        <v>0</v>
      </c>
      <c r="F140" s="176">
        <v>0</v>
      </c>
      <c r="G140" s="742">
        <f t="shared" si="4"/>
        <v>2240</v>
      </c>
      <c r="H140" s="176">
        <v>1075</v>
      </c>
      <c r="I140" s="176">
        <v>1264</v>
      </c>
      <c r="J140" s="176">
        <v>0</v>
      </c>
      <c r="K140" s="176">
        <v>0</v>
      </c>
      <c r="L140" s="177">
        <f t="shared" si="5"/>
        <v>2339</v>
      </c>
    </row>
    <row r="141" spans="1:12">
      <c r="A141" s="184" t="s">
        <v>1599</v>
      </c>
      <c r="B141" s="165" t="s">
        <v>229</v>
      </c>
      <c r="C141" s="179">
        <v>2467</v>
      </c>
      <c r="D141" s="176">
        <v>2389</v>
      </c>
      <c r="E141" s="176">
        <v>0</v>
      </c>
      <c r="F141" s="176">
        <v>1</v>
      </c>
      <c r="G141" s="742">
        <f t="shared" si="4"/>
        <v>4857</v>
      </c>
      <c r="H141" s="176">
        <v>2445</v>
      </c>
      <c r="I141" s="176">
        <v>2370</v>
      </c>
      <c r="J141" s="176">
        <v>0</v>
      </c>
      <c r="K141" s="176">
        <v>1</v>
      </c>
      <c r="L141" s="177">
        <f t="shared" si="5"/>
        <v>4816</v>
      </c>
    </row>
    <row r="142" spans="1:12">
      <c r="A142" s="184" t="s">
        <v>1599</v>
      </c>
      <c r="B142" s="165" t="s">
        <v>212</v>
      </c>
      <c r="C142" s="179">
        <v>11507</v>
      </c>
      <c r="D142" s="176">
        <v>12393</v>
      </c>
      <c r="E142" s="176">
        <v>0</v>
      </c>
      <c r="F142" s="176">
        <v>9</v>
      </c>
      <c r="G142" s="742">
        <f t="shared" si="4"/>
        <v>23909</v>
      </c>
      <c r="H142" s="176">
        <v>12066</v>
      </c>
      <c r="I142" s="176">
        <v>13110</v>
      </c>
      <c r="J142" s="176">
        <v>0</v>
      </c>
      <c r="K142" s="176">
        <v>6</v>
      </c>
      <c r="L142" s="177">
        <f t="shared" si="5"/>
        <v>25182</v>
      </c>
    </row>
    <row r="143" spans="1:12">
      <c r="A143" s="184" t="s">
        <v>1599</v>
      </c>
      <c r="B143" s="165" t="s">
        <v>226</v>
      </c>
      <c r="C143" s="179">
        <v>6464</v>
      </c>
      <c r="D143" s="176">
        <v>6479</v>
      </c>
      <c r="E143" s="176">
        <v>0</v>
      </c>
      <c r="F143" s="176">
        <v>12</v>
      </c>
      <c r="G143" s="742">
        <f t="shared" si="4"/>
        <v>12955</v>
      </c>
      <c r="H143" s="176">
        <v>6584</v>
      </c>
      <c r="I143" s="176">
        <v>6651</v>
      </c>
      <c r="J143" s="176">
        <v>0</v>
      </c>
      <c r="K143" s="176">
        <v>9</v>
      </c>
      <c r="L143" s="177">
        <f t="shared" si="5"/>
        <v>13244</v>
      </c>
    </row>
    <row r="144" spans="1:12">
      <c r="A144" s="184" t="s">
        <v>1599</v>
      </c>
      <c r="B144" s="165" t="s">
        <v>209</v>
      </c>
      <c r="C144" s="179">
        <v>1148</v>
      </c>
      <c r="D144" s="176">
        <v>1077</v>
      </c>
      <c r="E144" s="176">
        <v>0</v>
      </c>
      <c r="F144" s="176">
        <v>1</v>
      </c>
      <c r="G144" s="742">
        <f t="shared" si="4"/>
        <v>2226</v>
      </c>
      <c r="H144" s="176">
        <v>1133</v>
      </c>
      <c r="I144" s="176">
        <v>1068</v>
      </c>
      <c r="J144" s="176">
        <v>0</v>
      </c>
      <c r="K144" s="176">
        <v>2</v>
      </c>
      <c r="L144" s="177">
        <f t="shared" si="5"/>
        <v>2203</v>
      </c>
    </row>
    <row r="145" spans="1:12">
      <c r="A145" s="184" t="s">
        <v>1599</v>
      </c>
      <c r="B145" s="165" t="s">
        <v>234</v>
      </c>
      <c r="C145" s="179">
        <v>11189</v>
      </c>
      <c r="D145" s="176">
        <v>11620</v>
      </c>
      <c r="E145" s="176">
        <v>0</v>
      </c>
      <c r="F145" s="176">
        <v>10</v>
      </c>
      <c r="G145" s="742">
        <f t="shared" si="4"/>
        <v>22819</v>
      </c>
      <c r="H145" s="176">
        <v>11617</v>
      </c>
      <c r="I145" s="176">
        <v>12084</v>
      </c>
      <c r="J145" s="176">
        <v>0</v>
      </c>
      <c r="K145" s="176">
        <v>12</v>
      </c>
      <c r="L145" s="177">
        <f t="shared" si="5"/>
        <v>23713</v>
      </c>
    </row>
    <row r="146" spans="1:12">
      <c r="A146" s="184" t="s">
        <v>1599</v>
      </c>
      <c r="B146" s="165" t="s">
        <v>232</v>
      </c>
      <c r="C146" s="179">
        <v>3543</v>
      </c>
      <c r="D146" s="176">
        <v>3574</v>
      </c>
      <c r="E146" s="176">
        <v>0</v>
      </c>
      <c r="F146" s="176">
        <v>2</v>
      </c>
      <c r="G146" s="742">
        <f t="shared" si="4"/>
        <v>7119</v>
      </c>
      <c r="H146" s="176">
        <v>3796</v>
      </c>
      <c r="I146" s="176">
        <v>3971</v>
      </c>
      <c r="J146" s="176">
        <v>0</v>
      </c>
      <c r="K146" s="176">
        <v>3</v>
      </c>
      <c r="L146" s="177">
        <f t="shared" si="5"/>
        <v>7770</v>
      </c>
    </row>
    <row r="147" spans="1:12">
      <c r="A147" s="184" t="s">
        <v>1599</v>
      </c>
      <c r="B147" s="165" t="s">
        <v>214</v>
      </c>
      <c r="C147" s="179">
        <v>2692</v>
      </c>
      <c r="D147" s="176">
        <v>2622</v>
      </c>
      <c r="E147" s="176">
        <v>0</v>
      </c>
      <c r="F147" s="176">
        <v>3</v>
      </c>
      <c r="G147" s="742">
        <f t="shared" si="4"/>
        <v>5317</v>
      </c>
      <c r="H147" s="176">
        <v>2853</v>
      </c>
      <c r="I147" s="176">
        <v>2786</v>
      </c>
      <c r="J147" s="176">
        <v>0</v>
      </c>
      <c r="K147" s="176">
        <v>3</v>
      </c>
      <c r="L147" s="177">
        <f t="shared" si="5"/>
        <v>5642</v>
      </c>
    </row>
    <row r="148" spans="1:12">
      <c r="A148" s="184" t="s">
        <v>1599</v>
      </c>
      <c r="B148" s="165" t="s">
        <v>222</v>
      </c>
      <c r="C148" s="179">
        <v>6053</v>
      </c>
      <c r="D148" s="176">
        <v>6048</v>
      </c>
      <c r="E148" s="176">
        <v>0</v>
      </c>
      <c r="F148" s="176">
        <v>9</v>
      </c>
      <c r="G148" s="742">
        <f t="shared" si="4"/>
        <v>12110</v>
      </c>
      <c r="H148" s="176">
        <v>6064</v>
      </c>
      <c r="I148" s="176">
        <v>6083</v>
      </c>
      <c r="J148" s="176">
        <v>0</v>
      </c>
      <c r="K148" s="176">
        <v>7</v>
      </c>
      <c r="L148" s="177">
        <f t="shared" si="5"/>
        <v>12154</v>
      </c>
    </row>
    <row r="149" spans="1:12">
      <c r="A149" s="184" t="s">
        <v>1599</v>
      </c>
      <c r="B149" s="165" t="s">
        <v>216</v>
      </c>
      <c r="C149" s="179">
        <v>5925</v>
      </c>
      <c r="D149" s="176">
        <v>5721</v>
      </c>
      <c r="E149" s="176">
        <v>0</v>
      </c>
      <c r="F149" s="176">
        <v>4</v>
      </c>
      <c r="G149" s="742">
        <f t="shared" si="4"/>
        <v>11650</v>
      </c>
      <c r="H149" s="176">
        <v>5983</v>
      </c>
      <c r="I149" s="176">
        <v>5795</v>
      </c>
      <c r="J149" s="176">
        <v>0</v>
      </c>
      <c r="K149" s="176">
        <v>5</v>
      </c>
      <c r="L149" s="177">
        <f t="shared" si="5"/>
        <v>11783</v>
      </c>
    </row>
    <row r="150" spans="1:12">
      <c r="A150" s="184" t="s">
        <v>1599</v>
      </c>
      <c r="B150" s="165" t="s">
        <v>236</v>
      </c>
      <c r="C150" s="179">
        <v>2745</v>
      </c>
      <c r="D150" s="176">
        <v>2652</v>
      </c>
      <c r="E150" s="176">
        <v>0</v>
      </c>
      <c r="F150" s="176">
        <v>2</v>
      </c>
      <c r="G150" s="742">
        <f t="shared" si="4"/>
        <v>5399</v>
      </c>
      <c r="H150" s="176">
        <v>2739</v>
      </c>
      <c r="I150" s="176">
        <v>2605</v>
      </c>
      <c r="J150" s="176">
        <v>0</v>
      </c>
      <c r="K150" s="176">
        <v>1</v>
      </c>
      <c r="L150" s="177">
        <f t="shared" si="5"/>
        <v>5345</v>
      </c>
    </row>
    <row r="151" spans="1:12">
      <c r="A151" s="184" t="s">
        <v>1599</v>
      </c>
      <c r="B151" s="165" t="s">
        <v>225</v>
      </c>
      <c r="C151" s="179">
        <v>5818</v>
      </c>
      <c r="D151" s="176">
        <v>5858</v>
      </c>
      <c r="E151" s="176">
        <v>0</v>
      </c>
      <c r="F151" s="176">
        <v>7</v>
      </c>
      <c r="G151" s="742">
        <f t="shared" si="4"/>
        <v>11683</v>
      </c>
      <c r="H151" s="176">
        <v>5970</v>
      </c>
      <c r="I151" s="176">
        <v>6021</v>
      </c>
      <c r="J151" s="176">
        <v>0</v>
      </c>
      <c r="K151" s="176">
        <v>8</v>
      </c>
      <c r="L151" s="177">
        <f t="shared" si="5"/>
        <v>11999</v>
      </c>
    </row>
    <row r="152" spans="1:12">
      <c r="A152" s="184" t="s">
        <v>1599</v>
      </c>
      <c r="B152" s="165" t="s">
        <v>227</v>
      </c>
      <c r="C152" s="179">
        <v>2006</v>
      </c>
      <c r="D152" s="176">
        <v>2285</v>
      </c>
      <c r="E152" s="176">
        <v>0</v>
      </c>
      <c r="F152" s="176">
        <v>1</v>
      </c>
      <c r="G152" s="742">
        <f t="shared" si="4"/>
        <v>4292</v>
      </c>
      <c r="H152" s="176">
        <v>1999</v>
      </c>
      <c r="I152" s="176">
        <v>2257</v>
      </c>
      <c r="J152" s="176">
        <v>0</v>
      </c>
      <c r="K152" s="176">
        <v>1</v>
      </c>
      <c r="L152" s="177">
        <f t="shared" si="5"/>
        <v>4257</v>
      </c>
    </row>
    <row r="153" spans="1:12">
      <c r="A153" s="184" t="s">
        <v>1599</v>
      </c>
      <c r="B153" s="165" t="s">
        <v>218</v>
      </c>
      <c r="C153" s="179">
        <v>6188</v>
      </c>
      <c r="D153" s="176">
        <v>6177</v>
      </c>
      <c r="E153" s="176">
        <v>0</v>
      </c>
      <c r="F153" s="176">
        <v>9</v>
      </c>
      <c r="G153" s="742">
        <f t="shared" si="4"/>
        <v>12374</v>
      </c>
      <c r="H153" s="176">
        <v>6092</v>
      </c>
      <c r="I153" s="176">
        <v>6051</v>
      </c>
      <c r="J153" s="176">
        <v>0</v>
      </c>
      <c r="K153" s="176">
        <v>9</v>
      </c>
      <c r="L153" s="177">
        <f t="shared" si="5"/>
        <v>12152</v>
      </c>
    </row>
    <row r="154" spans="1:12">
      <c r="A154" s="184" t="s">
        <v>1599</v>
      </c>
      <c r="B154" s="165" t="s">
        <v>223</v>
      </c>
      <c r="C154" s="179">
        <v>1720</v>
      </c>
      <c r="D154" s="176">
        <v>1523</v>
      </c>
      <c r="E154" s="176">
        <v>0</v>
      </c>
      <c r="F154" s="176">
        <v>0</v>
      </c>
      <c r="G154" s="742">
        <f t="shared" si="4"/>
        <v>3243</v>
      </c>
      <c r="H154" s="176">
        <v>1682</v>
      </c>
      <c r="I154" s="176">
        <v>1496</v>
      </c>
      <c r="J154" s="176">
        <v>0</v>
      </c>
      <c r="K154" s="176">
        <v>0</v>
      </c>
      <c r="L154" s="177">
        <f t="shared" si="5"/>
        <v>3178</v>
      </c>
    </row>
    <row r="155" spans="1:12">
      <c r="A155" s="184" t="s">
        <v>1599</v>
      </c>
      <c r="B155" s="165" t="s">
        <v>210</v>
      </c>
      <c r="C155" s="179">
        <v>3986</v>
      </c>
      <c r="D155" s="176">
        <v>4137</v>
      </c>
      <c r="E155" s="176">
        <v>0</v>
      </c>
      <c r="F155" s="176">
        <v>5</v>
      </c>
      <c r="G155" s="742">
        <f t="shared" si="4"/>
        <v>8128</v>
      </c>
      <c r="H155" s="176">
        <v>3958</v>
      </c>
      <c r="I155" s="176">
        <v>4122</v>
      </c>
      <c r="J155" s="176">
        <v>0</v>
      </c>
      <c r="K155" s="176">
        <v>3</v>
      </c>
      <c r="L155" s="177">
        <f t="shared" si="5"/>
        <v>8083</v>
      </c>
    </row>
    <row r="156" spans="1:12">
      <c r="A156" s="184" t="s">
        <v>1599</v>
      </c>
      <c r="B156" s="165" t="s">
        <v>237</v>
      </c>
      <c r="C156" s="179">
        <v>1426</v>
      </c>
      <c r="D156" s="176">
        <v>1395</v>
      </c>
      <c r="E156" s="176">
        <v>0</v>
      </c>
      <c r="F156" s="176">
        <v>8</v>
      </c>
      <c r="G156" s="742">
        <f t="shared" si="4"/>
        <v>2829</v>
      </c>
      <c r="H156" s="176">
        <v>1426</v>
      </c>
      <c r="I156" s="176">
        <v>1421</v>
      </c>
      <c r="J156" s="176">
        <v>0</v>
      </c>
      <c r="K156" s="176">
        <v>7</v>
      </c>
      <c r="L156" s="177">
        <f t="shared" si="5"/>
        <v>2854</v>
      </c>
    </row>
    <row r="157" spans="1:12">
      <c r="A157" s="184" t="s">
        <v>1599</v>
      </c>
      <c r="B157" s="165" t="s">
        <v>235</v>
      </c>
      <c r="C157" s="179">
        <v>6252</v>
      </c>
      <c r="D157" s="176">
        <v>6578</v>
      </c>
      <c r="E157" s="176">
        <v>0</v>
      </c>
      <c r="F157" s="176">
        <v>15</v>
      </c>
      <c r="G157" s="742">
        <f t="shared" si="4"/>
        <v>12845</v>
      </c>
      <c r="H157" s="176">
        <v>6298</v>
      </c>
      <c r="I157" s="176">
        <v>6648</v>
      </c>
      <c r="J157" s="176">
        <v>0</v>
      </c>
      <c r="K157" s="176">
        <v>18</v>
      </c>
      <c r="L157" s="177">
        <f t="shared" si="5"/>
        <v>12964</v>
      </c>
    </row>
    <row r="158" spans="1:12">
      <c r="A158" s="184" t="s">
        <v>1599</v>
      </c>
      <c r="B158" s="165" t="s">
        <v>213</v>
      </c>
      <c r="C158" s="179">
        <v>91469</v>
      </c>
      <c r="D158" s="176">
        <v>104696</v>
      </c>
      <c r="E158" s="176">
        <v>0</v>
      </c>
      <c r="F158" s="176">
        <v>208</v>
      </c>
      <c r="G158" s="742">
        <f t="shared" si="4"/>
        <v>196373</v>
      </c>
      <c r="H158" s="176">
        <v>93392</v>
      </c>
      <c r="I158" s="176">
        <v>107186</v>
      </c>
      <c r="J158" s="176">
        <v>0</v>
      </c>
      <c r="K158" s="176">
        <v>152</v>
      </c>
      <c r="L158" s="177">
        <f t="shared" si="5"/>
        <v>200730</v>
      </c>
    </row>
    <row r="159" spans="1:12">
      <c r="A159" s="184" t="s">
        <v>1599</v>
      </c>
      <c r="B159" s="165" t="s">
        <v>228</v>
      </c>
      <c r="C159" s="179">
        <v>24172</v>
      </c>
      <c r="D159" s="176">
        <v>26761</v>
      </c>
      <c r="E159" s="176">
        <v>0</v>
      </c>
      <c r="F159" s="176">
        <v>10</v>
      </c>
      <c r="G159" s="742">
        <f t="shared" si="4"/>
        <v>50943</v>
      </c>
      <c r="H159" s="176">
        <v>25196</v>
      </c>
      <c r="I159" s="176">
        <v>27652</v>
      </c>
      <c r="J159" s="176">
        <v>2</v>
      </c>
      <c r="K159" s="176">
        <v>10</v>
      </c>
      <c r="L159" s="177">
        <f t="shared" si="5"/>
        <v>52860</v>
      </c>
    </row>
    <row r="160" spans="1:12">
      <c r="A160" s="184" t="s">
        <v>1599</v>
      </c>
      <c r="B160" s="165" t="s">
        <v>231</v>
      </c>
      <c r="C160" s="179">
        <v>11338</v>
      </c>
      <c r="D160" s="176">
        <v>11517</v>
      </c>
      <c r="E160" s="176">
        <v>0</v>
      </c>
      <c r="F160" s="176">
        <v>11</v>
      </c>
      <c r="G160" s="742">
        <f t="shared" si="4"/>
        <v>22866</v>
      </c>
      <c r="H160" s="176">
        <v>11889</v>
      </c>
      <c r="I160" s="176">
        <v>12041</v>
      </c>
      <c r="J160" s="176">
        <v>0</v>
      </c>
      <c r="K160" s="176">
        <v>10</v>
      </c>
      <c r="L160" s="177">
        <f t="shared" si="5"/>
        <v>23940</v>
      </c>
    </row>
    <row r="161" spans="1:12">
      <c r="A161" s="184" t="s">
        <v>1599</v>
      </c>
      <c r="B161" s="165" t="s">
        <v>239</v>
      </c>
      <c r="C161" s="179">
        <v>33706</v>
      </c>
      <c r="D161" s="176">
        <v>38034</v>
      </c>
      <c r="E161" s="176">
        <v>0</v>
      </c>
      <c r="F161" s="176">
        <v>19</v>
      </c>
      <c r="G161" s="742">
        <f t="shared" si="4"/>
        <v>71759</v>
      </c>
      <c r="H161" s="176">
        <v>34692</v>
      </c>
      <c r="I161" s="176">
        <v>39042</v>
      </c>
      <c r="J161" s="176">
        <v>0</v>
      </c>
      <c r="K161" s="176">
        <v>27</v>
      </c>
      <c r="L161" s="177">
        <f t="shared" si="5"/>
        <v>73761</v>
      </c>
    </row>
    <row r="162" spans="1:12">
      <c r="A162" s="184" t="s">
        <v>1599</v>
      </c>
      <c r="B162" s="165" t="s">
        <v>217</v>
      </c>
      <c r="C162" s="179">
        <v>18609</v>
      </c>
      <c r="D162" s="176">
        <v>19953</v>
      </c>
      <c r="E162" s="176">
        <v>0</v>
      </c>
      <c r="F162" s="176">
        <v>13</v>
      </c>
      <c r="G162" s="742">
        <f t="shared" si="4"/>
        <v>38575</v>
      </c>
      <c r="H162" s="176">
        <v>19471</v>
      </c>
      <c r="I162" s="176">
        <v>20943</v>
      </c>
      <c r="J162" s="176">
        <v>0</v>
      </c>
      <c r="K162" s="176">
        <v>10</v>
      </c>
      <c r="L162" s="177">
        <f t="shared" si="5"/>
        <v>40424</v>
      </c>
    </row>
    <row r="163" spans="1:12">
      <c r="A163" s="182" t="s">
        <v>1599</v>
      </c>
      <c r="B163" s="183" t="s">
        <v>219</v>
      </c>
      <c r="C163" s="180">
        <v>16286</v>
      </c>
      <c r="D163" s="181">
        <v>17524</v>
      </c>
      <c r="E163" s="181">
        <v>0</v>
      </c>
      <c r="F163" s="181">
        <v>9</v>
      </c>
      <c r="G163" s="185">
        <f t="shared" si="4"/>
        <v>33819</v>
      </c>
      <c r="H163" s="181">
        <v>16890</v>
      </c>
      <c r="I163" s="181">
        <v>18301</v>
      </c>
      <c r="J163" s="181">
        <v>0</v>
      </c>
      <c r="K163" s="181">
        <v>12</v>
      </c>
      <c r="L163" s="175">
        <f t="shared" si="5"/>
        <v>35203</v>
      </c>
    </row>
    <row r="164" spans="1:12">
      <c r="A164" s="184" t="s">
        <v>56</v>
      </c>
      <c r="B164" s="165" t="s">
        <v>244</v>
      </c>
      <c r="C164" s="179">
        <v>17407</v>
      </c>
      <c r="D164" s="176">
        <v>19208</v>
      </c>
      <c r="E164" s="176">
        <v>0</v>
      </c>
      <c r="F164" s="176">
        <v>6</v>
      </c>
      <c r="G164" s="742">
        <f t="shared" si="4"/>
        <v>36621</v>
      </c>
      <c r="H164" s="176">
        <v>17573</v>
      </c>
      <c r="I164" s="176">
        <v>19690</v>
      </c>
      <c r="J164" s="176">
        <v>0</v>
      </c>
      <c r="K164" s="176">
        <v>7</v>
      </c>
      <c r="L164" s="177">
        <f t="shared" si="5"/>
        <v>37270</v>
      </c>
    </row>
    <row r="165" spans="1:12">
      <c r="A165" s="184" t="s">
        <v>56</v>
      </c>
      <c r="B165" s="165" t="s">
        <v>267</v>
      </c>
      <c r="C165" s="179">
        <v>42</v>
      </c>
      <c r="D165" s="176">
        <v>92</v>
      </c>
      <c r="E165" s="176">
        <v>0</v>
      </c>
      <c r="F165" s="176">
        <v>0</v>
      </c>
      <c r="G165" s="742">
        <f t="shared" si="4"/>
        <v>134</v>
      </c>
      <c r="H165" s="176">
        <v>37</v>
      </c>
      <c r="I165" s="176">
        <v>95</v>
      </c>
      <c r="J165" s="176">
        <v>0</v>
      </c>
      <c r="K165" s="176">
        <v>0</v>
      </c>
      <c r="L165" s="177">
        <f t="shared" si="5"/>
        <v>132</v>
      </c>
    </row>
    <row r="166" spans="1:12">
      <c r="A166" s="184" t="s">
        <v>56</v>
      </c>
      <c r="B166" s="165" t="s">
        <v>250</v>
      </c>
      <c r="C166" s="179">
        <v>11686</v>
      </c>
      <c r="D166" s="176">
        <v>11983</v>
      </c>
      <c r="E166" s="176">
        <v>0</v>
      </c>
      <c r="F166" s="176">
        <v>12</v>
      </c>
      <c r="G166" s="742">
        <f t="shared" si="4"/>
        <v>23681</v>
      </c>
      <c r="H166" s="176">
        <v>11961</v>
      </c>
      <c r="I166" s="176">
        <v>12197</v>
      </c>
      <c r="J166" s="176">
        <v>0</v>
      </c>
      <c r="K166" s="176">
        <v>10</v>
      </c>
      <c r="L166" s="177">
        <f t="shared" si="5"/>
        <v>24168</v>
      </c>
    </row>
    <row r="167" spans="1:12">
      <c r="A167" s="184" t="s">
        <v>56</v>
      </c>
      <c r="B167" s="165" t="s">
        <v>261</v>
      </c>
      <c r="C167" s="179">
        <v>19838</v>
      </c>
      <c r="D167" s="176">
        <v>21050</v>
      </c>
      <c r="E167" s="176">
        <v>0</v>
      </c>
      <c r="F167" s="176">
        <v>3</v>
      </c>
      <c r="G167" s="742">
        <f t="shared" si="4"/>
        <v>40891</v>
      </c>
      <c r="H167" s="176">
        <v>20616</v>
      </c>
      <c r="I167" s="176">
        <v>21827</v>
      </c>
      <c r="J167" s="176">
        <v>0</v>
      </c>
      <c r="K167" s="176">
        <v>2</v>
      </c>
      <c r="L167" s="177">
        <f t="shared" si="5"/>
        <v>42445</v>
      </c>
    </row>
    <row r="168" spans="1:12">
      <c r="A168" s="184" t="s">
        <v>56</v>
      </c>
      <c r="B168" s="165" t="s">
        <v>266</v>
      </c>
      <c r="C168" s="179">
        <v>286</v>
      </c>
      <c r="D168" s="176">
        <v>273</v>
      </c>
      <c r="E168" s="176">
        <v>0</v>
      </c>
      <c r="F168" s="176">
        <v>0</v>
      </c>
      <c r="G168" s="742">
        <f t="shared" si="4"/>
        <v>559</v>
      </c>
      <c r="H168" s="176">
        <v>367</v>
      </c>
      <c r="I168" s="176">
        <v>348</v>
      </c>
      <c r="J168" s="176">
        <v>0</v>
      </c>
      <c r="K168" s="176">
        <v>0</v>
      </c>
      <c r="L168" s="177">
        <f t="shared" si="5"/>
        <v>715</v>
      </c>
    </row>
    <row r="169" spans="1:12">
      <c r="A169" s="184" t="s">
        <v>56</v>
      </c>
      <c r="B169" s="165" t="s">
        <v>248</v>
      </c>
      <c r="C169" s="179">
        <v>60705</v>
      </c>
      <c r="D169" s="176">
        <v>69439</v>
      </c>
      <c r="E169" s="176">
        <v>0</v>
      </c>
      <c r="F169" s="176">
        <v>75</v>
      </c>
      <c r="G169" s="742">
        <f t="shared" si="4"/>
        <v>130219</v>
      </c>
      <c r="H169" s="176">
        <v>62468</v>
      </c>
      <c r="I169" s="176">
        <v>71711</v>
      </c>
      <c r="J169" s="176">
        <v>0</v>
      </c>
      <c r="K169" s="176">
        <v>72</v>
      </c>
      <c r="L169" s="177">
        <f t="shared" si="5"/>
        <v>134251</v>
      </c>
    </row>
    <row r="170" spans="1:12">
      <c r="A170" s="184" t="s">
        <v>56</v>
      </c>
      <c r="B170" s="165" t="s">
        <v>243</v>
      </c>
      <c r="C170" s="179">
        <v>997</v>
      </c>
      <c r="D170" s="176">
        <v>1090</v>
      </c>
      <c r="E170" s="176">
        <v>0</v>
      </c>
      <c r="F170" s="176">
        <v>1</v>
      </c>
      <c r="G170" s="742">
        <f t="shared" si="4"/>
        <v>2088</v>
      </c>
      <c r="H170" s="176">
        <v>976</v>
      </c>
      <c r="I170" s="176">
        <v>1059</v>
      </c>
      <c r="J170" s="176">
        <v>0</v>
      </c>
      <c r="K170" s="176">
        <v>1</v>
      </c>
      <c r="L170" s="177">
        <f t="shared" si="5"/>
        <v>2036</v>
      </c>
    </row>
    <row r="171" spans="1:12">
      <c r="A171" s="184" t="s">
        <v>56</v>
      </c>
      <c r="B171" s="165" t="s">
        <v>255</v>
      </c>
      <c r="C171" s="179">
        <v>26</v>
      </c>
      <c r="D171" s="176">
        <v>30</v>
      </c>
      <c r="E171" s="176">
        <v>0</v>
      </c>
      <c r="F171" s="176">
        <v>0</v>
      </c>
      <c r="G171" s="742">
        <f t="shared" si="4"/>
        <v>56</v>
      </c>
      <c r="H171" s="176">
        <v>61</v>
      </c>
      <c r="I171" s="176">
        <v>75</v>
      </c>
      <c r="J171" s="176">
        <v>0</v>
      </c>
      <c r="K171" s="176">
        <v>0</v>
      </c>
      <c r="L171" s="177">
        <f t="shared" si="5"/>
        <v>136</v>
      </c>
    </row>
    <row r="172" spans="1:12">
      <c r="A172" s="184" t="s">
        <v>56</v>
      </c>
      <c r="B172" s="165" t="s">
        <v>268</v>
      </c>
      <c r="C172" s="179">
        <v>514</v>
      </c>
      <c r="D172" s="176">
        <v>549</v>
      </c>
      <c r="E172" s="176">
        <v>0</v>
      </c>
      <c r="F172" s="176">
        <v>0</v>
      </c>
      <c r="G172" s="742">
        <f t="shared" si="4"/>
        <v>1063</v>
      </c>
      <c r="H172" s="176">
        <v>1023</v>
      </c>
      <c r="I172" s="176">
        <v>1029</v>
      </c>
      <c r="J172" s="176">
        <v>0</v>
      </c>
      <c r="K172" s="176">
        <v>0</v>
      </c>
      <c r="L172" s="177">
        <f t="shared" si="5"/>
        <v>2052</v>
      </c>
    </row>
    <row r="173" spans="1:12">
      <c r="A173" s="184" t="s">
        <v>56</v>
      </c>
      <c r="B173" s="165" t="s">
        <v>253</v>
      </c>
      <c r="C173" s="179">
        <v>38333</v>
      </c>
      <c r="D173" s="176">
        <v>43012</v>
      </c>
      <c r="E173" s="176">
        <v>0</v>
      </c>
      <c r="F173" s="176">
        <v>34</v>
      </c>
      <c r="G173" s="742">
        <f t="shared" si="4"/>
        <v>81379</v>
      </c>
      <c r="H173" s="176">
        <v>39301</v>
      </c>
      <c r="I173" s="176">
        <v>44376</v>
      </c>
      <c r="J173" s="176">
        <v>1</v>
      </c>
      <c r="K173" s="176">
        <v>28</v>
      </c>
      <c r="L173" s="177">
        <f t="shared" si="5"/>
        <v>83706</v>
      </c>
    </row>
    <row r="174" spans="1:12">
      <c r="A174" s="184" t="s">
        <v>56</v>
      </c>
      <c r="B174" s="165" t="s">
        <v>263</v>
      </c>
      <c r="C174" s="179">
        <v>15153</v>
      </c>
      <c r="D174" s="176">
        <v>14682</v>
      </c>
      <c r="E174" s="176">
        <v>0</v>
      </c>
      <c r="F174" s="176">
        <v>15</v>
      </c>
      <c r="G174" s="742">
        <f t="shared" si="4"/>
        <v>29850</v>
      </c>
      <c r="H174" s="176">
        <v>15726</v>
      </c>
      <c r="I174" s="176">
        <v>15295</v>
      </c>
      <c r="J174" s="176">
        <v>0</v>
      </c>
      <c r="K174" s="176">
        <v>13</v>
      </c>
      <c r="L174" s="177">
        <f t="shared" si="5"/>
        <v>31034</v>
      </c>
    </row>
    <row r="175" spans="1:12">
      <c r="A175" s="184" t="s">
        <v>56</v>
      </c>
      <c r="B175" s="165" t="s">
        <v>56</v>
      </c>
      <c r="C175" s="179">
        <v>13640</v>
      </c>
      <c r="D175" s="176">
        <v>14148</v>
      </c>
      <c r="E175" s="176">
        <v>0</v>
      </c>
      <c r="F175" s="176">
        <v>7</v>
      </c>
      <c r="G175" s="742">
        <f t="shared" si="4"/>
        <v>27795</v>
      </c>
      <c r="H175" s="176">
        <v>14486</v>
      </c>
      <c r="I175" s="176">
        <v>14937</v>
      </c>
      <c r="J175" s="176">
        <v>0</v>
      </c>
      <c r="K175" s="176">
        <v>4</v>
      </c>
      <c r="L175" s="177">
        <f t="shared" si="5"/>
        <v>29427</v>
      </c>
    </row>
    <row r="176" spans="1:12">
      <c r="A176" s="184" t="s">
        <v>56</v>
      </c>
      <c r="B176" s="165" t="s">
        <v>256</v>
      </c>
      <c r="C176" s="179">
        <v>11625</v>
      </c>
      <c r="D176" s="176">
        <v>12032</v>
      </c>
      <c r="E176" s="176">
        <v>0</v>
      </c>
      <c r="F176" s="176">
        <v>14</v>
      </c>
      <c r="G176" s="742">
        <f t="shared" si="4"/>
        <v>23671</v>
      </c>
      <c r="H176" s="176">
        <v>11864</v>
      </c>
      <c r="I176" s="176">
        <v>12288</v>
      </c>
      <c r="J176" s="176">
        <v>0</v>
      </c>
      <c r="K176" s="176">
        <v>4</v>
      </c>
      <c r="L176" s="177">
        <f t="shared" si="5"/>
        <v>24156</v>
      </c>
    </row>
    <row r="177" spans="1:12">
      <c r="A177" s="184" t="s">
        <v>56</v>
      </c>
      <c r="B177" s="165" t="s">
        <v>246</v>
      </c>
      <c r="C177" s="179">
        <v>19913</v>
      </c>
      <c r="D177" s="176">
        <v>21226</v>
      </c>
      <c r="E177" s="176">
        <v>0</v>
      </c>
      <c r="F177" s="176">
        <v>10</v>
      </c>
      <c r="G177" s="742">
        <f t="shared" si="4"/>
        <v>41149</v>
      </c>
      <c r="H177" s="176">
        <v>20269</v>
      </c>
      <c r="I177" s="176">
        <v>21643</v>
      </c>
      <c r="J177" s="176">
        <v>0</v>
      </c>
      <c r="K177" s="176">
        <v>7</v>
      </c>
      <c r="L177" s="177">
        <f t="shared" si="5"/>
        <v>41919</v>
      </c>
    </row>
    <row r="178" spans="1:12">
      <c r="A178" s="184" t="s">
        <v>56</v>
      </c>
      <c r="B178" s="165" t="s">
        <v>258</v>
      </c>
      <c r="C178" s="179">
        <v>4700</v>
      </c>
      <c r="D178" s="176">
        <v>4680</v>
      </c>
      <c r="E178" s="176">
        <v>0</v>
      </c>
      <c r="F178" s="176">
        <v>5</v>
      </c>
      <c r="G178" s="742">
        <f t="shared" si="4"/>
        <v>9385</v>
      </c>
      <c r="H178" s="176">
        <v>4902</v>
      </c>
      <c r="I178" s="176">
        <v>4878</v>
      </c>
      <c r="J178" s="176">
        <v>0</v>
      </c>
      <c r="K178" s="176">
        <v>1</v>
      </c>
      <c r="L178" s="177">
        <f t="shared" si="5"/>
        <v>9781</v>
      </c>
    </row>
    <row r="179" spans="1:12">
      <c r="A179" s="184" t="s">
        <v>56</v>
      </c>
      <c r="B179" s="165" t="s">
        <v>260</v>
      </c>
      <c r="C179" s="179">
        <v>3688</v>
      </c>
      <c r="D179" s="176">
        <v>3673</v>
      </c>
      <c r="E179" s="176">
        <v>0</v>
      </c>
      <c r="F179" s="176">
        <v>3</v>
      </c>
      <c r="G179" s="742">
        <f t="shared" si="4"/>
        <v>7364</v>
      </c>
      <c r="H179" s="176">
        <v>3783</v>
      </c>
      <c r="I179" s="176">
        <v>3786</v>
      </c>
      <c r="J179" s="176">
        <v>0</v>
      </c>
      <c r="K179" s="176">
        <v>3</v>
      </c>
      <c r="L179" s="177">
        <f t="shared" si="5"/>
        <v>7572</v>
      </c>
    </row>
    <row r="180" spans="1:12">
      <c r="A180" s="184" t="s">
        <v>56</v>
      </c>
      <c r="B180" s="165" t="s">
        <v>252</v>
      </c>
      <c r="C180" s="179">
        <v>4279</v>
      </c>
      <c r="D180" s="176">
        <v>4063</v>
      </c>
      <c r="E180" s="176">
        <v>0</v>
      </c>
      <c r="F180" s="176">
        <v>3</v>
      </c>
      <c r="G180" s="742">
        <f t="shared" si="4"/>
        <v>8345</v>
      </c>
      <c r="H180" s="176">
        <v>4356</v>
      </c>
      <c r="I180" s="176">
        <v>4158</v>
      </c>
      <c r="J180" s="176">
        <v>0</v>
      </c>
      <c r="K180" s="176">
        <v>0</v>
      </c>
      <c r="L180" s="177">
        <f t="shared" si="5"/>
        <v>8514</v>
      </c>
    </row>
    <row r="181" spans="1:12">
      <c r="A181" s="184" t="s">
        <v>56</v>
      </c>
      <c r="B181" s="165" t="s">
        <v>264</v>
      </c>
      <c r="C181" s="179">
        <v>4997</v>
      </c>
      <c r="D181" s="176">
        <v>4937</v>
      </c>
      <c r="E181" s="176">
        <v>0</v>
      </c>
      <c r="F181" s="176">
        <v>1</v>
      </c>
      <c r="G181" s="742">
        <f t="shared" si="4"/>
        <v>9935</v>
      </c>
      <c r="H181" s="176">
        <v>5070</v>
      </c>
      <c r="I181" s="176">
        <v>5026</v>
      </c>
      <c r="J181" s="176">
        <v>0</v>
      </c>
      <c r="K181" s="176">
        <v>0</v>
      </c>
      <c r="L181" s="177">
        <f t="shared" si="5"/>
        <v>10096</v>
      </c>
    </row>
    <row r="182" spans="1:12">
      <c r="A182" s="184" t="s">
        <v>56</v>
      </c>
      <c r="B182" s="165" t="s">
        <v>247</v>
      </c>
      <c r="C182" s="179">
        <v>10436</v>
      </c>
      <c r="D182" s="176">
        <v>10316</v>
      </c>
      <c r="E182" s="176">
        <v>0</v>
      </c>
      <c r="F182" s="176">
        <v>5</v>
      </c>
      <c r="G182" s="742">
        <f t="shared" si="4"/>
        <v>20757</v>
      </c>
      <c r="H182" s="176">
        <v>10484</v>
      </c>
      <c r="I182" s="176">
        <v>10373</v>
      </c>
      <c r="J182" s="176">
        <v>0</v>
      </c>
      <c r="K182" s="176">
        <v>1</v>
      </c>
      <c r="L182" s="177">
        <f t="shared" si="5"/>
        <v>20858</v>
      </c>
    </row>
    <row r="183" spans="1:12">
      <c r="A183" s="184" t="s">
        <v>56</v>
      </c>
      <c r="B183" s="165" t="s">
        <v>259</v>
      </c>
      <c r="C183" s="179">
        <v>6708</v>
      </c>
      <c r="D183" s="176">
        <v>6556</v>
      </c>
      <c r="E183" s="176">
        <v>0</v>
      </c>
      <c r="F183" s="176">
        <v>5</v>
      </c>
      <c r="G183" s="742">
        <f t="shared" si="4"/>
        <v>13269</v>
      </c>
      <c r="H183" s="176">
        <v>6830</v>
      </c>
      <c r="I183" s="176">
        <v>6701</v>
      </c>
      <c r="J183" s="176">
        <v>0</v>
      </c>
      <c r="K183" s="176">
        <v>5</v>
      </c>
      <c r="L183" s="177">
        <f t="shared" si="5"/>
        <v>13536</v>
      </c>
    </row>
    <row r="184" spans="1:12">
      <c r="A184" s="184" t="s">
        <v>56</v>
      </c>
      <c r="B184" s="165" t="s">
        <v>249</v>
      </c>
      <c r="C184" s="179">
        <v>6602</v>
      </c>
      <c r="D184" s="176">
        <v>6752</v>
      </c>
      <c r="E184" s="176">
        <v>0</v>
      </c>
      <c r="F184" s="176">
        <v>4</v>
      </c>
      <c r="G184" s="742">
        <f t="shared" si="4"/>
        <v>13358</v>
      </c>
      <c r="H184" s="176">
        <v>6862</v>
      </c>
      <c r="I184" s="176">
        <v>7078</v>
      </c>
      <c r="J184" s="176">
        <v>0</v>
      </c>
      <c r="K184" s="176">
        <v>4</v>
      </c>
      <c r="L184" s="177">
        <f t="shared" si="5"/>
        <v>13944</v>
      </c>
    </row>
    <row r="185" spans="1:12">
      <c r="A185" s="184" t="s">
        <v>56</v>
      </c>
      <c r="B185" s="165" t="s">
        <v>251</v>
      </c>
      <c r="C185" s="179">
        <v>8943</v>
      </c>
      <c r="D185" s="176">
        <v>8896</v>
      </c>
      <c r="E185" s="176">
        <v>0</v>
      </c>
      <c r="F185" s="176">
        <v>7</v>
      </c>
      <c r="G185" s="742">
        <f t="shared" si="4"/>
        <v>17846</v>
      </c>
      <c r="H185" s="176">
        <v>9142</v>
      </c>
      <c r="I185" s="176">
        <v>9144</v>
      </c>
      <c r="J185" s="176">
        <v>0</v>
      </c>
      <c r="K185" s="176">
        <v>8</v>
      </c>
      <c r="L185" s="177">
        <f t="shared" si="5"/>
        <v>18294</v>
      </c>
    </row>
    <row r="186" spans="1:12">
      <c r="A186" s="184" t="s">
        <v>56</v>
      </c>
      <c r="B186" s="165" t="s">
        <v>245</v>
      </c>
      <c r="C186" s="179">
        <v>20891</v>
      </c>
      <c r="D186" s="176">
        <v>21121</v>
      </c>
      <c r="E186" s="176">
        <v>1</v>
      </c>
      <c r="F186" s="176">
        <v>14</v>
      </c>
      <c r="G186" s="742">
        <f t="shared" si="4"/>
        <v>42027</v>
      </c>
      <c r="H186" s="176">
        <v>21388</v>
      </c>
      <c r="I186" s="176">
        <v>21650</v>
      </c>
      <c r="J186" s="176">
        <v>1</v>
      </c>
      <c r="K186" s="176">
        <v>18</v>
      </c>
      <c r="L186" s="177">
        <f t="shared" si="5"/>
        <v>43057</v>
      </c>
    </row>
    <row r="187" spans="1:12">
      <c r="A187" s="184" t="s">
        <v>56</v>
      </c>
      <c r="B187" s="165" t="s">
        <v>242</v>
      </c>
      <c r="C187" s="179">
        <v>18966</v>
      </c>
      <c r="D187" s="176">
        <v>20580</v>
      </c>
      <c r="E187" s="176">
        <v>0</v>
      </c>
      <c r="F187" s="176">
        <v>28</v>
      </c>
      <c r="G187" s="742">
        <f t="shared" si="4"/>
        <v>39574</v>
      </c>
      <c r="H187" s="176">
        <v>18808</v>
      </c>
      <c r="I187" s="176">
        <v>20459</v>
      </c>
      <c r="J187" s="176">
        <v>0</v>
      </c>
      <c r="K187" s="176">
        <v>16</v>
      </c>
      <c r="L187" s="177">
        <f t="shared" si="5"/>
        <v>39283</v>
      </c>
    </row>
    <row r="188" spans="1:12">
      <c r="A188" s="184" t="s">
        <v>56</v>
      </c>
      <c r="B188" s="165" t="s">
        <v>265</v>
      </c>
      <c r="C188" s="179">
        <v>4691</v>
      </c>
      <c r="D188" s="176">
        <v>4880</v>
      </c>
      <c r="E188" s="176">
        <v>0</v>
      </c>
      <c r="F188" s="176">
        <v>3</v>
      </c>
      <c r="G188" s="742">
        <f t="shared" si="4"/>
        <v>9574</v>
      </c>
      <c r="H188" s="176">
        <v>4918</v>
      </c>
      <c r="I188" s="176">
        <v>5113</v>
      </c>
      <c r="J188" s="176">
        <v>0</v>
      </c>
      <c r="K188" s="176">
        <v>2</v>
      </c>
      <c r="L188" s="177">
        <f t="shared" si="5"/>
        <v>10033</v>
      </c>
    </row>
    <row r="189" spans="1:12">
      <c r="A189" s="184" t="s">
        <v>56</v>
      </c>
      <c r="B189" s="165" t="s">
        <v>240</v>
      </c>
      <c r="C189" s="179">
        <v>96271</v>
      </c>
      <c r="D189" s="176">
        <v>108814</v>
      </c>
      <c r="E189" s="176">
        <v>0</v>
      </c>
      <c r="F189" s="176">
        <v>175</v>
      </c>
      <c r="G189" s="742">
        <f t="shared" si="4"/>
        <v>205260</v>
      </c>
      <c r="H189" s="176">
        <v>97292</v>
      </c>
      <c r="I189" s="176">
        <v>110160</v>
      </c>
      <c r="J189" s="176">
        <v>1</v>
      </c>
      <c r="K189" s="176">
        <v>160</v>
      </c>
      <c r="L189" s="177">
        <f t="shared" si="5"/>
        <v>207613</v>
      </c>
    </row>
    <row r="190" spans="1:12">
      <c r="A190" s="184" t="s">
        <v>56</v>
      </c>
      <c r="B190" s="165" t="s">
        <v>262</v>
      </c>
      <c r="C190" s="179">
        <v>6484</v>
      </c>
      <c r="D190" s="176">
        <v>6139</v>
      </c>
      <c r="E190" s="176">
        <v>0</v>
      </c>
      <c r="F190" s="176">
        <v>8</v>
      </c>
      <c r="G190" s="742">
        <f t="shared" si="4"/>
        <v>12631</v>
      </c>
      <c r="H190" s="176">
        <v>6630</v>
      </c>
      <c r="I190" s="176">
        <v>6292</v>
      </c>
      <c r="J190" s="176">
        <v>0</v>
      </c>
      <c r="K190" s="176">
        <v>3</v>
      </c>
      <c r="L190" s="177">
        <f t="shared" si="5"/>
        <v>12925</v>
      </c>
    </row>
    <row r="191" spans="1:12">
      <c r="A191" s="184" t="s">
        <v>56</v>
      </c>
      <c r="B191" s="165" t="s">
        <v>241</v>
      </c>
      <c r="C191" s="179">
        <v>2262</v>
      </c>
      <c r="D191" s="176">
        <v>2118</v>
      </c>
      <c r="E191" s="176">
        <v>0</v>
      </c>
      <c r="F191" s="176">
        <v>7</v>
      </c>
      <c r="G191" s="742">
        <f t="shared" si="4"/>
        <v>4387</v>
      </c>
      <c r="H191" s="176">
        <v>2275</v>
      </c>
      <c r="I191" s="176">
        <v>2115</v>
      </c>
      <c r="J191" s="176">
        <v>0</v>
      </c>
      <c r="K191" s="176">
        <v>2</v>
      </c>
      <c r="L191" s="177">
        <f t="shared" si="5"/>
        <v>4392</v>
      </c>
    </row>
    <row r="192" spans="1:12">
      <c r="A192" s="184" t="s">
        <v>56</v>
      </c>
      <c r="B192" s="165" t="s">
        <v>254</v>
      </c>
      <c r="C192" s="179">
        <v>8297</v>
      </c>
      <c r="D192" s="176">
        <v>8891</v>
      </c>
      <c r="E192" s="176">
        <v>0</v>
      </c>
      <c r="F192" s="176">
        <v>12</v>
      </c>
      <c r="G192" s="742">
        <f t="shared" si="4"/>
        <v>17200</v>
      </c>
      <c r="H192" s="176">
        <v>8412</v>
      </c>
      <c r="I192" s="176">
        <v>8968</v>
      </c>
      <c r="J192" s="176">
        <v>0</v>
      </c>
      <c r="K192" s="176">
        <v>6</v>
      </c>
      <c r="L192" s="177">
        <f t="shared" si="5"/>
        <v>17386</v>
      </c>
    </row>
    <row r="193" spans="1:12">
      <c r="A193" s="182" t="s">
        <v>56</v>
      </c>
      <c r="B193" s="183" t="s">
        <v>257</v>
      </c>
      <c r="C193" s="180">
        <v>10318</v>
      </c>
      <c r="D193" s="181">
        <v>9932</v>
      </c>
      <c r="E193" s="181">
        <v>0</v>
      </c>
      <c r="F193" s="181">
        <v>9</v>
      </c>
      <c r="G193" s="185">
        <f t="shared" si="4"/>
        <v>20259</v>
      </c>
      <c r="H193" s="181">
        <v>10523</v>
      </c>
      <c r="I193" s="181">
        <v>10003</v>
      </c>
      <c r="J193" s="181">
        <v>0</v>
      </c>
      <c r="K193" s="181">
        <v>8</v>
      </c>
      <c r="L193" s="175">
        <f t="shared" si="5"/>
        <v>20534</v>
      </c>
    </row>
    <row r="194" spans="1:12">
      <c r="A194" s="184" t="s">
        <v>1577</v>
      </c>
      <c r="B194" s="165" t="s">
        <v>279</v>
      </c>
      <c r="C194" s="179">
        <v>4204</v>
      </c>
      <c r="D194" s="176">
        <v>4378</v>
      </c>
      <c r="E194" s="176">
        <v>0</v>
      </c>
      <c r="F194" s="176">
        <v>6</v>
      </c>
      <c r="G194" s="742">
        <f t="shared" si="4"/>
        <v>8588</v>
      </c>
      <c r="H194" s="176">
        <v>4256</v>
      </c>
      <c r="I194" s="176">
        <v>4419</v>
      </c>
      <c r="J194" s="176">
        <v>0</v>
      </c>
      <c r="K194" s="176">
        <v>6</v>
      </c>
      <c r="L194" s="177">
        <f t="shared" si="5"/>
        <v>8681</v>
      </c>
    </row>
    <row r="195" spans="1:12">
      <c r="A195" s="184" t="s">
        <v>1577</v>
      </c>
      <c r="B195" s="165" t="s">
        <v>286</v>
      </c>
      <c r="C195" s="179">
        <v>53530</v>
      </c>
      <c r="D195" s="176">
        <v>60232</v>
      </c>
      <c r="E195" s="176">
        <v>0</v>
      </c>
      <c r="F195" s="176">
        <v>55</v>
      </c>
      <c r="G195" s="742">
        <f t="shared" si="4"/>
        <v>113817</v>
      </c>
      <c r="H195" s="176">
        <v>54913</v>
      </c>
      <c r="I195" s="176">
        <v>61576</v>
      </c>
      <c r="J195" s="176">
        <v>0</v>
      </c>
      <c r="K195" s="176">
        <v>71</v>
      </c>
      <c r="L195" s="177">
        <f t="shared" si="5"/>
        <v>116560</v>
      </c>
    </row>
    <row r="196" spans="1:12">
      <c r="A196" s="184" t="s">
        <v>1577</v>
      </c>
      <c r="B196" s="165" t="s">
        <v>283</v>
      </c>
      <c r="C196" s="179">
        <v>13694</v>
      </c>
      <c r="D196" s="176">
        <v>15585</v>
      </c>
      <c r="E196" s="176">
        <v>0</v>
      </c>
      <c r="F196" s="176">
        <v>9</v>
      </c>
      <c r="G196" s="742">
        <f t="shared" si="4"/>
        <v>29288</v>
      </c>
      <c r="H196" s="176">
        <v>14186</v>
      </c>
      <c r="I196" s="176">
        <v>16050</v>
      </c>
      <c r="J196" s="176">
        <v>0</v>
      </c>
      <c r="K196" s="176">
        <v>7</v>
      </c>
      <c r="L196" s="177">
        <f t="shared" si="5"/>
        <v>30243</v>
      </c>
    </row>
    <row r="197" spans="1:12">
      <c r="A197" s="184" t="s">
        <v>1577</v>
      </c>
      <c r="B197" s="165" t="s">
        <v>296</v>
      </c>
      <c r="C197" s="179">
        <v>2408</v>
      </c>
      <c r="D197" s="176">
        <v>2434</v>
      </c>
      <c r="E197" s="176">
        <v>0</v>
      </c>
      <c r="F197" s="176">
        <v>1</v>
      </c>
      <c r="G197" s="742">
        <f t="shared" si="4"/>
        <v>4843</v>
      </c>
      <c r="H197" s="176">
        <v>2517</v>
      </c>
      <c r="I197" s="176">
        <v>2554</v>
      </c>
      <c r="J197" s="176">
        <v>0</v>
      </c>
      <c r="K197" s="176">
        <v>1</v>
      </c>
      <c r="L197" s="177">
        <f t="shared" si="5"/>
        <v>5072</v>
      </c>
    </row>
    <row r="198" spans="1:12">
      <c r="A198" s="184" t="s">
        <v>1577</v>
      </c>
      <c r="B198" s="165" t="s">
        <v>280</v>
      </c>
      <c r="C198" s="179">
        <v>1188</v>
      </c>
      <c r="D198" s="176">
        <v>987</v>
      </c>
      <c r="E198" s="176">
        <v>0</v>
      </c>
      <c r="F198" s="176">
        <v>1</v>
      </c>
      <c r="G198" s="742">
        <f t="shared" si="4"/>
        <v>2176</v>
      </c>
      <c r="H198" s="176">
        <v>1187</v>
      </c>
      <c r="I198" s="176">
        <v>1003</v>
      </c>
      <c r="J198" s="176">
        <v>0</v>
      </c>
      <c r="K198" s="176">
        <v>1</v>
      </c>
      <c r="L198" s="177">
        <f t="shared" si="5"/>
        <v>2191</v>
      </c>
    </row>
    <row r="199" spans="1:12">
      <c r="A199" s="184" t="s">
        <v>1577</v>
      </c>
      <c r="B199" s="165" t="s">
        <v>321</v>
      </c>
      <c r="C199" s="179">
        <v>12551</v>
      </c>
      <c r="D199" s="176">
        <v>12531</v>
      </c>
      <c r="E199" s="176">
        <v>0</v>
      </c>
      <c r="F199" s="176">
        <v>11</v>
      </c>
      <c r="G199" s="742">
        <f t="shared" si="4"/>
        <v>25093</v>
      </c>
      <c r="H199" s="176">
        <v>12879</v>
      </c>
      <c r="I199" s="176">
        <v>12812</v>
      </c>
      <c r="J199" s="176">
        <v>0</v>
      </c>
      <c r="K199" s="176">
        <v>8</v>
      </c>
      <c r="L199" s="177">
        <f t="shared" si="5"/>
        <v>25699</v>
      </c>
    </row>
    <row r="200" spans="1:12">
      <c r="A200" s="184" t="s">
        <v>1577</v>
      </c>
      <c r="B200" s="165" t="s">
        <v>300</v>
      </c>
      <c r="C200" s="179">
        <v>2663</v>
      </c>
      <c r="D200" s="176">
        <v>2400</v>
      </c>
      <c r="E200" s="176">
        <v>0</v>
      </c>
      <c r="F200" s="176">
        <v>2</v>
      </c>
      <c r="G200" s="742">
        <f t="shared" ref="G200:G263" si="6">SUM(C200:F200)</f>
        <v>5065</v>
      </c>
      <c r="H200" s="176">
        <v>2667</v>
      </c>
      <c r="I200" s="176">
        <v>2367</v>
      </c>
      <c r="J200" s="176">
        <v>0</v>
      </c>
      <c r="K200" s="176">
        <v>1</v>
      </c>
      <c r="L200" s="177">
        <f t="shared" ref="L200:L263" si="7">SUM(H200:K200)</f>
        <v>5035</v>
      </c>
    </row>
    <row r="201" spans="1:12">
      <c r="A201" s="184" t="s">
        <v>1577</v>
      </c>
      <c r="B201" s="165" t="s">
        <v>289</v>
      </c>
      <c r="C201" s="179">
        <v>2793</v>
      </c>
      <c r="D201" s="176">
        <v>2744</v>
      </c>
      <c r="E201" s="176">
        <v>0</v>
      </c>
      <c r="F201" s="176">
        <v>1</v>
      </c>
      <c r="G201" s="742">
        <f t="shared" si="6"/>
        <v>5538</v>
      </c>
      <c r="H201" s="176">
        <v>2774</v>
      </c>
      <c r="I201" s="176">
        <v>2736</v>
      </c>
      <c r="J201" s="176">
        <v>0</v>
      </c>
      <c r="K201" s="176">
        <v>1</v>
      </c>
      <c r="L201" s="177">
        <f t="shared" si="7"/>
        <v>5511</v>
      </c>
    </row>
    <row r="202" spans="1:12">
      <c r="A202" s="184" t="s">
        <v>1577</v>
      </c>
      <c r="B202" s="165" t="s">
        <v>295</v>
      </c>
      <c r="C202" s="179">
        <v>5139</v>
      </c>
      <c r="D202" s="176">
        <v>5054</v>
      </c>
      <c r="E202" s="176">
        <v>0</v>
      </c>
      <c r="F202" s="176">
        <v>11</v>
      </c>
      <c r="G202" s="742">
        <f t="shared" si="6"/>
        <v>10204</v>
      </c>
      <c r="H202" s="176">
        <v>5223</v>
      </c>
      <c r="I202" s="176">
        <v>5158</v>
      </c>
      <c r="J202" s="176">
        <v>0</v>
      </c>
      <c r="K202" s="176">
        <v>5</v>
      </c>
      <c r="L202" s="177">
        <f t="shared" si="7"/>
        <v>10386</v>
      </c>
    </row>
    <row r="203" spans="1:12">
      <c r="A203" s="184" t="s">
        <v>1577</v>
      </c>
      <c r="B203" s="165" t="s">
        <v>282</v>
      </c>
      <c r="C203" s="179">
        <v>4069</v>
      </c>
      <c r="D203" s="176">
        <v>3946</v>
      </c>
      <c r="E203" s="176">
        <v>0</v>
      </c>
      <c r="F203" s="176">
        <v>1</v>
      </c>
      <c r="G203" s="742">
        <f t="shared" si="6"/>
        <v>8016</v>
      </c>
      <c r="H203" s="176">
        <v>4125</v>
      </c>
      <c r="I203" s="176">
        <v>4013</v>
      </c>
      <c r="J203" s="176">
        <v>0</v>
      </c>
      <c r="K203" s="176">
        <v>1</v>
      </c>
      <c r="L203" s="177">
        <f t="shared" si="7"/>
        <v>8139</v>
      </c>
    </row>
    <row r="204" spans="1:12">
      <c r="A204" s="184" t="s">
        <v>1577</v>
      </c>
      <c r="B204" s="165" t="s">
        <v>312</v>
      </c>
      <c r="C204" s="179">
        <v>5936</v>
      </c>
      <c r="D204" s="176">
        <v>6019</v>
      </c>
      <c r="E204" s="176">
        <v>0</v>
      </c>
      <c r="F204" s="176">
        <v>2</v>
      </c>
      <c r="G204" s="742">
        <f t="shared" si="6"/>
        <v>11957</v>
      </c>
      <c r="H204" s="176">
        <v>6034</v>
      </c>
      <c r="I204" s="176">
        <v>6202</v>
      </c>
      <c r="J204" s="176">
        <v>0</v>
      </c>
      <c r="K204" s="176">
        <v>3</v>
      </c>
      <c r="L204" s="177">
        <f t="shared" si="7"/>
        <v>12239</v>
      </c>
    </row>
    <row r="205" spans="1:12">
      <c r="A205" s="184" t="s">
        <v>1577</v>
      </c>
      <c r="B205" s="165" t="s">
        <v>298</v>
      </c>
      <c r="C205" s="179">
        <v>2442</v>
      </c>
      <c r="D205" s="176">
        <v>2470</v>
      </c>
      <c r="E205" s="176">
        <v>0</v>
      </c>
      <c r="F205" s="176">
        <v>0</v>
      </c>
      <c r="G205" s="742">
        <f t="shared" si="6"/>
        <v>4912</v>
      </c>
      <c r="H205" s="176">
        <v>2474</v>
      </c>
      <c r="I205" s="176">
        <v>2498</v>
      </c>
      <c r="J205" s="176">
        <v>0</v>
      </c>
      <c r="K205" s="176">
        <v>0</v>
      </c>
      <c r="L205" s="177">
        <f t="shared" si="7"/>
        <v>4972</v>
      </c>
    </row>
    <row r="206" spans="1:12">
      <c r="A206" s="184" t="s">
        <v>1577</v>
      </c>
      <c r="B206" s="165" t="s">
        <v>320</v>
      </c>
      <c r="C206" s="179">
        <v>7952</v>
      </c>
      <c r="D206" s="176">
        <v>8437</v>
      </c>
      <c r="E206" s="176">
        <v>0</v>
      </c>
      <c r="F206" s="176">
        <v>3</v>
      </c>
      <c r="G206" s="742">
        <f t="shared" si="6"/>
        <v>16392</v>
      </c>
      <c r="H206" s="176">
        <v>8080</v>
      </c>
      <c r="I206" s="176">
        <v>8635</v>
      </c>
      <c r="J206" s="176">
        <v>0</v>
      </c>
      <c r="K206" s="176">
        <v>3</v>
      </c>
      <c r="L206" s="177">
        <f t="shared" si="7"/>
        <v>16718</v>
      </c>
    </row>
    <row r="207" spans="1:12">
      <c r="A207" s="184" t="s">
        <v>1577</v>
      </c>
      <c r="B207" s="165" t="s">
        <v>278</v>
      </c>
      <c r="C207" s="179">
        <v>2860</v>
      </c>
      <c r="D207" s="176">
        <v>2877</v>
      </c>
      <c r="E207" s="176">
        <v>0</v>
      </c>
      <c r="F207" s="176">
        <v>1</v>
      </c>
      <c r="G207" s="742">
        <f t="shared" si="6"/>
        <v>5738</v>
      </c>
      <c r="H207" s="176">
        <v>2852</v>
      </c>
      <c r="I207" s="176">
        <v>2881</v>
      </c>
      <c r="J207" s="176">
        <v>0</v>
      </c>
      <c r="K207" s="176">
        <v>1</v>
      </c>
      <c r="L207" s="177">
        <f t="shared" si="7"/>
        <v>5734</v>
      </c>
    </row>
    <row r="208" spans="1:12">
      <c r="A208" s="184" t="s">
        <v>1577</v>
      </c>
      <c r="B208" s="165" t="s">
        <v>288</v>
      </c>
      <c r="C208" s="179">
        <v>24243</v>
      </c>
      <c r="D208" s="176">
        <v>25950</v>
      </c>
      <c r="E208" s="176">
        <v>0</v>
      </c>
      <c r="F208" s="176">
        <v>15</v>
      </c>
      <c r="G208" s="742">
        <f t="shared" si="6"/>
        <v>50208</v>
      </c>
      <c r="H208" s="176">
        <v>24336</v>
      </c>
      <c r="I208" s="176">
        <v>26106</v>
      </c>
      <c r="J208" s="176">
        <v>0</v>
      </c>
      <c r="K208" s="176">
        <v>19</v>
      </c>
      <c r="L208" s="177">
        <f t="shared" si="7"/>
        <v>50461</v>
      </c>
    </row>
    <row r="209" spans="1:12">
      <c r="A209" s="184" t="s">
        <v>1577</v>
      </c>
      <c r="B209" s="165" t="s">
        <v>314</v>
      </c>
      <c r="C209" s="179">
        <v>2356</v>
      </c>
      <c r="D209" s="176">
        <v>2336</v>
      </c>
      <c r="E209" s="176">
        <v>0</v>
      </c>
      <c r="F209" s="176">
        <v>1</v>
      </c>
      <c r="G209" s="742">
        <f t="shared" si="6"/>
        <v>4693</v>
      </c>
      <c r="H209" s="176">
        <v>2320</v>
      </c>
      <c r="I209" s="176">
        <v>2273</v>
      </c>
      <c r="J209" s="176">
        <v>0</v>
      </c>
      <c r="K209" s="176">
        <v>1</v>
      </c>
      <c r="L209" s="177">
        <f t="shared" si="7"/>
        <v>4594</v>
      </c>
    </row>
    <row r="210" spans="1:12">
      <c r="A210" s="184" t="s">
        <v>1577</v>
      </c>
      <c r="B210" s="165" t="s">
        <v>304</v>
      </c>
      <c r="C210" s="179">
        <v>8124</v>
      </c>
      <c r="D210" s="176">
        <v>8040</v>
      </c>
      <c r="E210" s="176">
        <v>0</v>
      </c>
      <c r="F210" s="176">
        <v>2</v>
      </c>
      <c r="G210" s="742">
        <f t="shared" si="6"/>
        <v>16166</v>
      </c>
      <c r="H210" s="176">
        <v>8355</v>
      </c>
      <c r="I210" s="176">
        <v>8263</v>
      </c>
      <c r="J210" s="176">
        <v>0</v>
      </c>
      <c r="K210" s="176">
        <v>1</v>
      </c>
      <c r="L210" s="177">
        <f t="shared" si="7"/>
        <v>16619</v>
      </c>
    </row>
    <row r="211" spans="1:12">
      <c r="A211" s="184" t="s">
        <v>1577</v>
      </c>
      <c r="B211" s="165" t="s">
        <v>313</v>
      </c>
      <c r="C211" s="179">
        <v>5033</v>
      </c>
      <c r="D211" s="176">
        <v>5028</v>
      </c>
      <c r="E211" s="176">
        <v>0</v>
      </c>
      <c r="F211" s="176">
        <v>3</v>
      </c>
      <c r="G211" s="742">
        <f t="shared" si="6"/>
        <v>10064</v>
      </c>
      <c r="H211" s="176">
        <v>5226</v>
      </c>
      <c r="I211" s="176">
        <v>5216</v>
      </c>
      <c r="J211" s="176">
        <v>0</v>
      </c>
      <c r="K211" s="176">
        <v>1</v>
      </c>
      <c r="L211" s="177">
        <f t="shared" si="7"/>
        <v>10443</v>
      </c>
    </row>
    <row r="212" spans="1:12">
      <c r="A212" s="184" t="s">
        <v>1577</v>
      </c>
      <c r="B212" s="165" t="s">
        <v>308</v>
      </c>
      <c r="C212" s="179">
        <v>2897</v>
      </c>
      <c r="D212" s="176">
        <v>2777</v>
      </c>
      <c r="E212" s="176">
        <v>0</v>
      </c>
      <c r="F212" s="176">
        <v>1</v>
      </c>
      <c r="G212" s="742">
        <f t="shared" si="6"/>
        <v>5675</v>
      </c>
      <c r="H212" s="176">
        <v>2909</v>
      </c>
      <c r="I212" s="176">
        <v>2785</v>
      </c>
      <c r="J212" s="176">
        <v>0</v>
      </c>
      <c r="K212" s="176">
        <v>3</v>
      </c>
      <c r="L212" s="177">
        <f t="shared" si="7"/>
        <v>5697</v>
      </c>
    </row>
    <row r="213" spans="1:12">
      <c r="A213" s="182" t="s">
        <v>1577</v>
      </c>
      <c r="B213" s="183" t="s">
        <v>277</v>
      </c>
      <c r="C213" s="180">
        <v>2464</v>
      </c>
      <c r="D213" s="181">
        <v>2441</v>
      </c>
      <c r="E213" s="181">
        <v>0</v>
      </c>
      <c r="F213" s="181">
        <v>1</v>
      </c>
      <c r="G213" s="185">
        <f t="shared" si="6"/>
        <v>4906</v>
      </c>
      <c r="H213" s="181">
        <v>2533</v>
      </c>
      <c r="I213" s="181">
        <v>2538</v>
      </c>
      <c r="J213" s="181">
        <v>0</v>
      </c>
      <c r="K213" s="181">
        <v>1</v>
      </c>
      <c r="L213" s="175">
        <f t="shared" si="7"/>
        <v>5072</v>
      </c>
    </row>
    <row r="214" spans="1:12">
      <c r="A214" s="184" t="s">
        <v>1403</v>
      </c>
      <c r="B214" s="165" t="s">
        <v>291</v>
      </c>
      <c r="C214" s="179">
        <v>3382</v>
      </c>
      <c r="D214" s="176">
        <v>3205</v>
      </c>
      <c r="E214" s="176">
        <v>0</v>
      </c>
      <c r="F214" s="176">
        <v>2</v>
      </c>
      <c r="G214" s="742">
        <f t="shared" si="6"/>
        <v>6589</v>
      </c>
      <c r="H214" s="740">
        <v>3398</v>
      </c>
      <c r="I214" s="740">
        <v>3167</v>
      </c>
      <c r="J214" s="740">
        <v>0</v>
      </c>
      <c r="K214" s="740">
        <v>2</v>
      </c>
      <c r="L214" s="177">
        <f t="shared" si="7"/>
        <v>6567</v>
      </c>
    </row>
    <row r="215" spans="1:12">
      <c r="A215" s="184" t="s">
        <v>1403</v>
      </c>
      <c r="B215" s="165" t="s">
        <v>273</v>
      </c>
      <c r="C215" s="179">
        <v>2038</v>
      </c>
      <c r="D215" s="176">
        <v>2188</v>
      </c>
      <c r="E215" s="176">
        <v>0</v>
      </c>
      <c r="F215" s="176">
        <v>1</v>
      </c>
      <c r="G215" s="742">
        <f t="shared" si="6"/>
        <v>4227</v>
      </c>
      <c r="H215" s="740">
        <v>2075</v>
      </c>
      <c r="I215" s="740">
        <v>2247</v>
      </c>
      <c r="J215" s="740">
        <v>0</v>
      </c>
      <c r="K215" s="740">
        <v>1</v>
      </c>
      <c r="L215" s="177">
        <f t="shared" si="7"/>
        <v>4323</v>
      </c>
    </row>
    <row r="216" spans="1:12">
      <c r="A216" s="184" t="s">
        <v>1403</v>
      </c>
      <c r="B216" s="165" t="s">
        <v>301</v>
      </c>
      <c r="C216" s="179">
        <v>9308</v>
      </c>
      <c r="D216" s="176">
        <v>9233</v>
      </c>
      <c r="E216" s="176">
        <v>0</v>
      </c>
      <c r="F216" s="176">
        <v>5</v>
      </c>
      <c r="G216" s="742">
        <f t="shared" si="6"/>
        <v>18546</v>
      </c>
      <c r="H216" s="740">
        <v>9318</v>
      </c>
      <c r="I216" s="740">
        <v>9299</v>
      </c>
      <c r="J216" s="740">
        <v>0</v>
      </c>
      <c r="K216" s="740">
        <v>6</v>
      </c>
      <c r="L216" s="177">
        <f t="shared" si="7"/>
        <v>18623</v>
      </c>
    </row>
    <row r="217" spans="1:12">
      <c r="A217" s="184" t="s">
        <v>1403</v>
      </c>
      <c r="B217" s="165" t="s">
        <v>302</v>
      </c>
      <c r="C217" s="179">
        <v>13743</v>
      </c>
      <c r="D217" s="176">
        <v>14007</v>
      </c>
      <c r="E217" s="176">
        <v>0</v>
      </c>
      <c r="F217" s="176">
        <v>9</v>
      </c>
      <c r="G217" s="742">
        <f t="shared" si="6"/>
        <v>27759</v>
      </c>
      <c r="H217" s="740">
        <v>13892</v>
      </c>
      <c r="I217" s="740">
        <v>14196</v>
      </c>
      <c r="J217" s="740">
        <v>0</v>
      </c>
      <c r="K217" s="740">
        <v>11</v>
      </c>
      <c r="L217" s="177">
        <f t="shared" si="7"/>
        <v>28099</v>
      </c>
    </row>
    <row r="218" spans="1:12">
      <c r="A218" s="184" t="s">
        <v>1403</v>
      </c>
      <c r="B218" s="165" t="s">
        <v>290</v>
      </c>
      <c r="C218" s="179">
        <v>5628</v>
      </c>
      <c r="D218" s="176">
        <v>5483</v>
      </c>
      <c r="E218" s="176">
        <v>0</v>
      </c>
      <c r="F218" s="176">
        <v>6</v>
      </c>
      <c r="G218" s="742">
        <f t="shared" si="6"/>
        <v>11117</v>
      </c>
      <c r="H218" s="740">
        <v>5809</v>
      </c>
      <c r="I218" s="740">
        <v>5678</v>
      </c>
      <c r="J218" s="740">
        <v>0</v>
      </c>
      <c r="K218" s="740">
        <v>9</v>
      </c>
      <c r="L218" s="177">
        <f t="shared" si="7"/>
        <v>11496</v>
      </c>
    </row>
    <row r="219" spans="1:12">
      <c r="A219" s="184" t="s">
        <v>1403</v>
      </c>
      <c r="B219" s="165" t="s">
        <v>271</v>
      </c>
      <c r="C219" s="179">
        <v>31137</v>
      </c>
      <c r="D219" s="176">
        <v>35752</v>
      </c>
      <c r="E219" s="176">
        <v>0</v>
      </c>
      <c r="F219" s="176">
        <v>40</v>
      </c>
      <c r="G219" s="742">
        <f t="shared" si="6"/>
        <v>66929</v>
      </c>
      <c r="H219" s="740">
        <v>31387</v>
      </c>
      <c r="I219" s="740">
        <v>36107</v>
      </c>
      <c r="J219" s="740">
        <v>0</v>
      </c>
      <c r="K219" s="740">
        <v>43</v>
      </c>
      <c r="L219" s="177">
        <f t="shared" si="7"/>
        <v>67537</v>
      </c>
    </row>
    <row r="220" spans="1:12">
      <c r="A220" s="184" t="s">
        <v>1403</v>
      </c>
      <c r="B220" s="165" t="s">
        <v>270</v>
      </c>
      <c r="C220" s="179">
        <v>56341</v>
      </c>
      <c r="D220" s="176">
        <v>68184</v>
      </c>
      <c r="E220" s="176">
        <v>0</v>
      </c>
      <c r="F220" s="176">
        <v>76</v>
      </c>
      <c r="G220" s="742">
        <f t="shared" si="6"/>
        <v>124601</v>
      </c>
      <c r="H220" s="740">
        <v>64178</v>
      </c>
      <c r="I220" s="740">
        <v>76720</v>
      </c>
      <c r="J220" s="740">
        <v>1</v>
      </c>
      <c r="K220" s="740">
        <v>88</v>
      </c>
      <c r="L220" s="177">
        <f t="shared" si="7"/>
        <v>140987</v>
      </c>
    </row>
    <row r="221" spans="1:12">
      <c r="A221" s="184" t="s">
        <v>1403</v>
      </c>
      <c r="B221" s="165" t="s">
        <v>316</v>
      </c>
      <c r="C221" s="179">
        <v>1105</v>
      </c>
      <c r="D221" s="176">
        <v>938</v>
      </c>
      <c r="E221" s="176">
        <v>0</v>
      </c>
      <c r="F221" s="176">
        <v>0</v>
      </c>
      <c r="G221" s="742">
        <f t="shared" si="6"/>
        <v>2043</v>
      </c>
      <c r="H221" s="740">
        <v>1092</v>
      </c>
      <c r="I221" s="740">
        <v>930</v>
      </c>
      <c r="J221" s="740">
        <v>0</v>
      </c>
      <c r="K221" s="740">
        <v>0</v>
      </c>
      <c r="L221" s="177">
        <f t="shared" si="7"/>
        <v>2022</v>
      </c>
    </row>
    <row r="222" spans="1:12">
      <c r="A222" s="184" t="s">
        <v>1403</v>
      </c>
      <c r="B222" s="165" t="s">
        <v>281</v>
      </c>
      <c r="C222" s="179">
        <v>39730</v>
      </c>
      <c r="D222" s="176">
        <v>45012</v>
      </c>
      <c r="E222" s="176">
        <v>0</v>
      </c>
      <c r="F222" s="176">
        <v>39</v>
      </c>
      <c r="G222" s="742">
        <f t="shared" si="6"/>
        <v>84781</v>
      </c>
      <c r="H222" s="740">
        <v>40455</v>
      </c>
      <c r="I222" s="740">
        <v>45760</v>
      </c>
      <c r="J222" s="740">
        <v>0</v>
      </c>
      <c r="K222" s="740">
        <v>39</v>
      </c>
      <c r="L222" s="177">
        <f t="shared" si="7"/>
        <v>86254</v>
      </c>
    </row>
    <row r="223" spans="1:12">
      <c r="A223" s="184" t="s">
        <v>1403</v>
      </c>
      <c r="B223" s="165" t="s">
        <v>292</v>
      </c>
      <c r="C223" s="179">
        <v>8820</v>
      </c>
      <c r="D223" s="176">
        <v>8689</v>
      </c>
      <c r="E223" s="176">
        <v>0</v>
      </c>
      <c r="F223" s="176">
        <v>5</v>
      </c>
      <c r="G223" s="742">
        <f t="shared" si="6"/>
        <v>17514</v>
      </c>
      <c r="H223" s="740">
        <v>8918</v>
      </c>
      <c r="I223" s="740">
        <v>8751</v>
      </c>
      <c r="J223" s="740">
        <v>0</v>
      </c>
      <c r="K223" s="740">
        <v>2</v>
      </c>
      <c r="L223" s="177">
        <f t="shared" si="7"/>
        <v>17671</v>
      </c>
    </row>
    <row r="224" spans="1:12">
      <c r="A224" s="184" t="s">
        <v>1403</v>
      </c>
      <c r="B224" s="165" t="s">
        <v>272</v>
      </c>
      <c r="C224" s="179">
        <v>1827</v>
      </c>
      <c r="D224" s="176">
        <v>1669</v>
      </c>
      <c r="E224" s="176">
        <v>0</v>
      </c>
      <c r="F224" s="176">
        <v>5</v>
      </c>
      <c r="G224" s="742">
        <f t="shared" si="6"/>
        <v>3501</v>
      </c>
      <c r="H224" s="740">
        <v>1821</v>
      </c>
      <c r="I224" s="740">
        <v>1654</v>
      </c>
      <c r="J224" s="740">
        <v>0</v>
      </c>
      <c r="K224" s="740">
        <v>4</v>
      </c>
      <c r="L224" s="177">
        <f t="shared" si="7"/>
        <v>3479</v>
      </c>
    </row>
    <row r="225" spans="1:12">
      <c r="A225" s="184" t="s">
        <v>1403</v>
      </c>
      <c r="B225" s="165" t="s">
        <v>305</v>
      </c>
      <c r="C225" s="179">
        <v>37931</v>
      </c>
      <c r="D225" s="176">
        <v>43515</v>
      </c>
      <c r="E225" s="176">
        <v>0</v>
      </c>
      <c r="F225" s="176">
        <v>28</v>
      </c>
      <c r="G225" s="742">
        <f t="shared" si="6"/>
        <v>81474</v>
      </c>
      <c r="H225" s="740">
        <v>39031</v>
      </c>
      <c r="I225" s="740">
        <v>44816</v>
      </c>
      <c r="J225" s="740">
        <v>0</v>
      </c>
      <c r="K225" s="740">
        <v>41</v>
      </c>
      <c r="L225" s="177">
        <f t="shared" si="7"/>
        <v>83888</v>
      </c>
    </row>
    <row r="226" spans="1:12">
      <c r="A226" s="184" t="s">
        <v>1403</v>
      </c>
      <c r="B226" s="165" t="s">
        <v>309</v>
      </c>
      <c r="C226" s="179">
        <v>10840</v>
      </c>
      <c r="D226" s="176">
        <v>11524</v>
      </c>
      <c r="E226" s="176">
        <v>0</v>
      </c>
      <c r="F226" s="176">
        <v>3</v>
      </c>
      <c r="G226" s="742">
        <f t="shared" si="6"/>
        <v>22367</v>
      </c>
      <c r="H226" s="740">
        <v>11116</v>
      </c>
      <c r="I226" s="740">
        <v>11730</v>
      </c>
      <c r="J226" s="740">
        <v>1</v>
      </c>
      <c r="K226" s="740">
        <v>3</v>
      </c>
      <c r="L226" s="177">
        <f t="shared" si="7"/>
        <v>22850</v>
      </c>
    </row>
    <row r="227" spans="1:12">
      <c r="A227" s="184" t="s">
        <v>1403</v>
      </c>
      <c r="B227" s="165" t="s">
        <v>306</v>
      </c>
      <c r="C227" s="179">
        <v>2458</v>
      </c>
      <c r="D227" s="176">
        <v>2221</v>
      </c>
      <c r="E227" s="176">
        <v>0</v>
      </c>
      <c r="F227" s="176">
        <v>0</v>
      </c>
      <c r="G227" s="742">
        <f t="shared" si="6"/>
        <v>4679</v>
      </c>
      <c r="H227" s="740">
        <v>2483</v>
      </c>
      <c r="I227" s="740">
        <v>2249</v>
      </c>
      <c r="J227" s="740">
        <v>0</v>
      </c>
      <c r="K227" s="740">
        <v>0</v>
      </c>
      <c r="L227" s="177">
        <f t="shared" si="7"/>
        <v>4732</v>
      </c>
    </row>
    <row r="228" spans="1:12">
      <c r="A228" s="184" t="s">
        <v>1403</v>
      </c>
      <c r="B228" s="165" t="s">
        <v>294</v>
      </c>
      <c r="C228" s="179">
        <v>5999</v>
      </c>
      <c r="D228" s="176">
        <v>5830</v>
      </c>
      <c r="E228" s="176">
        <v>0</v>
      </c>
      <c r="F228" s="176">
        <v>2</v>
      </c>
      <c r="G228" s="742">
        <f t="shared" si="6"/>
        <v>11831</v>
      </c>
      <c r="H228" s="740">
        <v>6025</v>
      </c>
      <c r="I228" s="740">
        <v>5864</v>
      </c>
      <c r="J228" s="740">
        <v>0</v>
      </c>
      <c r="K228" s="740">
        <v>8</v>
      </c>
      <c r="L228" s="177">
        <f t="shared" si="7"/>
        <v>11897</v>
      </c>
    </row>
    <row r="229" spans="1:12">
      <c r="A229" s="184" t="s">
        <v>1403</v>
      </c>
      <c r="B229" s="165" t="s">
        <v>303</v>
      </c>
      <c r="C229" s="179">
        <v>10397</v>
      </c>
      <c r="D229" s="176">
        <v>10601</v>
      </c>
      <c r="E229" s="176">
        <v>0</v>
      </c>
      <c r="F229" s="176">
        <v>13</v>
      </c>
      <c r="G229" s="742">
        <f t="shared" si="6"/>
        <v>21011</v>
      </c>
      <c r="H229" s="740">
        <v>10403</v>
      </c>
      <c r="I229" s="740">
        <v>10663</v>
      </c>
      <c r="J229" s="740">
        <v>0</v>
      </c>
      <c r="K229" s="740">
        <v>18</v>
      </c>
      <c r="L229" s="177">
        <f t="shared" si="7"/>
        <v>21084</v>
      </c>
    </row>
    <row r="230" spans="1:12">
      <c r="A230" s="184" t="s">
        <v>1403</v>
      </c>
      <c r="B230" s="165" t="s">
        <v>297</v>
      </c>
      <c r="C230" s="179">
        <v>82916</v>
      </c>
      <c r="D230" s="176">
        <v>92412</v>
      </c>
      <c r="E230" s="176">
        <v>0</v>
      </c>
      <c r="F230" s="176">
        <v>42</v>
      </c>
      <c r="G230" s="742">
        <f t="shared" si="6"/>
        <v>175370</v>
      </c>
      <c r="H230" s="740">
        <v>85203</v>
      </c>
      <c r="I230" s="740">
        <v>94734</v>
      </c>
      <c r="J230" s="740">
        <v>3</v>
      </c>
      <c r="K230" s="740">
        <v>41</v>
      </c>
      <c r="L230" s="177">
        <f t="shared" si="7"/>
        <v>179981</v>
      </c>
    </row>
    <row r="231" spans="1:12">
      <c r="A231" s="184" t="s">
        <v>1403</v>
      </c>
      <c r="B231" s="165" t="s">
        <v>275</v>
      </c>
      <c r="C231" s="179">
        <v>16918</v>
      </c>
      <c r="D231" s="176">
        <v>18396</v>
      </c>
      <c r="E231" s="176">
        <v>0</v>
      </c>
      <c r="F231" s="176">
        <v>13</v>
      </c>
      <c r="G231" s="742">
        <f t="shared" si="6"/>
        <v>35327</v>
      </c>
      <c r="H231" s="740">
        <v>16959</v>
      </c>
      <c r="I231" s="740">
        <v>18382</v>
      </c>
      <c r="J231" s="740">
        <v>0</v>
      </c>
      <c r="K231" s="740">
        <v>13</v>
      </c>
      <c r="L231" s="177">
        <f t="shared" si="7"/>
        <v>35354</v>
      </c>
    </row>
    <row r="232" spans="1:12">
      <c r="A232" s="184" t="s">
        <v>1403</v>
      </c>
      <c r="B232" s="165" t="s">
        <v>276</v>
      </c>
      <c r="C232" s="179">
        <v>1363</v>
      </c>
      <c r="D232" s="176">
        <v>1199</v>
      </c>
      <c r="E232" s="176">
        <v>0</v>
      </c>
      <c r="F232" s="176">
        <v>0</v>
      </c>
      <c r="G232" s="742">
        <f t="shared" si="6"/>
        <v>2562</v>
      </c>
      <c r="H232" s="740">
        <v>1331</v>
      </c>
      <c r="I232" s="740">
        <v>1157</v>
      </c>
      <c r="J232" s="740">
        <v>0</v>
      </c>
      <c r="K232" s="740">
        <v>0</v>
      </c>
      <c r="L232" s="177">
        <f t="shared" si="7"/>
        <v>2488</v>
      </c>
    </row>
    <row r="233" spans="1:12">
      <c r="A233" s="184" t="s">
        <v>1403</v>
      </c>
      <c r="B233" s="165" t="s">
        <v>285</v>
      </c>
      <c r="C233" s="179">
        <v>1631</v>
      </c>
      <c r="D233" s="176">
        <v>1384</v>
      </c>
      <c r="E233" s="176">
        <v>0</v>
      </c>
      <c r="F233" s="176">
        <v>1</v>
      </c>
      <c r="G233" s="742">
        <f t="shared" si="6"/>
        <v>3016</v>
      </c>
      <c r="H233" s="740">
        <v>1613</v>
      </c>
      <c r="I233" s="740">
        <v>1382</v>
      </c>
      <c r="J233" s="740">
        <v>0</v>
      </c>
      <c r="K233" s="740">
        <v>1</v>
      </c>
      <c r="L233" s="177">
        <f t="shared" si="7"/>
        <v>2996</v>
      </c>
    </row>
    <row r="234" spans="1:12">
      <c r="A234" s="184" t="s">
        <v>1403</v>
      </c>
      <c r="B234" s="165" t="s">
        <v>318</v>
      </c>
      <c r="C234" s="179">
        <v>4909</v>
      </c>
      <c r="D234" s="176">
        <v>5034</v>
      </c>
      <c r="E234" s="176">
        <v>0</v>
      </c>
      <c r="F234" s="176">
        <v>0</v>
      </c>
      <c r="G234" s="742">
        <f t="shared" si="6"/>
        <v>9943</v>
      </c>
      <c r="H234" s="740">
        <v>5059</v>
      </c>
      <c r="I234" s="740">
        <v>5159</v>
      </c>
      <c r="J234" s="740">
        <v>0</v>
      </c>
      <c r="K234" s="740">
        <v>1</v>
      </c>
      <c r="L234" s="177">
        <f t="shared" si="7"/>
        <v>10219</v>
      </c>
    </row>
    <row r="235" spans="1:12">
      <c r="A235" s="184" t="s">
        <v>1403</v>
      </c>
      <c r="B235" s="165" t="s">
        <v>293</v>
      </c>
      <c r="C235" s="179">
        <v>15742</v>
      </c>
      <c r="D235" s="176">
        <v>17540</v>
      </c>
      <c r="E235" s="176">
        <v>0</v>
      </c>
      <c r="F235" s="176">
        <v>8</v>
      </c>
      <c r="G235" s="742">
        <f t="shared" si="6"/>
        <v>33290</v>
      </c>
      <c r="H235" s="740">
        <v>15968</v>
      </c>
      <c r="I235" s="740">
        <v>17751</v>
      </c>
      <c r="J235" s="740">
        <v>0</v>
      </c>
      <c r="K235" s="740">
        <v>12</v>
      </c>
      <c r="L235" s="177">
        <f t="shared" si="7"/>
        <v>33731</v>
      </c>
    </row>
    <row r="236" spans="1:12">
      <c r="A236" s="184" t="s">
        <v>1403</v>
      </c>
      <c r="B236" s="165" t="s">
        <v>319</v>
      </c>
      <c r="C236" s="179">
        <v>1551</v>
      </c>
      <c r="D236" s="176">
        <v>1562</v>
      </c>
      <c r="E236" s="176">
        <v>0</v>
      </c>
      <c r="F236" s="176">
        <v>0</v>
      </c>
      <c r="G236" s="742">
        <f t="shared" si="6"/>
        <v>3113</v>
      </c>
      <c r="H236" s="740">
        <v>1605</v>
      </c>
      <c r="I236" s="740">
        <v>1618</v>
      </c>
      <c r="J236" s="740">
        <v>0</v>
      </c>
      <c r="K236" s="740">
        <v>0</v>
      </c>
      <c r="L236" s="177">
        <f t="shared" si="7"/>
        <v>3223</v>
      </c>
    </row>
    <row r="237" spans="1:12">
      <c r="A237" s="184" t="s">
        <v>1403</v>
      </c>
      <c r="B237" s="165" t="s">
        <v>287</v>
      </c>
      <c r="C237" s="179">
        <v>5107</v>
      </c>
      <c r="D237" s="176">
        <v>4882</v>
      </c>
      <c r="E237" s="176">
        <v>0</v>
      </c>
      <c r="F237" s="176">
        <v>2</v>
      </c>
      <c r="G237" s="742">
        <f t="shared" si="6"/>
        <v>9991</v>
      </c>
      <c r="H237" s="740">
        <v>5085</v>
      </c>
      <c r="I237" s="740">
        <v>4898</v>
      </c>
      <c r="J237" s="740">
        <v>0</v>
      </c>
      <c r="K237" s="740">
        <v>2</v>
      </c>
      <c r="L237" s="177">
        <f t="shared" si="7"/>
        <v>9985</v>
      </c>
    </row>
    <row r="238" spans="1:12">
      <c r="A238" s="184" t="s">
        <v>1403</v>
      </c>
      <c r="B238" s="165" t="s">
        <v>322</v>
      </c>
      <c r="C238" s="179">
        <v>0</v>
      </c>
      <c r="D238" s="176">
        <v>0</v>
      </c>
      <c r="E238" s="176">
        <v>0</v>
      </c>
      <c r="F238" s="176">
        <v>0</v>
      </c>
      <c r="G238" s="742">
        <f t="shared" si="6"/>
        <v>0</v>
      </c>
      <c r="H238" s="740"/>
      <c r="I238" s="740"/>
      <c r="J238" s="740"/>
      <c r="K238" s="740"/>
      <c r="L238" s="177">
        <f t="shared" si="7"/>
        <v>0</v>
      </c>
    </row>
    <row r="239" spans="1:12">
      <c r="A239" s="184" t="s">
        <v>1403</v>
      </c>
      <c r="B239" s="165" t="s">
        <v>284</v>
      </c>
      <c r="C239" s="179">
        <v>39858</v>
      </c>
      <c r="D239" s="176">
        <v>45037</v>
      </c>
      <c r="E239" s="176">
        <v>0</v>
      </c>
      <c r="F239" s="176">
        <v>51</v>
      </c>
      <c r="G239" s="742">
        <f t="shared" si="6"/>
        <v>84946</v>
      </c>
      <c r="H239" s="740">
        <v>41319</v>
      </c>
      <c r="I239" s="740">
        <v>46467</v>
      </c>
      <c r="J239" s="740">
        <v>0</v>
      </c>
      <c r="K239" s="740">
        <v>54</v>
      </c>
      <c r="L239" s="177">
        <f t="shared" si="7"/>
        <v>87840</v>
      </c>
    </row>
    <row r="240" spans="1:12">
      <c r="A240" s="184" t="s">
        <v>1403</v>
      </c>
      <c r="B240" s="165" t="s">
        <v>269</v>
      </c>
      <c r="C240" s="179">
        <v>1918</v>
      </c>
      <c r="D240" s="176">
        <v>1968</v>
      </c>
      <c r="E240" s="176">
        <v>0</v>
      </c>
      <c r="F240" s="176">
        <v>2</v>
      </c>
      <c r="G240" s="742">
        <f t="shared" si="6"/>
        <v>3888</v>
      </c>
      <c r="H240" s="740">
        <v>1920</v>
      </c>
      <c r="I240" s="740">
        <v>1975</v>
      </c>
      <c r="J240" s="740">
        <v>0</v>
      </c>
      <c r="K240" s="740">
        <v>1</v>
      </c>
      <c r="L240" s="177">
        <f t="shared" si="7"/>
        <v>3896</v>
      </c>
    </row>
    <row r="241" spans="1:12">
      <c r="A241" s="184" t="s">
        <v>1403</v>
      </c>
      <c r="B241" s="165" t="s">
        <v>315</v>
      </c>
      <c r="C241" s="179">
        <v>3571</v>
      </c>
      <c r="D241" s="176">
        <v>3422</v>
      </c>
      <c r="E241" s="176">
        <v>0</v>
      </c>
      <c r="F241" s="176">
        <v>4</v>
      </c>
      <c r="G241" s="742">
        <f t="shared" si="6"/>
        <v>6997</v>
      </c>
      <c r="H241" s="740">
        <v>3616</v>
      </c>
      <c r="I241" s="740">
        <v>3483</v>
      </c>
      <c r="J241" s="740">
        <v>0</v>
      </c>
      <c r="K241" s="740">
        <v>4</v>
      </c>
      <c r="L241" s="177">
        <f t="shared" si="7"/>
        <v>7103</v>
      </c>
    </row>
    <row r="242" spans="1:12">
      <c r="A242" s="184" t="s">
        <v>1403</v>
      </c>
      <c r="B242" s="165" t="s">
        <v>317</v>
      </c>
      <c r="C242" s="179">
        <v>1920</v>
      </c>
      <c r="D242" s="176">
        <v>1695</v>
      </c>
      <c r="E242" s="176">
        <v>0</v>
      </c>
      <c r="F242" s="176">
        <v>5</v>
      </c>
      <c r="G242" s="742">
        <f t="shared" si="6"/>
        <v>3620</v>
      </c>
      <c r="H242" s="740">
        <v>1906</v>
      </c>
      <c r="I242" s="740">
        <v>1682</v>
      </c>
      <c r="J242" s="740">
        <v>0</v>
      </c>
      <c r="K242" s="740">
        <v>5</v>
      </c>
      <c r="L242" s="177">
        <f t="shared" si="7"/>
        <v>3593</v>
      </c>
    </row>
    <row r="243" spans="1:12">
      <c r="A243" s="184" t="s">
        <v>1403</v>
      </c>
      <c r="B243" s="165" t="s">
        <v>274</v>
      </c>
      <c r="C243" s="179">
        <v>58072</v>
      </c>
      <c r="D243" s="176">
        <v>67360</v>
      </c>
      <c r="E243" s="176">
        <v>0</v>
      </c>
      <c r="F243" s="176">
        <v>154</v>
      </c>
      <c r="G243" s="742">
        <f t="shared" si="6"/>
        <v>125586</v>
      </c>
      <c r="H243" s="740">
        <v>58857</v>
      </c>
      <c r="I243" s="740">
        <v>67719</v>
      </c>
      <c r="J243" s="740">
        <v>1</v>
      </c>
      <c r="K243" s="740">
        <v>93</v>
      </c>
      <c r="L243" s="177">
        <f t="shared" si="7"/>
        <v>126670</v>
      </c>
    </row>
    <row r="244" spans="1:12">
      <c r="A244" s="184" t="s">
        <v>1403</v>
      </c>
      <c r="B244" s="165" t="s">
        <v>299</v>
      </c>
      <c r="C244" s="179">
        <v>5623</v>
      </c>
      <c r="D244" s="176">
        <v>5514</v>
      </c>
      <c r="E244" s="176">
        <v>0</v>
      </c>
      <c r="F244" s="176">
        <v>8</v>
      </c>
      <c r="G244" s="742">
        <f t="shared" si="6"/>
        <v>11145</v>
      </c>
      <c r="H244" s="740">
        <v>5619</v>
      </c>
      <c r="I244" s="740">
        <v>5546</v>
      </c>
      <c r="J244" s="740">
        <v>0</v>
      </c>
      <c r="K244" s="740">
        <v>5</v>
      </c>
      <c r="L244" s="177">
        <f t="shared" si="7"/>
        <v>11170</v>
      </c>
    </row>
    <row r="245" spans="1:12">
      <c r="A245" s="184" t="s">
        <v>1403</v>
      </c>
      <c r="B245" s="165" t="s">
        <v>310</v>
      </c>
      <c r="C245" s="179">
        <v>24720</v>
      </c>
      <c r="D245" s="176">
        <v>27999</v>
      </c>
      <c r="E245" s="176">
        <v>0</v>
      </c>
      <c r="F245" s="176">
        <v>10</v>
      </c>
      <c r="G245" s="742">
        <f t="shared" si="6"/>
        <v>52729</v>
      </c>
      <c r="H245" s="740">
        <v>25640</v>
      </c>
      <c r="I245" s="740">
        <v>28949</v>
      </c>
      <c r="J245" s="740">
        <v>0</v>
      </c>
      <c r="K245" s="740">
        <v>8</v>
      </c>
      <c r="L245" s="177">
        <f t="shared" si="7"/>
        <v>54597</v>
      </c>
    </row>
    <row r="246" spans="1:12">
      <c r="A246" s="184" t="s">
        <v>1403</v>
      </c>
      <c r="B246" s="165" t="s">
        <v>307</v>
      </c>
      <c r="C246" s="179">
        <v>3377</v>
      </c>
      <c r="D246" s="176">
        <v>3470</v>
      </c>
      <c r="E246" s="176">
        <v>0</v>
      </c>
      <c r="F246" s="176">
        <v>5</v>
      </c>
      <c r="G246" s="742">
        <f t="shared" si="6"/>
        <v>6852</v>
      </c>
      <c r="H246" s="740">
        <v>3470</v>
      </c>
      <c r="I246" s="740">
        <v>3549</v>
      </c>
      <c r="J246" s="740">
        <v>0</v>
      </c>
      <c r="K246" s="740">
        <v>5</v>
      </c>
      <c r="L246" s="177">
        <f t="shared" si="7"/>
        <v>7024</v>
      </c>
    </row>
    <row r="247" spans="1:12">
      <c r="A247" s="182" t="s">
        <v>1403</v>
      </c>
      <c r="B247" s="183" t="s">
        <v>311</v>
      </c>
      <c r="C247" s="180">
        <v>4094</v>
      </c>
      <c r="D247" s="181">
        <v>3890</v>
      </c>
      <c r="E247" s="181">
        <v>0</v>
      </c>
      <c r="F247" s="181">
        <v>1</v>
      </c>
      <c r="G247" s="185">
        <f t="shared" si="6"/>
        <v>7985</v>
      </c>
      <c r="H247" s="743">
        <v>4109</v>
      </c>
      <c r="I247" s="743">
        <v>3931</v>
      </c>
      <c r="J247" s="743">
        <v>0</v>
      </c>
      <c r="K247" s="743">
        <v>2</v>
      </c>
      <c r="L247" s="175">
        <f t="shared" si="7"/>
        <v>8042</v>
      </c>
    </row>
    <row r="248" spans="1:12">
      <c r="A248" s="184" t="s">
        <v>60</v>
      </c>
      <c r="B248" s="165" t="s">
        <v>341</v>
      </c>
      <c r="C248" s="179">
        <v>24114</v>
      </c>
      <c r="D248" s="176">
        <v>26895</v>
      </c>
      <c r="E248" s="176">
        <v>1</v>
      </c>
      <c r="F248" s="176">
        <v>21</v>
      </c>
      <c r="G248" s="742">
        <f t="shared" si="6"/>
        <v>51031</v>
      </c>
      <c r="H248" s="176">
        <v>24896</v>
      </c>
      <c r="I248" s="176">
        <v>27665</v>
      </c>
      <c r="J248" s="176">
        <v>1</v>
      </c>
      <c r="K248" s="176">
        <v>18</v>
      </c>
      <c r="L248" s="177">
        <f t="shared" si="7"/>
        <v>52580</v>
      </c>
    </row>
    <row r="249" spans="1:12">
      <c r="A249" s="184" t="s">
        <v>60</v>
      </c>
      <c r="B249" s="165" t="s">
        <v>333</v>
      </c>
      <c r="C249" s="179">
        <v>8313</v>
      </c>
      <c r="D249" s="176">
        <v>8598</v>
      </c>
      <c r="E249" s="176">
        <v>0</v>
      </c>
      <c r="F249" s="176">
        <v>6</v>
      </c>
      <c r="G249" s="742">
        <f t="shared" si="6"/>
        <v>16917</v>
      </c>
      <c r="H249" s="176">
        <v>8649</v>
      </c>
      <c r="I249" s="176">
        <v>8951</v>
      </c>
      <c r="J249" s="176">
        <v>0</v>
      </c>
      <c r="K249" s="176">
        <v>7</v>
      </c>
      <c r="L249" s="177">
        <f t="shared" si="7"/>
        <v>17607</v>
      </c>
    </row>
    <row r="250" spans="1:12">
      <c r="A250" s="184" t="s">
        <v>60</v>
      </c>
      <c r="B250" s="165" t="s">
        <v>348</v>
      </c>
      <c r="C250" s="179">
        <v>5857</v>
      </c>
      <c r="D250" s="176">
        <v>5822</v>
      </c>
      <c r="E250" s="176">
        <v>0</v>
      </c>
      <c r="F250" s="176">
        <v>11</v>
      </c>
      <c r="G250" s="742">
        <f t="shared" si="6"/>
        <v>11690</v>
      </c>
      <c r="H250" s="176">
        <v>5853</v>
      </c>
      <c r="I250" s="176">
        <v>5844</v>
      </c>
      <c r="J250" s="176">
        <v>0</v>
      </c>
      <c r="K250" s="176">
        <v>10</v>
      </c>
      <c r="L250" s="177">
        <f t="shared" si="7"/>
        <v>11707</v>
      </c>
    </row>
    <row r="251" spans="1:12">
      <c r="A251" s="184" t="s">
        <v>60</v>
      </c>
      <c r="B251" s="165" t="s">
        <v>325</v>
      </c>
      <c r="C251" s="179">
        <v>3719</v>
      </c>
      <c r="D251" s="176">
        <v>3876</v>
      </c>
      <c r="E251" s="176">
        <v>0</v>
      </c>
      <c r="F251" s="176">
        <v>0</v>
      </c>
      <c r="G251" s="742">
        <f t="shared" si="6"/>
        <v>7595</v>
      </c>
      <c r="H251" s="176">
        <v>3950</v>
      </c>
      <c r="I251" s="176">
        <v>4133</v>
      </c>
      <c r="J251" s="176">
        <v>0</v>
      </c>
      <c r="K251" s="176">
        <v>1</v>
      </c>
      <c r="L251" s="177">
        <f t="shared" si="7"/>
        <v>8084</v>
      </c>
    </row>
    <row r="252" spans="1:12">
      <c r="A252" s="184" t="s">
        <v>60</v>
      </c>
      <c r="B252" s="165" t="s">
        <v>347</v>
      </c>
      <c r="C252" s="179">
        <v>5444</v>
      </c>
      <c r="D252" s="176">
        <v>5387</v>
      </c>
      <c r="E252" s="176">
        <v>0</v>
      </c>
      <c r="F252" s="176">
        <v>2</v>
      </c>
      <c r="G252" s="742">
        <f t="shared" si="6"/>
        <v>10833</v>
      </c>
      <c r="H252" s="176">
        <v>5617</v>
      </c>
      <c r="I252" s="176">
        <v>5585</v>
      </c>
      <c r="J252" s="176">
        <v>0</v>
      </c>
      <c r="K252" s="176">
        <v>2</v>
      </c>
      <c r="L252" s="177">
        <f t="shared" si="7"/>
        <v>11204</v>
      </c>
    </row>
    <row r="253" spans="1:12">
      <c r="A253" s="184" t="s">
        <v>60</v>
      </c>
      <c r="B253" s="165" t="s">
        <v>339</v>
      </c>
      <c r="C253" s="179">
        <v>1436</v>
      </c>
      <c r="D253" s="176">
        <v>1272</v>
      </c>
      <c r="E253" s="176">
        <v>0</v>
      </c>
      <c r="F253" s="176">
        <v>6</v>
      </c>
      <c r="G253" s="742">
        <f t="shared" si="6"/>
        <v>2714</v>
      </c>
      <c r="H253" s="176">
        <v>1457</v>
      </c>
      <c r="I253" s="176">
        <v>1321</v>
      </c>
      <c r="J253" s="176">
        <v>0</v>
      </c>
      <c r="K253" s="176">
        <v>6</v>
      </c>
      <c r="L253" s="177">
        <f t="shared" si="7"/>
        <v>2784</v>
      </c>
    </row>
    <row r="254" spans="1:12">
      <c r="A254" s="184" t="s">
        <v>60</v>
      </c>
      <c r="B254" s="165" t="s">
        <v>353</v>
      </c>
      <c r="C254" s="179">
        <v>4079</v>
      </c>
      <c r="D254" s="176">
        <v>3851</v>
      </c>
      <c r="E254" s="176">
        <v>0</v>
      </c>
      <c r="F254" s="176">
        <v>9</v>
      </c>
      <c r="G254" s="742">
        <f t="shared" si="6"/>
        <v>7939</v>
      </c>
      <c r="H254" s="176">
        <v>4208</v>
      </c>
      <c r="I254" s="176">
        <v>4011</v>
      </c>
      <c r="J254" s="176">
        <v>1</v>
      </c>
      <c r="K254" s="176">
        <v>12</v>
      </c>
      <c r="L254" s="177">
        <f t="shared" si="7"/>
        <v>8232</v>
      </c>
    </row>
    <row r="255" spans="1:12">
      <c r="A255" s="184" t="s">
        <v>60</v>
      </c>
      <c r="B255" s="165" t="s">
        <v>337</v>
      </c>
      <c r="C255" s="179">
        <v>4164</v>
      </c>
      <c r="D255" s="176">
        <v>4323</v>
      </c>
      <c r="E255" s="176">
        <v>0</v>
      </c>
      <c r="F255" s="176">
        <v>1</v>
      </c>
      <c r="G255" s="742">
        <f t="shared" si="6"/>
        <v>8488</v>
      </c>
      <c r="H255" s="176">
        <v>4260</v>
      </c>
      <c r="I255" s="176">
        <v>4394</v>
      </c>
      <c r="J255" s="176">
        <v>0</v>
      </c>
      <c r="K255" s="176">
        <v>2</v>
      </c>
      <c r="L255" s="177">
        <f t="shared" si="7"/>
        <v>8656</v>
      </c>
    </row>
    <row r="256" spans="1:12">
      <c r="A256" s="184" t="s">
        <v>60</v>
      </c>
      <c r="B256" s="165" t="s">
        <v>328</v>
      </c>
      <c r="C256" s="179">
        <v>11415</v>
      </c>
      <c r="D256" s="176">
        <v>11539</v>
      </c>
      <c r="E256" s="176">
        <v>0</v>
      </c>
      <c r="F256" s="176">
        <v>12</v>
      </c>
      <c r="G256" s="742">
        <f t="shared" si="6"/>
        <v>22966</v>
      </c>
      <c r="H256" s="176">
        <v>11538</v>
      </c>
      <c r="I256" s="176">
        <v>11650</v>
      </c>
      <c r="J256" s="176">
        <v>0</v>
      </c>
      <c r="K256" s="176">
        <v>15</v>
      </c>
      <c r="L256" s="177">
        <f t="shared" si="7"/>
        <v>23203</v>
      </c>
    </row>
    <row r="257" spans="1:12">
      <c r="A257" s="184" t="s">
        <v>60</v>
      </c>
      <c r="B257" s="165" t="s">
        <v>340</v>
      </c>
      <c r="C257" s="179">
        <v>4259</v>
      </c>
      <c r="D257" s="176">
        <v>3714</v>
      </c>
      <c r="E257" s="176">
        <v>0</v>
      </c>
      <c r="F257" s="176">
        <v>3</v>
      </c>
      <c r="G257" s="742">
        <f t="shared" si="6"/>
        <v>7976</v>
      </c>
      <c r="H257" s="176">
        <v>4310</v>
      </c>
      <c r="I257" s="176">
        <v>3805</v>
      </c>
      <c r="J257" s="176">
        <v>0</v>
      </c>
      <c r="K257" s="176">
        <v>4</v>
      </c>
      <c r="L257" s="177">
        <f t="shared" si="7"/>
        <v>8119</v>
      </c>
    </row>
    <row r="258" spans="1:12">
      <c r="A258" s="184" t="s">
        <v>60</v>
      </c>
      <c r="B258" s="165" t="s">
        <v>326</v>
      </c>
      <c r="C258" s="179">
        <v>3647</v>
      </c>
      <c r="D258" s="176">
        <v>3630</v>
      </c>
      <c r="E258" s="176">
        <v>0</v>
      </c>
      <c r="F258" s="176">
        <v>2</v>
      </c>
      <c r="G258" s="742">
        <f t="shared" si="6"/>
        <v>7279</v>
      </c>
      <c r="H258" s="176">
        <v>3681</v>
      </c>
      <c r="I258" s="176">
        <v>3675</v>
      </c>
      <c r="J258" s="176">
        <v>0</v>
      </c>
      <c r="K258" s="176">
        <v>2</v>
      </c>
      <c r="L258" s="177">
        <f t="shared" si="7"/>
        <v>7358</v>
      </c>
    </row>
    <row r="259" spans="1:12">
      <c r="A259" s="184" t="s">
        <v>60</v>
      </c>
      <c r="B259" s="165" t="s">
        <v>349</v>
      </c>
      <c r="C259" s="179">
        <v>18164</v>
      </c>
      <c r="D259" s="176">
        <v>19923</v>
      </c>
      <c r="E259" s="176">
        <v>0</v>
      </c>
      <c r="F259" s="176">
        <v>15</v>
      </c>
      <c r="G259" s="742">
        <f t="shared" si="6"/>
        <v>38102</v>
      </c>
      <c r="H259" s="176">
        <v>18876</v>
      </c>
      <c r="I259" s="176">
        <v>20562</v>
      </c>
      <c r="J259" s="176">
        <v>0</v>
      </c>
      <c r="K259" s="176">
        <v>14</v>
      </c>
      <c r="L259" s="177">
        <f t="shared" si="7"/>
        <v>39452</v>
      </c>
    </row>
    <row r="260" spans="1:12">
      <c r="A260" s="184" t="s">
        <v>60</v>
      </c>
      <c r="B260" s="165" t="s">
        <v>335</v>
      </c>
      <c r="C260" s="179">
        <v>5280</v>
      </c>
      <c r="D260" s="176">
        <v>5467</v>
      </c>
      <c r="E260" s="176">
        <v>0</v>
      </c>
      <c r="F260" s="176">
        <v>4</v>
      </c>
      <c r="G260" s="742">
        <f t="shared" si="6"/>
        <v>10751</v>
      </c>
      <c r="H260" s="176">
        <v>5308</v>
      </c>
      <c r="I260" s="176">
        <v>5490</v>
      </c>
      <c r="J260" s="176">
        <v>0</v>
      </c>
      <c r="K260" s="176">
        <v>6</v>
      </c>
      <c r="L260" s="177">
        <f t="shared" si="7"/>
        <v>10804</v>
      </c>
    </row>
    <row r="261" spans="1:12">
      <c r="A261" s="184" t="s">
        <v>60</v>
      </c>
      <c r="B261" s="165" t="s">
        <v>345</v>
      </c>
      <c r="C261" s="179">
        <v>2516</v>
      </c>
      <c r="D261" s="176">
        <v>2349</v>
      </c>
      <c r="E261" s="176">
        <v>0</v>
      </c>
      <c r="F261" s="176">
        <v>2</v>
      </c>
      <c r="G261" s="742">
        <f t="shared" si="6"/>
        <v>4867</v>
      </c>
      <c r="H261" s="176">
        <v>2534</v>
      </c>
      <c r="I261" s="176">
        <v>2358</v>
      </c>
      <c r="J261" s="176">
        <v>0</v>
      </c>
      <c r="K261" s="176">
        <v>2</v>
      </c>
      <c r="L261" s="177">
        <f t="shared" si="7"/>
        <v>4894</v>
      </c>
    </row>
    <row r="262" spans="1:12">
      <c r="A262" s="184" t="s">
        <v>60</v>
      </c>
      <c r="B262" s="165" t="s">
        <v>324</v>
      </c>
      <c r="C262" s="179">
        <v>4044</v>
      </c>
      <c r="D262" s="176">
        <v>3991</v>
      </c>
      <c r="E262" s="176">
        <v>0</v>
      </c>
      <c r="F262" s="176">
        <v>4</v>
      </c>
      <c r="G262" s="742">
        <f t="shared" si="6"/>
        <v>8039</v>
      </c>
      <c r="H262" s="176">
        <v>4083</v>
      </c>
      <c r="I262" s="176">
        <v>4041</v>
      </c>
      <c r="J262" s="176">
        <v>0</v>
      </c>
      <c r="K262" s="176">
        <v>3</v>
      </c>
      <c r="L262" s="177">
        <f t="shared" si="7"/>
        <v>8127</v>
      </c>
    </row>
    <row r="263" spans="1:12">
      <c r="A263" s="184" t="s">
        <v>60</v>
      </c>
      <c r="B263" s="165" t="s">
        <v>330</v>
      </c>
      <c r="C263" s="179">
        <v>4968</v>
      </c>
      <c r="D263" s="176">
        <v>4726</v>
      </c>
      <c r="E263" s="176">
        <v>0</v>
      </c>
      <c r="F263" s="176">
        <v>9</v>
      </c>
      <c r="G263" s="742">
        <f t="shared" si="6"/>
        <v>9703</v>
      </c>
      <c r="H263" s="176">
        <v>4989</v>
      </c>
      <c r="I263" s="176">
        <v>4728</v>
      </c>
      <c r="J263" s="176">
        <v>0</v>
      </c>
      <c r="K263" s="176">
        <v>3</v>
      </c>
      <c r="L263" s="177">
        <f t="shared" si="7"/>
        <v>9720</v>
      </c>
    </row>
    <row r="264" spans="1:12">
      <c r="A264" s="184" t="s">
        <v>60</v>
      </c>
      <c r="B264" s="165" t="s">
        <v>338</v>
      </c>
      <c r="C264" s="179">
        <v>2917</v>
      </c>
      <c r="D264" s="176">
        <v>2801</v>
      </c>
      <c r="E264" s="176">
        <v>0</v>
      </c>
      <c r="F264" s="176">
        <v>4</v>
      </c>
      <c r="G264" s="742">
        <f t="shared" ref="G264:G327" si="8">SUM(C264:F264)</f>
        <v>5722</v>
      </c>
      <c r="H264" s="176">
        <v>2986</v>
      </c>
      <c r="I264" s="176">
        <v>2859</v>
      </c>
      <c r="J264" s="176">
        <v>0</v>
      </c>
      <c r="K264" s="176">
        <v>5</v>
      </c>
      <c r="L264" s="177">
        <f t="shared" ref="L264:L327" si="9">SUM(H264:K264)</f>
        <v>5850</v>
      </c>
    </row>
    <row r="265" spans="1:12">
      <c r="A265" s="184" t="s">
        <v>60</v>
      </c>
      <c r="B265" s="165" t="s">
        <v>354</v>
      </c>
      <c r="C265" s="179">
        <v>16244</v>
      </c>
      <c r="D265" s="176">
        <v>17001</v>
      </c>
      <c r="E265" s="176">
        <v>0</v>
      </c>
      <c r="F265" s="176">
        <v>1</v>
      </c>
      <c r="G265" s="742">
        <f t="shared" si="8"/>
        <v>33246</v>
      </c>
      <c r="H265" s="176">
        <v>16876</v>
      </c>
      <c r="I265" s="176">
        <v>17752</v>
      </c>
      <c r="J265" s="176">
        <v>0</v>
      </c>
      <c r="K265" s="176">
        <v>3</v>
      </c>
      <c r="L265" s="177">
        <f t="shared" si="9"/>
        <v>34631</v>
      </c>
    </row>
    <row r="266" spans="1:12">
      <c r="A266" s="184" t="s">
        <v>60</v>
      </c>
      <c r="B266" s="165" t="s">
        <v>342</v>
      </c>
      <c r="C266" s="179">
        <v>34608</v>
      </c>
      <c r="D266" s="176">
        <v>37894</v>
      </c>
      <c r="E266" s="176">
        <v>0</v>
      </c>
      <c r="F266" s="176">
        <v>34</v>
      </c>
      <c r="G266" s="742">
        <f t="shared" si="8"/>
        <v>72536</v>
      </c>
      <c r="H266" s="176">
        <v>35125</v>
      </c>
      <c r="I266" s="176">
        <v>38540</v>
      </c>
      <c r="J266" s="176">
        <v>0</v>
      </c>
      <c r="K266" s="176">
        <v>32</v>
      </c>
      <c r="L266" s="177">
        <f t="shared" si="9"/>
        <v>73697</v>
      </c>
    </row>
    <row r="267" spans="1:12">
      <c r="A267" s="184" t="s">
        <v>60</v>
      </c>
      <c r="B267" s="165" t="s">
        <v>352</v>
      </c>
      <c r="C267" s="179">
        <v>2787</v>
      </c>
      <c r="D267" s="176">
        <v>2882</v>
      </c>
      <c r="E267" s="176">
        <v>0</v>
      </c>
      <c r="F267" s="176">
        <v>2</v>
      </c>
      <c r="G267" s="742">
        <f t="shared" si="8"/>
        <v>5671</v>
      </c>
      <c r="H267" s="176">
        <v>2775</v>
      </c>
      <c r="I267" s="176">
        <v>2881</v>
      </c>
      <c r="J267" s="176">
        <v>0</v>
      </c>
      <c r="K267" s="176">
        <v>4</v>
      </c>
      <c r="L267" s="177">
        <f t="shared" si="9"/>
        <v>5660</v>
      </c>
    </row>
    <row r="268" spans="1:12">
      <c r="A268" s="184" t="s">
        <v>60</v>
      </c>
      <c r="B268" s="165" t="s">
        <v>344</v>
      </c>
      <c r="C268" s="179">
        <v>11176</v>
      </c>
      <c r="D268" s="176">
        <v>12253</v>
      </c>
      <c r="E268" s="176">
        <v>0</v>
      </c>
      <c r="F268" s="176">
        <v>8</v>
      </c>
      <c r="G268" s="742">
        <f t="shared" si="8"/>
        <v>23437</v>
      </c>
      <c r="H268" s="176">
        <v>11402</v>
      </c>
      <c r="I268" s="176">
        <v>12456</v>
      </c>
      <c r="J268" s="176">
        <v>0</v>
      </c>
      <c r="K268" s="176">
        <v>10</v>
      </c>
      <c r="L268" s="177">
        <f t="shared" si="9"/>
        <v>23868</v>
      </c>
    </row>
    <row r="269" spans="1:12">
      <c r="A269" s="184" t="s">
        <v>60</v>
      </c>
      <c r="B269" s="165" t="s">
        <v>350</v>
      </c>
      <c r="C269" s="179">
        <v>11226</v>
      </c>
      <c r="D269" s="176">
        <v>12171</v>
      </c>
      <c r="E269" s="176">
        <v>0</v>
      </c>
      <c r="F269" s="176">
        <v>6</v>
      </c>
      <c r="G269" s="742">
        <f t="shared" si="8"/>
        <v>23403</v>
      </c>
      <c r="H269" s="176">
        <v>12159</v>
      </c>
      <c r="I269" s="176">
        <v>13427</v>
      </c>
      <c r="J269" s="176">
        <v>0</v>
      </c>
      <c r="K269" s="176">
        <v>8</v>
      </c>
      <c r="L269" s="177">
        <f t="shared" si="9"/>
        <v>25594</v>
      </c>
    </row>
    <row r="270" spans="1:12">
      <c r="A270" s="184" t="s">
        <v>60</v>
      </c>
      <c r="B270" s="165" t="s">
        <v>329</v>
      </c>
      <c r="C270" s="179">
        <v>870</v>
      </c>
      <c r="D270" s="176">
        <v>732</v>
      </c>
      <c r="E270" s="176">
        <v>0</v>
      </c>
      <c r="F270" s="176">
        <v>0</v>
      </c>
      <c r="G270" s="742">
        <f t="shared" si="8"/>
        <v>1602</v>
      </c>
      <c r="H270" s="176">
        <v>899</v>
      </c>
      <c r="I270" s="176">
        <v>743</v>
      </c>
      <c r="J270" s="176">
        <v>0</v>
      </c>
      <c r="K270" s="176">
        <v>0</v>
      </c>
      <c r="L270" s="177">
        <f t="shared" si="9"/>
        <v>1642</v>
      </c>
    </row>
    <row r="271" spans="1:12">
      <c r="A271" s="184" t="s">
        <v>60</v>
      </c>
      <c r="B271" s="165" t="s">
        <v>327</v>
      </c>
      <c r="C271" s="179">
        <v>5260</v>
      </c>
      <c r="D271" s="176">
        <v>5512</v>
      </c>
      <c r="E271" s="176">
        <v>1</v>
      </c>
      <c r="F271" s="176">
        <v>7</v>
      </c>
      <c r="G271" s="742">
        <f t="shared" si="8"/>
        <v>10780</v>
      </c>
      <c r="H271" s="176">
        <v>5301</v>
      </c>
      <c r="I271" s="176">
        <v>5590</v>
      </c>
      <c r="J271" s="176">
        <v>1</v>
      </c>
      <c r="K271" s="176">
        <v>5</v>
      </c>
      <c r="L271" s="177">
        <f t="shared" si="9"/>
        <v>10897</v>
      </c>
    </row>
    <row r="272" spans="1:12">
      <c r="A272" s="184" t="s">
        <v>60</v>
      </c>
      <c r="B272" s="165" t="s">
        <v>331</v>
      </c>
      <c r="C272" s="179">
        <v>5473</v>
      </c>
      <c r="D272" s="176">
        <v>5555</v>
      </c>
      <c r="E272" s="176">
        <v>0</v>
      </c>
      <c r="F272" s="176">
        <v>20</v>
      </c>
      <c r="G272" s="742">
        <f t="shared" si="8"/>
        <v>11048</v>
      </c>
      <c r="H272" s="176">
        <v>5363</v>
      </c>
      <c r="I272" s="176">
        <v>5377</v>
      </c>
      <c r="J272" s="176">
        <v>0</v>
      </c>
      <c r="K272" s="176">
        <v>16</v>
      </c>
      <c r="L272" s="177">
        <f t="shared" si="9"/>
        <v>10756</v>
      </c>
    </row>
    <row r="273" spans="1:12">
      <c r="A273" s="184" t="s">
        <v>60</v>
      </c>
      <c r="B273" s="165" t="s">
        <v>334</v>
      </c>
      <c r="C273" s="179">
        <v>88137</v>
      </c>
      <c r="D273" s="176">
        <v>100939</v>
      </c>
      <c r="E273" s="176">
        <v>0</v>
      </c>
      <c r="F273" s="176">
        <v>26</v>
      </c>
      <c r="G273" s="742">
        <f t="shared" si="8"/>
        <v>189102</v>
      </c>
      <c r="H273" s="176">
        <v>95595</v>
      </c>
      <c r="I273" s="176">
        <v>111247</v>
      </c>
      <c r="J273" s="176">
        <v>1</v>
      </c>
      <c r="K273" s="176">
        <v>34</v>
      </c>
      <c r="L273" s="177">
        <f t="shared" si="9"/>
        <v>206877</v>
      </c>
    </row>
    <row r="274" spans="1:12">
      <c r="A274" s="184" t="s">
        <v>60</v>
      </c>
      <c r="B274" s="165" t="s">
        <v>343</v>
      </c>
      <c r="C274" s="179">
        <v>7202</v>
      </c>
      <c r="D274" s="176">
        <v>6989</v>
      </c>
      <c r="E274" s="176">
        <v>0</v>
      </c>
      <c r="F274" s="176">
        <v>13</v>
      </c>
      <c r="G274" s="742">
        <f t="shared" si="8"/>
        <v>14204</v>
      </c>
      <c r="H274" s="176">
        <v>7110</v>
      </c>
      <c r="I274" s="176">
        <v>6886</v>
      </c>
      <c r="J274" s="176">
        <v>0</v>
      </c>
      <c r="K274" s="176">
        <v>14</v>
      </c>
      <c r="L274" s="177">
        <f t="shared" si="9"/>
        <v>14010</v>
      </c>
    </row>
    <row r="275" spans="1:12">
      <c r="A275" s="184" t="s">
        <v>60</v>
      </c>
      <c r="B275" s="165" t="s">
        <v>346</v>
      </c>
      <c r="C275" s="179">
        <v>3022</v>
      </c>
      <c r="D275" s="176">
        <v>3005</v>
      </c>
      <c r="E275" s="176">
        <v>0</v>
      </c>
      <c r="F275" s="176">
        <v>1</v>
      </c>
      <c r="G275" s="742">
        <f t="shared" si="8"/>
        <v>6028</v>
      </c>
      <c r="H275" s="176">
        <v>3209</v>
      </c>
      <c r="I275" s="176">
        <v>3182</v>
      </c>
      <c r="J275" s="176">
        <v>0</v>
      </c>
      <c r="K275" s="176">
        <v>1</v>
      </c>
      <c r="L275" s="177">
        <f t="shared" si="9"/>
        <v>6392</v>
      </c>
    </row>
    <row r="276" spans="1:12">
      <c r="A276" s="184" t="s">
        <v>60</v>
      </c>
      <c r="B276" s="165" t="s">
        <v>323</v>
      </c>
      <c r="C276" s="179">
        <v>2891</v>
      </c>
      <c r="D276" s="176">
        <v>2890</v>
      </c>
      <c r="E276" s="176">
        <v>0</v>
      </c>
      <c r="F276" s="176">
        <v>1</v>
      </c>
      <c r="G276" s="742">
        <f t="shared" si="8"/>
        <v>5782</v>
      </c>
      <c r="H276" s="176">
        <v>2874</v>
      </c>
      <c r="I276" s="176">
        <v>2874</v>
      </c>
      <c r="J276" s="176">
        <v>0</v>
      </c>
      <c r="K276" s="176">
        <v>1</v>
      </c>
      <c r="L276" s="177">
        <f t="shared" si="9"/>
        <v>5749</v>
      </c>
    </row>
    <row r="277" spans="1:12">
      <c r="A277" s="184" t="s">
        <v>60</v>
      </c>
      <c r="B277" s="165" t="s">
        <v>332</v>
      </c>
      <c r="C277" s="179">
        <v>18085</v>
      </c>
      <c r="D277" s="176">
        <v>19915</v>
      </c>
      <c r="E277" s="176">
        <v>0</v>
      </c>
      <c r="F277" s="176">
        <v>11</v>
      </c>
      <c r="G277" s="742">
        <f t="shared" si="8"/>
        <v>38011</v>
      </c>
      <c r="H277" s="176">
        <v>18391</v>
      </c>
      <c r="I277" s="176">
        <v>20122</v>
      </c>
      <c r="J277" s="176">
        <v>0</v>
      </c>
      <c r="K277" s="176">
        <v>16</v>
      </c>
      <c r="L277" s="177">
        <f t="shared" si="9"/>
        <v>38529</v>
      </c>
    </row>
    <row r="278" spans="1:12">
      <c r="A278" s="184" t="s">
        <v>60</v>
      </c>
      <c r="B278" s="165" t="s">
        <v>336</v>
      </c>
      <c r="C278" s="179">
        <v>8535</v>
      </c>
      <c r="D278" s="176">
        <v>8753</v>
      </c>
      <c r="E278" s="176">
        <v>0</v>
      </c>
      <c r="F278" s="176">
        <v>12</v>
      </c>
      <c r="G278" s="742">
        <f t="shared" si="8"/>
        <v>17300</v>
      </c>
      <c r="H278" s="176">
        <v>9029</v>
      </c>
      <c r="I278" s="176">
        <v>9311</v>
      </c>
      <c r="J278" s="176">
        <v>0</v>
      </c>
      <c r="K278" s="176">
        <v>8</v>
      </c>
      <c r="L278" s="177">
        <f t="shared" si="9"/>
        <v>18348</v>
      </c>
    </row>
    <row r="279" spans="1:12">
      <c r="A279" s="182" t="s">
        <v>60</v>
      </c>
      <c r="B279" s="183" t="s">
        <v>351</v>
      </c>
      <c r="C279" s="180">
        <v>23659</v>
      </c>
      <c r="D279" s="181">
        <v>25761</v>
      </c>
      <c r="E279" s="181">
        <v>0</v>
      </c>
      <c r="F279" s="181">
        <v>18</v>
      </c>
      <c r="G279" s="185">
        <f t="shared" si="8"/>
        <v>49438</v>
      </c>
      <c r="H279" s="181">
        <v>24233</v>
      </c>
      <c r="I279" s="181">
        <v>26213</v>
      </c>
      <c r="J279" s="181">
        <v>1</v>
      </c>
      <c r="K279" s="181">
        <v>18</v>
      </c>
      <c r="L279" s="175">
        <f t="shared" si="9"/>
        <v>50465</v>
      </c>
    </row>
    <row r="280" spans="1:12">
      <c r="A280" s="184" t="s">
        <v>64</v>
      </c>
      <c r="B280" s="165" t="s">
        <v>446</v>
      </c>
      <c r="C280" s="179">
        <v>0</v>
      </c>
      <c r="D280" s="176">
        <v>1</v>
      </c>
      <c r="E280" s="176">
        <v>0</v>
      </c>
      <c r="F280" s="176">
        <v>0</v>
      </c>
      <c r="G280" s="742">
        <f t="shared" si="8"/>
        <v>1</v>
      </c>
      <c r="H280" s="176">
        <v>0</v>
      </c>
      <c r="I280" s="176">
        <v>1</v>
      </c>
      <c r="J280" s="176">
        <v>0</v>
      </c>
      <c r="K280" s="176">
        <v>0</v>
      </c>
      <c r="L280" s="177">
        <f t="shared" si="9"/>
        <v>1</v>
      </c>
    </row>
    <row r="281" spans="1:12">
      <c r="A281" s="184" t="s">
        <v>64</v>
      </c>
      <c r="B281" s="165" t="s">
        <v>450</v>
      </c>
      <c r="C281" s="179">
        <v>8354</v>
      </c>
      <c r="D281" s="176">
        <v>8249</v>
      </c>
      <c r="E281" s="176">
        <v>0</v>
      </c>
      <c r="F281" s="176">
        <v>12</v>
      </c>
      <c r="G281" s="742">
        <f t="shared" si="8"/>
        <v>16615</v>
      </c>
      <c r="H281" s="176">
        <v>8584</v>
      </c>
      <c r="I281" s="176">
        <v>8482</v>
      </c>
      <c r="J281" s="176">
        <v>0</v>
      </c>
      <c r="K281" s="176">
        <v>12</v>
      </c>
      <c r="L281" s="177">
        <f t="shared" si="9"/>
        <v>17078</v>
      </c>
    </row>
    <row r="282" spans="1:12">
      <c r="A282" s="184" t="s">
        <v>64</v>
      </c>
      <c r="B282" s="165" t="s">
        <v>441</v>
      </c>
      <c r="C282" s="179">
        <v>16311</v>
      </c>
      <c r="D282" s="176">
        <v>17458</v>
      </c>
      <c r="E282" s="176">
        <v>0</v>
      </c>
      <c r="F282" s="176">
        <v>26</v>
      </c>
      <c r="G282" s="742">
        <f t="shared" si="8"/>
        <v>33795</v>
      </c>
      <c r="H282" s="176">
        <v>16471</v>
      </c>
      <c r="I282" s="176">
        <v>17574</v>
      </c>
      <c r="J282" s="176">
        <v>0</v>
      </c>
      <c r="K282" s="176">
        <v>30</v>
      </c>
      <c r="L282" s="177">
        <f t="shared" si="9"/>
        <v>34075</v>
      </c>
    </row>
    <row r="283" spans="1:12">
      <c r="A283" s="184" t="s">
        <v>64</v>
      </c>
      <c r="B283" s="165" t="s">
        <v>448</v>
      </c>
      <c r="C283" s="179">
        <v>5632</v>
      </c>
      <c r="D283" s="176">
        <v>5331</v>
      </c>
      <c r="E283" s="176">
        <v>0</v>
      </c>
      <c r="F283" s="176">
        <v>9</v>
      </c>
      <c r="G283" s="742">
        <f t="shared" si="8"/>
        <v>10972</v>
      </c>
      <c r="H283" s="176">
        <v>5721</v>
      </c>
      <c r="I283" s="176">
        <v>5426</v>
      </c>
      <c r="J283" s="176">
        <v>0</v>
      </c>
      <c r="K283" s="176">
        <v>9</v>
      </c>
      <c r="L283" s="177">
        <f t="shared" si="9"/>
        <v>11156</v>
      </c>
    </row>
    <row r="284" spans="1:12">
      <c r="A284" s="184" t="s">
        <v>64</v>
      </c>
      <c r="B284" s="165" t="s">
        <v>449</v>
      </c>
      <c r="C284" s="179">
        <v>4132</v>
      </c>
      <c r="D284" s="176">
        <v>3794</v>
      </c>
      <c r="E284" s="176">
        <v>0</v>
      </c>
      <c r="F284" s="176">
        <v>6</v>
      </c>
      <c r="G284" s="742">
        <f t="shared" si="8"/>
        <v>7932</v>
      </c>
      <c r="H284" s="176">
        <v>4137</v>
      </c>
      <c r="I284" s="176">
        <v>3821</v>
      </c>
      <c r="J284" s="176">
        <v>0</v>
      </c>
      <c r="K284" s="176">
        <v>8</v>
      </c>
      <c r="L284" s="177">
        <f t="shared" si="9"/>
        <v>7966</v>
      </c>
    </row>
    <row r="285" spans="1:12">
      <c r="A285" s="184" t="s">
        <v>64</v>
      </c>
      <c r="B285" s="165" t="s">
        <v>62</v>
      </c>
      <c r="C285" s="179">
        <v>9981</v>
      </c>
      <c r="D285" s="176">
        <v>10061</v>
      </c>
      <c r="E285" s="176">
        <v>0</v>
      </c>
      <c r="F285" s="176">
        <v>15</v>
      </c>
      <c r="G285" s="742">
        <f t="shared" si="8"/>
        <v>20057</v>
      </c>
      <c r="H285" s="176">
        <v>10104</v>
      </c>
      <c r="I285" s="176">
        <v>10163</v>
      </c>
      <c r="J285" s="176">
        <v>0</v>
      </c>
      <c r="K285" s="176">
        <v>15</v>
      </c>
      <c r="L285" s="177">
        <f t="shared" si="9"/>
        <v>20282</v>
      </c>
    </row>
    <row r="286" spans="1:12">
      <c r="A286" s="184" t="s">
        <v>64</v>
      </c>
      <c r="B286" s="165" t="s">
        <v>440</v>
      </c>
      <c r="C286" s="179">
        <v>5303</v>
      </c>
      <c r="D286" s="176">
        <v>5271</v>
      </c>
      <c r="E286" s="176">
        <v>0</v>
      </c>
      <c r="F286" s="176">
        <v>6</v>
      </c>
      <c r="G286" s="742">
        <f t="shared" si="8"/>
        <v>10580</v>
      </c>
      <c r="H286" s="176">
        <v>5273</v>
      </c>
      <c r="I286" s="176">
        <v>5192</v>
      </c>
      <c r="J286" s="176">
        <v>0</v>
      </c>
      <c r="K286" s="176">
        <v>7</v>
      </c>
      <c r="L286" s="177">
        <f t="shared" si="9"/>
        <v>10472</v>
      </c>
    </row>
    <row r="287" spans="1:12">
      <c r="A287" s="184" t="s">
        <v>64</v>
      </c>
      <c r="B287" s="165" t="s">
        <v>447</v>
      </c>
      <c r="C287" s="179">
        <v>10317</v>
      </c>
      <c r="D287" s="176">
        <v>10487</v>
      </c>
      <c r="E287" s="176">
        <v>0</v>
      </c>
      <c r="F287" s="176">
        <v>10</v>
      </c>
      <c r="G287" s="742">
        <f t="shared" si="8"/>
        <v>20814</v>
      </c>
      <c r="H287" s="176">
        <v>10570</v>
      </c>
      <c r="I287" s="176">
        <v>10709</v>
      </c>
      <c r="J287" s="176">
        <v>0</v>
      </c>
      <c r="K287" s="176">
        <v>9</v>
      </c>
      <c r="L287" s="177">
        <f t="shared" si="9"/>
        <v>21288</v>
      </c>
    </row>
    <row r="288" spans="1:12">
      <c r="A288" s="184" t="s">
        <v>64</v>
      </c>
      <c r="B288" s="165" t="s">
        <v>445</v>
      </c>
      <c r="C288" s="179">
        <v>9586</v>
      </c>
      <c r="D288" s="176">
        <v>10228</v>
      </c>
      <c r="E288" s="176">
        <v>0</v>
      </c>
      <c r="F288" s="176">
        <v>10</v>
      </c>
      <c r="G288" s="742">
        <f t="shared" si="8"/>
        <v>19824</v>
      </c>
      <c r="H288" s="176">
        <v>9620</v>
      </c>
      <c r="I288" s="176">
        <v>10188</v>
      </c>
      <c r="J288" s="176">
        <v>0</v>
      </c>
      <c r="K288" s="176">
        <v>10</v>
      </c>
      <c r="L288" s="177">
        <f t="shared" si="9"/>
        <v>19818</v>
      </c>
    </row>
    <row r="289" spans="1:12">
      <c r="A289" s="184" t="s">
        <v>64</v>
      </c>
      <c r="B289" s="165" t="s">
        <v>444</v>
      </c>
      <c r="C289" s="179">
        <v>18444</v>
      </c>
      <c r="D289" s="176">
        <v>18400</v>
      </c>
      <c r="E289" s="176">
        <v>0</v>
      </c>
      <c r="F289" s="176">
        <v>18</v>
      </c>
      <c r="G289" s="742">
        <f t="shared" si="8"/>
        <v>36862</v>
      </c>
      <c r="H289" s="176">
        <v>18741</v>
      </c>
      <c r="I289" s="176">
        <v>18654</v>
      </c>
      <c r="J289" s="176">
        <v>0</v>
      </c>
      <c r="K289" s="176">
        <v>24</v>
      </c>
      <c r="L289" s="177">
        <f t="shared" si="9"/>
        <v>37419</v>
      </c>
    </row>
    <row r="290" spans="1:12">
      <c r="A290" s="184" t="s">
        <v>64</v>
      </c>
      <c r="B290" s="165" t="s">
        <v>443</v>
      </c>
      <c r="C290" s="179">
        <v>14555</v>
      </c>
      <c r="D290" s="176">
        <v>14793</v>
      </c>
      <c r="E290" s="176">
        <v>0</v>
      </c>
      <c r="F290" s="176">
        <v>9</v>
      </c>
      <c r="G290" s="742">
        <f t="shared" si="8"/>
        <v>29357</v>
      </c>
      <c r="H290" s="176">
        <v>14717</v>
      </c>
      <c r="I290" s="176">
        <v>15040</v>
      </c>
      <c r="J290" s="176">
        <v>0</v>
      </c>
      <c r="K290" s="176">
        <v>11</v>
      </c>
      <c r="L290" s="177">
        <f t="shared" si="9"/>
        <v>29768</v>
      </c>
    </row>
    <row r="291" spans="1:12">
      <c r="A291" s="182" t="s">
        <v>64</v>
      </c>
      <c r="B291" s="183" t="s">
        <v>442</v>
      </c>
      <c r="C291" s="180">
        <v>49499</v>
      </c>
      <c r="D291" s="181">
        <v>56674</v>
      </c>
      <c r="E291" s="181">
        <v>0</v>
      </c>
      <c r="F291" s="181">
        <v>56</v>
      </c>
      <c r="G291" s="185">
        <f t="shared" si="8"/>
        <v>106229</v>
      </c>
      <c r="H291" s="181">
        <v>50383</v>
      </c>
      <c r="I291" s="181">
        <v>57744</v>
      </c>
      <c r="J291" s="181">
        <v>0</v>
      </c>
      <c r="K291" s="181">
        <v>66</v>
      </c>
      <c r="L291" s="175">
        <f t="shared" si="9"/>
        <v>108193</v>
      </c>
    </row>
    <row r="292" spans="1:12">
      <c r="A292" s="184" t="s">
        <v>62</v>
      </c>
      <c r="B292" s="165" t="s">
        <v>370</v>
      </c>
      <c r="C292" s="179">
        <v>19901</v>
      </c>
      <c r="D292" s="176">
        <v>20847</v>
      </c>
      <c r="E292" s="176">
        <v>0</v>
      </c>
      <c r="F292" s="176">
        <v>18</v>
      </c>
      <c r="G292" s="742">
        <f t="shared" si="8"/>
        <v>40766</v>
      </c>
      <c r="H292" s="176">
        <v>20077</v>
      </c>
      <c r="I292" s="176">
        <v>20978</v>
      </c>
      <c r="J292" s="176">
        <v>0</v>
      </c>
      <c r="K292" s="176">
        <v>13</v>
      </c>
      <c r="L292" s="177">
        <f t="shared" si="9"/>
        <v>41068</v>
      </c>
    </row>
    <row r="293" spans="1:12">
      <c r="A293" s="184" t="s">
        <v>62</v>
      </c>
      <c r="B293" s="165" t="s">
        <v>377</v>
      </c>
      <c r="C293" s="179">
        <v>16577</v>
      </c>
      <c r="D293" s="176">
        <v>16677</v>
      </c>
      <c r="E293" s="176">
        <v>0</v>
      </c>
      <c r="F293" s="176">
        <v>18</v>
      </c>
      <c r="G293" s="742">
        <f t="shared" si="8"/>
        <v>33272</v>
      </c>
      <c r="H293" s="176">
        <v>16405</v>
      </c>
      <c r="I293" s="176">
        <v>16441</v>
      </c>
      <c r="J293" s="176">
        <v>0</v>
      </c>
      <c r="K293" s="176">
        <v>20</v>
      </c>
      <c r="L293" s="177">
        <f t="shared" si="9"/>
        <v>32866</v>
      </c>
    </row>
    <row r="294" spans="1:12">
      <c r="A294" s="184" t="s">
        <v>62</v>
      </c>
      <c r="B294" s="165" t="s">
        <v>364</v>
      </c>
      <c r="C294" s="179">
        <v>20357</v>
      </c>
      <c r="D294" s="176">
        <v>22343</v>
      </c>
      <c r="E294" s="176">
        <v>0</v>
      </c>
      <c r="F294" s="176">
        <v>34</v>
      </c>
      <c r="G294" s="742">
        <f t="shared" si="8"/>
        <v>42734</v>
      </c>
      <c r="H294" s="176">
        <v>20697</v>
      </c>
      <c r="I294" s="176">
        <v>22733</v>
      </c>
      <c r="J294" s="176">
        <v>0</v>
      </c>
      <c r="K294" s="176">
        <v>36</v>
      </c>
      <c r="L294" s="177">
        <f t="shared" si="9"/>
        <v>43466</v>
      </c>
    </row>
    <row r="295" spans="1:12">
      <c r="A295" s="184" t="s">
        <v>62</v>
      </c>
      <c r="B295" s="165" t="s">
        <v>381</v>
      </c>
      <c r="C295" s="179">
        <v>1</v>
      </c>
      <c r="D295" s="176">
        <v>0</v>
      </c>
      <c r="E295" s="176">
        <v>0</v>
      </c>
      <c r="F295" s="176">
        <v>0</v>
      </c>
      <c r="G295" s="742">
        <f t="shared" si="8"/>
        <v>1</v>
      </c>
      <c r="H295" s="176">
        <v>0</v>
      </c>
      <c r="I295" s="176">
        <v>0</v>
      </c>
      <c r="J295" s="176">
        <v>0</v>
      </c>
      <c r="K295" s="176">
        <v>0</v>
      </c>
      <c r="L295" s="177">
        <f t="shared" si="9"/>
        <v>0</v>
      </c>
    </row>
    <row r="296" spans="1:12">
      <c r="A296" s="184" t="s">
        <v>62</v>
      </c>
      <c r="B296" s="165" t="s">
        <v>363</v>
      </c>
      <c r="C296" s="179">
        <v>7015</v>
      </c>
      <c r="D296" s="176">
        <v>7393</v>
      </c>
      <c r="E296" s="176">
        <v>0</v>
      </c>
      <c r="F296" s="176">
        <v>5</v>
      </c>
      <c r="G296" s="742">
        <f t="shared" si="8"/>
        <v>14413</v>
      </c>
      <c r="H296" s="176">
        <v>7294</v>
      </c>
      <c r="I296" s="176">
        <v>7575</v>
      </c>
      <c r="J296" s="176">
        <v>0</v>
      </c>
      <c r="K296" s="176">
        <v>4</v>
      </c>
      <c r="L296" s="177">
        <f t="shared" si="9"/>
        <v>14873</v>
      </c>
    </row>
    <row r="297" spans="1:12">
      <c r="A297" s="184" t="s">
        <v>62</v>
      </c>
      <c r="B297" s="165" t="s">
        <v>376</v>
      </c>
      <c r="C297" s="179">
        <v>1177</v>
      </c>
      <c r="D297" s="176">
        <v>897</v>
      </c>
      <c r="E297" s="176">
        <v>0</v>
      </c>
      <c r="F297" s="176">
        <v>5</v>
      </c>
      <c r="G297" s="742">
        <f t="shared" si="8"/>
        <v>2079</v>
      </c>
      <c r="H297" s="176">
        <v>1152</v>
      </c>
      <c r="I297" s="176">
        <v>868</v>
      </c>
      <c r="J297" s="176">
        <v>0</v>
      </c>
      <c r="K297" s="176">
        <v>6</v>
      </c>
      <c r="L297" s="177">
        <f t="shared" si="9"/>
        <v>2026</v>
      </c>
    </row>
    <row r="298" spans="1:12">
      <c r="A298" s="184" t="s">
        <v>62</v>
      </c>
      <c r="B298" s="165" t="s">
        <v>355</v>
      </c>
      <c r="C298" s="179">
        <v>1770</v>
      </c>
      <c r="D298" s="176">
        <v>2005</v>
      </c>
      <c r="E298" s="176">
        <v>0</v>
      </c>
      <c r="F298" s="176">
        <v>2</v>
      </c>
      <c r="G298" s="742">
        <f t="shared" si="8"/>
        <v>3777</v>
      </c>
      <c r="H298" s="176">
        <v>1813</v>
      </c>
      <c r="I298" s="176">
        <v>2062</v>
      </c>
      <c r="J298" s="176">
        <v>0</v>
      </c>
      <c r="K298" s="176">
        <v>0</v>
      </c>
      <c r="L298" s="177">
        <f t="shared" si="9"/>
        <v>3875</v>
      </c>
    </row>
    <row r="299" spans="1:12">
      <c r="A299" s="184" t="s">
        <v>62</v>
      </c>
      <c r="B299" s="165" t="s">
        <v>375</v>
      </c>
      <c r="C299" s="179">
        <v>6575</v>
      </c>
      <c r="D299" s="176">
        <v>6967</v>
      </c>
      <c r="E299" s="176">
        <v>0</v>
      </c>
      <c r="F299" s="176">
        <v>9</v>
      </c>
      <c r="G299" s="742">
        <f t="shared" si="8"/>
        <v>13551</v>
      </c>
      <c r="H299" s="176">
        <v>6751</v>
      </c>
      <c r="I299" s="176">
        <v>7156</v>
      </c>
      <c r="J299" s="176">
        <v>0</v>
      </c>
      <c r="K299" s="176">
        <v>11</v>
      </c>
      <c r="L299" s="177">
        <f t="shared" si="9"/>
        <v>13918</v>
      </c>
    </row>
    <row r="300" spans="1:12">
      <c r="A300" s="184" t="s">
        <v>62</v>
      </c>
      <c r="B300" s="165" t="s">
        <v>361</v>
      </c>
      <c r="C300" s="179">
        <v>3360</v>
      </c>
      <c r="D300" s="176">
        <v>3087</v>
      </c>
      <c r="E300" s="176">
        <v>0</v>
      </c>
      <c r="F300" s="176">
        <v>5</v>
      </c>
      <c r="G300" s="742">
        <f t="shared" si="8"/>
        <v>6452</v>
      </c>
      <c r="H300" s="176">
        <v>3251</v>
      </c>
      <c r="I300" s="176">
        <v>2971</v>
      </c>
      <c r="J300" s="176">
        <v>0</v>
      </c>
      <c r="K300" s="176">
        <v>6</v>
      </c>
      <c r="L300" s="177">
        <f t="shared" si="9"/>
        <v>6228</v>
      </c>
    </row>
    <row r="301" spans="1:12">
      <c r="A301" s="184" t="s">
        <v>62</v>
      </c>
      <c r="B301" s="165" t="s">
        <v>356</v>
      </c>
      <c r="C301" s="179">
        <v>7638</v>
      </c>
      <c r="D301" s="176">
        <v>8104</v>
      </c>
      <c r="E301" s="176">
        <v>0</v>
      </c>
      <c r="F301" s="176">
        <v>2</v>
      </c>
      <c r="G301" s="742">
        <f t="shared" si="8"/>
        <v>15744</v>
      </c>
      <c r="H301" s="176">
        <v>7878</v>
      </c>
      <c r="I301" s="176">
        <v>8433</v>
      </c>
      <c r="J301" s="176">
        <v>0</v>
      </c>
      <c r="K301" s="176">
        <v>1</v>
      </c>
      <c r="L301" s="177">
        <f t="shared" si="9"/>
        <v>16312</v>
      </c>
    </row>
    <row r="302" spans="1:12">
      <c r="A302" s="184" t="s">
        <v>62</v>
      </c>
      <c r="B302" s="165" t="s">
        <v>382</v>
      </c>
      <c r="C302" s="179">
        <v>0</v>
      </c>
      <c r="D302" s="176">
        <v>0</v>
      </c>
      <c r="E302" s="176">
        <v>0</v>
      </c>
      <c r="F302" s="176">
        <v>0</v>
      </c>
      <c r="G302" s="742">
        <f t="shared" si="8"/>
        <v>0</v>
      </c>
      <c r="H302" s="176">
        <v>0</v>
      </c>
      <c r="I302" s="176">
        <v>0</v>
      </c>
      <c r="J302" s="176">
        <v>0</v>
      </c>
      <c r="K302" s="176">
        <v>0</v>
      </c>
      <c r="L302" s="177">
        <f t="shared" si="9"/>
        <v>0</v>
      </c>
    </row>
    <row r="303" spans="1:12">
      <c r="A303" s="184" t="s">
        <v>62</v>
      </c>
      <c r="B303" s="165" t="s">
        <v>371</v>
      </c>
      <c r="C303" s="179">
        <v>8040</v>
      </c>
      <c r="D303" s="176">
        <v>8722</v>
      </c>
      <c r="E303" s="176">
        <v>0</v>
      </c>
      <c r="F303" s="176">
        <v>19</v>
      </c>
      <c r="G303" s="742">
        <f t="shared" si="8"/>
        <v>16781</v>
      </c>
      <c r="H303" s="176">
        <v>8086</v>
      </c>
      <c r="I303" s="176">
        <v>8754</v>
      </c>
      <c r="J303" s="176">
        <v>0</v>
      </c>
      <c r="K303" s="176">
        <v>14</v>
      </c>
      <c r="L303" s="177">
        <f t="shared" si="9"/>
        <v>16854</v>
      </c>
    </row>
    <row r="304" spans="1:12">
      <c r="A304" s="184" t="s">
        <v>62</v>
      </c>
      <c r="B304" s="165" t="s">
        <v>372</v>
      </c>
      <c r="C304" s="179">
        <v>9116</v>
      </c>
      <c r="D304" s="176">
        <v>8778</v>
      </c>
      <c r="E304" s="176">
        <v>0</v>
      </c>
      <c r="F304" s="176">
        <v>3</v>
      </c>
      <c r="G304" s="742">
        <f t="shared" si="8"/>
        <v>17897</v>
      </c>
      <c r="H304" s="176">
        <v>9206</v>
      </c>
      <c r="I304" s="176">
        <v>8911</v>
      </c>
      <c r="J304" s="176">
        <v>0</v>
      </c>
      <c r="K304" s="176">
        <v>1</v>
      </c>
      <c r="L304" s="177">
        <f t="shared" si="9"/>
        <v>18118</v>
      </c>
    </row>
    <row r="305" spans="1:13">
      <c r="A305" s="184" t="s">
        <v>62</v>
      </c>
      <c r="B305" s="165" t="s">
        <v>360</v>
      </c>
      <c r="C305" s="179">
        <v>6768</v>
      </c>
      <c r="D305" s="176">
        <v>6258</v>
      </c>
      <c r="E305" s="176">
        <v>0</v>
      </c>
      <c r="F305" s="176">
        <v>13</v>
      </c>
      <c r="G305" s="742">
        <f t="shared" si="8"/>
        <v>13039</v>
      </c>
      <c r="H305" s="176">
        <v>6774</v>
      </c>
      <c r="I305" s="176">
        <v>6285</v>
      </c>
      <c r="J305" s="176">
        <v>0</v>
      </c>
      <c r="K305" s="176">
        <v>5</v>
      </c>
      <c r="L305" s="177">
        <f t="shared" si="9"/>
        <v>13064</v>
      </c>
    </row>
    <row r="306" spans="1:13">
      <c r="A306" s="184" t="s">
        <v>62</v>
      </c>
      <c r="B306" s="165" t="s">
        <v>368</v>
      </c>
      <c r="C306" s="179">
        <v>63637</v>
      </c>
      <c r="D306" s="176">
        <v>74698</v>
      </c>
      <c r="E306" s="176">
        <v>0</v>
      </c>
      <c r="F306" s="176">
        <v>47</v>
      </c>
      <c r="G306" s="742">
        <f t="shared" si="8"/>
        <v>138382</v>
      </c>
      <c r="H306" s="176">
        <v>63656</v>
      </c>
      <c r="I306" s="176">
        <v>74598</v>
      </c>
      <c r="J306" s="176">
        <v>0</v>
      </c>
      <c r="K306" s="176">
        <v>55</v>
      </c>
      <c r="L306" s="177">
        <f t="shared" si="9"/>
        <v>138309</v>
      </c>
    </row>
    <row r="307" spans="1:13">
      <c r="A307" s="184" t="s">
        <v>62</v>
      </c>
      <c r="B307" s="165" t="s">
        <v>383</v>
      </c>
      <c r="C307" s="179">
        <v>0</v>
      </c>
      <c r="D307" s="176">
        <v>0</v>
      </c>
      <c r="E307" s="176">
        <v>0</v>
      </c>
      <c r="F307" s="176">
        <v>0</v>
      </c>
      <c r="G307" s="742">
        <f t="shared" si="8"/>
        <v>0</v>
      </c>
      <c r="H307" s="176"/>
      <c r="I307" s="176"/>
      <c r="J307" s="176"/>
      <c r="K307" s="176"/>
      <c r="L307" s="177">
        <f t="shared" si="9"/>
        <v>0</v>
      </c>
    </row>
    <row r="308" spans="1:13">
      <c r="A308" s="184" t="s">
        <v>62</v>
      </c>
      <c r="B308" s="165" t="s">
        <v>366</v>
      </c>
      <c r="C308" s="179">
        <v>78872</v>
      </c>
      <c r="D308" s="176">
        <v>92680</v>
      </c>
      <c r="E308" s="176">
        <v>0</v>
      </c>
      <c r="F308" s="176">
        <v>125</v>
      </c>
      <c r="G308" s="742">
        <f t="shared" si="8"/>
        <v>171677</v>
      </c>
      <c r="H308" s="176">
        <v>90372</v>
      </c>
      <c r="I308" s="176">
        <v>105470</v>
      </c>
      <c r="J308" s="176">
        <v>0</v>
      </c>
      <c r="K308" s="176">
        <v>155</v>
      </c>
      <c r="L308" s="177">
        <f t="shared" si="9"/>
        <v>195997</v>
      </c>
    </row>
    <row r="309" spans="1:13">
      <c r="A309" s="184" t="s">
        <v>62</v>
      </c>
      <c r="B309" s="165" t="s">
        <v>380</v>
      </c>
      <c r="C309" s="179">
        <v>2554</v>
      </c>
      <c r="D309" s="176">
        <v>2274</v>
      </c>
      <c r="E309" s="176">
        <v>0</v>
      </c>
      <c r="F309" s="176">
        <v>2</v>
      </c>
      <c r="G309" s="742">
        <f t="shared" si="8"/>
        <v>4830</v>
      </c>
      <c r="H309" s="176">
        <v>2563</v>
      </c>
      <c r="I309" s="176">
        <v>2308</v>
      </c>
      <c r="J309" s="176">
        <v>0</v>
      </c>
      <c r="K309" s="176">
        <v>4</v>
      </c>
      <c r="L309" s="177">
        <f t="shared" si="9"/>
        <v>4875</v>
      </c>
    </row>
    <row r="310" spans="1:13">
      <c r="A310" s="184" t="s">
        <v>62</v>
      </c>
      <c r="B310" s="165" t="s">
        <v>359</v>
      </c>
      <c r="C310" s="179">
        <v>15185</v>
      </c>
      <c r="D310" s="176">
        <v>17225</v>
      </c>
      <c r="E310" s="176">
        <v>0</v>
      </c>
      <c r="F310" s="176">
        <v>15</v>
      </c>
      <c r="G310" s="742">
        <f t="shared" si="8"/>
        <v>32425</v>
      </c>
      <c r="H310" s="176">
        <v>16036</v>
      </c>
      <c r="I310" s="176">
        <v>18127</v>
      </c>
      <c r="J310" s="176">
        <v>0</v>
      </c>
      <c r="K310" s="176">
        <v>10</v>
      </c>
      <c r="L310" s="177">
        <f t="shared" si="9"/>
        <v>34173</v>
      </c>
    </row>
    <row r="311" spans="1:13">
      <c r="A311" s="184" t="s">
        <v>62</v>
      </c>
      <c r="B311" s="165" t="s">
        <v>378</v>
      </c>
      <c r="C311" s="179">
        <v>2020</v>
      </c>
      <c r="D311" s="176">
        <v>2017</v>
      </c>
      <c r="E311" s="176">
        <v>0</v>
      </c>
      <c r="F311" s="176">
        <v>8</v>
      </c>
      <c r="G311" s="742">
        <f t="shared" si="8"/>
        <v>4045</v>
      </c>
      <c r="H311" s="176">
        <v>2012</v>
      </c>
      <c r="I311" s="176">
        <v>1964</v>
      </c>
      <c r="J311" s="176">
        <v>0</v>
      </c>
      <c r="K311" s="176">
        <v>8</v>
      </c>
      <c r="L311" s="177">
        <f t="shared" si="9"/>
        <v>3984</v>
      </c>
      <c r="M311" s="157"/>
    </row>
    <row r="312" spans="1:13">
      <c r="A312" s="184" t="s">
        <v>62</v>
      </c>
      <c r="B312" s="165" t="s">
        <v>369</v>
      </c>
      <c r="C312" s="179">
        <v>10545</v>
      </c>
      <c r="D312" s="176">
        <v>11075</v>
      </c>
      <c r="E312" s="176">
        <v>0</v>
      </c>
      <c r="F312" s="176">
        <v>26</v>
      </c>
      <c r="G312" s="742">
        <f t="shared" si="8"/>
        <v>21646</v>
      </c>
      <c r="H312" s="176">
        <v>10665</v>
      </c>
      <c r="I312" s="176">
        <v>11085</v>
      </c>
      <c r="J312" s="176">
        <v>0</v>
      </c>
      <c r="K312" s="176">
        <v>19</v>
      </c>
      <c r="L312" s="177">
        <f t="shared" si="9"/>
        <v>21769</v>
      </c>
      <c r="M312" s="157"/>
    </row>
    <row r="313" spans="1:13">
      <c r="A313" s="184" t="s">
        <v>62</v>
      </c>
      <c r="B313" s="165" t="s">
        <v>362</v>
      </c>
      <c r="C313" s="179">
        <v>6330</v>
      </c>
      <c r="D313" s="176">
        <v>6034</v>
      </c>
      <c r="E313" s="176">
        <v>0</v>
      </c>
      <c r="F313" s="176">
        <v>12</v>
      </c>
      <c r="G313" s="742">
        <f t="shared" si="8"/>
        <v>12376</v>
      </c>
      <c r="H313" s="176">
        <v>6391</v>
      </c>
      <c r="I313" s="176">
        <v>6100</v>
      </c>
      <c r="J313" s="176">
        <v>0</v>
      </c>
      <c r="K313" s="176">
        <v>4</v>
      </c>
      <c r="L313" s="177">
        <f t="shared" si="9"/>
        <v>12495</v>
      </c>
      <c r="M313" s="157"/>
    </row>
    <row r="314" spans="1:13">
      <c r="A314" s="184" t="s">
        <v>62</v>
      </c>
      <c r="B314" s="165" t="s">
        <v>367</v>
      </c>
      <c r="C314" s="179">
        <v>1614</v>
      </c>
      <c r="D314" s="176">
        <v>1609</v>
      </c>
      <c r="E314" s="176">
        <v>0</v>
      </c>
      <c r="F314" s="176">
        <v>0</v>
      </c>
      <c r="G314" s="742">
        <f t="shared" si="8"/>
        <v>3223</v>
      </c>
      <c r="H314" s="176">
        <v>1568</v>
      </c>
      <c r="I314" s="176">
        <v>1558</v>
      </c>
      <c r="J314" s="176">
        <v>0</v>
      </c>
      <c r="K314" s="176">
        <v>0</v>
      </c>
      <c r="L314" s="177">
        <f t="shared" si="9"/>
        <v>3126</v>
      </c>
    </row>
    <row r="315" spans="1:13">
      <c r="A315" s="184" t="s">
        <v>62</v>
      </c>
      <c r="B315" s="165" t="s">
        <v>357</v>
      </c>
      <c r="C315" s="179">
        <v>13975</v>
      </c>
      <c r="D315" s="176">
        <v>13826</v>
      </c>
      <c r="E315" s="176">
        <v>0</v>
      </c>
      <c r="F315" s="176">
        <v>11</v>
      </c>
      <c r="G315" s="742">
        <f t="shared" si="8"/>
        <v>27812</v>
      </c>
      <c r="H315" s="176">
        <v>14184</v>
      </c>
      <c r="I315" s="176">
        <v>14040</v>
      </c>
      <c r="J315" s="176">
        <v>1</v>
      </c>
      <c r="K315" s="176">
        <v>11</v>
      </c>
      <c r="L315" s="177">
        <f t="shared" si="9"/>
        <v>28236</v>
      </c>
    </row>
    <row r="316" spans="1:13">
      <c r="A316" s="184" t="s">
        <v>62</v>
      </c>
      <c r="B316" s="165" t="s">
        <v>379</v>
      </c>
      <c r="C316" s="179">
        <v>4470</v>
      </c>
      <c r="D316" s="176">
        <v>4245</v>
      </c>
      <c r="E316" s="176">
        <v>0</v>
      </c>
      <c r="F316" s="176">
        <v>6</v>
      </c>
      <c r="G316" s="742">
        <f t="shared" si="8"/>
        <v>8721</v>
      </c>
      <c r="H316" s="176">
        <v>4431</v>
      </c>
      <c r="I316" s="176">
        <v>4135</v>
      </c>
      <c r="J316" s="176">
        <v>0</v>
      </c>
      <c r="K316" s="176">
        <v>6</v>
      </c>
      <c r="L316" s="177">
        <f t="shared" si="9"/>
        <v>8572</v>
      </c>
    </row>
    <row r="317" spans="1:13">
      <c r="A317" s="184" t="s">
        <v>62</v>
      </c>
      <c r="B317" s="165" t="s">
        <v>365</v>
      </c>
      <c r="C317" s="179">
        <v>2652</v>
      </c>
      <c r="D317" s="176">
        <v>2761</v>
      </c>
      <c r="E317" s="176">
        <v>0</v>
      </c>
      <c r="F317" s="176">
        <v>2</v>
      </c>
      <c r="G317" s="742">
        <f t="shared" si="8"/>
        <v>5415</v>
      </c>
      <c r="H317" s="176">
        <v>2589</v>
      </c>
      <c r="I317" s="176">
        <v>2663</v>
      </c>
      <c r="J317" s="176">
        <v>0</v>
      </c>
      <c r="K317" s="176">
        <v>4</v>
      </c>
      <c r="L317" s="177">
        <f t="shared" si="9"/>
        <v>5256</v>
      </c>
    </row>
    <row r="318" spans="1:13">
      <c r="A318" s="184" t="s">
        <v>62</v>
      </c>
      <c r="B318" s="165" t="s">
        <v>374</v>
      </c>
      <c r="C318" s="179">
        <v>6934</v>
      </c>
      <c r="D318" s="176">
        <v>6636</v>
      </c>
      <c r="E318" s="176">
        <v>0</v>
      </c>
      <c r="F318" s="176">
        <v>11</v>
      </c>
      <c r="G318" s="742">
        <f t="shared" si="8"/>
        <v>13581</v>
      </c>
      <c r="H318" s="176">
        <v>7151</v>
      </c>
      <c r="I318" s="176">
        <v>6731</v>
      </c>
      <c r="J318" s="176">
        <v>0</v>
      </c>
      <c r="K318" s="176">
        <v>9</v>
      </c>
      <c r="L318" s="177">
        <f t="shared" si="9"/>
        <v>13891</v>
      </c>
    </row>
    <row r="319" spans="1:13">
      <c r="A319" s="184" t="s">
        <v>62</v>
      </c>
      <c r="B319" s="165" t="s">
        <v>358</v>
      </c>
      <c r="C319" s="179">
        <v>4696</v>
      </c>
      <c r="D319" s="176">
        <v>3971</v>
      </c>
      <c r="E319" s="176">
        <v>0</v>
      </c>
      <c r="F319" s="176">
        <v>12</v>
      </c>
      <c r="G319" s="742">
        <f t="shared" si="8"/>
        <v>8679</v>
      </c>
      <c r="H319" s="176">
        <v>4719</v>
      </c>
      <c r="I319" s="176">
        <v>4030</v>
      </c>
      <c r="J319" s="176">
        <v>0</v>
      </c>
      <c r="K319" s="176">
        <v>13</v>
      </c>
      <c r="L319" s="177">
        <f t="shared" si="9"/>
        <v>8762</v>
      </c>
    </row>
    <row r="320" spans="1:13">
      <c r="A320" s="182" t="s">
        <v>62</v>
      </c>
      <c r="B320" s="183" t="s">
        <v>373</v>
      </c>
      <c r="C320" s="180">
        <v>5142</v>
      </c>
      <c r="D320" s="181">
        <v>5112</v>
      </c>
      <c r="E320" s="181">
        <v>0</v>
      </c>
      <c r="F320" s="181">
        <v>9</v>
      </c>
      <c r="G320" s="185">
        <f t="shared" si="8"/>
        <v>10263</v>
      </c>
      <c r="H320" s="181">
        <v>5182</v>
      </c>
      <c r="I320" s="181">
        <v>5124</v>
      </c>
      <c r="J320" s="181">
        <v>0</v>
      </c>
      <c r="K320" s="181">
        <v>6</v>
      </c>
      <c r="L320" s="175">
        <f t="shared" si="9"/>
        <v>10312</v>
      </c>
    </row>
    <row r="321" spans="1:13">
      <c r="A321" s="184" t="s">
        <v>1600</v>
      </c>
      <c r="B321" s="165" t="s">
        <v>386</v>
      </c>
      <c r="C321" s="179">
        <v>0</v>
      </c>
      <c r="D321" s="176">
        <v>0</v>
      </c>
      <c r="E321" s="176">
        <v>0</v>
      </c>
      <c r="F321" s="176">
        <v>0</v>
      </c>
      <c r="G321" s="742">
        <f t="shared" si="8"/>
        <v>0</v>
      </c>
      <c r="H321" s="176"/>
      <c r="I321" s="176"/>
      <c r="J321" s="176"/>
      <c r="K321" s="176"/>
      <c r="L321" s="177">
        <f t="shared" si="9"/>
        <v>0</v>
      </c>
    </row>
    <row r="322" spans="1:13">
      <c r="A322" s="184" t="s">
        <v>1600</v>
      </c>
      <c r="B322" s="165" t="s">
        <v>385</v>
      </c>
      <c r="C322" s="179">
        <v>10000</v>
      </c>
      <c r="D322" s="176">
        <v>10454</v>
      </c>
      <c r="E322" s="176">
        <v>0</v>
      </c>
      <c r="F322" s="176">
        <v>12</v>
      </c>
      <c r="G322" s="742">
        <f t="shared" si="8"/>
        <v>20466</v>
      </c>
      <c r="H322" s="176">
        <v>10414</v>
      </c>
      <c r="I322" s="176">
        <v>10715</v>
      </c>
      <c r="J322" s="176">
        <v>0</v>
      </c>
      <c r="K322" s="176">
        <v>9</v>
      </c>
      <c r="L322" s="177">
        <f t="shared" si="9"/>
        <v>21138</v>
      </c>
    </row>
    <row r="323" spans="1:13">
      <c r="A323" s="184" t="s">
        <v>1600</v>
      </c>
      <c r="B323" s="165" t="s">
        <v>384</v>
      </c>
      <c r="C323" s="179">
        <v>42131</v>
      </c>
      <c r="D323" s="176">
        <v>50156</v>
      </c>
      <c r="E323" s="176">
        <v>0</v>
      </c>
      <c r="F323" s="176">
        <v>54</v>
      </c>
      <c r="G323" s="742">
        <f t="shared" si="8"/>
        <v>92341</v>
      </c>
      <c r="H323" s="176">
        <v>42840</v>
      </c>
      <c r="I323" s="176">
        <v>50978</v>
      </c>
      <c r="J323" s="176">
        <v>0</v>
      </c>
      <c r="K323" s="176">
        <v>34</v>
      </c>
      <c r="L323" s="177">
        <f t="shared" si="9"/>
        <v>93852</v>
      </c>
      <c r="M323" s="157"/>
    </row>
    <row r="324" spans="1:13">
      <c r="A324" s="184" t="s">
        <v>1600</v>
      </c>
      <c r="B324" s="165" t="s">
        <v>387</v>
      </c>
      <c r="C324" s="179">
        <v>0</v>
      </c>
      <c r="D324" s="176">
        <v>0</v>
      </c>
      <c r="E324" s="176">
        <v>0</v>
      </c>
      <c r="F324" s="176">
        <v>0</v>
      </c>
      <c r="G324" s="742">
        <f t="shared" si="8"/>
        <v>0</v>
      </c>
      <c r="H324" s="176"/>
      <c r="I324" s="176"/>
      <c r="J324" s="176"/>
      <c r="K324" s="176"/>
      <c r="L324" s="177">
        <f t="shared" si="9"/>
        <v>0</v>
      </c>
      <c r="M324" s="157"/>
    </row>
    <row r="325" spans="1:13">
      <c r="A325" s="184" t="s">
        <v>1600</v>
      </c>
      <c r="B325" s="165" t="s">
        <v>388</v>
      </c>
      <c r="C325" s="179">
        <v>0</v>
      </c>
      <c r="D325" s="176">
        <v>0</v>
      </c>
      <c r="E325" s="176">
        <v>0</v>
      </c>
      <c r="F325" s="176">
        <v>0</v>
      </c>
      <c r="G325" s="742">
        <f t="shared" si="8"/>
        <v>0</v>
      </c>
      <c r="H325" s="176"/>
      <c r="I325" s="176"/>
      <c r="J325" s="176"/>
      <c r="K325" s="176"/>
      <c r="L325" s="177">
        <f t="shared" si="9"/>
        <v>0</v>
      </c>
    </row>
    <row r="326" spans="1:13">
      <c r="A326" s="184" t="s">
        <v>1600</v>
      </c>
      <c r="B326" s="165" t="s">
        <v>389</v>
      </c>
      <c r="C326" s="179">
        <v>0</v>
      </c>
      <c r="D326" s="176">
        <v>0</v>
      </c>
      <c r="E326" s="176">
        <v>0</v>
      </c>
      <c r="F326" s="176">
        <v>0</v>
      </c>
      <c r="G326" s="742">
        <f t="shared" si="8"/>
        <v>0</v>
      </c>
      <c r="H326" s="176"/>
      <c r="I326" s="176"/>
      <c r="J326" s="176"/>
      <c r="K326" s="176"/>
      <c r="L326" s="177">
        <f t="shared" si="9"/>
        <v>0</v>
      </c>
    </row>
    <row r="327" spans="1:13">
      <c r="A327" s="184" t="s">
        <v>1600</v>
      </c>
      <c r="B327" s="165" t="s">
        <v>390</v>
      </c>
      <c r="C327" s="179">
        <v>0</v>
      </c>
      <c r="D327" s="176">
        <v>0</v>
      </c>
      <c r="E327" s="176">
        <v>0</v>
      </c>
      <c r="F327" s="176">
        <v>0</v>
      </c>
      <c r="G327" s="742">
        <f t="shared" si="8"/>
        <v>0</v>
      </c>
      <c r="H327" s="176"/>
      <c r="I327" s="176"/>
      <c r="J327" s="176"/>
      <c r="K327" s="176"/>
      <c r="L327" s="177">
        <f t="shared" si="9"/>
        <v>0</v>
      </c>
    </row>
    <row r="328" spans="1:13" s="62" customFormat="1">
      <c r="A328" s="934" t="s">
        <v>26</v>
      </c>
      <c r="B328" s="935"/>
      <c r="C328" s="61">
        <f t="shared" ref="C328:F328" si="10">SUM(C8:C327)</f>
        <v>5730821</v>
      </c>
      <c r="D328" s="61">
        <f t="shared" si="10"/>
        <v>6492905</v>
      </c>
      <c r="E328" s="61">
        <f t="shared" si="10"/>
        <v>19</v>
      </c>
      <c r="F328" s="61">
        <f t="shared" si="10"/>
        <v>12980</v>
      </c>
      <c r="G328" s="745">
        <f>SUM(G8:G327)</f>
        <v>12236725</v>
      </c>
      <c r="H328" s="61">
        <f t="shared" ref="H328:K328" si="11">SUM(H8:H327)</f>
        <v>5918665</v>
      </c>
      <c r="I328" s="61">
        <f t="shared" si="11"/>
        <v>6712670</v>
      </c>
      <c r="J328" s="61">
        <f t="shared" si="11"/>
        <v>52</v>
      </c>
      <c r="K328" s="61">
        <f t="shared" si="11"/>
        <v>11517</v>
      </c>
      <c r="L328" s="61">
        <f>SUM(L8:L327)</f>
        <v>12642904</v>
      </c>
    </row>
    <row r="330" spans="1:13">
      <c r="A330" s="51" t="s">
        <v>72</v>
      </c>
      <c r="C330" s="63"/>
      <c r="D330" s="63"/>
      <c r="E330" s="63"/>
      <c r="F330" s="63"/>
      <c r="G330" s="63"/>
    </row>
    <row r="331" spans="1:13">
      <c r="A331" s="5" t="s">
        <v>1038</v>
      </c>
    </row>
    <row r="333" spans="1:13">
      <c r="A333" s="51" t="s">
        <v>27</v>
      </c>
    </row>
    <row r="334" spans="1:13">
      <c r="A334" s="734" t="s">
        <v>1590</v>
      </c>
    </row>
  </sheetData>
  <autoFilter ref="A7:A328"/>
  <mergeCells count="6">
    <mergeCell ref="A328:B328"/>
    <mergeCell ref="A1:L1"/>
    <mergeCell ref="A2:L2"/>
    <mergeCell ref="A3:L3"/>
    <mergeCell ref="C6:G6"/>
    <mergeCell ref="H6:L6"/>
  </mergeCells>
  <hyperlinks>
    <hyperlink ref="A1:J1" location="Indice!B13" display="TABLA N° 1.1.1"/>
    <hyperlink ref="A1:L1" location="'Sección C'!A1" display="TABLA C1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19"/>
  <sheetViews>
    <sheetView zoomScale="90" zoomScaleNormal="90" workbookViewId="0">
      <selection sqref="A1:M1"/>
    </sheetView>
  </sheetViews>
  <sheetFormatPr baseColWidth="10" defaultColWidth="11.42578125" defaultRowHeight="15"/>
  <cols>
    <col min="1" max="1" width="39" style="21" customWidth="1"/>
    <col min="2" max="2" width="13.140625" style="21" customWidth="1"/>
    <col min="3" max="3" width="46" style="21" customWidth="1"/>
    <col min="4" max="5" width="10.5703125" style="21" bestFit="1" customWidth="1"/>
    <col min="6" max="6" width="16.140625" style="21" customWidth="1"/>
    <col min="7" max="7" width="8.7109375" style="21" bestFit="1" customWidth="1"/>
    <col min="8" max="8" width="11.5703125" style="21" bestFit="1" customWidth="1"/>
    <col min="9" max="10" width="10.5703125" style="21" bestFit="1" customWidth="1"/>
    <col min="11" max="11" width="14.5703125" style="21" customWidth="1"/>
    <col min="12" max="12" width="8.7109375" style="21" bestFit="1" customWidth="1"/>
    <col min="13" max="13" width="12.5703125" style="21" customWidth="1"/>
    <col min="14" max="16384" width="11.42578125" style="21"/>
  </cols>
  <sheetData>
    <row r="1" spans="1:13">
      <c r="A1" s="881" t="s">
        <v>455</v>
      </c>
      <c r="B1" s="881"/>
      <c r="C1" s="881"/>
      <c r="D1" s="881"/>
      <c r="E1" s="881"/>
      <c r="F1" s="881"/>
      <c r="G1" s="881"/>
      <c r="H1" s="881"/>
      <c r="I1" s="881"/>
      <c r="J1" s="881"/>
      <c r="K1" s="881"/>
      <c r="L1" s="881"/>
      <c r="M1" s="881"/>
    </row>
    <row r="2" spans="1:13">
      <c r="A2" s="894" t="s">
        <v>106</v>
      </c>
      <c r="B2" s="894"/>
      <c r="C2" s="894"/>
      <c r="D2" s="894"/>
      <c r="E2" s="894"/>
      <c r="F2" s="894"/>
      <c r="G2" s="894"/>
      <c r="H2" s="894"/>
      <c r="I2" s="894"/>
      <c r="J2" s="894"/>
      <c r="K2" s="894"/>
      <c r="L2" s="894"/>
      <c r="M2" s="894"/>
    </row>
    <row r="3" spans="1:13">
      <c r="A3" s="895" t="s">
        <v>1598</v>
      </c>
      <c r="B3" s="895"/>
      <c r="C3" s="895"/>
      <c r="D3" s="895"/>
      <c r="E3" s="895"/>
      <c r="F3" s="895"/>
      <c r="G3" s="895"/>
      <c r="H3" s="895"/>
      <c r="I3" s="895"/>
      <c r="J3" s="895"/>
      <c r="K3" s="895"/>
      <c r="L3" s="895"/>
      <c r="M3" s="895"/>
    </row>
    <row r="5" spans="1:13" ht="15.75" thickBot="1">
      <c r="A5" s="156"/>
      <c r="B5" s="156"/>
      <c r="C5" s="156"/>
      <c r="D5" s="156"/>
      <c r="E5" s="156"/>
      <c r="F5" s="156"/>
      <c r="G5" s="156"/>
      <c r="H5" s="156"/>
      <c r="I5" s="156"/>
      <c r="J5" s="156"/>
      <c r="K5" s="156"/>
      <c r="L5" s="156"/>
      <c r="M5" s="156"/>
    </row>
    <row r="6" spans="1:13">
      <c r="A6" s="165"/>
      <c r="B6" s="165"/>
      <c r="C6" s="165"/>
      <c r="D6" s="933">
        <v>2017</v>
      </c>
      <c r="E6" s="933"/>
      <c r="F6" s="933"/>
      <c r="G6" s="933"/>
      <c r="H6" s="933"/>
      <c r="I6" s="933">
        <v>2018</v>
      </c>
      <c r="J6" s="933"/>
      <c r="K6" s="933"/>
      <c r="L6" s="933"/>
      <c r="M6" s="933"/>
    </row>
    <row r="7" spans="1:13">
      <c r="A7" s="495" t="s">
        <v>107</v>
      </c>
      <c r="B7" s="495" t="s">
        <v>139</v>
      </c>
      <c r="C7" s="495" t="s">
        <v>456</v>
      </c>
      <c r="D7" s="171" t="s">
        <v>98</v>
      </c>
      <c r="E7" s="158" t="s">
        <v>99</v>
      </c>
      <c r="F7" s="159" t="s">
        <v>101</v>
      </c>
      <c r="G7" s="158" t="s">
        <v>100</v>
      </c>
      <c r="H7" s="158" t="s">
        <v>108</v>
      </c>
      <c r="I7" s="171" t="s">
        <v>98</v>
      </c>
      <c r="J7" s="158" t="s">
        <v>99</v>
      </c>
      <c r="K7" s="159" t="s">
        <v>101</v>
      </c>
      <c r="L7" s="158" t="s">
        <v>100</v>
      </c>
      <c r="M7" s="158" t="s">
        <v>108</v>
      </c>
    </row>
    <row r="8" spans="1:13">
      <c r="A8" s="20" t="s">
        <v>118</v>
      </c>
      <c r="B8" s="20" t="s">
        <v>270</v>
      </c>
      <c r="C8" s="20" t="s">
        <v>457</v>
      </c>
      <c r="D8" s="179">
        <v>6546</v>
      </c>
      <c r="E8" s="59">
        <v>7212</v>
      </c>
      <c r="F8" s="59">
        <v>0</v>
      </c>
      <c r="G8" s="59">
        <v>3</v>
      </c>
      <c r="H8" s="60">
        <f>SUM(D8:G8)</f>
        <v>13761</v>
      </c>
      <c r="I8" s="179">
        <v>6808</v>
      </c>
      <c r="J8" s="59">
        <v>7496</v>
      </c>
      <c r="K8" s="59">
        <v>0</v>
      </c>
      <c r="L8" s="59">
        <v>3</v>
      </c>
      <c r="M8" s="60">
        <f>SUM(I8:L8)</f>
        <v>14307</v>
      </c>
    </row>
    <row r="9" spans="1:13">
      <c r="A9" s="20" t="s">
        <v>130</v>
      </c>
      <c r="B9" s="20" t="s">
        <v>425</v>
      </c>
      <c r="C9" s="20" t="s">
        <v>458</v>
      </c>
      <c r="D9" s="179">
        <v>8700</v>
      </c>
      <c r="E9" s="59">
        <v>9409</v>
      </c>
      <c r="F9" s="59">
        <v>0</v>
      </c>
      <c r="G9" s="59">
        <v>3</v>
      </c>
      <c r="H9" s="60">
        <f t="shared" ref="H9:H15" si="0">SUM(D9:G9)</f>
        <v>18112</v>
      </c>
      <c r="I9" s="179">
        <v>8606</v>
      </c>
      <c r="J9" s="59">
        <v>9130</v>
      </c>
      <c r="K9" s="59">
        <v>0</v>
      </c>
      <c r="L9" s="59">
        <v>3</v>
      </c>
      <c r="M9" s="60">
        <f t="shared" ref="M9:M15" si="1">SUM(I9:L9)</f>
        <v>17739</v>
      </c>
    </row>
    <row r="10" spans="1:13">
      <c r="A10" s="20" t="s">
        <v>130</v>
      </c>
      <c r="B10" s="20" t="s">
        <v>395</v>
      </c>
      <c r="C10" s="20" t="s">
        <v>459</v>
      </c>
      <c r="D10" s="179">
        <v>9473</v>
      </c>
      <c r="E10" s="59">
        <v>11150</v>
      </c>
      <c r="F10" s="59">
        <v>0</v>
      </c>
      <c r="G10" s="59">
        <v>4</v>
      </c>
      <c r="H10" s="60">
        <f t="shared" si="0"/>
        <v>20627</v>
      </c>
      <c r="I10" s="179">
        <v>9648</v>
      </c>
      <c r="J10" s="59">
        <v>11325</v>
      </c>
      <c r="K10" s="59">
        <v>0</v>
      </c>
      <c r="L10" s="59">
        <v>5</v>
      </c>
      <c r="M10" s="60">
        <f t="shared" si="1"/>
        <v>20978</v>
      </c>
    </row>
    <row r="11" spans="1:13">
      <c r="A11" s="20" t="s">
        <v>130</v>
      </c>
      <c r="B11" s="20" t="s">
        <v>395</v>
      </c>
      <c r="C11" s="20" t="s">
        <v>460</v>
      </c>
      <c r="D11" s="179">
        <v>9740</v>
      </c>
      <c r="E11" s="59">
        <v>12165</v>
      </c>
      <c r="F11" s="59">
        <v>0</v>
      </c>
      <c r="G11" s="59">
        <v>2</v>
      </c>
      <c r="H11" s="60">
        <f t="shared" si="0"/>
        <v>21907</v>
      </c>
      <c r="I11" s="179">
        <v>9558</v>
      </c>
      <c r="J11" s="59">
        <v>11947</v>
      </c>
      <c r="K11" s="59">
        <v>0</v>
      </c>
      <c r="L11" s="59">
        <v>2</v>
      </c>
      <c r="M11" s="60">
        <f t="shared" si="1"/>
        <v>21507</v>
      </c>
    </row>
    <row r="12" spans="1:13">
      <c r="A12" s="20" t="s">
        <v>122</v>
      </c>
      <c r="B12" s="20" t="s">
        <v>366</v>
      </c>
      <c r="C12" s="20" t="s">
        <v>461</v>
      </c>
      <c r="D12" s="179">
        <v>4607</v>
      </c>
      <c r="E12" s="59">
        <v>5162</v>
      </c>
      <c r="F12" s="59">
        <v>0</v>
      </c>
      <c r="G12" s="59">
        <v>37</v>
      </c>
      <c r="H12" s="60">
        <f t="shared" si="0"/>
        <v>9806</v>
      </c>
      <c r="I12" s="179">
        <v>4792</v>
      </c>
      <c r="J12" s="59">
        <v>5353</v>
      </c>
      <c r="K12" s="59">
        <v>0</v>
      </c>
      <c r="L12" s="59">
        <v>38</v>
      </c>
      <c r="M12" s="60">
        <f t="shared" si="1"/>
        <v>10183</v>
      </c>
    </row>
    <row r="13" spans="1:13">
      <c r="A13" s="20" t="s">
        <v>122</v>
      </c>
      <c r="B13" s="20" t="s">
        <v>366</v>
      </c>
      <c r="C13" s="20" t="s">
        <v>462</v>
      </c>
      <c r="D13" s="179">
        <v>5579</v>
      </c>
      <c r="E13" s="59">
        <v>6177</v>
      </c>
      <c r="F13" s="59">
        <v>0</v>
      </c>
      <c r="G13" s="59">
        <v>10</v>
      </c>
      <c r="H13" s="60">
        <f t="shared" si="0"/>
        <v>11766</v>
      </c>
      <c r="I13" s="179">
        <v>5501</v>
      </c>
      <c r="J13" s="59">
        <v>6040</v>
      </c>
      <c r="K13" s="59">
        <v>0</v>
      </c>
      <c r="L13" s="59">
        <v>4</v>
      </c>
      <c r="M13" s="60">
        <f t="shared" si="1"/>
        <v>11545</v>
      </c>
    </row>
    <row r="14" spans="1:13">
      <c r="A14" s="20" t="s">
        <v>126</v>
      </c>
      <c r="B14" s="20" t="s">
        <v>414</v>
      </c>
      <c r="C14" s="20" t="s">
        <v>463</v>
      </c>
      <c r="D14" s="179">
        <v>9811</v>
      </c>
      <c r="E14" s="59">
        <v>11796</v>
      </c>
      <c r="F14" s="59">
        <v>0</v>
      </c>
      <c r="G14" s="59">
        <v>18</v>
      </c>
      <c r="H14" s="60">
        <f t="shared" si="0"/>
        <v>21625</v>
      </c>
      <c r="I14" s="179">
        <v>10237</v>
      </c>
      <c r="J14" s="59">
        <v>12279</v>
      </c>
      <c r="K14" s="59">
        <v>0</v>
      </c>
      <c r="L14" s="59">
        <v>20</v>
      </c>
      <c r="M14" s="60">
        <f t="shared" si="1"/>
        <v>22536</v>
      </c>
    </row>
    <row r="15" spans="1:13">
      <c r="A15" s="165" t="s">
        <v>112</v>
      </c>
      <c r="B15" s="165" t="s">
        <v>334</v>
      </c>
      <c r="C15" s="165" t="s">
        <v>464</v>
      </c>
      <c r="D15" s="179">
        <v>5034</v>
      </c>
      <c r="E15" s="176">
        <v>7500</v>
      </c>
      <c r="F15" s="176">
        <v>0</v>
      </c>
      <c r="G15" s="176">
        <v>4</v>
      </c>
      <c r="H15" s="177">
        <f t="shared" si="0"/>
        <v>12538</v>
      </c>
      <c r="I15" s="179">
        <v>5271</v>
      </c>
      <c r="J15" s="176">
        <v>7863</v>
      </c>
      <c r="K15" s="176">
        <v>0</v>
      </c>
      <c r="L15" s="176">
        <v>4</v>
      </c>
      <c r="M15" s="177">
        <f t="shared" si="1"/>
        <v>13138</v>
      </c>
    </row>
    <row r="16" spans="1:13" s="62" customFormat="1">
      <c r="A16" s="939" t="s">
        <v>26</v>
      </c>
      <c r="B16" s="939"/>
      <c r="C16" s="939"/>
      <c r="D16" s="174">
        <f t="shared" ref="D16:M16" si="2">SUM(D8:D15)</f>
        <v>59490</v>
      </c>
      <c r="E16" s="175">
        <f t="shared" si="2"/>
        <v>70571</v>
      </c>
      <c r="F16" s="175">
        <f t="shared" si="2"/>
        <v>0</v>
      </c>
      <c r="G16" s="175">
        <f t="shared" si="2"/>
        <v>81</v>
      </c>
      <c r="H16" s="175">
        <f t="shared" si="2"/>
        <v>130142</v>
      </c>
      <c r="I16" s="174">
        <f t="shared" si="2"/>
        <v>60421</v>
      </c>
      <c r="J16" s="175">
        <f t="shared" si="2"/>
        <v>71433</v>
      </c>
      <c r="K16" s="175">
        <f t="shared" si="2"/>
        <v>0</v>
      </c>
      <c r="L16" s="175">
        <f t="shared" si="2"/>
        <v>79</v>
      </c>
      <c r="M16" s="175">
        <f t="shared" si="2"/>
        <v>131933</v>
      </c>
    </row>
    <row r="18" spans="1:1">
      <c r="A18" s="51" t="s">
        <v>27</v>
      </c>
    </row>
    <row r="19" spans="1:1">
      <c r="A19" s="734" t="s">
        <v>1590</v>
      </c>
    </row>
  </sheetData>
  <mergeCells count="6">
    <mergeCell ref="A16:C16"/>
    <mergeCell ref="A1:M1"/>
    <mergeCell ref="A2:M2"/>
    <mergeCell ref="A3:M3"/>
    <mergeCell ref="D6:H6"/>
    <mergeCell ref="I6:M6"/>
  </mergeCells>
  <hyperlinks>
    <hyperlink ref="A1:K1" location="Indice!B13" display="TABLA N° 1.1.1"/>
    <hyperlink ref="A1:M1" location="'Sección C'!A1" display="TABLA C1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W3494"/>
  <sheetViews>
    <sheetView showGridLines="0" zoomScale="90" zoomScaleNormal="90" workbookViewId="0">
      <selection activeCell="A4" sqref="A4"/>
    </sheetView>
  </sheetViews>
  <sheetFormatPr baseColWidth="10" defaultColWidth="11.42578125" defaultRowHeight="14.25"/>
  <cols>
    <col min="1" max="1" width="8.7109375" style="135" customWidth="1"/>
    <col min="2" max="2" width="11.7109375" style="135" customWidth="1"/>
    <col min="3" max="13" width="11.42578125" style="135"/>
    <col min="14" max="75" width="11.42578125" style="27"/>
    <col min="76" max="16384" width="11.42578125" style="135"/>
  </cols>
  <sheetData>
    <row r="1" spans="1:13" ht="23.25" customHeight="1">
      <c r="A1" s="188"/>
      <c r="B1" s="189"/>
      <c r="C1" s="189"/>
      <c r="D1" s="189"/>
      <c r="E1" s="189"/>
      <c r="F1" s="189"/>
      <c r="G1" s="189"/>
      <c r="H1" s="189"/>
      <c r="I1" s="189"/>
      <c r="J1" s="189"/>
      <c r="K1" s="189"/>
      <c r="L1" s="189"/>
      <c r="M1" s="190"/>
    </row>
    <row r="2" spans="1:13" ht="34.5">
      <c r="A2" s="191"/>
      <c r="B2" s="872" t="s">
        <v>1664</v>
      </c>
      <c r="C2" s="872"/>
      <c r="D2" s="872"/>
      <c r="E2" s="872"/>
      <c r="F2" s="872"/>
      <c r="G2" s="872"/>
      <c r="H2" s="872"/>
      <c r="I2" s="872"/>
      <c r="J2" s="872"/>
      <c r="K2" s="872"/>
      <c r="L2" s="872"/>
      <c r="M2" s="873"/>
    </row>
    <row r="3" spans="1:13" ht="25.5">
      <c r="A3" s="191"/>
      <c r="B3" s="874" t="s">
        <v>1041</v>
      </c>
      <c r="C3" s="874"/>
      <c r="D3" s="874"/>
      <c r="E3" s="874"/>
      <c r="F3" s="874"/>
      <c r="G3" s="874"/>
      <c r="H3" s="874"/>
      <c r="I3" s="874"/>
      <c r="J3" s="874"/>
      <c r="K3" s="874"/>
      <c r="L3" s="874"/>
      <c r="M3" s="875"/>
    </row>
    <row r="4" spans="1:13" s="27" customFormat="1" ht="23.25" customHeight="1">
      <c r="A4" s="204"/>
      <c r="B4" s="205" t="s">
        <v>1339</v>
      </c>
      <c r="C4" s="206"/>
      <c r="D4" s="206"/>
      <c r="E4" s="206"/>
      <c r="F4" s="206"/>
      <c r="G4" s="206"/>
      <c r="H4" s="206"/>
      <c r="I4" s="206"/>
      <c r="J4" s="206"/>
      <c r="K4" s="206"/>
      <c r="L4" s="206"/>
      <c r="M4" s="207"/>
    </row>
    <row r="5" spans="1:13" s="349" customFormat="1" ht="7.5" customHeight="1">
      <c r="A5" s="468"/>
      <c r="B5" s="469"/>
      <c r="C5" s="470"/>
      <c r="D5" s="470"/>
      <c r="E5" s="470"/>
      <c r="F5" s="470"/>
      <c r="G5" s="470"/>
      <c r="H5" s="470"/>
      <c r="I5" s="470"/>
      <c r="J5" s="470"/>
      <c r="K5" s="470"/>
      <c r="L5" s="470"/>
      <c r="M5" s="472"/>
    </row>
    <row r="6" spans="1:13" s="27" customFormat="1" ht="24.75" customHeight="1">
      <c r="A6" s="131"/>
      <c r="B6" s="946" t="s">
        <v>1333</v>
      </c>
      <c r="C6" s="946"/>
      <c r="D6" s="946"/>
      <c r="E6" s="946"/>
      <c r="F6" s="946"/>
      <c r="G6" s="946"/>
      <c r="H6" s="946"/>
      <c r="I6" s="946"/>
      <c r="J6" s="946"/>
      <c r="K6" s="946"/>
      <c r="L6" s="946"/>
      <c r="M6" s="947"/>
    </row>
    <row r="7" spans="1:13" s="27" customFormat="1" ht="17.25" customHeight="1">
      <c r="A7" s="131"/>
      <c r="B7" s="946"/>
      <c r="C7" s="946"/>
      <c r="D7" s="946"/>
      <c r="E7" s="946"/>
      <c r="F7" s="946"/>
      <c r="G7" s="946"/>
      <c r="H7" s="946"/>
      <c r="I7" s="946"/>
      <c r="J7" s="946"/>
      <c r="K7" s="946"/>
      <c r="L7" s="946"/>
      <c r="M7" s="947"/>
    </row>
    <row r="8" spans="1:13" s="27" customFormat="1" ht="20.25" customHeight="1">
      <c r="A8" s="131"/>
      <c r="B8" s="946"/>
      <c r="C8" s="946"/>
      <c r="D8" s="946"/>
      <c r="E8" s="946"/>
      <c r="F8" s="946"/>
      <c r="G8" s="946"/>
      <c r="H8" s="946"/>
      <c r="I8" s="946"/>
      <c r="J8" s="946"/>
      <c r="K8" s="946"/>
      <c r="L8" s="946"/>
      <c r="M8" s="947"/>
    </row>
    <row r="9" spans="1:13" s="27" customFormat="1" ht="12.75" customHeight="1">
      <c r="A9" s="131"/>
      <c r="B9" s="471"/>
      <c r="C9" s="471"/>
      <c r="D9" s="471"/>
      <c r="E9" s="471"/>
      <c r="F9" s="471"/>
      <c r="G9" s="471"/>
      <c r="H9" s="471"/>
      <c r="I9" s="471"/>
      <c r="J9" s="471"/>
      <c r="K9" s="471"/>
      <c r="L9" s="471"/>
      <c r="M9" s="473"/>
    </row>
    <row r="10" spans="1:13" s="27" customFormat="1">
      <c r="A10" s="479" t="s">
        <v>1042</v>
      </c>
      <c r="B10" s="940" t="s">
        <v>1940</v>
      </c>
      <c r="C10" s="941"/>
      <c r="D10" s="941"/>
      <c r="E10" s="941"/>
      <c r="F10" s="941"/>
      <c r="G10" s="941"/>
      <c r="H10" s="941"/>
      <c r="I10" s="941"/>
      <c r="J10" s="941"/>
      <c r="K10" s="941"/>
      <c r="L10" s="941"/>
      <c r="M10" s="942"/>
    </row>
    <row r="11" spans="1:13" s="27" customFormat="1">
      <c r="A11" s="479" t="s">
        <v>1043</v>
      </c>
      <c r="B11" s="940" t="s">
        <v>1941</v>
      </c>
      <c r="C11" s="941"/>
      <c r="D11" s="941"/>
      <c r="E11" s="941"/>
      <c r="F11" s="941"/>
      <c r="G11" s="941"/>
      <c r="H11" s="941"/>
      <c r="I11" s="941"/>
      <c r="J11" s="941"/>
      <c r="K11" s="941"/>
      <c r="L11" s="941"/>
      <c r="M11" s="942"/>
    </row>
    <row r="12" spans="1:13" s="27" customFormat="1">
      <c r="A12" s="479" t="s">
        <v>1044</v>
      </c>
      <c r="B12" s="940" t="s">
        <v>1891</v>
      </c>
      <c r="C12" s="941"/>
      <c r="D12" s="941"/>
      <c r="E12" s="941"/>
      <c r="F12" s="941"/>
      <c r="G12" s="941"/>
      <c r="H12" s="941"/>
      <c r="I12" s="941"/>
      <c r="J12" s="941"/>
      <c r="K12" s="941"/>
      <c r="L12" s="941"/>
      <c r="M12" s="942"/>
    </row>
    <row r="13" spans="1:13" s="27" customFormat="1">
      <c r="A13" s="479" t="s">
        <v>1045</v>
      </c>
      <c r="B13" s="940" t="s">
        <v>1942</v>
      </c>
      <c r="C13" s="941"/>
      <c r="D13" s="941"/>
      <c r="E13" s="941"/>
      <c r="F13" s="941"/>
      <c r="G13" s="941"/>
      <c r="H13" s="941"/>
      <c r="I13" s="941"/>
      <c r="J13" s="941"/>
      <c r="K13" s="941"/>
      <c r="L13" s="941"/>
      <c r="M13" s="942"/>
    </row>
    <row r="14" spans="1:13" s="27" customFormat="1">
      <c r="A14" s="479" t="s">
        <v>1046</v>
      </c>
      <c r="B14" s="940" t="s">
        <v>1943</v>
      </c>
      <c r="C14" s="941"/>
      <c r="D14" s="941"/>
      <c r="E14" s="941"/>
      <c r="F14" s="941"/>
      <c r="G14" s="941"/>
      <c r="H14" s="941"/>
      <c r="I14" s="941"/>
      <c r="J14" s="941"/>
      <c r="K14" s="941"/>
      <c r="L14" s="941"/>
      <c r="M14" s="942"/>
    </row>
    <row r="15" spans="1:13" s="27" customFormat="1">
      <c r="A15" s="479" t="s">
        <v>1047</v>
      </c>
      <c r="B15" s="940" t="s">
        <v>1903</v>
      </c>
      <c r="C15" s="941"/>
      <c r="D15" s="941"/>
      <c r="E15" s="941"/>
      <c r="F15" s="941"/>
      <c r="G15" s="941"/>
      <c r="H15" s="941"/>
      <c r="I15" s="941"/>
      <c r="J15" s="941"/>
      <c r="K15" s="941"/>
      <c r="L15" s="941"/>
      <c r="M15" s="942"/>
    </row>
    <row r="16" spans="1:13" s="27" customFormat="1">
      <c r="A16" s="479" t="s">
        <v>1048</v>
      </c>
      <c r="B16" s="940" t="s">
        <v>1944</v>
      </c>
      <c r="C16" s="941"/>
      <c r="D16" s="941"/>
      <c r="E16" s="941"/>
      <c r="F16" s="941"/>
      <c r="G16" s="941"/>
      <c r="H16" s="941"/>
      <c r="I16" s="941"/>
      <c r="J16" s="941"/>
      <c r="K16" s="941"/>
      <c r="L16" s="941"/>
      <c r="M16" s="942"/>
    </row>
    <row r="17" spans="1:13" s="27" customFormat="1" ht="15" customHeight="1">
      <c r="A17" s="479" t="s">
        <v>1049</v>
      </c>
      <c r="B17" s="940" t="s">
        <v>1945</v>
      </c>
      <c r="C17" s="941"/>
      <c r="D17" s="941"/>
      <c r="E17" s="941"/>
      <c r="F17" s="941"/>
      <c r="G17" s="941"/>
      <c r="H17" s="941"/>
      <c r="I17" s="941"/>
      <c r="J17" s="941"/>
      <c r="K17" s="941"/>
      <c r="L17" s="941"/>
      <c r="M17" s="942"/>
    </row>
    <row r="18" spans="1:13" s="27" customFormat="1">
      <c r="A18" s="479" t="s">
        <v>1050</v>
      </c>
      <c r="B18" s="940" t="s">
        <v>1906</v>
      </c>
      <c r="C18" s="941"/>
      <c r="D18" s="941"/>
      <c r="E18" s="941"/>
      <c r="F18" s="941"/>
      <c r="G18" s="941"/>
      <c r="H18" s="941"/>
      <c r="I18" s="941"/>
      <c r="J18" s="941"/>
      <c r="K18" s="941"/>
      <c r="L18" s="941"/>
      <c r="M18" s="942"/>
    </row>
    <row r="19" spans="1:13" s="27" customFormat="1">
      <c r="A19" s="479" t="s">
        <v>1051</v>
      </c>
      <c r="B19" s="940" t="s">
        <v>1947</v>
      </c>
      <c r="C19" s="941"/>
      <c r="D19" s="941"/>
      <c r="E19" s="941"/>
      <c r="F19" s="941"/>
      <c r="G19" s="941"/>
      <c r="H19" s="941"/>
      <c r="I19" s="941"/>
      <c r="J19" s="941"/>
      <c r="K19" s="941"/>
      <c r="L19" s="941"/>
      <c r="M19" s="942"/>
    </row>
    <row r="20" spans="1:13" s="27" customFormat="1">
      <c r="A20" s="479" t="s">
        <v>1052</v>
      </c>
      <c r="B20" s="940" t="s">
        <v>1932</v>
      </c>
      <c r="C20" s="941"/>
      <c r="D20" s="941"/>
      <c r="E20" s="941"/>
      <c r="F20" s="941"/>
      <c r="G20" s="941"/>
      <c r="H20" s="941"/>
      <c r="I20" s="941"/>
      <c r="J20" s="941"/>
      <c r="K20" s="941"/>
      <c r="L20" s="941"/>
      <c r="M20" s="942"/>
    </row>
    <row r="21" spans="1:13" s="27" customFormat="1">
      <c r="A21" s="479" t="s">
        <v>1053</v>
      </c>
      <c r="B21" s="940" t="s">
        <v>1933</v>
      </c>
      <c r="C21" s="941"/>
      <c r="D21" s="941"/>
      <c r="E21" s="941"/>
      <c r="F21" s="941"/>
      <c r="G21" s="941"/>
      <c r="H21" s="941"/>
      <c r="I21" s="941"/>
      <c r="J21" s="941"/>
      <c r="K21" s="941"/>
      <c r="L21" s="941"/>
      <c r="M21" s="942"/>
    </row>
    <row r="22" spans="1:13" s="27" customFormat="1">
      <c r="A22" s="479" t="s">
        <v>1306</v>
      </c>
      <c r="B22" s="940" t="s">
        <v>1335</v>
      </c>
      <c r="C22" s="941"/>
      <c r="D22" s="941"/>
      <c r="E22" s="941"/>
      <c r="F22" s="941"/>
      <c r="G22" s="941"/>
      <c r="H22" s="941"/>
      <c r="I22" s="941"/>
      <c r="J22" s="941"/>
      <c r="K22" s="941"/>
      <c r="L22" s="941"/>
      <c r="M22" s="942"/>
    </row>
    <row r="23" spans="1:13" s="27" customFormat="1">
      <c r="A23" s="479" t="s">
        <v>1308</v>
      </c>
      <c r="B23" s="940" t="s">
        <v>1336</v>
      </c>
      <c r="C23" s="941"/>
      <c r="D23" s="941"/>
      <c r="E23" s="941"/>
      <c r="F23" s="941"/>
      <c r="G23" s="941"/>
      <c r="H23" s="941"/>
      <c r="I23" s="941"/>
      <c r="J23" s="941"/>
      <c r="K23" s="941"/>
      <c r="L23" s="941"/>
      <c r="M23" s="942"/>
    </row>
    <row r="24" spans="1:13" s="27" customFormat="1">
      <c r="A24" s="479" t="s">
        <v>1309</v>
      </c>
      <c r="B24" s="940" t="s">
        <v>1337</v>
      </c>
      <c r="C24" s="941"/>
      <c r="D24" s="941"/>
      <c r="E24" s="941"/>
      <c r="F24" s="941"/>
      <c r="G24" s="941"/>
      <c r="H24" s="941"/>
      <c r="I24" s="941"/>
      <c r="J24" s="941"/>
      <c r="K24" s="941"/>
      <c r="L24" s="941"/>
      <c r="M24" s="942"/>
    </row>
    <row r="25" spans="1:13" s="27" customFormat="1">
      <c r="A25" s="479" t="s">
        <v>1310</v>
      </c>
      <c r="B25" s="940" t="s">
        <v>1934</v>
      </c>
      <c r="C25" s="941"/>
      <c r="D25" s="941"/>
      <c r="E25" s="941"/>
      <c r="F25" s="941"/>
      <c r="G25" s="941"/>
      <c r="H25" s="941"/>
      <c r="I25" s="941"/>
      <c r="J25" s="941"/>
      <c r="K25" s="941"/>
      <c r="L25" s="941"/>
      <c r="M25" s="942"/>
    </row>
    <row r="26" spans="1:13" s="27" customFormat="1">
      <c r="A26" s="479" t="s">
        <v>1307</v>
      </c>
      <c r="B26" s="940" t="s">
        <v>1935</v>
      </c>
      <c r="C26" s="941"/>
      <c r="D26" s="941"/>
      <c r="E26" s="941"/>
      <c r="F26" s="941"/>
      <c r="G26" s="941"/>
      <c r="H26" s="941"/>
      <c r="I26" s="941"/>
      <c r="J26" s="941"/>
      <c r="K26" s="941"/>
      <c r="L26" s="941"/>
      <c r="M26" s="942"/>
    </row>
    <row r="27" spans="1:13" s="27" customFormat="1">
      <c r="A27" s="479" t="s">
        <v>1311</v>
      </c>
      <c r="B27" s="940" t="s">
        <v>1936</v>
      </c>
      <c r="C27" s="941"/>
      <c r="D27" s="941"/>
      <c r="E27" s="941"/>
      <c r="F27" s="941"/>
      <c r="G27" s="941"/>
      <c r="H27" s="941"/>
      <c r="I27" s="941"/>
      <c r="J27" s="941"/>
      <c r="K27" s="941"/>
      <c r="L27" s="941"/>
      <c r="M27" s="942"/>
    </row>
    <row r="28" spans="1:13" s="27" customFormat="1">
      <c r="A28" s="479" t="s">
        <v>1312</v>
      </c>
      <c r="B28" s="940" t="s">
        <v>1937</v>
      </c>
      <c r="C28" s="941"/>
      <c r="D28" s="941"/>
      <c r="E28" s="941"/>
      <c r="F28" s="941"/>
      <c r="G28" s="941"/>
      <c r="H28" s="941"/>
      <c r="I28" s="941"/>
      <c r="J28" s="941"/>
      <c r="K28" s="941"/>
      <c r="L28" s="941"/>
      <c r="M28" s="942"/>
    </row>
    <row r="29" spans="1:13" s="27" customFormat="1">
      <c r="A29" s="479" t="s">
        <v>1313</v>
      </c>
      <c r="B29" s="940" t="s">
        <v>1938</v>
      </c>
      <c r="C29" s="941"/>
      <c r="D29" s="941"/>
      <c r="E29" s="941"/>
      <c r="F29" s="941"/>
      <c r="G29" s="941"/>
      <c r="H29" s="941"/>
      <c r="I29" s="941"/>
      <c r="J29" s="941"/>
      <c r="K29" s="941"/>
      <c r="L29" s="941"/>
      <c r="M29" s="942"/>
    </row>
    <row r="30" spans="1:13" s="27" customFormat="1">
      <c r="A30" s="479" t="s">
        <v>1314</v>
      </c>
      <c r="B30" s="943" t="s">
        <v>1939</v>
      </c>
      <c r="C30" s="944"/>
      <c r="D30" s="944"/>
      <c r="E30" s="944"/>
      <c r="F30" s="944"/>
      <c r="G30" s="944"/>
      <c r="H30" s="944"/>
      <c r="I30" s="944"/>
      <c r="J30" s="944"/>
      <c r="K30" s="944"/>
      <c r="L30" s="944"/>
      <c r="M30" s="945"/>
    </row>
    <row r="31" spans="1:13" s="27" customFormat="1"/>
    <row r="32" spans="1:13" s="27" customFormat="1">
      <c r="A32" s="474" t="s">
        <v>72</v>
      </c>
    </row>
    <row r="33" spans="1:1" s="27" customFormat="1">
      <c r="A33" s="475" t="s">
        <v>1338</v>
      </c>
    </row>
    <row r="34" spans="1:1" s="27" customFormat="1">
      <c r="A34" s="476" t="s">
        <v>1334</v>
      </c>
    </row>
    <row r="35" spans="1:1" s="27" customFormat="1"/>
    <row r="36" spans="1:1" s="27" customFormat="1"/>
    <row r="37" spans="1:1" s="27" customFormat="1"/>
    <row r="38" spans="1:1" s="27" customFormat="1"/>
    <row r="39" spans="1:1" s="27" customFormat="1"/>
    <row r="40" spans="1:1" s="27" customFormat="1"/>
    <row r="41" spans="1:1" s="27" customFormat="1"/>
    <row r="42" spans="1:1" s="27" customFormat="1"/>
    <row r="43" spans="1:1" s="27" customFormat="1"/>
    <row r="44" spans="1:1" s="27" customFormat="1"/>
    <row r="45" spans="1:1" s="27" customFormat="1"/>
    <row r="46" spans="1:1" s="27" customFormat="1"/>
    <row r="47" spans="1:1" s="27" customFormat="1"/>
    <row r="48" spans="1:1"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row r="218" s="27" customFormat="1"/>
    <row r="219" s="27" customFormat="1"/>
    <row r="220" s="27" customFormat="1"/>
    <row r="221" s="27" customFormat="1"/>
    <row r="222" s="27" customFormat="1"/>
    <row r="223" s="27" customFormat="1"/>
    <row r="224" s="27" customFormat="1"/>
    <row r="225" s="27" customFormat="1"/>
    <row r="226" s="27" customFormat="1"/>
    <row r="227" s="27" customFormat="1"/>
    <row r="228" s="27" customFormat="1"/>
    <row r="229" s="27" customFormat="1"/>
    <row r="230" s="27" customFormat="1"/>
    <row r="231" s="27" customFormat="1"/>
    <row r="232" s="27" customFormat="1"/>
    <row r="233" s="27" customFormat="1"/>
    <row r="234" s="27" customFormat="1"/>
    <row r="235" s="27" customFormat="1"/>
    <row r="236" s="27" customFormat="1"/>
    <row r="237" s="27" customFormat="1"/>
    <row r="238" s="27" customFormat="1"/>
    <row r="239" s="27" customFormat="1"/>
    <row r="240" s="27" customFormat="1"/>
    <row r="241" s="27" customFormat="1"/>
    <row r="242" s="27" customFormat="1"/>
    <row r="243" s="27" customFormat="1"/>
    <row r="244" s="27" customFormat="1"/>
    <row r="245" s="27" customFormat="1"/>
    <row r="246" s="27" customFormat="1"/>
    <row r="247" s="27" customFormat="1"/>
    <row r="248" s="27" customFormat="1"/>
    <row r="249" s="27" customFormat="1"/>
    <row r="250" s="27" customFormat="1"/>
    <row r="251" s="27" customFormat="1"/>
    <row r="252" s="27" customFormat="1"/>
    <row r="253" s="27" customFormat="1"/>
    <row r="254" s="27" customFormat="1"/>
    <row r="255" s="27" customFormat="1"/>
    <row r="256" s="27" customFormat="1"/>
    <row r="257" s="27" customFormat="1"/>
    <row r="258" s="27" customFormat="1"/>
    <row r="259" s="27" customFormat="1"/>
    <row r="260" s="27" customFormat="1"/>
    <row r="261" s="27" customFormat="1"/>
    <row r="262" s="27" customFormat="1"/>
    <row r="263" s="27" customFormat="1"/>
    <row r="264" s="27" customFormat="1"/>
    <row r="265" s="27" customFormat="1"/>
    <row r="266" s="27" customFormat="1"/>
    <row r="267" s="27" customFormat="1"/>
    <row r="268" s="27" customFormat="1"/>
    <row r="269" s="27" customFormat="1"/>
    <row r="270" s="27" customFormat="1"/>
    <row r="271" s="27" customFormat="1"/>
    <row r="272" s="27" customFormat="1"/>
    <row r="273" s="27" customFormat="1"/>
    <row r="274" s="27" customFormat="1"/>
    <row r="275" s="27" customFormat="1"/>
    <row r="276" s="27" customFormat="1"/>
    <row r="277" s="27" customFormat="1"/>
    <row r="278" s="27" customFormat="1"/>
    <row r="279" s="27" customFormat="1"/>
    <row r="280" s="27" customFormat="1"/>
    <row r="281" s="27" customFormat="1"/>
    <row r="282" s="27" customFormat="1"/>
    <row r="283" s="27" customFormat="1"/>
    <row r="284" s="27" customFormat="1"/>
    <row r="285" s="27" customFormat="1"/>
    <row r="286" s="27" customFormat="1"/>
    <row r="287" s="27" customFormat="1"/>
    <row r="288" s="27" customFormat="1"/>
    <row r="289" s="27" customFormat="1"/>
    <row r="290" s="27" customFormat="1"/>
    <row r="291" s="27" customFormat="1"/>
    <row r="292" s="27" customFormat="1"/>
    <row r="293" s="27" customFormat="1"/>
    <row r="294" s="27" customFormat="1"/>
    <row r="295" s="27" customFormat="1"/>
    <row r="296" s="27" customFormat="1"/>
    <row r="297" s="27" customFormat="1"/>
    <row r="298" s="27" customFormat="1"/>
    <row r="299" s="27" customFormat="1"/>
    <row r="300" s="27" customFormat="1"/>
    <row r="301" s="27" customFormat="1"/>
    <row r="302" s="27" customFormat="1"/>
    <row r="303" s="27" customFormat="1"/>
    <row r="304" s="27" customFormat="1"/>
    <row r="305" s="27" customFormat="1"/>
    <row r="306" s="27" customFormat="1"/>
    <row r="307" s="27" customFormat="1"/>
    <row r="308" s="27" customFormat="1"/>
    <row r="309" s="27" customFormat="1"/>
    <row r="310" s="27" customFormat="1"/>
    <row r="311" s="27" customFormat="1"/>
    <row r="312" s="27" customFormat="1"/>
    <row r="313" s="27" customFormat="1"/>
    <row r="314" s="27" customFormat="1"/>
    <row r="315" s="27" customFormat="1"/>
    <row r="316" s="27" customFormat="1"/>
    <row r="317" s="27" customFormat="1"/>
    <row r="318" s="27" customFormat="1"/>
    <row r="319" s="27" customFormat="1"/>
    <row r="320" s="27" customFormat="1"/>
    <row r="321" s="27" customFormat="1"/>
    <row r="322" s="27" customFormat="1"/>
    <row r="323" s="27" customFormat="1"/>
    <row r="324" s="27" customFormat="1"/>
    <row r="325" s="27" customFormat="1"/>
    <row r="326" s="27" customFormat="1"/>
    <row r="327" s="27" customFormat="1"/>
    <row r="328" s="27" customFormat="1"/>
    <row r="329" s="27" customFormat="1"/>
    <row r="330" s="27" customFormat="1"/>
    <row r="331" s="27" customFormat="1"/>
    <row r="332" s="27" customFormat="1"/>
    <row r="333" s="27" customFormat="1"/>
    <row r="334" s="27" customFormat="1"/>
    <row r="335" s="27" customFormat="1"/>
    <row r="336" s="27" customFormat="1"/>
    <row r="337" s="27" customFormat="1"/>
    <row r="338" s="27" customFormat="1"/>
    <row r="339" s="27" customFormat="1"/>
    <row r="340" s="27" customFormat="1"/>
    <row r="341" s="27" customFormat="1"/>
    <row r="342" s="27" customFormat="1"/>
    <row r="343" s="27" customFormat="1"/>
    <row r="344" s="27" customFormat="1"/>
    <row r="345" s="27" customFormat="1"/>
    <row r="346" s="27" customFormat="1"/>
    <row r="347" s="27" customFormat="1"/>
    <row r="348" s="27" customFormat="1"/>
    <row r="349" s="27" customFormat="1"/>
    <row r="350" s="27" customFormat="1"/>
    <row r="351" s="27" customFormat="1"/>
    <row r="352" s="27" customFormat="1"/>
    <row r="353" s="27" customFormat="1"/>
    <row r="354" s="27" customFormat="1"/>
    <row r="355" s="27" customFormat="1"/>
    <row r="356" s="27" customFormat="1"/>
    <row r="357" s="27" customFormat="1"/>
    <row r="358" s="27" customFormat="1"/>
    <row r="359" s="27" customFormat="1"/>
    <row r="360" s="27" customFormat="1"/>
    <row r="361" s="27" customFormat="1"/>
    <row r="362" s="27" customFormat="1"/>
    <row r="363" s="27" customFormat="1"/>
    <row r="364" s="27" customFormat="1"/>
    <row r="365" s="27" customFormat="1"/>
    <row r="366" s="27" customFormat="1"/>
    <row r="367" s="27" customFormat="1"/>
    <row r="368" s="27" customFormat="1"/>
    <row r="369" s="27" customFormat="1"/>
    <row r="370" s="27" customFormat="1"/>
    <row r="371" s="27" customFormat="1"/>
    <row r="372" s="27" customFormat="1"/>
    <row r="373" s="27" customFormat="1"/>
    <row r="374" s="27" customFormat="1"/>
    <row r="375" s="27" customFormat="1"/>
    <row r="376" s="27" customFormat="1"/>
    <row r="377" s="27" customFormat="1"/>
    <row r="378" s="27" customFormat="1"/>
    <row r="379" s="27" customFormat="1"/>
    <row r="380" s="27" customFormat="1"/>
    <row r="381" s="27" customFormat="1"/>
    <row r="382" s="27" customFormat="1"/>
    <row r="383" s="27" customFormat="1"/>
    <row r="384" s="27" customFormat="1"/>
    <row r="385" s="27" customFormat="1"/>
    <row r="386" s="27" customFormat="1"/>
    <row r="387" s="27" customFormat="1"/>
    <row r="388" s="27" customFormat="1"/>
    <row r="389" s="27" customFormat="1"/>
    <row r="390" s="27" customFormat="1"/>
    <row r="391" s="27" customFormat="1"/>
    <row r="392" s="27" customFormat="1"/>
    <row r="393" s="27" customFormat="1"/>
    <row r="394" s="27" customFormat="1"/>
    <row r="395" s="27" customFormat="1"/>
    <row r="396" s="27" customFormat="1"/>
    <row r="397" s="27" customFormat="1"/>
    <row r="398" s="27" customFormat="1"/>
    <row r="399" s="27" customFormat="1"/>
    <row r="400" s="27" customFormat="1"/>
    <row r="401" s="27" customFormat="1"/>
    <row r="402" s="27" customFormat="1"/>
    <row r="403" s="27" customFormat="1"/>
    <row r="404" s="27" customFormat="1"/>
    <row r="405" s="27" customFormat="1"/>
    <row r="406" s="27" customFormat="1"/>
    <row r="407" s="27" customFormat="1"/>
    <row r="408" s="27" customFormat="1"/>
    <row r="409" s="27" customFormat="1"/>
    <row r="410" s="27" customFormat="1"/>
    <row r="411" s="27" customFormat="1"/>
    <row r="412" s="27" customFormat="1"/>
    <row r="413" s="27" customFormat="1"/>
    <row r="414" s="27" customFormat="1"/>
    <row r="415" s="27" customFormat="1"/>
    <row r="416" s="27" customFormat="1"/>
    <row r="417" s="27" customFormat="1"/>
    <row r="418" s="27" customFormat="1"/>
    <row r="419" s="27" customFormat="1"/>
    <row r="420" s="27" customFormat="1"/>
    <row r="421" s="27" customFormat="1"/>
    <row r="422" s="27" customFormat="1"/>
    <row r="423" s="27" customFormat="1"/>
    <row r="424" s="27" customFormat="1"/>
    <row r="425" s="27" customFormat="1"/>
    <row r="426" s="27" customFormat="1"/>
    <row r="427" s="27" customFormat="1"/>
    <row r="428" s="27" customFormat="1"/>
    <row r="429" s="27" customFormat="1"/>
    <row r="430" s="27" customFormat="1"/>
    <row r="431" s="27" customFormat="1"/>
    <row r="432" s="27" customFormat="1"/>
    <row r="433" s="27" customFormat="1"/>
    <row r="434" s="27" customFormat="1"/>
    <row r="435" s="27" customFormat="1"/>
    <row r="436" s="27" customFormat="1"/>
    <row r="437" s="27" customFormat="1"/>
    <row r="438" s="27" customFormat="1"/>
    <row r="439" s="27" customFormat="1"/>
    <row r="440" s="27" customFormat="1"/>
    <row r="441" s="27" customFormat="1"/>
    <row r="442" s="27" customFormat="1"/>
    <row r="443" s="27" customFormat="1"/>
    <row r="444" s="27" customFormat="1"/>
    <row r="445" s="27" customFormat="1"/>
    <row r="446" s="27" customFormat="1"/>
    <row r="447" s="27" customFormat="1"/>
    <row r="448" s="27" customFormat="1"/>
    <row r="449" s="27" customFormat="1"/>
    <row r="450" s="27" customFormat="1"/>
    <row r="451" s="27" customFormat="1"/>
    <row r="452" s="27" customFormat="1"/>
    <row r="453" s="27" customFormat="1"/>
    <row r="454" s="27" customFormat="1"/>
    <row r="455" s="27" customFormat="1"/>
    <row r="456" s="27" customFormat="1"/>
    <row r="457" s="27" customFormat="1"/>
    <row r="458" s="27" customFormat="1"/>
    <row r="459" s="27" customFormat="1"/>
    <row r="460" s="27" customFormat="1"/>
    <row r="461" s="27" customFormat="1"/>
    <row r="462" s="27" customFormat="1"/>
    <row r="463" s="27" customFormat="1"/>
    <row r="464" s="27" customFormat="1"/>
    <row r="465" s="27" customFormat="1"/>
    <row r="466" s="27" customFormat="1"/>
    <row r="467" s="27" customFormat="1"/>
    <row r="468" s="27" customFormat="1"/>
    <row r="469" s="27" customFormat="1"/>
    <row r="470" s="27" customFormat="1"/>
    <row r="471" s="27" customFormat="1"/>
    <row r="472" s="27" customFormat="1"/>
    <row r="473" s="27" customFormat="1"/>
    <row r="474" s="27" customFormat="1"/>
    <row r="475" s="27" customFormat="1"/>
    <row r="476" s="27" customFormat="1"/>
    <row r="477" s="27" customFormat="1"/>
    <row r="478" s="27" customFormat="1"/>
    <row r="479" s="27" customFormat="1"/>
    <row r="480" s="27" customFormat="1"/>
    <row r="481" s="27" customFormat="1"/>
    <row r="482" s="27" customFormat="1"/>
    <row r="483" s="27" customFormat="1"/>
    <row r="484" s="27" customFormat="1"/>
    <row r="485" s="27" customFormat="1"/>
    <row r="486" s="27" customFormat="1"/>
    <row r="487" s="27" customFormat="1"/>
    <row r="488" s="27" customFormat="1"/>
    <row r="489" s="27" customFormat="1"/>
    <row r="490" s="27" customFormat="1"/>
    <row r="491" s="27" customFormat="1"/>
    <row r="492" s="27" customFormat="1"/>
    <row r="493" s="27" customFormat="1"/>
    <row r="494" s="27" customFormat="1"/>
    <row r="495" s="27" customFormat="1"/>
    <row r="496" s="27" customFormat="1"/>
    <row r="497" s="27" customFormat="1"/>
    <row r="498" s="27" customFormat="1"/>
    <row r="499" s="27" customFormat="1"/>
    <row r="500" s="27" customFormat="1"/>
    <row r="501" s="27" customFormat="1"/>
    <row r="502" s="27" customFormat="1"/>
    <row r="503" s="27" customFormat="1"/>
    <row r="504" s="27" customFormat="1"/>
    <row r="505" s="27"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row r="520" s="27" customFormat="1"/>
    <row r="521" s="27" customFormat="1"/>
    <row r="522" s="27" customFormat="1"/>
    <row r="523" s="27" customFormat="1"/>
    <row r="524" s="27" customFormat="1"/>
    <row r="525" s="27" customFormat="1"/>
    <row r="526" s="27" customFormat="1"/>
    <row r="527" s="27" customFormat="1"/>
    <row r="528" s="27" customFormat="1"/>
    <row r="529" s="27" customFormat="1"/>
    <row r="530" s="27" customFormat="1"/>
    <row r="531" s="27" customFormat="1"/>
    <row r="532" s="27" customFormat="1"/>
    <row r="533" s="27" customFormat="1"/>
    <row r="534" s="27" customFormat="1"/>
    <row r="535" s="27" customFormat="1"/>
    <row r="536" s="27" customFormat="1"/>
    <row r="537" s="27" customFormat="1"/>
    <row r="538" s="27" customFormat="1"/>
    <row r="539" s="27" customFormat="1"/>
    <row r="540" s="27" customFormat="1"/>
    <row r="541" s="27" customFormat="1"/>
    <row r="542" s="27" customFormat="1"/>
    <row r="543" s="27" customFormat="1"/>
    <row r="544" s="27" customFormat="1"/>
    <row r="545" s="27" customFormat="1"/>
    <row r="546" s="27" customFormat="1"/>
    <row r="547" s="27" customFormat="1"/>
    <row r="548" s="27" customFormat="1"/>
    <row r="549" s="27" customFormat="1"/>
    <row r="550" s="27" customFormat="1"/>
    <row r="551" s="27" customFormat="1"/>
    <row r="552" s="27" customFormat="1"/>
    <row r="553" s="27" customFormat="1"/>
    <row r="554" s="27" customFormat="1"/>
    <row r="555" s="27" customFormat="1"/>
    <row r="556" s="27" customFormat="1"/>
    <row r="557" s="27" customFormat="1"/>
    <row r="558" s="27" customFormat="1"/>
    <row r="559" s="27" customFormat="1"/>
    <row r="560" s="27" customFormat="1"/>
    <row r="561" s="27" customFormat="1"/>
    <row r="562" s="27" customFormat="1"/>
    <row r="563" s="27" customFormat="1"/>
    <row r="564" s="27" customFormat="1"/>
    <row r="565" s="27" customFormat="1"/>
    <row r="566" s="27" customFormat="1"/>
    <row r="567" s="27" customFormat="1"/>
    <row r="568" s="27" customFormat="1"/>
    <row r="569" s="27" customFormat="1"/>
    <row r="570" s="27" customFormat="1"/>
    <row r="571" s="27" customFormat="1"/>
    <row r="572" s="27" customFormat="1"/>
    <row r="573" s="27" customFormat="1"/>
    <row r="574" s="27" customFormat="1"/>
    <row r="575" s="27" customFormat="1"/>
    <row r="576" s="27" customFormat="1"/>
    <row r="577" s="27" customFormat="1"/>
    <row r="578" s="27" customFormat="1"/>
    <row r="579" s="27" customFormat="1"/>
    <row r="580" s="27" customFormat="1"/>
    <row r="581" s="27" customFormat="1"/>
    <row r="582" s="27" customFormat="1"/>
    <row r="583" s="27" customFormat="1"/>
    <row r="584" s="27" customFormat="1"/>
    <row r="585" s="27" customFormat="1"/>
    <row r="586" s="27" customFormat="1"/>
    <row r="587" s="27" customFormat="1"/>
    <row r="588" s="27" customFormat="1"/>
    <row r="589" s="27" customFormat="1"/>
    <row r="590" s="27" customFormat="1"/>
    <row r="591" s="27" customFormat="1"/>
    <row r="592" s="27" customFormat="1"/>
    <row r="593" s="27" customFormat="1"/>
    <row r="594" s="27" customFormat="1"/>
    <row r="595" s="27" customFormat="1"/>
    <row r="596" s="27" customFormat="1"/>
    <row r="597" s="27" customFormat="1"/>
    <row r="598" s="27" customFormat="1"/>
    <row r="599" s="27" customFormat="1"/>
    <row r="600" s="27" customFormat="1"/>
    <row r="601" s="27" customFormat="1"/>
    <row r="602" s="27" customFormat="1"/>
    <row r="603" s="27" customFormat="1"/>
    <row r="604" s="27" customFormat="1"/>
    <row r="605" s="27" customFormat="1"/>
    <row r="606" s="27" customFormat="1"/>
    <row r="607" s="27" customFormat="1"/>
    <row r="608" s="27" customFormat="1"/>
    <row r="609" s="27" customFormat="1"/>
    <row r="610" s="27" customFormat="1"/>
    <row r="611" s="27" customFormat="1"/>
    <row r="612" s="27" customFormat="1"/>
    <row r="613" s="27" customFormat="1"/>
    <row r="614" s="27" customFormat="1"/>
    <row r="615" s="27" customFormat="1"/>
    <row r="616" s="27" customFormat="1"/>
    <row r="617" s="27" customFormat="1"/>
    <row r="618" s="27" customFormat="1"/>
    <row r="619" s="27" customFormat="1"/>
    <row r="620" s="27" customFormat="1"/>
    <row r="621" s="27" customFormat="1"/>
    <row r="622" s="27" customFormat="1"/>
    <row r="623" s="27" customFormat="1"/>
    <row r="624" s="27" customFormat="1"/>
    <row r="625" s="27" customFormat="1"/>
    <row r="626" s="27" customFormat="1"/>
    <row r="627" s="27" customFormat="1"/>
    <row r="628" s="27" customFormat="1"/>
    <row r="629" s="27" customFormat="1"/>
    <row r="630" s="27" customFormat="1"/>
    <row r="631" s="27" customFormat="1"/>
    <row r="632" s="27" customFormat="1"/>
    <row r="633" s="27" customFormat="1"/>
    <row r="634" s="27" customFormat="1"/>
    <row r="635" s="27" customFormat="1"/>
    <row r="636" s="27" customFormat="1"/>
    <row r="637" s="27" customFormat="1"/>
    <row r="638" s="27" customFormat="1"/>
    <row r="639" s="27" customFormat="1"/>
    <row r="640" s="27" customFormat="1"/>
    <row r="641" s="27" customFormat="1"/>
    <row r="642" s="27" customFormat="1"/>
    <row r="643" s="27" customFormat="1"/>
    <row r="644" s="27" customFormat="1"/>
    <row r="645" s="27" customFormat="1"/>
    <row r="646" s="27" customFormat="1"/>
    <row r="647" s="27" customFormat="1"/>
    <row r="648" s="27" customFormat="1"/>
    <row r="649" s="27" customFormat="1"/>
    <row r="650" s="27" customFormat="1"/>
    <row r="651" s="27" customFormat="1"/>
    <row r="652" s="27" customFormat="1"/>
    <row r="653" s="27" customFormat="1"/>
    <row r="654" s="27" customFormat="1"/>
    <row r="655" s="27" customFormat="1"/>
    <row r="656" s="27" customFormat="1"/>
    <row r="657" s="27" customFormat="1"/>
    <row r="658" s="27" customFormat="1"/>
    <row r="659" s="27" customFormat="1"/>
    <row r="660" s="27" customFormat="1"/>
    <row r="661" s="27" customFormat="1"/>
    <row r="662" s="27" customFormat="1"/>
    <row r="663" s="27" customFormat="1"/>
    <row r="664" s="27" customFormat="1"/>
    <row r="665" s="27" customFormat="1"/>
    <row r="666" s="27" customFormat="1"/>
    <row r="667" s="27" customFormat="1"/>
    <row r="668" s="27" customFormat="1"/>
    <row r="669" s="27" customFormat="1"/>
    <row r="670" s="27" customFormat="1"/>
    <row r="671" s="27" customFormat="1"/>
    <row r="672" s="27" customFormat="1"/>
    <row r="673" s="27" customFormat="1"/>
    <row r="674" s="27" customFormat="1"/>
    <row r="675" s="27" customFormat="1"/>
    <row r="676" s="27" customFormat="1"/>
    <row r="677" s="27" customFormat="1"/>
    <row r="678" s="27" customFormat="1"/>
    <row r="679" s="27" customFormat="1"/>
    <row r="680" s="27" customFormat="1"/>
    <row r="681" s="27" customFormat="1"/>
    <row r="682" s="27" customFormat="1"/>
    <row r="683" s="27" customFormat="1"/>
    <row r="684" s="27" customFormat="1"/>
    <row r="685" s="27" customFormat="1"/>
    <row r="686" s="27" customFormat="1"/>
    <row r="687" s="27" customFormat="1"/>
    <row r="688" s="27" customFormat="1"/>
    <row r="689" s="27" customFormat="1"/>
    <row r="690" s="27" customFormat="1"/>
    <row r="691" s="27" customFormat="1"/>
    <row r="692" s="27" customFormat="1"/>
    <row r="693" s="27" customFormat="1"/>
    <row r="694" s="27" customFormat="1"/>
    <row r="695" s="27" customFormat="1"/>
    <row r="696" s="27" customFormat="1"/>
    <row r="697" s="27" customFormat="1"/>
    <row r="698" s="27" customFormat="1"/>
    <row r="699" s="27" customFormat="1"/>
    <row r="700" s="27" customFormat="1"/>
    <row r="701" s="27" customFormat="1"/>
    <row r="702" s="27" customFormat="1"/>
    <row r="703" s="27" customFormat="1"/>
    <row r="704" s="27" customFormat="1"/>
    <row r="705" s="27" customFormat="1"/>
    <row r="706" s="27" customFormat="1"/>
    <row r="707" s="27" customFormat="1"/>
    <row r="708" s="27" customFormat="1"/>
    <row r="709" s="27" customFormat="1"/>
    <row r="710" s="27" customFormat="1"/>
    <row r="711" s="27" customFormat="1"/>
    <row r="712" s="27" customFormat="1"/>
    <row r="713" s="27" customFormat="1"/>
    <row r="714" s="27" customFormat="1"/>
    <row r="715" s="27" customFormat="1"/>
    <row r="716" s="27" customFormat="1"/>
    <row r="717" s="27" customFormat="1"/>
    <row r="718" s="27" customFormat="1"/>
    <row r="719" s="27" customFormat="1"/>
    <row r="720" s="27" customFormat="1"/>
    <row r="721" s="27" customFormat="1"/>
    <row r="722" s="27" customFormat="1"/>
    <row r="723" s="27" customFormat="1"/>
    <row r="724" s="27" customFormat="1"/>
    <row r="725" s="27" customFormat="1"/>
    <row r="726" s="27" customFormat="1"/>
    <row r="727" s="27" customFormat="1"/>
    <row r="728" s="27" customFormat="1"/>
    <row r="729" s="27" customFormat="1"/>
    <row r="730" s="27" customFormat="1"/>
    <row r="731" s="27" customFormat="1"/>
    <row r="732" s="27" customFormat="1"/>
    <row r="733" s="27" customFormat="1"/>
    <row r="734" s="27" customFormat="1"/>
    <row r="735" s="27" customFormat="1"/>
    <row r="736" s="27" customFormat="1"/>
    <row r="737" s="27" customFormat="1"/>
    <row r="738" s="27" customFormat="1"/>
    <row r="739" s="27" customFormat="1"/>
    <row r="740" s="27" customFormat="1"/>
    <row r="741" s="27" customFormat="1"/>
    <row r="742" s="27" customFormat="1"/>
    <row r="743" s="27" customFormat="1"/>
    <row r="744" s="27" customFormat="1"/>
    <row r="745" s="27" customFormat="1"/>
    <row r="746" s="27" customFormat="1"/>
    <row r="747" s="27" customFormat="1"/>
    <row r="748" s="27" customFormat="1"/>
    <row r="749" s="27" customFormat="1"/>
    <row r="750" s="27" customFormat="1"/>
    <row r="751" s="27" customFormat="1"/>
    <row r="752" s="27" customFormat="1"/>
    <row r="753" s="27" customFormat="1"/>
    <row r="754" s="27" customFormat="1"/>
    <row r="755" s="27" customFormat="1"/>
    <row r="756" s="27" customFormat="1"/>
    <row r="757" s="27" customFormat="1"/>
    <row r="758" s="27" customFormat="1"/>
    <row r="759" s="27" customFormat="1"/>
    <row r="760" s="27" customFormat="1"/>
    <row r="761" s="27" customFormat="1"/>
    <row r="762" s="27" customFormat="1"/>
    <row r="763" s="27" customFormat="1"/>
    <row r="764" s="27" customFormat="1"/>
    <row r="765" s="27" customFormat="1"/>
    <row r="766" s="27" customFormat="1"/>
    <row r="767" s="27" customFormat="1"/>
    <row r="768" s="27" customFormat="1"/>
    <row r="769" s="27" customFormat="1"/>
    <row r="770" s="27" customFormat="1"/>
    <row r="771" s="27" customFormat="1"/>
    <row r="772" s="27" customFormat="1"/>
    <row r="773" s="27" customFormat="1"/>
    <row r="774" s="27" customFormat="1"/>
    <row r="775" s="27" customFormat="1"/>
    <row r="776" s="27" customFormat="1"/>
    <row r="777" s="27" customFormat="1"/>
    <row r="778" s="27" customFormat="1"/>
    <row r="779" s="27" customFormat="1"/>
    <row r="780" s="27" customFormat="1"/>
    <row r="781" s="27" customFormat="1"/>
    <row r="782" s="27" customFormat="1"/>
    <row r="783" s="27" customFormat="1"/>
    <row r="784" s="27" customFormat="1"/>
    <row r="785" s="27" customFormat="1"/>
    <row r="786" s="27" customFormat="1"/>
    <row r="787" s="27" customFormat="1"/>
    <row r="788" s="27" customFormat="1"/>
    <row r="789" s="27" customFormat="1"/>
    <row r="790" s="27" customFormat="1"/>
    <row r="791" s="27" customFormat="1"/>
    <row r="792" s="27" customFormat="1"/>
    <row r="793" s="27" customFormat="1"/>
    <row r="794" s="27" customFormat="1"/>
    <row r="795" s="27" customFormat="1"/>
    <row r="796" s="27" customFormat="1"/>
    <row r="797" s="27" customFormat="1"/>
    <row r="798" s="27" customFormat="1"/>
    <row r="799" s="27" customFormat="1"/>
    <row r="800" s="27" customFormat="1"/>
    <row r="801" s="27" customFormat="1"/>
    <row r="802" s="27" customFormat="1"/>
    <row r="803" s="27" customFormat="1"/>
    <row r="804" s="27" customFormat="1"/>
    <row r="805" s="27" customFormat="1"/>
    <row r="806" s="27" customFormat="1"/>
    <row r="807" s="27" customFormat="1"/>
    <row r="808" s="27" customFormat="1"/>
    <row r="809" s="27" customFormat="1"/>
    <row r="810" s="27" customFormat="1"/>
    <row r="811" s="27" customFormat="1"/>
    <row r="812" s="27" customFormat="1"/>
    <row r="813" s="27" customFormat="1"/>
    <row r="814" s="27" customFormat="1"/>
    <row r="815" s="27" customFormat="1"/>
    <row r="816" s="27" customFormat="1"/>
    <row r="817" s="27" customFormat="1"/>
    <row r="818" s="27" customFormat="1"/>
    <row r="819" s="27" customFormat="1"/>
    <row r="820" s="27" customFormat="1"/>
    <row r="821" s="27" customFormat="1"/>
    <row r="822" s="27" customFormat="1"/>
    <row r="823" s="27" customFormat="1"/>
    <row r="824" s="27" customFormat="1"/>
    <row r="825" s="27" customFormat="1"/>
    <row r="826" s="27" customFormat="1"/>
    <row r="827" s="27" customFormat="1"/>
    <row r="828" s="27" customFormat="1"/>
    <row r="829" s="27" customFormat="1"/>
    <row r="830" s="27" customFormat="1"/>
    <row r="831" s="27" customFormat="1"/>
    <row r="832" s="27" customFormat="1"/>
    <row r="833" s="27" customFormat="1"/>
    <row r="834" s="27" customFormat="1"/>
    <row r="835" s="27" customFormat="1"/>
    <row r="836" s="27" customFormat="1"/>
    <row r="837" s="27" customFormat="1"/>
    <row r="838" s="27" customFormat="1"/>
    <row r="839" s="27" customFormat="1"/>
    <row r="840" s="27" customFormat="1"/>
    <row r="841" s="27" customFormat="1"/>
    <row r="842" s="27" customFormat="1"/>
    <row r="843" s="27" customFormat="1"/>
    <row r="844" s="27" customFormat="1"/>
    <row r="845" s="27" customFormat="1"/>
    <row r="846" s="27" customFormat="1"/>
    <row r="847" s="27" customFormat="1"/>
    <row r="848" s="27" customFormat="1"/>
    <row r="849" s="27" customFormat="1"/>
    <row r="850" s="27" customFormat="1"/>
    <row r="851" s="27" customFormat="1"/>
    <row r="852" s="27" customFormat="1"/>
    <row r="853" s="27" customFormat="1"/>
    <row r="854" s="27" customFormat="1"/>
    <row r="855" s="27" customFormat="1"/>
    <row r="856" s="27" customFormat="1"/>
    <row r="857" s="27" customFormat="1"/>
    <row r="858" s="27" customFormat="1"/>
    <row r="859" s="27" customFormat="1"/>
    <row r="860" s="27" customFormat="1"/>
    <row r="861" s="27" customFormat="1"/>
    <row r="862" s="27" customFormat="1"/>
    <row r="863" s="27" customFormat="1"/>
    <row r="864" s="27" customFormat="1"/>
    <row r="865" s="27" customFormat="1"/>
    <row r="866" s="27" customFormat="1"/>
    <row r="867" s="27" customFormat="1"/>
    <row r="868" s="27" customFormat="1"/>
    <row r="869" s="27" customFormat="1"/>
    <row r="870" s="27" customFormat="1"/>
    <row r="871" s="27" customFormat="1"/>
    <row r="872" s="27" customFormat="1"/>
    <row r="873" s="27" customFormat="1"/>
    <row r="874" s="27" customFormat="1"/>
    <row r="875" s="27" customFormat="1"/>
    <row r="876" s="27" customFormat="1"/>
    <row r="877" s="27" customFormat="1"/>
    <row r="878" s="27" customFormat="1"/>
    <row r="879" s="27" customFormat="1"/>
    <row r="880" s="27" customFormat="1"/>
    <row r="881" s="27" customFormat="1"/>
    <row r="882" s="27" customFormat="1"/>
    <row r="883" s="27" customFormat="1"/>
    <row r="884" s="27" customFormat="1"/>
    <row r="885" s="27" customFormat="1"/>
    <row r="886" s="27" customFormat="1"/>
    <row r="887" s="27" customFormat="1"/>
    <row r="888" s="27" customFormat="1"/>
    <row r="889" s="27" customFormat="1"/>
    <row r="890" s="27" customFormat="1"/>
    <row r="891" s="27" customFormat="1"/>
    <row r="892" s="27" customFormat="1"/>
    <row r="893" s="27" customFormat="1"/>
    <row r="894" s="27" customFormat="1"/>
    <row r="895" s="27" customFormat="1"/>
    <row r="896" s="27" customFormat="1"/>
    <row r="897" s="27" customFormat="1"/>
    <row r="898" s="27" customFormat="1"/>
    <row r="899" s="27" customFormat="1"/>
    <row r="900" s="27" customFormat="1"/>
    <row r="901" s="27" customFormat="1"/>
    <row r="902" s="27" customFormat="1"/>
    <row r="903" s="27" customFormat="1"/>
    <row r="904" s="27" customFormat="1"/>
    <row r="905" s="27" customFormat="1"/>
    <row r="906" s="27" customFormat="1"/>
    <row r="907" s="27" customFormat="1"/>
    <row r="908" s="27" customFormat="1"/>
    <row r="909" s="27" customFormat="1"/>
    <row r="910" s="27" customFormat="1"/>
    <row r="911" s="27" customFormat="1"/>
    <row r="912" s="27" customFormat="1"/>
    <row r="913" s="27" customFormat="1"/>
    <row r="914" s="27" customFormat="1"/>
    <row r="915" s="27" customFormat="1"/>
    <row r="916" s="27" customFormat="1"/>
    <row r="917" s="27" customFormat="1"/>
    <row r="918" s="27" customFormat="1"/>
    <row r="919" s="27" customFormat="1"/>
    <row r="920" s="27" customFormat="1"/>
    <row r="921" s="27" customFormat="1"/>
    <row r="922" s="27" customFormat="1"/>
    <row r="923" s="27" customFormat="1"/>
    <row r="924" s="27" customFormat="1"/>
    <row r="925" s="27" customFormat="1"/>
    <row r="926" s="27" customFormat="1"/>
    <row r="927" s="27" customFormat="1"/>
    <row r="928" s="27" customFormat="1"/>
    <row r="929" s="27" customFormat="1"/>
    <row r="930" s="27" customFormat="1"/>
    <row r="931" s="27" customFormat="1"/>
    <row r="932" s="27" customFormat="1"/>
    <row r="933" s="27" customFormat="1"/>
    <row r="934" s="27" customFormat="1"/>
    <row r="935" s="27" customFormat="1"/>
    <row r="936" s="27" customFormat="1"/>
    <row r="937" s="27" customFormat="1"/>
    <row r="938" s="27" customFormat="1"/>
    <row r="939" s="27" customFormat="1"/>
    <row r="940" s="27" customFormat="1"/>
    <row r="941" s="27" customFormat="1"/>
    <row r="942" s="27" customFormat="1"/>
    <row r="943" s="27" customFormat="1"/>
    <row r="944" s="27" customFormat="1"/>
    <row r="945" s="27" customFormat="1"/>
    <row r="946" s="27" customFormat="1"/>
    <row r="947" s="27" customFormat="1"/>
    <row r="948" s="27" customFormat="1"/>
    <row r="949" s="27" customFormat="1"/>
    <row r="950" s="27" customFormat="1"/>
    <row r="951" s="27" customFormat="1"/>
    <row r="952" s="27" customFormat="1"/>
    <row r="953" s="27" customFormat="1"/>
    <row r="954" s="27" customFormat="1"/>
    <row r="955" s="27" customFormat="1"/>
    <row r="956" s="27" customFormat="1"/>
    <row r="957" s="27" customFormat="1"/>
    <row r="958" s="27" customFormat="1"/>
    <row r="959" s="27" customFormat="1"/>
    <row r="960" s="27" customFormat="1"/>
    <row r="961" s="27" customFormat="1"/>
    <row r="962" s="27" customFormat="1"/>
    <row r="963" s="27" customFormat="1"/>
    <row r="964" s="27" customFormat="1"/>
    <row r="965" s="27" customFormat="1"/>
    <row r="966" s="27" customFormat="1"/>
    <row r="967" s="27" customFormat="1"/>
    <row r="968" s="27" customFormat="1"/>
    <row r="969" s="27" customFormat="1"/>
    <row r="970" s="27" customFormat="1"/>
    <row r="971" s="27" customFormat="1"/>
    <row r="972" s="27" customFormat="1"/>
    <row r="973" s="27" customFormat="1"/>
    <row r="974" s="27" customFormat="1"/>
    <row r="975" s="27" customFormat="1"/>
    <row r="976" s="27" customFormat="1"/>
    <row r="977" s="27" customFormat="1"/>
    <row r="978" s="27" customFormat="1"/>
    <row r="979" s="27" customFormat="1"/>
    <row r="980" s="27" customFormat="1"/>
    <row r="981" s="27" customFormat="1"/>
    <row r="982" s="27" customFormat="1"/>
    <row r="983" s="27" customFormat="1"/>
    <row r="984" s="27" customFormat="1"/>
    <row r="985" s="27" customFormat="1"/>
    <row r="986" s="27" customFormat="1"/>
    <row r="987" s="27" customFormat="1"/>
    <row r="988" s="27" customFormat="1"/>
    <row r="989" s="27" customFormat="1"/>
    <row r="990" s="27" customFormat="1"/>
    <row r="991" s="27" customFormat="1"/>
    <row r="992" s="27" customFormat="1"/>
    <row r="993" s="27" customFormat="1"/>
    <row r="994" s="27" customFormat="1"/>
    <row r="995" s="27" customFormat="1"/>
    <row r="996" s="27" customFormat="1"/>
    <row r="997" s="27" customFormat="1"/>
    <row r="998" s="27" customFormat="1"/>
    <row r="999" s="27" customFormat="1"/>
    <row r="1000" s="27" customFormat="1"/>
    <row r="1001" s="27" customFormat="1"/>
    <row r="1002" s="27" customFormat="1"/>
    <row r="1003" s="27" customFormat="1"/>
    <row r="1004" s="27" customFormat="1"/>
    <row r="1005" s="27" customFormat="1"/>
    <row r="1006" s="27" customFormat="1"/>
    <row r="1007" s="27" customFormat="1"/>
    <row r="1008" s="27" customFormat="1"/>
    <row r="1009" s="27" customFormat="1"/>
    <row r="1010" s="27" customFormat="1"/>
    <row r="1011" s="27" customFormat="1"/>
    <row r="1012" s="27" customFormat="1"/>
    <row r="1013" s="27" customFormat="1"/>
    <row r="1014" s="27" customFormat="1"/>
    <row r="1015" s="27" customFormat="1"/>
    <row r="1016" s="27" customFormat="1"/>
    <row r="1017" s="27" customFormat="1"/>
    <row r="1018" s="27" customFormat="1"/>
    <row r="1019" s="27" customFormat="1"/>
    <row r="1020" s="27" customFormat="1"/>
    <row r="1021" s="27" customFormat="1"/>
    <row r="1022" s="27" customFormat="1"/>
    <row r="1023" s="27" customFormat="1"/>
    <row r="1024" s="27" customFormat="1"/>
    <row r="1025" s="27" customFormat="1"/>
    <row r="1026" s="27" customFormat="1"/>
    <row r="1027" s="27" customFormat="1"/>
    <row r="1028" s="27" customFormat="1"/>
    <row r="1029" s="27" customFormat="1"/>
    <row r="1030" s="27" customFormat="1"/>
    <row r="1031" s="27" customFormat="1"/>
    <row r="1032" s="27" customFormat="1"/>
    <row r="1033" s="27" customFormat="1"/>
    <row r="1034" s="27" customFormat="1"/>
    <row r="1035" s="27" customFormat="1"/>
    <row r="1036" s="27" customFormat="1"/>
    <row r="1037" s="27" customFormat="1"/>
    <row r="1038" s="27" customFormat="1"/>
    <row r="1039" s="27" customFormat="1"/>
    <row r="1040" s="27" customFormat="1"/>
    <row r="1041" s="27" customFormat="1"/>
    <row r="1042" s="27" customFormat="1"/>
    <row r="1043" s="27" customFormat="1"/>
    <row r="1044" s="27" customFormat="1"/>
    <row r="1045" s="27" customFormat="1"/>
    <row r="1046" s="27" customFormat="1"/>
    <row r="1047" s="27" customFormat="1"/>
    <row r="1048" s="27" customFormat="1"/>
    <row r="1049" s="27" customFormat="1"/>
    <row r="1050" s="27" customFormat="1"/>
    <row r="1051" s="27" customFormat="1"/>
    <row r="1052" s="27" customFormat="1"/>
    <row r="1053" s="27" customFormat="1"/>
    <row r="1054" s="27" customFormat="1"/>
    <row r="1055" s="27" customFormat="1"/>
    <row r="1056" s="27" customFormat="1"/>
    <row r="1057" s="27" customFormat="1"/>
    <row r="1058" s="27" customFormat="1"/>
    <row r="1059" s="27" customFormat="1"/>
    <row r="1060" s="27" customFormat="1"/>
    <row r="1061" s="27" customFormat="1"/>
    <row r="1062" s="27" customFormat="1"/>
    <row r="1063" s="27" customFormat="1"/>
    <row r="1064" s="27" customFormat="1"/>
    <row r="1065" s="27" customFormat="1"/>
    <row r="1066" s="27" customFormat="1"/>
    <row r="1067" s="27" customFormat="1"/>
    <row r="1068" s="27" customFormat="1"/>
    <row r="1069" s="27" customFormat="1"/>
    <row r="1070" s="27" customFormat="1"/>
    <row r="1071" s="27" customFormat="1"/>
    <row r="1072" s="27" customFormat="1"/>
    <row r="1073" s="27" customFormat="1"/>
    <row r="1074" s="27" customFormat="1"/>
    <row r="1075" s="27" customFormat="1"/>
    <row r="1076" s="27" customFormat="1"/>
    <row r="1077" s="27" customFormat="1"/>
    <row r="1078" s="27" customFormat="1"/>
    <row r="1079" s="27" customFormat="1"/>
    <row r="1080" s="27" customFormat="1"/>
    <row r="1081" s="27" customFormat="1"/>
    <row r="1082" s="27" customFormat="1"/>
    <row r="1083" s="27" customFormat="1"/>
    <row r="1084" s="27" customFormat="1"/>
    <row r="1085" s="27" customFormat="1"/>
    <row r="1086" s="27" customFormat="1"/>
    <row r="1087" s="27" customFormat="1"/>
    <row r="1088" s="27" customFormat="1"/>
    <row r="1089" s="27" customFormat="1"/>
    <row r="1090" s="27" customFormat="1"/>
    <row r="1091" s="27" customFormat="1"/>
    <row r="1092" s="27" customFormat="1"/>
    <row r="1093" s="27" customFormat="1"/>
    <row r="1094" s="27" customFormat="1"/>
    <row r="1095" s="27" customFormat="1"/>
    <row r="1096" s="27" customFormat="1"/>
    <row r="1097" s="27" customFormat="1"/>
    <row r="1098" s="27" customFormat="1"/>
    <row r="1099" s="27" customFormat="1"/>
    <row r="1100" s="27" customFormat="1"/>
    <row r="1101" s="27" customFormat="1"/>
    <row r="1102" s="27" customFormat="1"/>
    <row r="1103" s="27" customFormat="1"/>
    <row r="1104" s="27" customFormat="1"/>
    <row r="1105" s="27" customFormat="1"/>
    <row r="1106" s="27" customFormat="1"/>
    <row r="1107" s="27" customFormat="1"/>
    <row r="1108" s="27" customFormat="1"/>
    <row r="1109" s="27" customFormat="1"/>
    <row r="1110" s="27" customFormat="1"/>
    <row r="1111" s="27" customFormat="1"/>
    <row r="1112" s="27" customFormat="1"/>
    <row r="1113" s="27" customFormat="1"/>
    <row r="1114" s="27" customFormat="1"/>
    <row r="1115" s="27" customFormat="1"/>
    <row r="1116" s="27" customFormat="1"/>
    <row r="1117" s="27" customFormat="1"/>
    <row r="1118" s="27" customFormat="1"/>
    <row r="1119" s="27" customFormat="1"/>
    <row r="1120" s="27" customFormat="1"/>
    <row r="1121" s="27" customFormat="1"/>
    <row r="1122" s="27" customFormat="1"/>
    <row r="1123" s="27" customFormat="1"/>
    <row r="1124" s="27" customFormat="1"/>
    <row r="1125" s="27" customFormat="1"/>
    <row r="1126" s="27" customFormat="1"/>
    <row r="1127" s="27" customFormat="1"/>
    <row r="1128" s="27" customFormat="1"/>
    <row r="1129" s="27" customFormat="1"/>
    <row r="1130" s="27" customFormat="1"/>
    <row r="1131" s="27" customFormat="1"/>
    <row r="1132" s="27" customFormat="1"/>
    <row r="1133" s="27" customFormat="1"/>
    <row r="1134" s="27" customFormat="1"/>
    <row r="1135" s="27" customFormat="1"/>
    <row r="1136" s="27" customFormat="1"/>
    <row r="1137" s="27" customFormat="1"/>
    <row r="1138" s="27" customFormat="1"/>
    <row r="1139" s="27" customFormat="1"/>
    <row r="1140" s="27" customFormat="1"/>
    <row r="1141" s="27" customFormat="1"/>
    <row r="1142" s="27" customFormat="1"/>
    <row r="1143" s="27" customFormat="1"/>
    <row r="1144" s="27" customFormat="1"/>
    <row r="1145" s="27" customFormat="1"/>
    <row r="1146" s="27" customFormat="1"/>
    <row r="1147" s="27" customFormat="1"/>
    <row r="1148" s="27" customFormat="1"/>
    <row r="1149" s="27" customFormat="1"/>
    <row r="1150" s="27" customFormat="1"/>
    <row r="1151" s="27" customFormat="1"/>
    <row r="1152" s="27" customFormat="1"/>
    <row r="1153" s="27" customFormat="1"/>
    <row r="1154" s="27" customFormat="1"/>
    <row r="1155" s="27" customFormat="1"/>
    <row r="1156" s="27" customFormat="1"/>
    <row r="1157" s="27" customFormat="1"/>
    <row r="1158" s="27" customFormat="1"/>
    <row r="1159" s="27" customFormat="1"/>
    <row r="1160" s="27" customFormat="1"/>
    <row r="1161" s="27" customFormat="1"/>
    <row r="1162" s="27" customFormat="1"/>
    <row r="1163" s="27" customFormat="1"/>
    <row r="1164" s="27" customFormat="1"/>
    <row r="1165" s="27" customFormat="1"/>
    <row r="1166" s="27" customFormat="1"/>
    <row r="1167" s="27" customFormat="1"/>
    <row r="1168" s="27" customFormat="1"/>
    <row r="1169" s="27" customFormat="1"/>
    <row r="1170" s="27" customFormat="1"/>
    <row r="1171" s="27" customFormat="1"/>
    <row r="1172" s="27" customFormat="1"/>
    <row r="1173" s="27" customFormat="1"/>
    <row r="1174" s="27" customFormat="1"/>
    <row r="1175" s="27" customFormat="1"/>
    <row r="1176" s="27" customFormat="1"/>
    <row r="1177" s="27" customFormat="1"/>
    <row r="1178" s="27" customFormat="1"/>
    <row r="1179" s="27" customFormat="1"/>
    <row r="1180" s="27" customFormat="1"/>
    <row r="1181" s="27" customFormat="1"/>
    <row r="1182" s="27" customFormat="1"/>
    <row r="1183" s="27" customFormat="1"/>
    <row r="1184" s="27" customFormat="1"/>
    <row r="1185" s="27" customFormat="1"/>
    <row r="1186" s="27" customFormat="1"/>
    <row r="1187" s="27" customFormat="1"/>
    <row r="1188" s="27" customFormat="1"/>
    <row r="1189" s="27" customFormat="1"/>
    <row r="1190" s="27" customFormat="1"/>
    <row r="1191" s="27" customFormat="1"/>
    <row r="1192" s="27" customFormat="1"/>
    <row r="1193" s="27" customFormat="1"/>
    <row r="1194" s="27" customFormat="1"/>
    <row r="1195" s="27" customFormat="1"/>
    <row r="1196" s="27" customFormat="1"/>
    <row r="1197" s="27" customFormat="1"/>
    <row r="1198" s="27" customFormat="1"/>
    <row r="1199" s="27" customFormat="1"/>
    <row r="1200" s="27" customFormat="1"/>
    <row r="1201" s="27" customFormat="1"/>
    <row r="1202" s="27" customFormat="1"/>
    <row r="1203" s="27" customFormat="1"/>
    <row r="1204" s="27" customFormat="1"/>
    <row r="1205" s="27" customFormat="1"/>
    <row r="1206" s="27" customFormat="1"/>
    <row r="1207" s="27" customFormat="1"/>
    <row r="1208" s="27" customFormat="1"/>
    <row r="1209" s="27" customFormat="1"/>
    <row r="1210" s="27" customFormat="1"/>
    <row r="1211" s="27" customFormat="1"/>
    <row r="1212" s="27" customFormat="1"/>
    <row r="1213" s="27" customFormat="1"/>
    <row r="1214" s="27" customFormat="1"/>
    <row r="1215" s="27" customFormat="1"/>
    <row r="1216" s="27" customFormat="1"/>
    <row r="1217" s="27" customFormat="1"/>
    <row r="1218" s="27" customFormat="1"/>
    <row r="1219" s="27" customFormat="1"/>
    <row r="1220" s="27" customFormat="1"/>
    <row r="1221" s="27" customFormat="1"/>
    <row r="1222" s="27" customFormat="1"/>
    <row r="1223" s="27" customFormat="1"/>
    <row r="1224" s="27" customFormat="1"/>
    <row r="1225" s="27" customFormat="1"/>
    <row r="1226" s="27" customFormat="1"/>
    <row r="1227" s="27" customFormat="1"/>
    <row r="1228" s="27" customFormat="1"/>
    <row r="1229" s="27" customFormat="1"/>
    <row r="1230" s="27" customFormat="1"/>
    <row r="1231" s="27" customFormat="1"/>
    <row r="1232" s="27" customFormat="1"/>
    <row r="1233" s="27" customFormat="1"/>
    <row r="1234" s="27" customFormat="1"/>
    <row r="1235" s="27" customFormat="1"/>
    <row r="1236" s="27" customFormat="1"/>
    <row r="1237" s="27" customFormat="1"/>
    <row r="1238" s="27" customFormat="1"/>
    <row r="1239" s="27" customFormat="1"/>
    <row r="1240" s="27" customFormat="1"/>
    <row r="1241" s="27" customFormat="1"/>
    <row r="1242" s="27" customFormat="1"/>
    <row r="1243" s="27" customFormat="1"/>
    <row r="1244" s="27" customFormat="1"/>
    <row r="1245" s="27" customFormat="1"/>
    <row r="1246" s="27" customFormat="1"/>
    <row r="1247" s="27" customFormat="1"/>
    <row r="1248" s="27" customFormat="1"/>
    <row r="1249" s="27" customFormat="1"/>
    <row r="1250" s="27" customFormat="1"/>
    <row r="1251" s="27" customFormat="1"/>
    <row r="1252" s="27" customFormat="1"/>
    <row r="1253" s="27" customFormat="1"/>
    <row r="1254" s="27" customFormat="1"/>
    <row r="1255" s="27" customFormat="1"/>
    <row r="1256" s="27" customFormat="1"/>
    <row r="1257" s="27" customFormat="1"/>
    <row r="1258" s="27" customFormat="1"/>
    <row r="1259" s="27" customFormat="1"/>
    <row r="1260" s="27" customFormat="1"/>
    <row r="1261" s="27" customFormat="1"/>
    <row r="1262" s="27" customFormat="1"/>
    <row r="1263" s="27" customFormat="1"/>
    <row r="1264" s="27" customFormat="1"/>
    <row r="1265" s="27" customFormat="1"/>
    <row r="1266" s="27" customFormat="1"/>
    <row r="1267" s="27" customFormat="1"/>
    <row r="1268" s="27" customFormat="1"/>
    <row r="1269" s="27" customFormat="1"/>
    <row r="1270" s="27" customFormat="1"/>
    <row r="1271" s="27" customFormat="1"/>
    <row r="1272" s="27" customFormat="1"/>
    <row r="1273" s="27" customFormat="1"/>
    <row r="1274" s="27" customFormat="1"/>
    <row r="1275" s="27" customFormat="1"/>
    <row r="1276" s="27" customFormat="1"/>
    <row r="1277" s="27" customFormat="1"/>
    <row r="1278" s="27" customFormat="1"/>
    <row r="1279" s="27" customFormat="1"/>
    <row r="1280" s="27" customFormat="1"/>
    <row r="1281" s="27" customFormat="1"/>
    <row r="1282" s="27" customFormat="1"/>
    <row r="1283" s="27" customFormat="1"/>
    <row r="1284" s="27" customFormat="1"/>
    <row r="1285" s="27" customFormat="1"/>
    <row r="1286" s="27" customFormat="1"/>
    <row r="1287" s="27" customFormat="1"/>
    <row r="1288" s="27" customFormat="1"/>
    <row r="1289" s="27" customFormat="1"/>
    <row r="1290" s="27" customFormat="1"/>
    <row r="1291" s="27" customFormat="1"/>
    <row r="1292" s="27" customFormat="1"/>
    <row r="1293" s="27" customFormat="1"/>
    <row r="1294" s="27" customFormat="1"/>
    <row r="1295" s="27" customFormat="1"/>
    <row r="1296" s="27" customFormat="1"/>
    <row r="1297" s="27" customFormat="1"/>
    <row r="1298" s="27" customFormat="1"/>
    <row r="1299" s="27" customFormat="1"/>
    <row r="1300" s="27" customFormat="1"/>
    <row r="1301" s="27" customFormat="1"/>
    <row r="1302" s="27" customFormat="1"/>
    <row r="1303" s="27" customFormat="1"/>
    <row r="1304" s="27" customFormat="1"/>
    <row r="1305" s="27" customFormat="1"/>
    <row r="1306" s="27" customFormat="1"/>
    <row r="1307" s="27" customFormat="1"/>
    <row r="1308" s="27" customFormat="1"/>
    <row r="1309" s="27" customFormat="1"/>
    <row r="1310" s="27" customFormat="1"/>
    <row r="1311" s="27" customFormat="1"/>
    <row r="1312" s="27" customFormat="1"/>
    <row r="1313" s="27" customFormat="1"/>
    <row r="1314" s="27" customFormat="1"/>
    <row r="1315" s="27" customFormat="1"/>
    <row r="1316" s="27" customFormat="1"/>
    <row r="1317" s="27" customFormat="1"/>
    <row r="1318" s="27" customFormat="1"/>
    <row r="1319" s="27" customFormat="1"/>
    <row r="1320" s="27" customFormat="1"/>
    <row r="1321" s="27" customFormat="1"/>
    <row r="1322" s="27" customFormat="1"/>
    <row r="1323" s="27" customFormat="1"/>
    <row r="1324" s="27" customFormat="1"/>
    <row r="1325" s="27" customFormat="1"/>
    <row r="1326" s="27" customFormat="1"/>
    <row r="1327" s="27" customFormat="1"/>
    <row r="1328" s="27" customFormat="1"/>
    <row r="1329" s="27" customFormat="1"/>
    <row r="1330" s="27" customFormat="1"/>
    <row r="1331" s="27" customFormat="1"/>
    <row r="1332" s="27" customFormat="1"/>
    <row r="1333" s="27" customFormat="1"/>
    <row r="1334" s="27" customFormat="1"/>
    <row r="1335" s="27" customFormat="1"/>
    <row r="1336" s="27" customFormat="1"/>
    <row r="1337" s="27" customFormat="1"/>
    <row r="1338" s="27" customFormat="1"/>
    <row r="1339" s="27" customFormat="1"/>
    <row r="1340" s="27" customFormat="1"/>
    <row r="1341" s="27" customFormat="1"/>
    <row r="1342" s="27" customFormat="1"/>
    <row r="1343" s="27" customFormat="1"/>
    <row r="1344" s="27" customFormat="1"/>
    <row r="1345" s="27" customFormat="1"/>
    <row r="1346" s="27" customFormat="1"/>
    <row r="1347" s="27" customFormat="1"/>
    <row r="1348" s="27" customFormat="1"/>
    <row r="1349" s="27" customFormat="1"/>
    <row r="1350" s="27" customFormat="1"/>
    <row r="1351" s="27" customFormat="1"/>
    <row r="1352" s="27" customFormat="1"/>
    <row r="1353" s="27" customFormat="1"/>
    <row r="1354" s="27" customFormat="1"/>
    <row r="1355" s="27" customFormat="1"/>
    <row r="1356" s="27" customFormat="1"/>
    <row r="1357" s="27" customFormat="1"/>
    <row r="1358" s="27" customFormat="1"/>
    <row r="1359" s="27" customFormat="1"/>
    <row r="1360" s="27" customFormat="1"/>
    <row r="1361" s="27" customFormat="1"/>
    <row r="1362" s="27" customFormat="1"/>
    <row r="1363" s="27" customFormat="1"/>
    <row r="1364" s="27" customFormat="1"/>
    <row r="1365" s="27" customFormat="1"/>
    <row r="1366" s="27" customFormat="1"/>
    <row r="1367" s="27" customFormat="1"/>
    <row r="1368" s="27" customFormat="1"/>
    <row r="1369" s="27" customFormat="1"/>
    <row r="1370" s="27" customFormat="1"/>
    <row r="1371" s="27" customFormat="1"/>
    <row r="1372" s="27" customFormat="1"/>
    <row r="1373" s="27" customFormat="1"/>
    <row r="1374" s="27" customFormat="1"/>
    <row r="1375" s="27" customFormat="1"/>
    <row r="1376" s="27" customFormat="1"/>
    <row r="1377" s="27" customFormat="1"/>
    <row r="1378" s="27" customFormat="1"/>
    <row r="1379" s="27" customFormat="1"/>
    <row r="1380" s="27" customFormat="1"/>
    <row r="1381" s="27" customFormat="1"/>
    <row r="1382" s="27" customFormat="1"/>
    <row r="1383" s="27" customFormat="1"/>
    <row r="1384" s="27" customFormat="1"/>
    <row r="1385" s="27" customFormat="1"/>
    <row r="1386" s="27" customFormat="1"/>
    <row r="1387" s="27" customFormat="1"/>
    <row r="1388" s="27" customFormat="1"/>
    <row r="1389" s="27" customFormat="1"/>
    <row r="1390" s="27" customFormat="1"/>
    <row r="1391" s="27" customFormat="1"/>
    <row r="1392" s="27" customFormat="1"/>
    <row r="1393" s="27" customFormat="1"/>
    <row r="1394" s="27" customFormat="1"/>
    <row r="1395" s="27" customFormat="1"/>
    <row r="1396" s="27" customFormat="1"/>
    <row r="1397" s="27" customFormat="1"/>
    <row r="1398" s="27" customFormat="1"/>
    <row r="1399" s="27" customFormat="1"/>
    <row r="1400" s="27" customFormat="1"/>
    <row r="1401" s="27" customFormat="1"/>
    <row r="1402" s="27" customFormat="1"/>
    <row r="1403" s="27" customFormat="1"/>
    <row r="1404" s="27" customFormat="1"/>
    <row r="1405" s="27" customFormat="1"/>
    <row r="1406" s="27" customFormat="1"/>
    <row r="1407" s="27" customFormat="1"/>
    <row r="1408" s="27" customFormat="1"/>
    <row r="1409" s="27" customFormat="1"/>
    <row r="1410" s="27" customFormat="1"/>
    <row r="1411" s="27" customFormat="1"/>
    <row r="1412" s="27" customFormat="1"/>
    <row r="1413" s="27" customFormat="1"/>
    <row r="1414" s="27" customFormat="1"/>
    <row r="1415" s="27" customFormat="1"/>
    <row r="1416" s="27" customFormat="1"/>
    <row r="1417" s="27" customFormat="1"/>
    <row r="1418" s="27" customFormat="1"/>
    <row r="1419" s="27" customFormat="1"/>
    <row r="1420" s="27" customFormat="1"/>
    <row r="1421" s="27" customFormat="1"/>
    <row r="1422" s="27" customFormat="1"/>
    <row r="1423" s="27" customFormat="1"/>
    <row r="1424" s="27" customFormat="1"/>
    <row r="1425" s="27" customFormat="1"/>
    <row r="1426" s="27" customFormat="1"/>
    <row r="1427" s="27" customFormat="1"/>
    <row r="1428" s="27" customFormat="1"/>
    <row r="1429" s="27" customFormat="1"/>
    <row r="1430" s="27" customFormat="1"/>
    <row r="1431" s="27" customFormat="1"/>
    <row r="1432" s="27" customFormat="1"/>
    <row r="1433" s="27" customFormat="1"/>
    <row r="1434" s="27" customFormat="1"/>
    <row r="1435" s="27" customFormat="1"/>
    <row r="1436" s="27" customFormat="1"/>
    <row r="1437" s="27" customFormat="1"/>
    <row r="1438" s="27" customFormat="1"/>
    <row r="1439" s="27" customFormat="1"/>
    <row r="1440" s="27" customFormat="1"/>
    <row r="1441" s="27" customFormat="1"/>
    <row r="1442" s="27" customFormat="1"/>
    <row r="1443" s="27" customFormat="1"/>
    <row r="1444" s="27" customFormat="1"/>
    <row r="1445" s="27" customFormat="1"/>
    <row r="1446" s="27" customFormat="1"/>
    <row r="1447" s="27" customFormat="1"/>
    <row r="1448" s="27" customFormat="1"/>
    <row r="1449" s="27" customFormat="1"/>
    <row r="1450" s="27" customFormat="1"/>
    <row r="1451" s="27" customFormat="1"/>
    <row r="1452" s="27" customFormat="1"/>
    <row r="1453" s="27" customFormat="1"/>
    <row r="1454" s="27" customFormat="1"/>
    <row r="1455" s="27" customFormat="1"/>
    <row r="1456" s="27" customFormat="1"/>
    <row r="1457" s="27" customFormat="1"/>
    <row r="1458" s="27" customFormat="1"/>
    <row r="1459" s="27" customFormat="1"/>
    <row r="1460" s="27" customFormat="1"/>
    <row r="1461" s="27" customFormat="1"/>
    <row r="1462" s="27" customFormat="1"/>
    <row r="1463" s="27" customFormat="1"/>
    <row r="1464" s="27" customFormat="1"/>
    <row r="1465" s="27" customFormat="1"/>
    <row r="1466" s="27" customFormat="1"/>
    <row r="1467" s="27" customFormat="1"/>
    <row r="1468" s="27" customFormat="1"/>
    <row r="1469" s="27" customFormat="1"/>
    <row r="1470" s="27" customFormat="1"/>
    <row r="1471" s="27" customFormat="1"/>
    <row r="1472" s="27" customFormat="1"/>
    <row r="1473" s="27" customFormat="1"/>
    <row r="1474" s="27" customFormat="1"/>
    <row r="1475" s="27" customFormat="1"/>
    <row r="1476" s="27" customFormat="1"/>
    <row r="1477" s="27" customFormat="1"/>
    <row r="1478" s="27" customFormat="1"/>
    <row r="1479" s="27" customFormat="1"/>
    <row r="1480" s="27" customFormat="1"/>
    <row r="1481" s="27" customFormat="1"/>
    <row r="1482" s="27" customFormat="1"/>
    <row r="1483" s="27" customFormat="1"/>
    <row r="1484" s="27" customFormat="1"/>
    <row r="1485" s="27" customFormat="1"/>
    <row r="1486" s="27" customFormat="1"/>
    <row r="1487" s="27" customFormat="1"/>
    <row r="1488" s="27" customFormat="1"/>
    <row r="1489" s="27" customFormat="1"/>
    <row r="1490" s="27" customFormat="1"/>
    <row r="1491" s="27" customFormat="1"/>
    <row r="1492" s="27" customFormat="1"/>
    <row r="1493" s="27" customFormat="1"/>
    <row r="1494" s="27" customFormat="1"/>
    <row r="1495" s="27" customFormat="1"/>
    <row r="1496" s="27" customFormat="1"/>
    <row r="1497" s="27" customFormat="1"/>
    <row r="1498" s="27" customFormat="1"/>
    <row r="1499" s="27" customFormat="1"/>
    <row r="1500" s="27" customFormat="1"/>
    <row r="1501" s="27" customFormat="1"/>
    <row r="1502" s="27" customFormat="1"/>
    <row r="1503" s="27" customFormat="1"/>
    <row r="1504" s="27" customFormat="1"/>
    <row r="1505" s="27" customFormat="1"/>
    <row r="1506" s="27" customFormat="1"/>
    <row r="1507" s="27" customFormat="1"/>
    <row r="1508" s="27" customFormat="1"/>
    <row r="1509" s="27" customFormat="1"/>
    <row r="1510" s="27" customFormat="1"/>
    <row r="1511" s="27" customFormat="1"/>
    <row r="1512" s="27" customFormat="1"/>
    <row r="1513" s="27" customFormat="1"/>
    <row r="1514" s="27" customFormat="1"/>
    <row r="1515" s="27" customFormat="1"/>
    <row r="1516" s="27" customFormat="1"/>
    <row r="1517" s="27" customFormat="1"/>
    <row r="1518" s="27" customFormat="1"/>
    <row r="1519" s="27" customFormat="1"/>
    <row r="1520" s="27" customFormat="1"/>
    <row r="1521" s="27" customFormat="1"/>
    <row r="1522" s="27" customFormat="1"/>
    <row r="1523" s="27" customFormat="1"/>
    <row r="1524" s="27" customFormat="1"/>
    <row r="1525" s="27" customFormat="1"/>
    <row r="1526" s="27" customFormat="1"/>
    <row r="1527" s="27" customFormat="1"/>
    <row r="1528" s="27" customFormat="1"/>
    <row r="1529" s="27" customFormat="1"/>
    <row r="1530" s="27" customFormat="1"/>
    <row r="1531" s="27" customFormat="1"/>
    <row r="1532" s="27" customFormat="1"/>
    <row r="1533" s="27" customFormat="1"/>
    <row r="1534" s="27" customFormat="1"/>
    <row r="1535" s="27" customFormat="1"/>
    <row r="1536" s="27" customFormat="1"/>
    <row r="1537" s="27" customFormat="1"/>
    <row r="1538" s="27" customFormat="1"/>
    <row r="1539" s="27" customFormat="1"/>
    <row r="1540" s="27" customFormat="1"/>
    <row r="1541" s="27" customFormat="1"/>
    <row r="1542" s="27" customFormat="1"/>
    <row r="1543" s="27" customFormat="1"/>
    <row r="1544" s="27" customFormat="1"/>
    <row r="1545" s="27" customFormat="1"/>
    <row r="1546" s="27" customFormat="1"/>
    <row r="1547" s="27" customFormat="1"/>
    <row r="1548" s="27" customFormat="1"/>
    <row r="1549" s="27" customFormat="1"/>
    <row r="1550" s="27" customFormat="1"/>
    <row r="1551" s="27" customFormat="1"/>
    <row r="1552" s="27" customFormat="1"/>
    <row r="1553" s="27" customFormat="1"/>
    <row r="1554" s="27" customFormat="1"/>
    <row r="1555" s="27" customFormat="1"/>
    <row r="1556" s="27" customFormat="1"/>
    <row r="1557" s="27" customFormat="1"/>
    <row r="1558" s="27" customFormat="1"/>
    <row r="1559" s="27" customFormat="1"/>
    <row r="1560" s="27" customFormat="1"/>
    <row r="1561" s="27" customFormat="1"/>
    <row r="1562" s="27" customFormat="1"/>
    <row r="1563" s="27" customFormat="1"/>
    <row r="1564" s="27" customFormat="1"/>
    <row r="1565" s="27" customFormat="1"/>
    <row r="1566" s="27" customFormat="1"/>
    <row r="1567" s="27" customFormat="1"/>
    <row r="1568" s="27" customFormat="1"/>
    <row r="1569" s="27" customFormat="1"/>
    <row r="1570" s="27" customFormat="1"/>
    <row r="1571" s="27" customFormat="1"/>
    <row r="1572" s="27" customFormat="1"/>
    <row r="1573" s="27" customFormat="1"/>
    <row r="1574" s="27" customFormat="1"/>
    <row r="1575" s="27" customFormat="1"/>
    <row r="1576" s="27" customFormat="1"/>
    <row r="1577" s="27" customFormat="1"/>
    <row r="1578" s="27" customFormat="1"/>
    <row r="1579" s="27" customFormat="1"/>
    <row r="1580" s="27" customFormat="1"/>
    <row r="1581" s="27" customFormat="1"/>
    <row r="1582" s="27" customFormat="1"/>
    <row r="1583" s="27" customFormat="1"/>
    <row r="1584" s="27" customFormat="1"/>
    <row r="1585" s="27" customFormat="1"/>
    <row r="1586" s="27" customFormat="1"/>
    <row r="1587" s="27" customFormat="1"/>
    <row r="1588" s="27" customFormat="1"/>
    <row r="1589" s="27" customFormat="1"/>
    <row r="1590" s="27" customFormat="1"/>
    <row r="1591" s="27" customFormat="1"/>
    <row r="1592" s="27" customFormat="1"/>
    <row r="1593" s="27" customFormat="1"/>
    <row r="1594" s="27" customFormat="1"/>
    <row r="1595" s="27" customFormat="1"/>
    <row r="1596" s="27" customFormat="1"/>
    <row r="1597" s="27" customFormat="1"/>
    <row r="1598" s="27" customFormat="1"/>
    <row r="1599" s="27" customFormat="1"/>
    <row r="1600" s="27" customFormat="1"/>
    <row r="1601" s="27" customFormat="1"/>
    <row r="1602" s="27" customFormat="1"/>
    <row r="1603" s="27" customFormat="1"/>
    <row r="1604" s="27" customFormat="1"/>
    <row r="1605" s="27" customFormat="1"/>
    <row r="1606" s="27" customFormat="1"/>
    <row r="1607" s="27" customFormat="1"/>
    <row r="1608" s="27" customFormat="1"/>
    <row r="1609" s="27" customFormat="1"/>
    <row r="1610" s="27" customFormat="1"/>
    <row r="1611" s="27" customFormat="1"/>
    <row r="1612" s="27" customFormat="1"/>
    <row r="1613" s="27" customFormat="1"/>
    <row r="1614" s="27" customFormat="1"/>
    <row r="1615" s="27" customFormat="1"/>
    <row r="1616" s="27" customFormat="1"/>
    <row r="1617" s="27" customFormat="1"/>
    <row r="1618" s="27" customFormat="1"/>
    <row r="1619" s="27" customFormat="1"/>
    <row r="1620" s="27" customFormat="1"/>
    <row r="1621" s="27" customFormat="1"/>
    <row r="1622" s="27" customFormat="1"/>
    <row r="1623" s="27" customFormat="1"/>
    <row r="1624" s="27" customFormat="1"/>
    <row r="1625" s="27" customFormat="1"/>
    <row r="1626" s="27" customFormat="1"/>
    <row r="1627" s="27" customFormat="1"/>
    <row r="1628" s="27" customFormat="1"/>
    <row r="1629" s="27" customFormat="1"/>
    <row r="1630" s="27" customFormat="1"/>
    <row r="1631" s="27" customFormat="1"/>
    <row r="1632" s="27" customFormat="1"/>
    <row r="1633" s="27" customFormat="1"/>
    <row r="1634" s="27" customFormat="1"/>
    <row r="1635" s="27" customFormat="1"/>
    <row r="1636" s="27" customFormat="1"/>
    <row r="1637" s="27" customFormat="1"/>
    <row r="1638" s="27" customFormat="1"/>
    <row r="1639" s="27" customFormat="1"/>
    <row r="1640" s="27" customFormat="1"/>
    <row r="1641" s="27" customFormat="1"/>
    <row r="1642" s="27" customFormat="1"/>
    <row r="1643" s="27" customFormat="1"/>
    <row r="1644" s="27" customFormat="1"/>
    <row r="1645" s="27" customFormat="1"/>
    <row r="1646" s="27" customFormat="1"/>
    <row r="1647" s="27" customFormat="1"/>
    <row r="1648" s="27" customFormat="1"/>
    <row r="1649" s="27" customFormat="1"/>
    <row r="1650" s="27" customFormat="1"/>
    <row r="1651" s="27" customFormat="1"/>
    <row r="1652" s="27" customFormat="1"/>
    <row r="1653" s="27" customFormat="1"/>
    <row r="1654" s="27" customFormat="1"/>
    <row r="1655" s="27" customFormat="1"/>
    <row r="1656" s="27" customFormat="1"/>
    <row r="1657" s="27" customFormat="1"/>
    <row r="1658" s="27" customFormat="1"/>
    <row r="1659" s="27" customFormat="1"/>
    <row r="1660" s="27" customFormat="1"/>
    <row r="1661" s="27" customFormat="1"/>
    <row r="1662" s="27" customFormat="1"/>
    <row r="1663" s="27" customFormat="1"/>
    <row r="1664" s="27" customFormat="1"/>
    <row r="1665" s="27" customFormat="1"/>
    <row r="1666" s="27" customFormat="1"/>
    <row r="1667" s="27" customFormat="1"/>
    <row r="1668" s="27" customFormat="1"/>
    <row r="1669" s="27" customFormat="1"/>
    <row r="1670" s="27" customFormat="1"/>
    <row r="1671" s="27" customFormat="1"/>
    <row r="1672" s="27" customFormat="1"/>
    <row r="1673" s="27" customFormat="1"/>
    <row r="1674" s="27" customFormat="1"/>
    <row r="1675" s="27" customFormat="1"/>
    <row r="1676" s="27" customFormat="1"/>
    <row r="1677" s="27" customFormat="1"/>
    <row r="1678" s="27" customFormat="1"/>
    <row r="1679" s="27" customFormat="1"/>
    <row r="1680" s="27" customFormat="1"/>
    <row r="1681" s="27" customFormat="1"/>
    <row r="1682" s="27" customFormat="1"/>
    <row r="1683" s="27" customFormat="1"/>
    <row r="1684" s="27" customFormat="1"/>
    <row r="1685" s="27" customFormat="1"/>
    <row r="1686" s="27" customFormat="1"/>
    <row r="1687" s="27" customFormat="1"/>
    <row r="1688" s="27" customFormat="1"/>
    <row r="1689" s="27" customFormat="1"/>
    <row r="1690" s="27" customFormat="1"/>
    <row r="1691" s="27" customFormat="1"/>
    <row r="1692" s="27" customFormat="1"/>
    <row r="1693" s="27" customFormat="1"/>
    <row r="1694" s="27" customFormat="1"/>
    <row r="1695" s="27" customFormat="1"/>
    <row r="1696" s="27" customFormat="1"/>
    <row r="1697" s="27" customFormat="1"/>
    <row r="1698" s="27" customFormat="1"/>
    <row r="1699" s="27" customFormat="1"/>
    <row r="1700" s="27" customFormat="1"/>
    <row r="1701" s="27" customFormat="1"/>
    <row r="1702" s="27" customFormat="1"/>
    <row r="1703" s="27" customFormat="1"/>
    <row r="1704" s="27" customFormat="1"/>
    <row r="1705" s="27" customFormat="1"/>
    <row r="1706" s="27" customFormat="1"/>
    <row r="1707" s="27" customFormat="1"/>
    <row r="1708" s="27" customFormat="1"/>
    <row r="1709" s="27" customFormat="1"/>
    <row r="1710" s="27" customFormat="1"/>
    <row r="1711" s="27" customFormat="1"/>
    <row r="1712" s="27" customFormat="1"/>
    <row r="1713" s="27" customFormat="1"/>
    <row r="1714" s="27" customFormat="1"/>
    <row r="1715" s="27" customFormat="1"/>
    <row r="1716" s="27" customFormat="1"/>
    <row r="1717" s="27" customFormat="1"/>
    <row r="1718" s="27" customFormat="1"/>
    <row r="1719" s="27" customFormat="1"/>
    <row r="1720" s="27" customFormat="1"/>
    <row r="1721" s="27" customFormat="1"/>
    <row r="1722" s="27" customFormat="1"/>
    <row r="1723" s="27" customFormat="1"/>
    <row r="1724" s="27" customFormat="1"/>
    <row r="1725" s="27" customFormat="1"/>
    <row r="1726" s="27" customFormat="1"/>
    <row r="1727" s="27" customFormat="1"/>
    <row r="1728" s="27" customFormat="1"/>
    <row r="1729" s="27" customFormat="1"/>
    <row r="1730" s="27" customFormat="1"/>
    <row r="1731" s="27" customFormat="1"/>
    <row r="1732" s="27" customFormat="1"/>
    <row r="1733" s="27" customFormat="1"/>
    <row r="1734" s="27" customFormat="1"/>
    <row r="1735" s="27" customFormat="1"/>
    <row r="1736" s="27" customFormat="1"/>
    <row r="1737" s="27" customFormat="1"/>
    <row r="1738" s="27" customFormat="1"/>
    <row r="1739" s="27" customFormat="1"/>
    <row r="1740" s="27" customFormat="1"/>
    <row r="1741" s="27" customFormat="1"/>
    <row r="1742" s="27" customFormat="1"/>
    <row r="1743" s="27" customFormat="1"/>
    <row r="1744" s="27" customFormat="1"/>
    <row r="1745" s="27" customFormat="1"/>
    <row r="1746" s="27" customFormat="1"/>
    <row r="1747" s="27" customFormat="1"/>
    <row r="1748" s="27" customFormat="1"/>
    <row r="1749" s="27" customFormat="1"/>
    <row r="1750" s="27" customFormat="1"/>
    <row r="1751" s="27" customFormat="1"/>
    <row r="1752" s="27" customFormat="1"/>
    <row r="1753" s="27" customFormat="1"/>
    <row r="1754" s="27" customFormat="1"/>
    <row r="1755" s="27" customFormat="1"/>
    <row r="1756" s="27" customFormat="1"/>
    <row r="1757" s="27" customFormat="1"/>
    <row r="1758" s="27" customFormat="1"/>
    <row r="1759" s="27" customFormat="1"/>
    <row r="1760" s="27" customFormat="1"/>
    <row r="1761" s="27" customFormat="1"/>
    <row r="1762" s="27" customFormat="1"/>
    <row r="1763" s="27" customFormat="1"/>
    <row r="1764" s="27" customFormat="1"/>
    <row r="1765" s="27" customFormat="1"/>
    <row r="1766" s="27" customFormat="1"/>
    <row r="1767" s="27" customFormat="1"/>
    <row r="1768" s="27" customFormat="1"/>
    <row r="1769" s="27" customFormat="1"/>
    <row r="1770" s="27" customFormat="1"/>
    <row r="1771" s="27" customFormat="1"/>
    <row r="1772" s="27" customFormat="1"/>
    <row r="1773" s="27" customFormat="1"/>
    <row r="1774" s="27" customFormat="1"/>
    <row r="1775" s="27" customFormat="1"/>
    <row r="1776" s="27" customFormat="1"/>
    <row r="1777" s="27" customFormat="1"/>
    <row r="1778" s="27" customFormat="1"/>
    <row r="1779" s="27" customFormat="1"/>
    <row r="1780" s="27" customFormat="1"/>
    <row r="1781" s="27" customFormat="1"/>
    <row r="1782" s="27" customFormat="1"/>
    <row r="1783" s="27" customFormat="1"/>
    <row r="1784" s="27" customFormat="1"/>
    <row r="1785" s="27" customFormat="1"/>
    <row r="1786" s="27" customFormat="1"/>
    <row r="1787" s="27" customFormat="1"/>
    <row r="1788" s="27" customFormat="1"/>
    <row r="1789" s="27" customFormat="1"/>
    <row r="1790" s="27" customFormat="1"/>
    <row r="1791" s="27" customFormat="1"/>
    <row r="1792" s="27" customFormat="1"/>
    <row r="1793" s="27" customFormat="1"/>
    <row r="1794" s="27" customFormat="1"/>
    <row r="1795" s="27" customFormat="1"/>
    <row r="1796" s="27" customFormat="1"/>
    <row r="1797" s="27" customFormat="1"/>
    <row r="1798" s="27" customFormat="1"/>
    <row r="1799" s="27" customFormat="1"/>
    <row r="1800" s="27" customFormat="1"/>
    <row r="1801" s="27" customFormat="1"/>
    <row r="1802" s="27" customFormat="1"/>
    <row r="1803" s="27" customFormat="1"/>
    <row r="1804" s="27" customFormat="1"/>
    <row r="1805" s="27" customFormat="1"/>
    <row r="1806" s="27" customFormat="1"/>
    <row r="1807" s="27" customFormat="1"/>
    <row r="1808" s="27" customFormat="1"/>
    <row r="1809" s="27" customFormat="1"/>
    <row r="1810" s="27" customFormat="1"/>
    <row r="1811" s="27" customFormat="1"/>
    <row r="1812" s="27" customFormat="1"/>
    <row r="1813" s="27" customFormat="1"/>
    <row r="1814" s="27" customFormat="1"/>
    <row r="1815" s="27" customFormat="1"/>
    <row r="1816" s="27" customFormat="1"/>
    <row r="1817" s="27" customFormat="1"/>
    <row r="1818" s="27" customFormat="1"/>
    <row r="1819" s="27" customFormat="1"/>
    <row r="1820" s="27" customFormat="1"/>
    <row r="1821" s="27" customFormat="1"/>
    <row r="1822" s="27" customFormat="1"/>
    <row r="1823" s="27" customFormat="1"/>
    <row r="1824" s="27" customFormat="1"/>
    <row r="1825" s="27" customFormat="1"/>
    <row r="1826" s="27" customFormat="1"/>
    <row r="1827" s="27" customFormat="1"/>
    <row r="1828" s="27" customFormat="1"/>
    <row r="1829" s="27" customFormat="1"/>
    <row r="1830" s="27" customFormat="1"/>
    <row r="1831" s="27" customFormat="1"/>
    <row r="1832" s="27" customFormat="1"/>
    <row r="1833" s="27" customFormat="1"/>
    <row r="1834" s="27" customFormat="1"/>
    <row r="1835" s="27" customFormat="1"/>
    <row r="1836" s="27" customFormat="1"/>
    <row r="1837" s="27" customFormat="1"/>
    <row r="1838" s="27" customFormat="1"/>
    <row r="1839" s="27" customFormat="1"/>
    <row r="1840" s="27" customFormat="1"/>
    <row r="1841" s="27" customFormat="1"/>
    <row r="1842" s="27" customFormat="1"/>
    <row r="1843" s="27" customFormat="1"/>
    <row r="1844" s="27" customFormat="1"/>
    <row r="1845" s="27" customFormat="1"/>
    <row r="1846" s="27" customFormat="1"/>
    <row r="1847" s="27" customFormat="1"/>
    <row r="1848" s="27" customFormat="1"/>
    <row r="1849" s="27" customFormat="1"/>
    <row r="1850" s="27" customFormat="1"/>
    <row r="1851" s="27" customFormat="1"/>
    <row r="1852" s="27" customFormat="1"/>
    <row r="1853" s="27" customFormat="1"/>
    <row r="1854" s="27" customFormat="1"/>
    <row r="1855" s="27" customFormat="1"/>
    <row r="1856" s="27" customFormat="1"/>
    <row r="1857" s="27" customFormat="1"/>
    <row r="1858" s="27" customFormat="1"/>
    <row r="1859" s="27" customFormat="1"/>
    <row r="1860" s="27" customFormat="1"/>
    <row r="1861" s="27" customFormat="1"/>
    <row r="1862" s="27" customFormat="1"/>
    <row r="1863" s="27" customFormat="1"/>
    <row r="1864" s="27" customFormat="1"/>
    <row r="1865" s="27" customFormat="1"/>
    <row r="1866" s="27" customFormat="1"/>
    <row r="1867" s="27" customFormat="1"/>
    <row r="1868" s="27" customFormat="1"/>
    <row r="1869" s="27" customFormat="1"/>
    <row r="1870" s="27" customFormat="1"/>
    <row r="1871" s="27" customFormat="1"/>
    <row r="1872" s="27" customFormat="1"/>
    <row r="1873" s="27" customFormat="1"/>
    <row r="1874" s="27" customFormat="1"/>
    <row r="1875" s="27" customFormat="1"/>
    <row r="1876" s="27" customFormat="1"/>
    <row r="1877" s="27" customFormat="1"/>
    <row r="1878" s="27" customFormat="1"/>
    <row r="1879" s="27" customFormat="1"/>
    <row r="1880" s="27" customFormat="1"/>
    <row r="1881" s="27" customFormat="1"/>
    <row r="1882" s="27" customFormat="1"/>
    <row r="1883" s="27" customFormat="1"/>
    <row r="1884" s="27" customFormat="1"/>
    <row r="1885" s="27" customFormat="1"/>
    <row r="1886" s="27" customFormat="1"/>
    <row r="1887" s="27" customFormat="1"/>
    <row r="1888" s="27" customFormat="1"/>
    <row r="1889" s="27" customFormat="1"/>
    <row r="1890" s="27" customFormat="1"/>
    <row r="1891" s="27" customFormat="1"/>
    <row r="1892" s="27" customFormat="1"/>
    <row r="1893" s="27" customFormat="1"/>
    <row r="1894" s="27" customFormat="1"/>
    <row r="1895" s="27" customFormat="1"/>
    <row r="1896" s="27" customFormat="1"/>
    <row r="1897" s="27" customFormat="1"/>
    <row r="1898" s="27" customFormat="1"/>
    <row r="1899" s="27" customFormat="1"/>
    <row r="1900" s="27" customFormat="1"/>
    <row r="1901" s="27" customFormat="1"/>
    <row r="1902" s="27" customFormat="1"/>
    <row r="1903" s="27" customFormat="1"/>
    <row r="1904" s="27" customFormat="1"/>
    <row r="1905" s="27" customFormat="1"/>
    <row r="1906" s="27" customFormat="1"/>
    <row r="1907" s="27" customFormat="1"/>
    <row r="1908" s="27" customFormat="1"/>
    <row r="1909" s="27" customFormat="1"/>
    <row r="1910" s="27" customFormat="1"/>
    <row r="1911" s="27" customFormat="1"/>
    <row r="1912" s="27" customFormat="1"/>
    <row r="1913" s="27" customFormat="1"/>
    <row r="1914" s="27" customFormat="1"/>
    <row r="1915" s="27" customFormat="1"/>
    <row r="1916" s="27" customFormat="1"/>
    <row r="1917" s="27" customFormat="1"/>
    <row r="1918" s="27" customFormat="1"/>
    <row r="1919" s="27" customFormat="1"/>
    <row r="1920" s="27" customFormat="1"/>
    <row r="1921" s="27" customFormat="1"/>
    <row r="1922" s="27" customFormat="1"/>
    <row r="1923" s="27" customFormat="1"/>
    <row r="1924" s="27" customFormat="1"/>
    <row r="1925" s="27" customFormat="1"/>
    <row r="1926" s="27" customFormat="1"/>
    <row r="1927" s="27" customFormat="1"/>
    <row r="1928" s="27" customFormat="1"/>
    <row r="1929" s="27" customFormat="1"/>
    <row r="1930" s="27" customFormat="1"/>
    <row r="1931" s="27" customFormat="1"/>
    <row r="1932" s="27" customFormat="1"/>
    <row r="1933" s="27" customFormat="1"/>
    <row r="1934" s="27" customFormat="1"/>
    <row r="1935" s="27" customFormat="1"/>
    <row r="1936" s="27" customFormat="1"/>
    <row r="1937" s="27" customFormat="1"/>
    <row r="1938" s="27" customFormat="1"/>
    <row r="1939" s="27" customFormat="1"/>
    <row r="1940" s="27" customFormat="1"/>
    <row r="1941" s="27" customFormat="1"/>
    <row r="1942" s="27" customFormat="1"/>
    <row r="1943" s="27" customFormat="1"/>
    <row r="1944" s="27" customFormat="1"/>
    <row r="1945" s="27" customFormat="1"/>
    <row r="1946" s="27" customFormat="1"/>
    <row r="1947" s="27" customFormat="1"/>
    <row r="1948" s="27" customFormat="1"/>
    <row r="1949" s="27" customFormat="1"/>
    <row r="1950" s="27" customFormat="1"/>
    <row r="1951" s="27" customFormat="1"/>
    <row r="1952" s="27" customFormat="1"/>
    <row r="1953" s="27" customFormat="1"/>
    <row r="1954" s="27" customFormat="1"/>
    <row r="1955" s="27" customFormat="1"/>
    <row r="1956" s="27" customFormat="1"/>
    <row r="1957" s="27" customFormat="1"/>
    <row r="1958" s="27" customFormat="1"/>
    <row r="1959" s="27" customFormat="1"/>
    <row r="1960" s="27" customFormat="1"/>
    <row r="1961" s="27" customFormat="1"/>
    <row r="1962" s="27" customFormat="1"/>
    <row r="1963" s="27" customFormat="1"/>
    <row r="1964" s="27" customFormat="1"/>
    <row r="1965" s="27" customFormat="1"/>
    <row r="1966" s="27" customFormat="1"/>
    <row r="1967" s="27" customFormat="1"/>
    <row r="1968" s="27" customFormat="1"/>
    <row r="1969" s="27" customFormat="1"/>
    <row r="1970" s="27" customFormat="1"/>
    <row r="1971" s="27" customFormat="1"/>
    <row r="1972" s="27" customFormat="1"/>
    <row r="1973" s="27" customFormat="1"/>
    <row r="1974" s="27" customFormat="1"/>
    <row r="1975" s="27" customFormat="1"/>
    <row r="1976" s="27" customFormat="1"/>
    <row r="1977" s="27" customFormat="1"/>
    <row r="1978" s="27" customFormat="1"/>
    <row r="1979" s="27" customFormat="1"/>
    <row r="1980" s="27" customFormat="1"/>
    <row r="1981" s="27" customFormat="1"/>
    <row r="1982" s="27" customFormat="1"/>
    <row r="1983" s="27" customFormat="1"/>
    <row r="1984" s="27" customFormat="1"/>
    <row r="1985" s="27" customFormat="1"/>
    <row r="1986" s="27" customFormat="1"/>
    <row r="1987" s="27" customFormat="1"/>
    <row r="1988" s="27" customFormat="1"/>
    <row r="1989" s="27" customFormat="1"/>
    <row r="1990" s="27" customFormat="1"/>
    <row r="1991" s="27" customFormat="1"/>
    <row r="1992" s="27" customFormat="1"/>
    <row r="1993" s="27" customFormat="1"/>
    <row r="1994" s="27" customFormat="1"/>
    <row r="1995" s="27" customFormat="1"/>
    <row r="1996" s="27" customFormat="1"/>
    <row r="1997" s="27" customFormat="1"/>
    <row r="1998" s="27" customFormat="1"/>
    <row r="1999" s="27" customFormat="1"/>
    <row r="2000" s="27" customFormat="1"/>
    <row r="2001" s="27" customFormat="1"/>
    <row r="2002" s="27" customFormat="1"/>
    <row r="2003" s="27" customFormat="1"/>
    <row r="2004" s="27" customFormat="1"/>
    <row r="2005" s="27" customFormat="1"/>
    <row r="2006" s="27" customFormat="1"/>
    <row r="2007" s="27" customFormat="1"/>
    <row r="2008" s="27" customFormat="1"/>
    <row r="2009" s="27" customFormat="1"/>
    <row r="2010" s="27" customFormat="1"/>
    <row r="2011" s="27" customFormat="1"/>
    <row r="2012" s="27" customFormat="1"/>
    <row r="2013" s="27" customFormat="1"/>
    <row r="2014" s="27" customFormat="1"/>
    <row r="2015" s="27" customFormat="1"/>
    <row r="2016" s="27" customFormat="1"/>
    <row r="2017" s="27" customFormat="1"/>
    <row r="2018" s="27" customFormat="1"/>
    <row r="2019" s="27" customFormat="1"/>
    <row r="2020" s="27" customFormat="1"/>
    <row r="2021" s="27" customFormat="1"/>
    <row r="2022" s="27" customFormat="1"/>
    <row r="2023" s="27" customFormat="1"/>
    <row r="2024" s="27" customFormat="1"/>
    <row r="2025" s="27" customFormat="1"/>
    <row r="2026" s="27" customFormat="1"/>
    <row r="2027" s="27" customFormat="1"/>
    <row r="2028" s="27" customFormat="1"/>
    <row r="2029" s="27" customFormat="1"/>
    <row r="2030" s="27" customFormat="1"/>
    <row r="2031" s="27" customFormat="1"/>
    <row r="2032" s="27" customFormat="1"/>
    <row r="2033" s="27" customFormat="1"/>
    <row r="2034" s="27" customFormat="1"/>
    <row r="2035" s="27" customFormat="1"/>
    <row r="2036" s="27" customFormat="1"/>
    <row r="2037" s="27" customFormat="1"/>
    <row r="2038" s="27" customFormat="1"/>
    <row r="2039" s="27" customFormat="1"/>
    <row r="2040" s="27" customFormat="1"/>
    <row r="2041" s="27" customFormat="1"/>
    <row r="2042" s="27" customFormat="1"/>
    <row r="2043" s="27" customFormat="1"/>
    <row r="2044" s="27" customFormat="1"/>
    <row r="2045" s="27" customFormat="1"/>
    <row r="2046" s="27" customFormat="1"/>
    <row r="2047" s="27" customFormat="1"/>
    <row r="2048" s="27" customFormat="1"/>
    <row r="2049" s="27" customFormat="1"/>
    <row r="2050" s="27" customFormat="1"/>
    <row r="2051" s="27" customFormat="1"/>
    <row r="2052" s="27" customFormat="1"/>
    <row r="2053" s="27" customFormat="1"/>
    <row r="2054" s="27" customFormat="1"/>
    <row r="2055" s="27" customFormat="1"/>
    <row r="2056" s="27" customFormat="1"/>
    <row r="2057" s="27" customFormat="1"/>
    <row r="2058" s="27" customFormat="1"/>
    <row r="2059" s="27" customFormat="1"/>
    <row r="2060" s="27" customFormat="1"/>
    <row r="2061" s="27" customFormat="1"/>
    <row r="2062" s="27" customFormat="1"/>
    <row r="2063" s="27" customFormat="1"/>
    <row r="2064" s="27" customFormat="1"/>
    <row r="2065" s="27" customFormat="1"/>
    <row r="2066" s="27" customFormat="1"/>
    <row r="2067" s="27" customFormat="1"/>
    <row r="2068" s="27" customFormat="1"/>
    <row r="2069" s="27" customFormat="1"/>
    <row r="2070" s="27" customFormat="1"/>
    <row r="2071" s="27" customFormat="1"/>
    <row r="2072" s="27" customFormat="1"/>
    <row r="2073" s="27" customFormat="1"/>
    <row r="2074" s="27" customFormat="1"/>
    <row r="2075" s="27" customFormat="1"/>
    <row r="2076" s="27" customFormat="1"/>
    <row r="2077" s="27" customFormat="1"/>
    <row r="2078" s="27" customFormat="1"/>
    <row r="2079" s="27" customFormat="1"/>
    <row r="2080" s="27" customFormat="1"/>
    <row r="2081" s="27" customFormat="1"/>
    <row r="2082" s="27" customFormat="1"/>
    <row r="2083" s="27" customFormat="1"/>
    <row r="2084" s="27" customFormat="1"/>
    <row r="2085" s="27" customFormat="1"/>
    <row r="2086" s="27" customFormat="1"/>
    <row r="2087" s="27" customFormat="1"/>
    <row r="2088" s="27" customFormat="1"/>
    <row r="2089" s="27" customFormat="1"/>
    <row r="2090" s="27" customFormat="1"/>
    <row r="2091" s="27" customFormat="1"/>
    <row r="2092" s="27" customFormat="1"/>
    <row r="2093" s="27" customFormat="1"/>
    <row r="2094" s="27" customFormat="1"/>
    <row r="2095" s="27" customFormat="1"/>
    <row r="2096" s="27" customFormat="1"/>
    <row r="2097" s="27" customFormat="1"/>
    <row r="2098" s="27" customFormat="1"/>
    <row r="2099" s="27" customFormat="1"/>
    <row r="2100" s="27" customFormat="1"/>
    <row r="2101" s="27" customFormat="1"/>
    <row r="2102" s="27" customFormat="1"/>
    <row r="2103" s="27" customFormat="1"/>
    <row r="2104" s="27" customFormat="1"/>
    <row r="2105" s="27" customFormat="1"/>
    <row r="2106" s="27" customFormat="1"/>
    <row r="2107" s="27" customFormat="1"/>
    <row r="2108" s="27" customFormat="1"/>
    <row r="2109" s="27" customFormat="1"/>
    <row r="2110" s="27" customFormat="1"/>
    <row r="2111" s="27" customFormat="1"/>
    <row r="2112" s="27" customFormat="1"/>
    <row r="2113" s="27" customFormat="1"/>
    <row r="2114" s="27" customFormat="1"/>
    <row r="2115" s="27" customFormat="1"/>
    <row r="2116" s="27" customFormat="1"/>
    <row r="2117" s="27" customFormat="1"/>
    <row r="2118" s="27" customFormat="1"/>
    <row r="2119" s="27" customFormat="1"/>
    <row r="2120" s="27" customFormat="1"/>
    <row r="2121" s="27" customFormat="1"/>
    <row r="2122" s="27" customFormat="1"/>
    <row r="2123" s="27" customFormat="1"/>
    <row r="2124" s="27" customFormat="1"/>
    <row r="2125" s="27" customFormat="1"/>
    <row r="2126" s="27" customFormat="1"/>
    <row r="2127" s="27" customFormat="1"/>
    <row r="2128" s="27" customFormat="1"/>
    <row r="2129" s="27" customFormat="1"/>
    <row r="2130" s="27" customFormat="1"/>
    <row r="2131" s="27" customFormat="1"/>
    <row r="2132" s="27" customFormat="1"/>
    <row r="2133" s="27" customFormat="1"/>
    <row r="2134" s="27" customFormat="1"/>
    <row r="2135" s="27" customFormat="1"/>
    <row r="2136" s="27" customFormat="1"/>
    <row r="2137" s="27" customFormat="1"/>
    <row r="2138" s="27" customFormat="1"/>
    <row r="2139" s="27" customFormat="1"/>
    <row r="2140" s="27" customFormat="1"/>
    <row r="2141" s="27" customFormat="1"/>
    <row r="2142" s="27" customFormat="1"/>
    <row r="2143" s="27" customFormat="1"/>
    <row r="2144" s="27" customFormat="1"/>
    <row r="2145" s="27" customFormat="1"/>
    <row r="2146" s="27" customFormat="1"/>
    <row r="2147" s="27" customFormat="1"/>
    <row r="2148" s="27" customFormat="1"/>
    <row r="2149" s="27" customFormat="1"/>
    <row r="2150" s="27" customFormat="1"/>
    <row r="2151" s="27" customFormat="1"/>
    <row r="2152" s="27" customFormat="1"/>
    <row r="2153" s="27" customFormat="1"/>
    <row r="2154" s="27" customFormat="1"/>
    <row r="2155" s="27" customFormat="1"/>
    <row r="2156" s="27" customFormat="1"/>
    <row r="2157" s="27" customFormat="1"/>
    <row r="2158" s="27" customFormat="1"/>
    <row r="2159" s="27" customFormat="1"/>
    <row r="2160" s="27" customFormat="1"/>
    <row r="2161" s="27" customFormat="1"/>
    <row r="2162" s="27" customFormat="1"/>
    <row r="2163" s="27" customFormat="1"/>
    <row r="2164" s="27" customFormat="1"/>
    <row r="2165" s="27" customFormat="1"/>
    <row r="2166" s="27" customFormat="1"/>
    <row r="2167" s="27" customFormat="1"/>
    <row r="2168" s="27" customFormat="1"/>
    <row r="2169" s="27" customFormat="1"/>
    <row r="2170" s="27" customFormat="1"/>
    <row r="2171" s="27" customFormat="1"/>
    <row r="2172" s="27" customFormat="1"/>
    <row r="2173" s="27" customFormat="1"/>
    <row r="2174" s="27" customFormat="1"/>
    <row r="2175" s="27" customFormat="1"/>
    <row r="2176" s="27" customFormat="1"/>
    <row r="2177" s="27" customFormat="1"/>
    <row r="2178" s="27" customFormat="1"/>
    <row r="2179" s="27" customFormat="1"/>
    <row r="2180" s="27" customFormat="1"/>
    <row r="2181" s="27" customFormat="1"/>
    <row r="2182" s="27" customFormat="1"/>
    <row r="2183" s="27" customFormat="1"/>
    <row r="2184" s="27" customFormat="1"/>
    <row r="2185" s="27" customFormat="1"/>
    <row r="2186" s="27" customFormat="1"/>
    <row r="2187" s="27" customFormat="1"/>
    <row r="2188" s="27" customFormat="1"/>
    <row r="2189" s="27" customFormat="1"/>
    <row r="2190" s="27" customFormat="1"/>
    <row r="2191" s="27" customFormat="1"/>
    <row r="2192" s="27" customFormat="1"/>
    <row r="2193" s="27" customFormat="1"/>
    <row r="2194" s="27" customFormat="1"/>
    <row r="2195" s="27" customFormat="1"/>
    <row r="2196" s="27" customFormat="1"/>
    <row r="2197" s="27" customFormat="1"/>
    <row r="2198" s="27" customFormat="1"/>
    <row r="2199" s="27" customFormat="1"/>
    <row r="2200" s="27" customFormat="1"/>
    <row r="2201" s="27" customFormat="1"/>
    <row r="2202" s="27" customFormat="1"/>
    <row r="2203" s="27" customFormat="1"/>
    <row r="2204" s="27" customFormat="1"/>
    <row r="2205" s="27" customFormat="1"/>
    <row r="2206" s="27" customFormat="1"/>
    <row r="2207" s="27" customFormat="1"/>
    <row r="2208" s="27" customFormat="1"/>
    <row r="2209" s="27" customFormat="1"/>
    <row r="2210" s="27" customFormat="1"/>
    <row r="2211" s="27" customFormat="1"/>
    <row r="2212" s="27" customFormat="1"/>
    <row r="2213" s="27" customFormat="1"/>
    <row r="2214" s="27" customFormat="1"/>
    <row r="2215" s="27" customFormat="1"/>
    <row r="2216" s="27" customFormat="1"/>
    <row r="2217" s="27" customFormat="1"/>
    <row r="2218" s="27" customFormat="1"/>
    <row r="2219" s="27" customFormat="1"/>
    <row r="2220" s="27" customFormat="1"/>
    <row r="2221" s="27" customFormat="1"/>
    <row r="2222" s="27" customFormat="1"/>
    <row r="2223" s="27" customFormat="1"/>
    <row r="2224" s="27" customFormat="1"/>
    <row r="2225" s="27" customFormat="1"/>
    <row r="2226" s="27" customFormat="1"/>
    <row r="2227" s="27" customFormat="1"/>
    <row r="2228" s="27" customFormat="1"/>
    <row r="2229" s="27" customFormat="1"/>
    <row r="2230" s="27" customFormat="1"/>
    <row r="2231" s="27" customFormat="1"/>
    <row r="2232" s="27" customFormat="1"/>
    <row r="2233" s="27" customFormat="1"/>
    <row r="2234" s="27" customFormat="1"/>
    <row r="2235" s="27" customFormat="1"/>
    <row r="2236" s="27" customFormat="1"/>
    <row r="2237" s="27" customFormat="1"/>
    <row r="2238" s="27" customFormat="1"/>
    <row r="2239" s="27" customFormat="1"/>
    <row r="2240" s="27" customFormat="1"/>
    <row r="2241" s="27" customFormat="1"/>
    <row r="2242" s="27" customFormat="1"/>
    <row r="2243" s="27" customFormat="1"/>
    <row r="2244" s="27" customFormat="1"/>
    <row r="2245" s="27" customFormat="1"/>
    <row r="2246" s="27" customFormat="1"/>
    <row r="2247" s="27" customFormat="1"/>
    <row r="2248" s="27" customFormat="1"/>
    <row r="2249" s="27" customFormat="1"/>
    <row r="2250" s="27" customFormat="1"/>
    <row r="2251" s="27" customFormat="1"/>
    <row r="2252" s="27" customFormat="1"/>
    <row r="2253" s="27" customFormat="1"/>
    <row r="2254" s="27" customFormat="1"/>
    <row r="2255" s="27" customFormat="1"/>
    <row r="2256" s="27" customFormat="1"/>
    <row r="2257" s="27" customFormat="1"/>
    <row r="2258" s="27" customFormat="1"/>
    <row r="2259" s="27" customFormat="1"/>
    <row r="2260" s="27" customFormat="1"/>
    <row r="2261" s="27" customFormat="1"/>
    <row r="2262" s="27" customFormat="1"/>
    <row r="2263" s="27" customFormat="1"/>
    <row r="2264" s="27" customFormat="1"/>
    <row r="2265" s="27" customFormat="1"/>
    <row r="2266" s="27" customFormat="1"/>
    <row r="2267" s="27" customFormat="1"/>
    <row r="2268" s="27" customFormat="1"/>
    <row r="2269" s="27" customFormat="1"/>
    <row r="2270" s="27" customFormat="1"/>
    <row r="2271" s="27" customFormat="1"/>
    <row r="2272" s="27" customFormat="1"/>
    <row r="2273" s="27" customFormat="1"/>
    <row r="2274" s="27" customFormat="1"/>
    <row r="2275" s="27" customFormat="1"/>
    <row r="2276" s="27" customFormat="1"/>
    <row r="2277" s="27" customFormat="1"/>
    <row r="2278" s="27" customFormat="1"/>
    <row r="2279" s="27" customFormat="1"/>
    <row r="2280" s="27" customFormat="1"/>
    <row r="2281" s="27" customFormat="1"/>
    <row r="2282" s="27" customFormat="1"/>
    <row r="2283" s="27" customFormat="1"/>
    <row r="2284" s="27" customFormat="1"/>
    <row r="2285" s="27" customFormat="1"/>
    <row r="2286" s="27" customFormat="1"/>
    <row r="2287" s="27" customFormat="1"/>
    <row r="2288" s="27" customFormat="1"/>
    <row r="2289" s="27" customFormat="1"/>
    <row r="2290" s="27" customFormat="1"/>
    <row r="2291" s="27" customFormat="1"/>
    <row r="2292" s="27" customFormat="1"/>
    <row r="2293" s="27" customFormat="1"/>
    <row r="2294" s="27" customFormat="1"/>
    <row r="2295" s="27" customFormat="1"/>
    <row r="2296" s="27" customFormat="1"/>
    <row r="2297" s="27" customFormat="1"/>
    <row r="2298" s="27" customFormat="1"/>
    <row r="2299" s="27" customFormat="1"/>
    <row r="2300" s="27" customFormat="1"/>
    <row r="2301" s="27" customFormat="1"/>
    <row r="2302" s="27" customFormat="1"/>
    <row r="2303" s="27" customFormat="1"/>
    <row r="2304" s="27" customFormat="1"/>
    <row r="2305" s="27" customFormat="1"/>
    <row r="2306" s="27" customFormat="1"/>
    <row r="2307" s="27" customFormat="1"/>
    <row r="2308" s="27" customFormat="1"/>
    <row r="2309" s="27" customFormat="1"/>
    <row r="2310" s="27" customFormat="1"/>
    <row r="2311" s="27" customFormat="1"/>
    <row r="2312" s="27" customFormat="1"/>
    <row r="2313" s="27" customFormat="1"/>
    <row r="2314" s="27" customFormat="1"/>
    <row r="2315" s="27" customFormat="1"/>
    <row r="2316" s="27" customFormat="1"/>
    <row r="2317" s="27" customFormat="1"/>
    <row r="2318" s="27" customFormat="1"/>
    <row r="2319" s="27" customFormat="1"/>
    <row r="2320" s="27" customFormat="1"/>
    <row r="2321" s="27" customFormat="1"/>
    <row r="2322" s="27" customFormat="1"/>
    <row r="2323" s="27" customFormat="1"/>
    <row r="2324" s="27" customFormat="1"/>
    <row r="2325" s="27" customFormat="1"/>
    <row r="2326" s="27" customFormat="1"/>
    <row r="2327" s="27" customFormat="1"/>
    <row r="2328" s="27" customFormat="1"/>
    <row r="2329" s="27" customFormat="1"/>
    <row r="2330" s="27" customFormat="1"/>
    <row r="2331" s="27" customFormat="1"/>
    <row r="2332" s="27" customFormat="1"/>
    <row r="2333" s="27" customFormat="1"/>
    <row r="2334" s="27" customFormat="1"/>
    <row r="2335" s="27" customFormat="1"/>
    <row r="2336" s="27" customFormat="1"/>
    <row r="2337" s="27" customFormat="1"/>
    <row r="2338" s="27" customFormat="1"/>
    <row r="2339" s="27" customFormat="1"/>
    <row r="2340" s="27" customFormat="1"/>
    <row r="2341" s="27" customFormat="1"/>
    <row r="2342" s="27" customFormat="1"/>
    <row r="2343" s="27" customFormat="1"/>
    <row r="2344" s="27" customFormat="1"/>
    <row r="2345" s="27" customFormat="1"/>
    <row r="2346" s="27" customFormat="1"/>
    <row r="2347" s="27" customFormat="1"/>
    <row r="2348" s="27" customFormat="1"/>
    <row r="2349" s="27" customFormat="1"/>
    <row r="2350" s="27" customFormat="1"/>
    <row r="2351" s="27" customFormat="1"/>
    <row r="2352" s="27" customFormat="1"/>
    <row r="2353" s="27" customFormat="1"/>
    <row r="2354" s="27" customFormat="1"/>
    <row r="2355" s="27" customFormat="1"/>
    <row r="2356" s="27" customFormat="1"/>
    <row r="2357" s="27" customFormat="1"/>
    <row r="2358" s="27" customFormat="1"/>
    <row r="2359" s="27" customFormat="1"/>
    <row r="2360" s="27" customFormat="1"/>
    <row r="2361" s="27" customFormat="1"/>
    <row r="2362" s="27" customFormat="1"/>
    <row r="2363" s="27" customFormat="1"/>
    <row r="2364" s="27" customFormat="1"/>
    <row r="2365" s="27" customFormat="1"/>
    <row r="2366" s="27" customFormat="1"/>
    <row r="2367" s="27" customFormat="1"/>
    <row r="2368" s="27" customFormat="1"/>
    <row r="2369" s="27" customFormat="1"/>
    <row r="2370" s="27" customFormat="1"/>
    <row r="2371" s="27" customFormat="1"/>
    <row r="2372" s="27" customFormat="1"/>
    <row r="2373" s="27" customFormat="1"/>
    <row r="2374" s="27" customFormat="1"/>
    <row r="2375" s="27" customFormat="1"/>
    <row r="2376" s="27" customFormat="1"/>
    <row r="2377" s="27" customFormat="1"/>
    <row r="2378" s="27" customFormat="1"/>
    <row r="2379" s="27" customFormat="1"/>
    <row r="2380" s="27" customFormat="1"/>
    <row r="2381" s="27" customFormat="1"/>
    <row r="2382" s="27" customFormat="1"/>
    <row r="2383" s="27" customFormat="1"/>
    <row r="2384" s="27" customFormat="1"/>
    <row r="2385" s="27" customFormat="1"/>
    <row r="2386" s="27" customFormat="1"/>
    <row r="2387" s="27" customFormat="1"/>
    <row r="2388" s="27" customFormat="1"/>
    <row r="2389" s="27" customFormat="1"/>
    <row r="2390" s="27" customFormat="1"/>
    <row r="2391" s="27" customFormat="1"/>
    <row r="2392" s="27" customFormat="1"/>
    <row r="2393" s="27" customFormat="1"/>
    <row r="2394" s="27" customFormat="1"/>
    <row r="2395" s="27" customFormat="1"/>
    <row r="2396" s="27" customFormat="1"/>
    <row r="2397" s="27" customFormat="1"/>
    <row r="2398" s="27" customFormat="1"/>
    <row r="2399" s="27" customFormat="1"/>
    <row r="2400" s="27" customFormat="1"/>
    <row r="2401" s="27" customFormat="1"/>
    <row r="2402" s="27" customFormat="1"/>
    <row r="2403" s="27" customFormat="1"/>
    <row r="2404" s="27" customFormat="1"/>
    <row r="2405" s="27" customFormat="1"/>
    <row r="2406" s="27" customFormat="1"/>
    <row r="2407" s="27" customFormat="1"/>
    <row r="2408" s="27" customFormat="1"/>
    <row r="2409" s="27" customFormat="1"/>
    <row r="2410" s="27" customFormat="1"/>
    <row r="2411" s="27" customFormat="1"/>
    <row r="2412" s="27" customFormat="1"/>
    <row r="2413" s="27" customFormat="1"/>
    <row r="2414" s="27" customFormat="1"/>
    <row r="2415" s="27" customFormat="1"/>
    <row r="2416" s="27" customFormat="1"/>
    <row r="2417" s="27" customFormat="1"/>
    <row r="2418" s="27" customFormat="1"/>
    <row r="2419" s="27" customFormat="1"/>
    <row r="2420" s="27" customFormat="1"/>
    <row r="2421" s="27" customFormat="1"/>
    <row r="2422" s="27" customFormat="1"/>
    <row r="2423" s="27" customFormat="1"/>
    <row r="2424" s="27" customFormat="1"/>
    <row r="2425" s="27" customFormat="1"/>
    <row r="2426" s="27" customFormat="1"/>
    <row r="2427" s="27" customFormat="1"/>
    <row r="2428" s="27" customFormat="1"/>
    <row r="2429" s="27" customFormat="1"/>
    <row r="2430" s="27" customFormat="1"/>
    <row r="2431" s="27" customFormat="1"/>
    <row r="2432" s="27" customFormat="1"/>
    <row r="2433" s="27" customFormat="1"/>
    <row r="2434" s="27" customFormat="1"/>
    <row r="2435" s="27" customFormat="1"/>
    <row r="2436" s="27" customFormat="1"/>
    <row r="2437" s="27" customFormat="1"/>
    <row r="2438" s="27" customFormat="1"/>
    <row r="2439" s="27" customFormat="1"/>
    <row r="2440" s="27" customFormat="1"/>
    <row r="2441" s="27" customFormat="1"/>
    <row r="2442" s="27" customFormat="1"/>
    <row r="2443" s="27" customFormat="1"/>
    <row r="2444" s="27" customFormat="1"/>
    <row r="2445" s="27" customFormat="1"/>
    <row r="2446" s="27" customFormat="1"/>
    <row r="2447" s="27" customFormat="1"/>
    <row r="2448" s="27" customFormat="1"/>
    <row r="2449" s="27" customFormat="1"/>
    <row r="2450" s="27" customFormat="1"/>
    <row r="2451" s="27" customFormat="1"/>
    <row r="2452" s="27" customFormat="1"/>
    <row r="2453" s="27" customFormat="1"/>
    <row r="2454" s="27" customFormat="1"/>
    <row r="2455" s="27" customFormat="1"/>
    <row r="2456" s="27" customFormat="1"/>
    <row r="2457" s="27" customFormat="1"/>
    <row r="2458" s="27" customFormat="1"/>
    <row r="2459" s="27" customFormat="1"/>
    <row r="2460" s="27" customFormat="1"/>
    <row r="2461" s="27" customFormat="1"/>
    <row r="2462" s="27" customFormat="1"/>
    <row r="2463" s="27" customFormat="1"/>
    <row r="2464" s="27" customFormat="1"/>
    <row r="2465" s="27" customFormat="1"/>
    <row r="2466" s="27" customFormat="1"/>
    <row r="2467" s="27" customFormat="1"/>
    <row r="2468" s="27" customFormat="1"/>
    <row r="2469" s="27" customFormat="1"/>
    <row r="2470" s="27" customFormat="1"/>
    <row r="2471" s="27" customFormat="1"/>
    <row r="2472" s="27" customFormat="1"/>
    <row r="2473" s="27" customFormat="1"/>
    <row r="2474" s="27" customFormat="1"/>
    <row r="2475" s="27" customFormat="1"/>
    <row r="2476" s="27" customFormat="1"/>
    <row r="2477" s="27" customFormat="1"/>
    <row r="2478" s="27" customFormat="1"/>
    <row r="2479" s="27" customFormat="1"/>
    <row r="2480" s="27" customFormat="1"/>
    <row r="2481" s="27" customFormat="1"/>
    <row r="2482" s="27" customFormat="1"/>
    <row r="2483" s="27" customFormat="1"/>
    <row r="2484" s="27" customFormat="1"/>
    <row r="2485" s="27" customFormat="1"/>
    <row r="2486" s="27" customFormat="1"/>
    <row r="2487" s="27" customFormat="1"/>
    <row r="2488" s="27" customFormat="1"/>
    <row r="2489" s="27" customFormat="1"/>
    <row r="2490" s="27" customFormat="1"/>
    <row r="2491" s="27" customFormat="1"/>
    <row r="2492" s="27" customFormat="1"/>
    <row r="2493" s="27" customFormat="1"/>
    <row r="2494" s="27" customFormat="1"/>
    <row r="2495" s="27" customFormat="1"/>
    <row r="2496" s="27" customFormat="1"/>
    <row r="2497" s="27" customFormat="1"/>
    <row r="2498" s="27" customFormat="1"/>
    <row r="2499" s="27" customFormat="1"/>
    <row r="2500" s="27" customFormat="1"/>
    <row r="2501" s="27" customFormat="1"/>
    <row r="2502" s="27" customFormat="1"/>
    <row r="2503" s="27" customFormat="1"/>
    <row r="2504" s="27" customFormat="1"/>
    <row r="2505" s="27" customFormat="1"/>
    <row r="2506" s="27" customFormat="1"/>
    <row r="2507" s="27" customFormat="1"/>
    <row r="2508" s="27" customFormat="1"/>
    <row r="2509" s="27" customFormat="1"/>
    <row r="2510" s="27" customFormat="1"/>
    <row r="2511" s="27" customFormat="1"/>
    <row r="2512" s="27" customFormat="1"/>
    <row r="2513" s="27" customFormat="1"/>
    <row r="2514" s="27" customFormat="1"/>
    <row r="2515" s="27" customFormat="1"/>
    <row r="2516" s="27" customFormat="1"/>
    <row r="2517" s="27" customFormat="1"/>
    <row r="2518" s="27" customFormat="1"/>
    <row r="2519" s="27" customFormat="1"/>
    <row r="2520" s="27" customFormat="1"/>
    <row r="2521" s="27" customFormat="1"/>
    <row r="2522" s="27" customFormat="1"/>
    <row r="2523" s="27" customFormat="1"/>
    <row r="2524" s="27" customFormat="1"/>
    <row r="2525" s="27" customFormat="1"/>
    <row r="2526" s="27" customFormat="1"/>
    <row r="2527" s="27" customFormat="1"/>
    <row r="2528" s="27" customFormat="1"/>
    <row r="2529" s="27" customFormat="1"/>
    <row r="2530" s="27" customFormat="1"/>
    <row r="2531" s="27" customFormat="1"/>
    <row r="2532" s="27" customFormat="1"/>
    <row r="2533" s="27" customFormat="1"/>
    <row r="2534" s="27" customFormat="1"/>
    <row r="2535" s="27" customFormat="1"/>
    <row r="2536" s="27" customFormat="1"/>
    <row r="2537" s="27" customFormat="1"/>
    <row r="2538" s="27" customFormat="1"/>
    <row r="2539" s="27" customFormat="1"/>
    <row r="2540" s="27" customFormat="1"/>
    <row r="2541" s="27" customFormat="1"/>
    <row r="2542" s="27" customFormat="1"/>
    <row r="2543" s="27" customFormat="1"/>
    <row r="2544" s="27" customFormat="1"/>
    <row r="2545" s="27" customFormat="1"/>
    <row r="2546" s="27" customFormat="1"/>
    <row r="2547" s="27" customFormat="1"/>
    <row r="2548" s="27" customFormat="1"/>
    <row r="2549" s="27" customFormat="1"/>
    <row r="2550" s="27" customFormat="1"/>
    <row r="2551" s="27" customFormat="1"/>
    <row r="2552" s="27" customFormat="1"/>
    <row r="2553" s="27" customFormat="1"/>
    <row r="2554" s="27" customFormat="1"/>
    <row r="2555" s="27" customFormat="1"/>
    <row r="2556" s="27" customFormat="1"/>
    <row r="2557" s="27" customFormat="1"/>
    <row r="2558" s="27" customFormat="1"/>
    <row r="2559" s="27" customFormat="1"/>
    <row r="2560" s="27" customFormat="1"/>
    <row r="2561" s="27" customFormat="1"/>
    <row r="2562" s="27" customFormat="1"/>
    <row r="2563" s="27" customFormat="1"/>
    <row r="2564" s="27" customFormat="1"/>
    <row r="2565" s="27" customFormat="1"/>
    <row r="2566" s="27" customFormat="1"/>
    <row r="2567" s="27" customFormat="1"/>
    <row r="2568" s="27" customFormat="1"/>
    <row r="2569" s="27" customFormat="1"/>
    <row r="2570" s="27" customFormat="1"/>
    <row r="2571" s="27" customFormat="1"/>
    <row r="2572" s="27" customFormat="1"/>
    <row r="2573" s="27" customFormat="1"/>
    <row r="2574" s="27" customFormat="1"/>
    <row r="2575" s="27" customFormat="1"/>
    <row r="2576" s="27" customFormat="1"/>
    <row r="2577" s="27" customFormat="1"/>
    <row r="2578" s="27" customFormat="1"/>
    <row r="2579" s="27" customFormat="1"/>
    <row r="2580" s="27" customFormat="1"/>
    <row r="2581" s="27" customFormat="1"/>
    <row r="2582" s="27" customFormat="1"/>
    <row r="2583" s="27" customFormat="1"/>
    <row r="2584" s="27" customFormat="1"/>
    <row r="2585" s="27" customFormat="1"/>
    <row r="2586" s="27" customFormat="1"/>
    <row r="2587" s="27" customFormat="1"/>
    <row r="2588" s="27" customFormat="1"/>
    <row r="2589" s="27" customFormat="1"/>
    <row r="2590" s="27" customFormat="1"/>
    <row r="2591" s="27" customFormat="1"/>
    <row r="2592" s="27" customFormat="1"/>
    <row r="2593" s="27" customFormat="1"/>
    <row r="2594" s="27" customFormat="1"/>
    <row r="2595" s="27" customFormat="1"/>
    <row r="2596" s="27" customFormat="1"/>
    <row r="2597" s="27" customFormat="1"/>
    <row r="2598" s="27" customFormat="1"/>
    <row r="2599" s="27" customFormat="1"/>
    <row r="2600" s="27" customFormat="1"/>
    <row r="2601" s="27" customFormat="1"/>
    <row r="2602" s="27" customFormat="1"/>
    <row r="2603" s="27" customFormat="1"/>
    <row r="2604" s="27" customFormat="1"/>
    <row r="2605" s="27" customFormat="1"/>
    <row r="2606" s="27" customFormat="1"/>
    <row r="2607" s="27" customFormat="1"/>
    <row r="2608" s="27" customFormat="1"/>
    <row r="2609" s="27" customFormat="1"/>
    <row r="2610" s="27" customFormat="1"/>
    <row r="2611" s="27" customFormat="1"/>
    <row r="2612" s="27" customFormat="1"/>
    <row r="2613" s="27" customFormat="1"/>
    <row r="2614" s="27" customFormat="1"/>
    <row r="2615" s="27" customFormat="1"/>
    <row r="2616" s="27" customFormat="1"/>
    <row r="2617" s="27" customFormat="1"/>
    <row r="2618" s="27" customFormat="1"/>
    <row r="2619" s="27" customFormat="1"/>
    <row r="2620" s="27" customFormat="1"/>
    <row r="2621" s="27" customFormat="1"/>
    <row r="2622" s="27" customFormat="1"/>
    <row r="2623" s="27" customFormat="1"/>
    <row r="2624" s="27" customFormat="1"/>
    <row r="2625" s="27" customFormat="1"/>
    <row r="2626" s="27" customFormat="1"/>
    <row r="2627" s="27" customFormat="1"/>
    <row r="2628" s="27" customFormat="1"/>
    <row r="2629" s="27" customFormat="1"/>
    <row r="2630" s="27" customFormat="1"/>
    <row r="2631" s="27" customFormat="1"/>
    <row r="2632" s="27" customFormat="1"/>
    <row r="2633" s="27" customFormat="1"/>
    <row r="2634" s="27" customFormat="1"/>
    <row r="2635" s="27" customFormat="1"/>
    <row r="2636" s="27" customFormat="1"/>
    <row r="2637" s="27" customFormat="1"/>
    <row r="2638" s="27" customFormat="1"/>
    <row r="2639" s="27" customFormat="1"/>
    <row r="2640" s="27" customFormat="1"/>
    <row r="2641" s="27" customFormat="1"/>
    <row r="2642" s="27" customFormat="1"/>
    <row r="2643" s="27" customFormat="1"/>
    <row r="2644" s="27" customFormat="1"/>
    <row r="2645" s="27" customFormat="1"/>
    <row r="2646" s="27" customFormat="1"/>
    <row r="2647" s="27" customFormat="1"/>
    <row r="2648" s="27" customFormat="1"/>
    <row r="2649" s="27" customFormat="1"/>
    <row r="2650" s="27" customFormat="1"/>
    <row r="2651" s="27" customFormat="1"/>
    <row r="2652" s="27" customFormat="1"/>
    <row r="2653" s="27" customFormat="1"/>
    <row r="2654" s="27" customFormat="1"/>
    <row r="2655" s="27" customFormat="1"/>
    <row r="2656" s="27" customFormat="1"/>
    <row r="2657" s="27" customFormat="1"/>
    <row r="2658" s="27" customFormat="1"/>
    <row r="2659" s="27" customFormat="1"/>
    <row r="2660" s="27" customFormat="1"/>
    <row r="2661" s="27" customFormat="1"/>
    <row r="2662" s="27" customFormat="1"/>
    <row r="2663" s="27" customFormat="1"/>
    <row r="2664" s="27" customFormat="1"/>
    <row r="2665" s="27" customFormat="1"/>
    <row r="2666" s="27" customFormat="1"/>
    <row r="2667" s="27" customFormat="1"/>
    <row r="2668" s="27" customFormat="1"/>
    <row r="2669" s="27" customFormat="1"/>
    <row r="2670" s="27" customFormat="1"/>
    <row r="2671" s="27" customFormat="1"/>
    <row r="2672" s="27" customFormat="1"/>
    <row r="2673" s="27" customFormat="1"/>
    <row r="2674" s="27" customFormat="1"/>
    <row r="2675" s="27" customFormat="1"/>
    <row r="2676" s="27" customFormat="1"/>
    <row r="2677" s="27" customFormat="1"/>
    <row r="2678" s="27" customFormat="1"/>
    <row r="2679" s="27" customFormat="1"/>
    <row r="2680" s="27" customFormat="1"/>
    <row r="2681" s="27" customFormat="1"/>
    <row r="2682" s="27" customFormat="1"/>
    <row r="2683" s="27" customFormat="1"/>
    <row r="2684" s="27" customFormat="1"/>
    <row r="2685" s="27" customFormat="1"/>
    <row r="2686" s="27" customFormat="1"/>
    <row r="2687" s="27" customFormat="1"/>
    <row r="2688" s="27" customFormat="1"/>
    <row r="2689" s="27" customFormat="1"/>
    <row r="2690" s="27" customFormat="1"/>
    <row r="2691" s="27" customFormat="1"/>
    <row r="2692" s="27" customFormat="1"/>
    <row r="2693" s="27" customFormat="1"/>
    <row r="2694" s="27" customFormat="1"/>
    <row r="2695" s="27" customFormat="1"/>
    <row r="2696" s="27" customFormat="1"/>
    <row r="2697" s="27" customFormat="1"/>
    <row r="2698" s="27" customFormat="1"/>
    <row r="2699" s="27" customFormat="1"/>
    <row r="2700" s="27" customFormat="1"/>
    <row r="2701" s="27" customFormat="1"/>
    <row r="2702" s="27" customFormat="1"/>
    <row r="2703" s="27" customFormat="1"/>
    <row r="2704" s="27" customFormat="1"/>
    <row r="2705" s="27" customFormat="1"/>
    <row r="2706" s="27" customFormat="1"/>
    <row r="2707" s="27" customFormat="1"/>
    <row r="2708" s="27" customFormat="1"/>
    <row r="2709" s="27" customFormat="1"/>
    <row r="2710" s="27" customFormat="1"/>
    <row r="2711" s="27" customFormat="1"/>
    <row r="2712" s="27" customFormat="1"/>
    <row r="2713" s="27" customFormat="1"/>
    <row r="2714" s="27" customFormat="1"/>
    <row r="2715" s="27" customFormat="1"/>
    <row r="2716" s="27" customFormat="1"/>
    <row r="2717" s="27" customFormat="1"/>
    <row r="2718" s="27" customFormat="1"/>
    <row r="2719" s="27" customFormat="1"/>
    <row r="2720" s="27" customFormat="1"/>
    <row r="2721" s="27" customFormat="1"/>
    <row r="2722" s="27" customFormat="1"/>
    <row r="2723" s="27" customFormat="1"/>
    <row r="2724" s="27" customFormat="1"/>
    <row r="2725" s="27" customFormat="1"/>
    <row r="2726" s="27" customFormat="1"/>
    <row r="2727" s="27" customFormat="1"/>
    <row r="2728" s="27" customFormat="1"/>
    <row r="2729" s="27" customFormat="1"/>
    <row r="2730" s="27" customFormat="1"/>
    <row r="2731" s="27" customFormat="1"/>
    <row r="2732" s="27" customFormat="1"/>
    <row r="2733" s="27" customFormat="1"/>
    <row r="2734" s="27" customFormat="1"/>
    <row r="2735" s="27" customFormat="1"/>
    <row r="2736" s="27" customFormat="1"/>
    <row r="2737" s="27" customFormat="1"/>
    <row r="2738" s="27" customFormat="1"/>
    <row r="2739" s="27" customFormat="1"/>
    <row r="2740" s="27" customFormat="1"/>
    <row r="2741" s="27" customFormat="1"/>
    <row r="2742" s="27" customFormat="1"/>
    <row r="2743" s="27" customFormat="1"/>
    <row r="2744" s="27" customFormat="1"/>
    <row r="2745" s="27" customFormat="1"/>
    <row r="2746" s="27" customFormat="1"/>
    <row r="2747" s="27" customFormat="1"/>
    <row r="2748" s="27" customFormat="1"/>
    <row r="2749" s="27" customFormat="1"/>
    <row r="2750" s="27" customFormat="1"/>
    <row r="2751" s="27" customFormat="1"/>
    <row r="2752" s="27" customFormat="1"/>
    <row r="2753" s="27" customFormat="1"/>
    <row r="2754" s="27" customFormat="1"/>
    <row r="2755" s="27" customFormat="1"/>
    <row r="2756" s="27" customFormat="1"/>
    <row r="2757" s="27" customFormat="1"/>
    <row r="2758" s="27" customFormat="1"/>
    <row r="2759" s="27" customFormat="1"/>
    <row r="2760" s="27" customFormat="1"/>
    <row r="2761" s="27" customFormat="1"/>
    <row r="2762" s="27" customFormat="1"/>
    <row r="2763" s="27" customFormat="1"/>
    <row r="2764" s="27" customFormat="1"/>
    <row r="2765" s="27" customFormat="1"/>
    <row r="2766" s="27" customFormat="1"/>
    <row r="2767" s="27" customFormat="1"/>
    <row r="2768" s="27" customFormat="1"/>
    <row r="2769" s="27" customFormat="1"/>
    <row r="2770" s="27" customFormat="1"/>
    <row r="2771" s="27" customFormat="1"/>
    <row r="2772" s="27" customFormat="1"/>
    <row r="2773" s="27" customFormat="1"/>
    <row r="2774" s="27" customFormat="1"/>
    <row r="2775" s="27" customFormat="1"/>
    <row r="2776" s="27" customFormat="1"/>
    <row r="2777" s="27" customFormat="1"/>
    <row r="2778" s="27" customFormat="1"/>
    <row r="2779" s="27" customFormat="1"/>
    <row r="2780" s="27" customFormat="1"/>
    <row r="2781" s="27" customFormat="1"/>
    <row r="2782" s="27" customFormat="1"/>
    <row r="2783" s="27" customFormat="1"/>
    <row r="2784" s="27" customFormat="1"/>
    <row r="2785" s="27" customFormat="1"/>
    <row r="2786" s="27" customFormat="1"/>
    <row r="2787" s="27" customFormat="1"/>
    <row r="2788" s="27" customFormat="1"/>
    <row r="2789" s="27" customFormat="1"/>
    <row r="2790" s="27" customFormat="1"/>
    <row r="2791" s="27" customFormat="1"/>
    <row r="2792" s="27" customFormat="1"/>
    <row r="2793" s="27" customFormat="1"/>
    <row r="2794" s="27" customFormat="1"/>
    <row r="2795" s="27" customFormat="1"/>
    <row r="2796" s="27" customFormat="1"/>
    <row r="2797" s="27" customFormat="1"/>
    <row r="2798" s="27" customFormat="1"/>
    <row r="2799" s="27" customFormat="1"/>
    <row r="2800" s="27" customFormat="1"/>
    <row r="2801" s="27" customFormat="1"/>
    <row r="2802" s="27" customFormat="1"/>
    <row r="2803" s="27" customFormat="1"/>
    <row r="2804" s="27" customFormat="1"/>
    <row r="2805" s="27" customFormat="1"/>
    <row r="2806" s="27" customFormat="1"/>
    <row r="2807" s="27" customFormat="1"/>
    <row r="2808" s="27" customFormat="1"/>
    <row r="2809" s="27" customFormat="1"/>
    <row r="2810" s="27" customFormat="1"/>
    <row r="2811" s="27" customFormat="1"/>
    <row r="2812" s="27" customFormat="1"/>
    <row r="2813" s="27" customFormat="1"/>
    <row r="2814" s="27" customFormat="1"/>
    <row r="2815" s="27" customFormat="1"/>
    <row r="2816" s="27" customFormat="1"/>
    <row r="2817" s="27" customFormat="1"/>
    <row r="2818" s="27" customFormat="1"/>
    <row r="2819" s="27" customFormat="1"/>
    <row r="2820" s="27" customFormat="1"/>
    <row r="2821" s="27" customFormat="1"/>
    <row r="2822" s="27" customFormat="1"/>
    <row r="2823" s="27" customFormat="1"/>
    <row r="2824" s="27" customFormat="1"/>
    <row r="2825" s="27" customFormat="1"/>
    <row r="2826" s="27" customFormat="1"/>
    <row r="2827" s="27" customFormat="1"/>
    <row r="2828" s="27" customFormat="1"/>
    <row r="2829" s="27" customFormat="1"/>
    <row r="2830" s="27" customFormat="1"/>
    <row r="2831" s="27" customFormat="1"/>
    <row r="2832" s="27" customFormat="1"/>
    <row r="2833" s="27" customFormat="1"/>
    <row r="2834" s="27" customFormat="1"/>
    <row r="2835" s="27" customFormat="1"/>
    <row r="2836" s="27" customFormat="1"/>
    <row r="2837" s="27" customFormat="1"/>
    <row r="2838" s="27" customFormat="1"/>
    <row r="2839" s="27" customFormat="1"/>
    <row r="2840" s="27" customFormat="1"/>
    <row r="2841" s="27" customFormat="1"/>
    <row r="2842" s="27" customFormat="1"/>
    <row r="2843" s="27" customFormat="1"/>
    <row r="2844" s="27" customFormat="1"/>
    <row r="2845" s="27" customFormat="1"/>
    <row r="2846" s="27" customFormat="1"/>
    <row r="2847" s="27" customFormat="1"/>
    <row r="2848" s="27" customFormat="1"/>
    <row r="2849" s="27" customFormat="1"/>
    <row r="2850" s="27" customFormat="1"/>
    <row r="2851" s="27" customFormat="1"/>
    <row r="2852" s="27" customFormat="1"/>
    <row r="2853" s="27" customFormat="1"/>
    <row r="2854" s="27" customFormat="1"/>
    <row r="2855" s="27" customFormat="1"/>
    <row r="2856" s="27" customFormat="1"/>
    <row r="2857" s="27" customFormat="1"/>
    <row r="2858" s="27" customFormat="1"/>
    <row r="2859" s="27" customFormat="1"/>
    <row r="2860" s="27" customFormat="1"/>
    <row r="2861" s="27" customFormat="1"/>
    <row r="2862" s="27" customFormat="1"/>
    <row r="2863" s="27" customFormat="1"/>
    <row r="2864" s="27" customFormat="1"/>
    <row r="2865" s="27" customFormat="1"/>
    <row r="2866" s="27" customFormat="1"/>
    <row r="2867" s="27" customFormat="1"/>
    <row r="2868" s="27" customFormat="1"/>
    <row r="2869" s="27" customFormat="1"/>
    <row r="2870" s="27" customFormat="1"/>
    <row r="2871" s="27" customFormat="1"/>
    <row r="2872" s="27" customFormat="1"/>
    <row r="2873" s="27" customFormat="1"/>
    <row r="2874" s="27" customFormat="1"/>
    <row r="2875" s="27" customFormat="1"/>
    <row r="2876" s="27" customFormat="1"/>
    <row r="2877" s="27" customFormat="1"/>
    <row r="2878" s="27" customFormat="1"/>
    <row r="2879" s="27" customFormat="1"/>
    <row r="2880" s="27" customFormat="1"/>
    <row r="2881" s="27" customFormat="1"/>
    <row r="2882" s="27" customFormat="1"/>
    <row r="2883" s="27" customFormat="1"/>
    <row r="2884" s="27" customFormat="1"/>
    <row r="2885" s="27" customFormat="1"/>
    <row r="2886" s="27" customFormat="1"/>
    <row r="2887" s="27" customFormat="1"/>
    <row r="2888" s="27" customFormat="1"/>
    <row r="2889" s="27" customFormat="1"/>
    <row r="2890" s="27" customFormat="1"/>
    <row r="2891" s="27" customFormat="1"/>
    <row r="2892" s="27" customFormat="1"/>
    <row r="2893" s="27" customFormat="1"/>
    <row r="2894" s="27" customFormat="1"/>
    <row r="2895" s="27" customFormat="1"/>
    <row r="2896" s="27" customFormat="1"/>
    <row r="2897" s="27" customFormat="1"/>
    <row r="2898" s="27" customFormat="1"/>
    <row r="2899" s="27" customFormat="1"/>
    <row r="2900" s="27" customFormat="1"/>
    <row r="2901" s="27" customFormat="1"/>
    <row r="2902" s="27" customFormat="1"/>
    <row r="2903" s="27" customFormat="1"/>
    <row r="2904" s="27" customFormat="1"/>
    <row r="2905" s="27" customFormat="1"/>
    <row r="2906" s="27" customFormat="1"/>
    <row r="2907" s="27" customFormat="1"/>
    <row r="2908" s="27" customFormat="1"/>
    <row r="2909" s="27" customFormat="1"/>
    <row r="2910" s="27" customFormat="1"/>
    <row r="2911" s="27" customFormat="1"/>
    <row r="2912" s="27" customFormat="1"/>
    <row r="2913" s="27" customFormat="1"/>
    <row r="2914" s="27" customFormat="1"/>
    <row r="2915" s="27" customFormat="1"/>
    <row r="2916" s="27" customFormat="1"/>
    <row r="2917" s="27" customFormat="1"/>
    <row r="2918" s="27" customFormat="1"/>
    <row r="2919" s="27" customFormat="1"/>
    <row r="2920" s="27" customFormat="1"/>
    <row r="2921" s="27" customFormat="1"/>
    <row r="2922" s="27" customFormat="1"/>
    <row r="2923" s="27" customFormat="1"/>
    <row r="2924" s="27" customFormat="1"/>
    <row r="2925" s="27" customFormat="1"/>
    <row r="2926" s="27" customFormat="1"/>
    <row r="2927" s="27" customFormat="1"/>
    <row r="2928" s="27" customFormat="1"/>
    <row r="2929" s="27" customFormat="1"/>
    <row r="2930" s="27" customFormat="1"/>
    <row r="2931" s="27" customFormat="1"/>
    <row r="2932" s="27" customFormat="1"/>
    <row r="2933" s="27" customFormat="1"/>
    <row r="2934" s="27" customFormat="1"/>
    <row r="2935" s="27" customFormat="1"/>
    <row r="2936" s="27" customFormat="1"/>
    <row r="2937" s="27" customFormat="1"/>
    <row r="2938" s="27" customFormat="1"/>
    <row r="2939" s="27" customFormat="1"/>
    <row r="2940" s="27" customFormat="1"/>
    <row r="2941" s="27" customFormat="1"/>
    <row r="2942" s="27" customFormat="1"/>
    <row r="2943" s="27" customFormat="1"/>
    <row r="2944" s="27" customFormat="1"/>
    <row r="2945" s="27" customFormat="1"/>
    <row r="2946" s="27" customFormat="1"/>
    <row r="2947" s="27" customFormat="1"/>
    <row r="2948" s="27" customFormat="1"/>
    <row r="2949" s="27" customFormat="1"/>
    <row r="2950" s="27" customFormat="1"/>
    <row r="2951" s="27" customFormat="1"/>
    <row r="2952" s="27" customFormat="1"/>
    <row r="2953" s="27" customFormat="1"/>
    <row r="2954" s="27" customFormat="1"/>
    <row r="2955" s="27" customFormat="1"/>
    <row r="2956" s="27" customFormat="1"/>
    <row r="2957" s="27" customFormat="1"/>
    <row r="2958" s="27" customFormat="1"/>
    <row r="2959" s="27" customFormat="1"/>
    <row r="2960" s="27" customFormat="1"/>
    <row r="2961" s="27" customFormat="1"/>
    <row r="2962" s="27" customFormat="1"/>
    <row r="2963" s="27" customFormat="1"/>
    <row r="2964" s="27" customFormat="1"/>
    <row r="2965" s="27" customFormat="1"/>
    <row r="2966" s="27" customFormat="1"/>
    <row r="2967" s="27" customFormat="1"/>
    <row r="2968" s="27" customFormat="1"/>
    <row r="2969" s="27" customFormat="1"/>
    <row r="2970" s="27" customFormat="1"/>
    <row r="2971" s="27" customFormat="1"/>
    <row r="2972" s="27" customFormat="1"/>
    <row r="2973" s="27" customFormat="1"/>
    <row r="2974" s="27" customFormat="1"/>
    <row r="2975" s="27" customFormat="1"/>
    <row r="2976" s="27" customFormat="1"/>
    <row r="2977" s="27" customFormat="1"/>
    <row r="2978" s="27" customFormat="1"/>
    <row r="2979" s="27" customFormat="1"/>
    <row r="2980" s="27" customFormat="1"/>
    <row r="2981" s="27" customFormat="1"/>
    <row r="2982" s="27" customFormat="1"/>
    <row r="2983" s="27" customFormat="1"/>
    <row r="2984" s="27" customFormat="1"/>
    <row r="2985" s="27" customFormat="1"/>
    <row r="2986" s="27" customFormat="1"/>
    <row r="2987" s="27" customFormat="1"/>
    <row r="2988" s="27" customFormat="1"/>
    <row r="2989" s="27" customFormat="1"/>
    <row r="2990" s="27" customFormat="1"/>
    <row r="2991" s="27" customFormat="1"/>
    <row r="2992" s="27" customFormat="1"/>
    <row r="2993" s="27" customFormat="1"/>
    <row r="2994" s="27" customFormat="1"/>
    <row r="2995" s="27" customFormat="1"/>
    <row r="2996" s="27" customFormat="1"/>
    <row r="2997" s="27" customFormat="1"/>
    <row r="2998" s="27" customFormat="1"/>
    <row r="2999" s="27" customFormat="1"/>
    <row r="3000" s="27" customFormat="1"/>
    <row r="3001" s="27" customFormat="1"/>
    <row r="3002" s="27" customFormat="1"/>
    <row r="3003" s="27" customFormat="1"/>
    <row r="3004" s="27" customFormat="1"/>
    <row r="3005" s="27" customFormat="1"/>
    <row r="3006" s="27" customFormat="1"/>
    <row r="3007" s="27" customFormat="1"/>
    <row r="3008" s="27" customFormat="1"/>
    <row r="3009" s="27" customFormat="1"/>
    <row r="3010" s="27" customFormat="1"/>
    <row r="3011" s="27" customFormat="1"/>
    <row r="3012" s="27" customFormat="1"/>
    <row r="3013" s="27" customFormat="1"/>
    <row r="3014" s="27" customFormat="1"/>
    <row r="3015" s="27" customFormat="1"/>
    <row r="3016" s="27" customFormat="1"/>
    <row r="3017" s="27" customFormat="1"/>
    <row r="3018" s="27" customFormat="1"/>
    <row r="3019" s="27" customFormat="1"/>
    <row r="3020" s="27" customFormat="1"/>
    <row r="3021" s="27" customFormat="1"/>
    <row r="3022" s="27" customFormat="1"/>
    <row r="3023" s="27" customFormat="1"/>
    <row r="3024" s="27" customFormat="1"/>
    <row r="3025" s="27" customFormat="1"/>
    <row r="3026" s="27" customFormat="1"/>
    <row r="3027" s="27" customFormat="1"/>
    <row r="3028" s="27" customFormat="1"/>
    <row r="3029" s="27" customFormat="1"/>
    <row r="3030" s="27" customFormat="1"/>
    <row r="3031" s="27" customFormat="1"/>
    <row r="3032" s="27" customFormat="1"/>
    <row r="3033" s="27" customFormat="1"/>
    <row r="3034" s="27" customFormat="1"/>
    <row r="3035" s="27" customFormat="1"/>
    <row r="3036" s="27" customFormat="1"/>
    <row r="3037" s="27" customFormat="1"/>
    <row r="3038" s="27" customFormat="1"/>
    <row r="3039" s="27" customFormat="1"/>
    <row r="3040" s="27" customFormat="1"/>
    <row r="3041" s="27" customFormat="1"/>
    <row r="3042" s="27" customFormat="1"/>
    <row r="3043" s="27" customFormat="1"/>
    <row r="3044" s="27" customFormat="1"/>
    <row r="3045" s="27" customFormat="1"/>
    <row r="3046" s="27" customFormat="1"/>
    <row r="3047" s="27" customFormat="1"/>
    <row r="3048" s="27" customFormat="1"/>
    <row r="3049" s="27" customFormat="1"/>
    <row r="3050" s="27" customFormat="1"/>
    <row r="3051" s="27" customFormat="1"/>
    <row r="3052" s="27" customFormat="1"/>
    <row r="3053" s="27" customFormat="1"/>
    <row r="3054" s="27" customFormat="1"/>
    <row r="3055" s="27" customFormat="1"/>
    <row r="3056" s="27" customFormat="1"/>
    <row r="3057" s="27" customFormat="1"/>
    <row r="3058" s="27" customFormat="1"/>
    <row r="3059" s="27" customFormat="1"/>
    <row r="3060" s="27" customFormat="1"/>
    <row r="3061" s="27" customFormat="1"/>
    <row r="3062" s="27" customFormat="1"/>
    <row r="3063" s="27" customFormat="1"/>
    <row r="3064" s="27" customFormat="1"/>
    <row r="3065" s="27" customFormat="1"/>
    <row r="3066" s="27" customFormat="1"/>
    <row r="3067" s="27" customFormat="1"/>
    <row r="3068" s="27" customFormat="1"/>
    <row r="3069" s="27" customFormat="1"/>
    <row r="3070" s="27" customFormat="1"/>
    <row r="3071" s="27" customFormat="1"/>
    <row r="3072" s="27" customFormat="1"/>
    <row r="3073" s="27" customFormat="1"/>
    <row r="3074" s="27" customFormat="1"/>
    <row r="3075" s="27" customFormat="1"/>
    <row r="3076" s="27" customFormat="1"/>
    <row r="3077" s="27" customFormat="1"/>
    <row r="3078" s="27" customFormat="1"/>
    <row r="3079" s="27" customFormat="1"/>
    <row r="3080" s="27" customFormat="1"/>
    <row r="3081" s="27" customFormat="1"/>
    <row r="3082" s="27" customFormat="1"/>
    <row r="3083" s="27" customFormat="1"/>
    <row r="3084" s="27" customFormat="1"/>
    <row r="3085" s="27" customFormat="1"/>
    <row r="3086" s="27" customFormat="1"/>
    <row r="3087" s="27" customFormat="1"/>
    <row r="3088" s="27" customFormat="1"/>
    <row r="3089" s="27" customFormat="1"/>
    <row r="3090" s="27" customFormat="1"/>
    <row r="3091" s="27" customFormat="1"/>
    <row r="3092" s="27" customFormat="1"/>
    <row r="3093" s="27" customFormat="1"/>
    <row r="3094" s="27" customFormat="1"/>
    <row r="3095" s="27" customFormat="1"/>
    <row r="3096" s="27" customFormat="1"/>
    <row r="3097" s="27" customFormat="1"/>
    <row r="3098" s="27" customFormat="1"/>
    <row r="3099" s="27" customFormat="1"/>
    <row r="3100" s="27" customFormat="1"/>
    <row r="3101" s="27" customFormat="1"/>
    <row r="3102" s="27" customFormat="1"/>
    <row r="3103" s="27" customFormat="1"/>
    <row r="3104" s="27" customFormat="1"/>
    <row r="3105" s="27" customFormat="1"/>
    <row r="3106" s="27" customFormat="1"/>
    <row r="3107" s="27" customFormat="1"/>
    <row r="3108" s="27" customFormat="1"/>
    <row r="3109" s="27" customFormat="1"/>
    <row r="3110" s="27" customFormat="1"/>
    <row r="3111" s="27" customFormat="1"/>
    <row r="3112" s="27" customFormat="1"/>
    <row r="3113" s="27" customFormat="1"/>
    <row r="3114" s="27" customFormat="1"/>
    <row r="3115" s="27" customFormat="1"/>
    <row r="3116" s="27" customFormat="1"/>
    <row r="3117" s="27" customFormat="1"/>
    <row r="3118" s="27" customFormat="1"/>
    <row r="3119" s="27" customFormat="1"/>
    <row r="3120" s="27" customFormat="1"/>
    <row r="3121" s="27" customFormat="1"/>
    <row r="3122" s="27" customFormat="1"/>
    <row r="3123" s="27" customFormat="1"/>
    <row r="3124" s="27" customFormat="1"/>
    <row r="3125" s="27" customFormat="1"/>
    <row r="3126" s="27" customFormat="1"/>
    <row r="3127" s="27" customFormat="1"/>
    <row r="3128" s="27" customFormat="1"/>
    <row r="3129" s="27" customFormat="1"/>
    <row r="3130" s="27" customFormat="1"/>
    <row r="3131" s="27" customFormat="1"/>
    <row r="3132" s="27" customFormat="1"/>
    <row r="3133" s="27" customFormat="1"/>
    <row r="3134" s="27" customFormat="1"/>
    <row r="3135" s="27" customFormat="1"/>
    <row r="3136" s="27" customFormat="1"/>
    <row r="3137" s="27" customFormat="1"/>
    <row r="3138" s="27" customFormat="1"/>
    <row r="3139" s="27" customFormat="1"/>
    <row r="3140" s="27" customFormat="1"/>
    <row r="3141" s="27" customFormat="1"/>
    <row r="3142" s="27" customFormat="1"/>
    <row r="3143" s="27" customFormat="1"/>
    <row r="3144" s="27" customFormat="1"/>
    <row r="3145" s="27" customFormat="1"/>
    <row r="3146" s="27" customFormat="1"/>
    <row r="3147" s="27" customFormat="1"/>
    <row r="3148" s="27" customFormat="1"/>
    <row r="3149" s="27" customFormat="1"/>
    <row r="3150" s="27" customFormat="1"/>
    <row r="3151" s="27" customFormat="1"/>
    <row r="3152" s="27" customFormat="1"/>
    <row r="3153" s="27" customFormat="1"/>
    <row r="3154" s="27" customFormat="1"/>
    <row r="3155" s="27" customFormat="1"/>
    <row r="3156" s="27" customFormat="1"/>
    <row r="3157" s="27" customFormat="1"/>
    <row r="3158" s="27" customFormat="1"/>
    <row r="3159" s="27" customFormat="1"/>
    <row r="3160" s="27" customFormat="1"/>
    <row r="3161" s="27" customFormat="1"/>
    <row r="3162" s="27" customFormat="1"/>
    <row r="3163" s="27" customFormat="1"/>
    <row r="3164" s="27" customFormat="1"/>
    <row r="3165" s="27" customFormat="1"/>
    <row r="3166" s="27" customFormat="1"/>
    <row r="3167" s="27" customFormat="1"/>
    <row r="3168" s="27" customFormat="1"/>
    <row r="3169" s="27" customFormat="1"/>
    <row r="3170" s="27" customFormat="1"/>
    <row r="3171" s="27" customFormat="1"/>
    <row r="3172" s="27" customFormat="1"/>
    <row r="3173" s="27" customFormat="1"/>
    <row r="3174" s="27" customFormat="1"/>
    <row r="3175" s="27" customFormat="1"/>
    <row r="3176" s="27" customFormat="1"/>
    <row r="3177" s="27" customFormat="1"/>
    <row r="3178" s="27" customFormat="1"/>
    <row r="3179" s="27" customFormat="1"/>
    <row r="3180" s="27" customFormat="1"/>
    <row r="3181" s="27" customFormat="1"/>
    <row r="3182" s="27" customFormat="1"/>
    <row r="3183" s="27" customFormat="1"/>
    <row r="3184" s="27" customFormat="1"/>
    <row r="3185" s="27" customFormat="1"/>
    <row r="3186" s="27" customFormat="1"/>
    <row r="3187" s="27" customFormat="1"/>
    <row r="3188" s="27" customFormat="1"/>
    <row r="3189" s="27" customFormat="1"/>
    <row r="3190" s="27" customFormat="1"/>
    <row r="3191" s="27" customFormat="1"/>
    <row r="3192" s="27" customFormat="1"/>
    <row r="3193" s="27" customFormat="1"/>
    <row r="3194" s="27" customFormat="1"/>
    <row r="3195" s="27" customFormat="1"/>
    <row r="3196" s="27" customFormat="1"/>
    <row r="3197" s="27" customFormat="1"/>
    <row r="3198" s="27" customFormat="1"/>
    <row r="3199" s="27" customFormat="1"/>
    <row r="3200" s="27" customFormat="1"/>
    <row r="3201" s="27" customFormat="1"/>
    <row r="3202" s="27" customFormat="1"/>
    <row r="3203" s="27" customFormat="1"/>
    <row r="3204" s="27" customFormat="1"/>
    <row r="3205" s="27" customFormat="1"/>
    <row r="3206" s="27" customFormat="1"/>
    <row r="3207" s="27" customFormat="1"/>
    <row r="3208" s="27" customFormat="1"/>
    <row r="3209" s="27" customFormat="1"/>
    <row r="3210" s="27" customFormat="1"/>
    <row r="3211" s="27" customFormat="1"/>
    <row r="3212" s="27" customFormat="1"/>
    <row r="3213" s="27" customFormat="1"/>
    <row r="3214" s="27" customFormat="1"/>
    <row r="3215" s="27" customFormat="1"/>
    <row r="3216" s="27" customFormat="1"/>
    <row r="3217" s="27" customFormat="1"/>
    <row r="3218" s="27" customFormat="1"/>
    <row r="3219" s="27" customFormat="1"/>
    <row r="3220" s="27" customFormat="1"/>
    <row r="3221" s="27" customFormat="1"/>
    <row r="3222" s="27" customFormat="1"/>
    <row r="3223" s="27" customFormat="1"/>
    <row r="3224" s="27" customFormat="1"/>
    <row r="3225" s="27" customFormat="1"/>
    <row r="3226" s="27" customFormat="1"/>
    <row r="3227" s="27" customFormat="1"/>
    <row r="3228" s="27" customFormat="1"/>
    <row r="3229" s="27" customFormat="1"/>
    <row r="3230" s="27" customFormat="1"/>
    <row r="3231" s="27" customFormat="1"/>
    <row r="3232" s="27" customFormat="1"/>
    <row r="3233" s="27" customFormat="1"/>
    <row r="3234" s="27" customFormat="1"/>
    <row r="3235" s="27" customFormat="1"/>
    <row r="3236" s="27" customFormat="1"/>
    <row r="3237" s="27" customFormat="1"/>
    <row r="3238" s="27" customFormat="1"/>
    <row r="3239" s="27" customFormat="1"/>
    <row r="3240" s="27" customFormat="1"/>
    <row r="3241" s="27" customFormat="1"/>
    <row r="3242" s="27" customFormat="1"/>
    <row r="3243" s="27" customFormat="1"/>
    <row r="3244" s="27" customFormat="1"/>
    <row r="3245" s="27" customFormat="1"/>
    <row r="3246" s="27" customFormat="1"/>
    <row r="3247" s="27" customFormat="1"/>
    <row r="3248" s="27" customFormat="1"/>
    <row r="3249" s="27" customFormat="1"/>
    <row r="3250" s="27" customFormat="1"/>
    <row r="3251" s="27" customFormat="1"/>
    <row r="3252" s="27" customFormat="1"/>
    <row r="3253" s="27" customFormat="1"/>
    <row r="3254" s="27" customFormat="1"/>
    <row r="3255" s="27" customFormat="1"/>
    <row r="3256" s="27" customFormat="1"/>
    <row r="3257" s="27" customFormat="1"/>
    <row r="3258" s="27" customFormat="1"/>
    <row r="3259" s="27" customFormat="1"/>
    <row r="3260" s="27" customFormat="1"/>
    <row r="3261" s="27" customFormat="1"/>
    <row r="3262" s="27" customFormat="1"/>
    <row r="3263" s="27" customFormat="1"/>
    <row r="3264" s="27" customFormat="1"/>
    <row r="3265" s="27" customFormat="1"/>
    <row r="3266" s="27" customFormat="1"/>
    <row r="3267" s="27" customFormat="1"/>
    <row r="3268" s="27" customFormat="1"/>
    <row r="3269" s="27" customFormat="1"/>
    <row r="3270" s="27" customFormat="1"/>
    <row r="3271" s="27" customFormat="1"/>
    <row r="3272" s="27" customFormat="1"/>
    <row r="3273" s="27" customFormat="1"/>
    <row r="3274" s="27" customFormat="1"/>
    <row r="3275" s="27" customFormat="1"/>
    <row r="3276" s="27" customFormat="1"/>
    <row r="3277" s="27" customFormat="1"/>
    <row r="3278" s="27" customFormat="1"/>
    <row r="3279" s="27" customFormat="1"/>
    <row r="3280" s="27" customFormat="1"/>
    <row r="3281" s="27" customFormat="1"/>
    <row r="3282" s="27" customFormat="1"/>
    <row r="3283" s="27" customFormat="1"/>
    <row r="3284" s="27" customFormat="1"/>
    <row r="3285" s="27" customFormat="1"/>
    <row r="3286" s="27" customFormat="1"/>
    <row r="3287" s="27" customFormat="1"/>
    <row r="3288" s="27" customFormat="1"/>
    <row r="3289" s="27" customFormat="1"/>
    <row r="3290" s="27" customFormat="1"/>
    <row r="3291" s="27" customFormat="1"/>
    <row r="3292" s="27" customFormat="1"/>
    <row r="3293" s="27" customFormat="1"/>
    <row r="3294" s="27" customFormat="1"/>
    <row r="3295" s="27" customFormat="1"/>
    <row r="3296" s="27" customFormat="1"/>
    <row r="3297" s="27" customFormat="1"/>
    <row r="3298" s="27" customFormat="1"/>
    <row r="3299" s="27" customFormat="1"/>
    <row r="3300" s="27" customFormat="1"/>
    <row r="3301" s="27" customFormat="1"/>
    <row r="3302" s="27" customFormat="1"/>
    <row r="3303" s="27" customFormat="1"/>
    <row r="3304" s="27" customFormat="1"/>
    <row r="3305" s="27" customFormat="1"/>
    <row r="3306" s="27" customFormat="1"/>
    <row r="3307" s="27" customFormat="1"/>
    <row r="3308" s="27" customFormat="1"/>
    <row r="3309" s="27" customFormat="1"/>
    <row r="3310" s="27" customFormat="1"/>
    <row r="3311" s="27" customFormat="1"/>
    <row r="3312" s="27" customFormat="1"/>
    <row r="3313" s="27" customFormat="1"/>
    <row r="3314" s="27" customFormat="1"/>
    <row r="3315" s="27" customFormat="1"/>
    <row r="3316" s="27" customFormat="1"/>
    <row r="3317" s="27" customFormat="1"/>
    <row r="3318" s="27" customFormat="1"/>
    <row r="3319" s="27" customFormat="1"/>
    <row r="3320" s="27" customFormat="1"/>
    <row r="3321" s="27" customFormat="1"/>
    <row r="3322" s="27" customFormat="1"/>
    <row r="3323" s="27" customFormat="1"/>
    <row r="3324" s="27" customFormat="1"/>
    <row r="3325" s="27" customFormat="1"/>
    <row r="3326" s="27" customFormat="1"/>
    <row r="3327" s="27" customFormat="1"/>
    <row r="3328" s="27" customFormat="1"/>
    <row r="3329" s="27" customFormat="1"/>
    <row r="3330" s="27" customFormat="1"/>
    <row r="3331" s="27" customFormat="1"/>
    <row r="3332" s="27" customFormat="1"/>
    <row r="3333" s="27" customFormat="1"/>
    <row r="3334" s="27" customFormat="1"/>
    <row r="3335" s="27" customFormat="1"/>
    <row r="3336" s="27" customFormat="1"/>
    <row r="3337" s="27" customFormat="1"/>
    <row r="3338" s="27" customFormat="1"/>
    <row r="3339" s="27" customFormat="1"/>
    <row r="3340" s="27" customFormat="1"/>
    <row r="3341" s="27" customFormat="1"/>
    <row r="3342" s="27" customFormat="1"/>
    <row r="3343" s="27" customFormat="1"/>
    <row r="3344" s="27" customFormat="1"/>
    <row r="3345" s="27" customFormat="1"/>
    <row r="3346" s="27" customFormat="1"/>
    <row r="3347" s="27" customFormat="1"/>
    <row r="3348" s="27" customFormat="1"/>
    <row r="3349" s="27" customFormat="1"/>
    <row r="3350" s="27" customFormat="1"/>
    <row r="3351" s="27" customFormat="1"/>
    <row r="3352" s="27" customFormat="1"/>
    <row r="3353" s="27" customFormat="1"/>
    <row r="3354" s="27" customFormat="1"/>
    <row r="3355" s="27" customFormat="1"/>
    <row r="3356" s="27" customFormat="1"/>
    <row r="3357" s="27" customFormat="1"/>
    <row r="3358" s="27" customFormat="1"/>
    <row r="3359" s="27" customFormat="1"/>
    <row r="3360" s="27" customFormat="1"/>
    <row r="3361" s="27" customFormat="1"/>
    <row r="3362" s="27" customFormat="1"/>
    <row r="3363" s="27" customFormat="1"/>
    <row r="3364" s="27" customFormat="1"/>
    <row r="3365" s="27" customFormat="1"/>
    <row r="3366" s="27" customFormat="1"/>
    <row r="3367" s="27" customFormat="1"/>
    <row r="3368" s="27" customFormat="1"/>
    <row r="3369" s="27" customFormat="1"/>
    <row r="3370" s="27" customFormat="1"/>
    <row r="3371" s="27" customFormat="1"/>
    <row r="3372" s="27" customFormat="1"/>
    <row r="3373" s="27" customFormat="1"/>
    <row r="3374" s="27" customFormat="1"/>
    <row r="3375" s="27" customFormat="1"/>
    <row r="3376" s="27" customFormat="1"/>
    <row r="3377" s="27" customFormat="1"/>
    <row r="3378" s="27" customFormat="1"/>
    <row r="3379" s="27" customFormat="1"/>
    <row r="3380" s="27" customFormat="1"/>
    <row r="3381" s="27" customFormat="1"/>
    <row r="3382" s="27" customFormat="1"/>
    <row r="3383" s="27" customFormat="1"/>
    <row r="3384" s="27" customFormat="1"/>
    <row r="3385" s="27" customFormat="1"/>
    <row r="3386" s="27" customFormat="1"/>
    <row r="3387" s="27" customFormat="1"/>
    <row r="3388" s="27" customFormat="1"/>
    <row r="3389" s="27" customFormat="1"/>
    <row r="3390" s="27" customFormat="1"/>
    <row r="3391" s="27" customFormat="1"/>
    <row r="3392" s="27" customFormat="1"/>
    <row r="3393" s="27" customFormat="1"/>
    <row r="3394" s="27" customFormat="1"/>
    <row r="3395" s="27" customFormat="1"/>
    <row r="3396" s="27" customFormat="1"/>
    <row r="3397" s="27" customFormat="1"/>
    <row r="3398" s="27" customFormat="1"/>
    <row r="3399" s="27" customFormat="1"/>
    <row r="3400" s="27" customFormat="1"/>
    <row r="3401" s="27" customFormat="1"/>
    <row r="3402" s="27" customFormat="1"/>
    <row r="3403" s="27" customFormat="1"/>
    <row r="3404" s="27" customFormat="1"/>
    <row r="3405" s="27" customFormat="1"/>
    <row r="3406" s="27" customFormat="1"/>
    <row r="3407" s="27" customFormat="1"/>
    <row r="3408" s="27" customFormat="1"/>
    <row r="3409" s="27" customFormat="1"/>
    <row r="3410" s="27" customFormat="1"/>
    <row r="3411" s="27" customFormat="1"/>
    <row r="3412" s="27" customFormat="1"/>
    <row r="3413" s="27" customFormat="1"/>
    <row r="3414" s="27" customFormat="1"/>
    <row r="3415" s="27" customFormat="1"/>
    <row r="3416" s="27" customFormat="1"/>
    <row r="3417" s="27" customFormat="1"/>
    <row r="3418" s="27" customFormat="1"/>
    <row r="3419" s="27" customFormat="1"/>
    <row r="3420" s="27" customFormat="1"/>
    <row r="3421" s="27" customFormat="1"/>
    <row r="3422" s="27" customFormat="1"/>
    <row r="3423" s="27" customFormat="1"/>
    <row r="3424" s="27" customFormat="1"/>
    <row r="3425" s="27" customFormat="1"/>
    <row r="3426" s="27" customFormat="1"/>
    <row r="3427" s="27" customFormat="1"/>
    <row r="3428" s="27" customFormat="1"/>
    <row r="3429" s="27" customFormat="1"/>
    <row r="3430" s="27" customFormat="1"/>
    <row r="3431" s="27" customFormat="1"/>
    <row r="3432" s="27" customFormat="1"/>
    <row r="3433" s="27" customFormat="1"/>
    <row r="3434" s="27" customFormat="1"/>
    <row r="3435" s="27" customFormat="1"/>
    <row r="3436" s="27" customFormat="1"/>
    <row r="3437" s="27" customFormat="1"/>
    <row r="3438" s="27" customFormat="1"/>
    <row r="3439" s="27" customFormat="1"/>
    <row r="3440" s="27" customFormat="1"/>
    <row r="3441" s="27" customFormat="1"/>
    <row r="3442" s="27" customFormat="1"/>
    <row r="3443" s="27" customFormat="1"/>
    <row r="3444" s="27" customFormat="1"/>
    <row r="3445" s="27" customFormat="1"/>
    <row r="3446" s="27" customFormat="1"/>
    <row r="3447" s="27" customFormat="1"/>
    <row r="3448" s="27" customFormat="1"/>
    <row r="3449" s="27" customFormat="1"/>
    <row r="3450" s="27" customFormat="1"/>
    <row r="3451" s="27" customFormat="1"/>
    <row r="3452" s="27" customFormat="1"/>
    <row r="3453" s="27" customFormat="1"/>
    <row r="3454" s="27" customFormat="1"/>
    <row r="3455" s="27" customFormat="1"/>
    <row r="3456" s="27" customFormat="1"/>
    <row r="3457" s="27" customFormat="1"/>
    <row r="3458" s="27" customFormat="1"/>
    <row r="3459" s="27" customFormat="1"/>
    <row r="3460" s="27" customFormat="1"/>
    <row r="3461" s="27" customFormat="1"/>
    <row r="3462" s="27" customFormat="1"/>
    <row r="3463" s="27" customFormat="1"/>
    <row r="3464" s="27" customFormat="1"/>
    <row r="3465" s="27" customFormat="1"/>
    <row r="3466" s="27" customFormat="1"/>
    <row r="3467" s="27" customFormat="1"/>
    <row r="3468" s="27" customFormat="1"/>
    <row r="3469" s="27" customFormat="1"/>
    <row r="3470" s="27" customFormat="1"/>
    <row r="3471" s="27" customFormat="1"/>
    <row r="3472" s="27" customFormat="1"/>
    <row r="3473" s="27" customFormat="1"/>
    <row r="3474" s="27" customFormat="1"/>
    <row r="3475" s="27" customFormat="1"/>
    <row r="3476" s="27" customFormat="1"/>
    <row r="3477" s="27" customFormat="1"/>
    <row r="3478" s="27" customFormat="1"/>
    <row r="3479" s="27" customFormat="1"/>
    <row r="3480" s="27" customFormat="1"/>
    <row r="3481" s="27" customFormat="1"/>
    <row r="3482" s="27" customFormat="1"/>
    <row r="3483" s="27" customFormat="1"/>
    <row r="3484" s="27" customFormat="1"/>
    <row r="3485" s="27" customFormat="1"/>
    <row r="3486" s="27" customFormat="1"/>
    <row r="3487" s="27" customFormat="1"/>
    <row r="3488" s="27" customFormat="1"/>
    <row r="3489" s="27" customFormat="1"/>
    <row r="3490" s="27" customFormat="1"/>
    <row r="3491" s="27" customFormat="1"/>
    <row r="3492" s="27" customFormat="1"/>
    <row r="3493" s="27" customFormat="1"/>
    <row r="3494" s="27" customFormat="1"/>
  </sheetData>
  <mergeCells count="24">
    <mergeCell ref="B22:M22"/>
    <mergeCell ref="B2:M2"/>
    <mergeCell ref="B3:M3"/>
    <mergeCell ref="B16:M16"/>
    <mergeCell ref="B18:M18"/>
    <mergeCell ref="B19:M19"/>
    <mergeCell ref="B20:M20"/>
    <mergeCell ref="B21:M21"/>
    <mergeCell ref="B29:M29"/>
    <mergeCell ref="B30:M30"/>
    <mergeCell ref="B6:M8"/>
    <mergeCell ref="B23:M23"/>
    <mergeCell ref="B24:M24"/>
    <mergeCell ref="B25:M25"/>
    <mergeCell ref="B26:M26"/>
    <mergeCell ref="B27:M27"/>
    <mergeCell ref="B28:M28"/>
    <mergeCell ref="B17:M17"/>
    <mergeCell ref="B10:M10"/>
    <mergeCell ref="B11:M11"/>
    <mergeCell ref="B12:M12"/>
    <mergeCell ref="B13:M13"/>
    <mergeCell ref="B14:M14"/>
    <mergeCell ref="B15:M15"/>
  </mergeCells>
  <hyperlinks>
    <hyperlink ref="B10:M10" location="D01a!A1" display="Modalidad Libre Elección, actividad por grupos de prestaciones de salud y niveles de atención, años 2015-2016, mujeres  (1)"/>
    <hyperlink ref="B11:M11" location="D01b!A1" display="Modalidad Libre Elección, actividad por grupos de prestaciones de salud y niveles de atención, años 2015-2016, hombres  (1)"/>
    <hyperlink ref="B12:M12" location="D01c!A1" display="Modalidad Libre Elección, actividad por grupos de prestaciones de salud y niveles de atención, años 2015-2016, ambos sexos"/>
    <hyperlink ref="B13:M13" location="D02a!A1" display="Modalidad Libre Elección, gasto por grupo de prestaciones de salud, años 2015-2016, mujeres (1)"/>
    <hyperlink ref="B14:M14" location="D02b!A1" display="Modalidad Libre Elección, gasto por grupo de prestaciones de salud, años 2015-2016, hombres (1)"/>
    <hyperlink ref="B15:M15" location="D02c!A1" display="Modalidad Libre Elección, gasto por grupo de prestaciones de salud, años 2015-2016, ambos sexos"/>
    <hyperlink ref="B16:M16" location="D03a!A1" display="Modalidad Libre Elección, Cantidad y Gasto en prestaciones relativas al Pago Asociado a Diagnóstico, años 2015-2016, mujeres (1)"/>
    <hyperlink ref="B17:M17" location="D03b!A1" display="Modalidad Libre Elección, Cantidad y Gasto en prestaciones relativas al Pago Asociado a Diagnóstico, años 2015-2016, hombres (1)"/>
    <hyperlink ref="B18:M18" location="D03c!A1" display="Modalidad Libre Elección, Cantidad y Gasto en prestaciones relativas al Pago Asociado a Diagnóstico, años 2015-2016, ambos sexos"/>
    <hyperlink ref="B19:M19" location="D04a!A1" display="Modalidad Libre Elección, Actividad y Gasto en prestaciones otorgadas a aseguradas sexo MUJERES por tramos de edad, (*) año 2015 (3)"/>
    <hyperlink ref="B20:M20" location="D04b!A1" display="Modalidad Libre Elección, Actividad y Gasto en prestaciones otorgadas a asegurados HOMBRES por tramos de edad, (*) año 2015 (3)"/>
    <hyperlink ref="B21:M21" location="D04c!A1" display="Modalidad Libre Elección, Actividad y Gasto en prestaciones otorgadas a asegurados ambos sexos por tramos de edad, (*) año 2015 (3)"/>
    <hyperlink ref="B22:M22" location="'D05a 01'!A1" display="Modalidad Libre Elección, Actividad y Gasto en prestaciones otorgadas a aseguradas MUJERES por tramos de edad, (*) año 2016 (3)"/>
    <hyperlink ref="B23:M23" location="'D05b 01'!A1" display="Modalidad Libre Elección, Actividad y Gasto en prestaciones otorgadas a asegurados HOMBRES por tramos de edad, (*) año 2016 (3)"/>
    <hyperlink ref="B24:M24" location="'D05c 01'!A1" display="Modalidad Libre Elección, Actividad y Gasto en prestaciones otorgadas a asegurados ambos sexos por tramos de edad, (*) año 2016 (3)"/>
    <hyperlink ref="B25:M25" location="'D05a 02'!A1" display="Modalidad Libre Elección, Actividad y Gasto en prestaciones otorgadas a aseguradas MUJERES por tramos de edad, (*) año 2016 (3)"/>
    <hyperlink ref="B26:M26" location="'D05b 02'!A1" display="Modalidad Libre Elección, Actividad y Gasto en prestaciones otorgadas a asegurados HOMBRES por tramos de edad, (*) año 2016 (3)"/>
    <hyperlink ref="B27:M27" location="'D05c 02'!A1" display="Modalidad Libre Elección, Actividad y Gasto en prestaciones otorgadas a asegurados ambos sexos por tramos de edad, (*) año 2016 (3)"/>
    <hyperlink ref="B28:M28" location="'D05a 03'!A1" display="Modalidad Libre Elección, Actividad y Gasto en prestaciones otorgadas a aseguradas MUJERES por tramos de edad, (*) año 2016 (3)"/>
    <hyperlink ref="B29:M29" location="'D05b 03'!A1" display="Modalidad Libre Elección, Actividad y Gasto en prestaciones otorgadas a asegurados HOMBRES por tramos de edad, (*) año 2016 (3)"/>
    <hyperlink ref="B30:M30" location="'D05c 03'!A1" display="Modalidad Libre Elección, Actividad y Gasto en prestaciones otorgadas a asegurados ambos sexos por tramos de edad, (*) año 2016 (3)"/>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86"/>
  <sheetViews>
    <sheetView zoomScale="90" zoomScaleNormal="90" workbookViewId="0">
      <selection sqref="A1:J1"/>
    </sheetView>
  </sheetViews>
  <sheetFormatPr baseColWidth="10" defaultColWidth="11.42578125" defaultRowHeight="14.25"/>
  <cols>
    <col min="1" max="1" width="50.140625" style="27" customWidth="1"/>
    <col min="2" max="9" width="14.28515625" style="27" customWidth="1"/>
    <col min="10" max="10" width="12.28515625" style="27" customWidth="1"/>
    <col min="11" max="11" width="13.7109375" style="27" bestFit="1" customWidth="1"/>
    <col min="12" max="13" width="11.42578125" style="27"/>
    <col min="14" max="15" width="16.85546875" style="27" bestFit="1" customWidth="1"/>
    <col min="16" max="16384" width="11.42578125" style="27"/>
  </cols>
  <sheetData>
    <row r="1" spans="1:10" ht="15">
      <c r="A1" s="881" t="s">
        <v>1054</v>
      </c>
      <c r="B1" s="881"/>
      <c r="C1" s="881"/>
      <c r="D1" s="881"/>
      <c r="E1" s="881"/>
      <c r="F1" s="881"/>
      <c r="G1" s="881"/>
      <c r="H1" s="881"/>
      <c r="I1" s="881"/>
      <c r="J1" s="881"/>
    </row>
    <row r="2" spans="1:10" ht="15">
      <c r="A2" s="949" t="s">
        <v>1055</v>
      </c>
      <c r="B2" s="949"/>
      <c r="C2" s="949"/>
      <c r="D2" s="949"/>
      <c r="E2" s="949"/>
      <c r="F2" s="949"/>
      <c r="G2" s="949"/>
      <c r="H2" s="949"/>
      <c r="I2" s="949"/>
      <c r="J2" s="949"/>
    </row>
    <row r="3" spans="1:10" ht="15">
      <c r="A3" s="949" t="s">
        <v>1602</v>
      </c>
      <c r="B3" s="949"/>
      <c r="C3" s="949"/>
      <c r="D3" s="949"/>
      <c r="E3" s="949"/>
      <c r="F3" s="949"/>
      <c r="G3" s="949"/>
      <c r="H3" s="949"/>
      <c r="I3" s="949"/>
      <c r="J3" s="949"/>
    </row>
    <row r="4" spans="1:10" ht="15">
      <c r="A4" s="950" t="s">
        <v>7</v>
      </c>
      <c r="B4" s="950"/>
      <c r="C4" s="950"/>
      <c r="D4" s="950"/>
      <c r="E4" s="950"/>
      <c r="F4" s="950"/>
      <c r="G4" s="950"/>
      <c r="H4" s="950"/>
      <c r="I4" s="950"/>
      <c r="J4" s="950"/>
    </row>
    <row r="5" spans="1:10" ht="15" thickBot="1">
      <c r="A5" s="243"/>
      <c r="B5" s="244"/>
      <c r="C5" s="244"/>
      <c r="D5" s="244"/>
      <c r="E5" s="244"/>
      <c r="F5" s="243"/>
      <c r="G5" s="243"/>
      <c r="H5" s="243"/>
      <c r="I5" s="243"/>
      <c r="J5" s="243"/>
    </row>
    <row r="6" spans="1:10" ht="15">
      <c r="A6" s="245" t="s">
        <v>1056</v>
      </c>
      <c r="B6" s="948" t="s">
        <v>26</v>
      </c>
      <c r="C6" s="948"/>
      <c r="D6" s="246" t="s">
        <v>1057</v>
      </c>
    </row>
    <row r="7" spans="1:10" ht="15">
      <c r="A7" s="247"/>
      <c r="B7" s="248">
        <v>2017</v>
      </c>
      <c r="C7" s="632">
        <v>2018</v>
      </c>
      <c r="D7" s="249" t="s">
        <v>1058</v>
      </c>
    </row>
    <row r="8" spans="1:10" ht="12" customHeight="1">
      <c r="A8" s="250"/>
      <c r="B8" s="250"/>
      <c r="C8" s="250"/>
      <c r="D8" s="250"/>
    </row>
    <row r="9" spans="1:10" ht="16.5" customHeight="1">
      <c r="A9" s="251" t="s">
        <v>1059</v>
      </c>
      <c r="B9" s="252">
        <v>10630761</v>
      </c>
      <c r="C9" s="252">
        <v>10766905</v>
      </c>
      <c r="D9" s="253">
        <v>1.2806420913799021</v>
      </c>
    </row>
    <row r="10" spans="1:10" ht="16.5" customHeight="1">
      <c r="A10" s="256" t="s">
        <v>1060</v>
      </c>
      <c r="B10" s="257">
        <v>10583146</v>
      </c>
      <c r="C10" s="257">
        <v>10724177</v>
      </c>
      <c r="D10" s="258">
        <v>1.3325810680491434</v>
      </c>
    </row>
    <row r="11" spans="1:10" ht="16.5" customHeight="1">
      <c r="A11" s="256" t="s">
        <v>1061</v>
      </c>
      <c r="B11" s="257">
        <v>10517</v>
      </c>
      <c r="C11" s="257">
        <v>11173</v>
      </c>
      <c r="D11" s="258">
        <v>6.2375202053817524</v>
      </c>
    </row>
    <row r="12" spans="1:10" ht="16.5" customHeight="1">
      <c r="A12" s="256" t="s">
        <v>1062</v>
      </c>
      <c r="B12" s="257">
        <v>37098</v>
      </c>
      <c r="C12" s="257">
        <v>31555</v>
      </c>
      <c r="D12" s="258">
        <v>-14.941506280662031</v>
      </c>
    </row>
    <row r="13" spans="1:10" ht="16.5" customHeight="1">
      <c r="A13" s="256"/>
      <c r="B13" s="259"/>
      <c r="C13" s="259"/>
      <c r="D13" s="258"/>
    </row>
    <row r="14" spans="1:10" ht="16.5" customHeight="1">
      <c r="A14" s="251" t="s">
        <v>1063</v>
      </c>
      <c r="B14" s="252">
        <v>18159936</v>
      </c>
      <c r="C14" s="252">
        <v>19106346</v>
      </c>
      <c r="D14" s="253">
        <v>5.2114996440516093</v>
      </c>
    </row>
    <row r="15" spans="1:10" ht="16.5" customHeight="1">
      <c r="A15" s="256" t="s">
        <v>1064</v>
      </c>
      <c r="B15" s="257">
        <v>14385681</v>
      </c>
      <c r="C15" s="257">
        <v>15184643</v>
      </c>
      <c r="D15" s="258">
        <v>5.5538350947723636</v>
      </c>
    </row>
    <row r="16" spans="1:10" ht="16.5" customHeight="1">
      <c r="A16" s="256" t="s">
        <v>1065</v>
      </c>
      <c r="B16" s="257">
        <v>3339673</v>
      </c>
      <c r="C16" s="257">
        <v>3478769</v>
      </c>
      <c r="D16" s="258">
        <v>4.1649586651148152</v>
      </c>
    </row>
    <row r="17" spans="1:4" ht="16.5" customHeight="1">
      <c r="A17" s="256" t="s">
        <v>1066</v>
      </c>
      <c r="B17" s="257">
        <v>434582</v>
      </c>
      <c r="C17" s="257">
        <v>442934</v>
      </c>
      <c r="D17" s="258">
        <v>1.9218467400858863</v>
      </c>
    </row>
    <row r="18" spans="1:4" ht="16.5" customHeight="1">
      <c r="A18" s="256"/>
      <c r="B18" s="259"/>
      <c r="C18" s="259"/>
      <c r="D18" s="258"/>
    </row>
    <row r="19" spans="1:4" ht="16.5" customHeight="1">
      <c r="A19" s="251" t="s">
        <v>1067</v>
      </c>
      <c r="B19" s="252">
        <v>7113381</v>
      </c>
      <c r="C19" s="252">
        <v>9222516</v>
      </c>
      <c r="D19" s="253">
        <v>29.650232428151966</v>
      </c>
    </row>
    <row r="20" spans="1:4" ht="16.5" customHeight="1">
      <c r="A20" s="256" t="s">
        <v>1068</v>
      </c>
      <c r="B20" s="257">
        <v>70415</v>
      </c>
      <c r="C20" s="257">
        <v>73354</v>
      </c>
      <c r="D20" s="258">
        <v>4.1738265994461399</v>
      </c>
    </row>
    <row r="21" spans="1:4" ht="16.5" customHeight="1">
      <c r="A21" s="256" t="s">
        <v>1069</v>
      </c>
      <c r="B21" s="257">
        <v>5216296</v>
      </c>
      <c r="C21" s="257">
        <v>7173774</v>
      </c>
      <c r="D21" s="258">
        <v>37.526206334916566</v>
      </c>
    </row>
    <row r="22" spans="1:4" ht="16.5" customHeight="1">
      <c r="A22" s="256" t="s">
        <v>1070</v>
      </c>
      <c r="B22" s="257">
        <v>20401</v>
      </c>
      <c r="C22" s="257">
        <v>14371</v>
      </c>
      <c r="D22" s="258">
        <v>-29.557374638498114</v>
      </c>
    </row>
    <row r="23" spans="1:4" ht="16.5" customHeight="1">
      <c r="A23" s="256" t="s">
        <v>1071</v>
      </c>
      <c r="B23" s="257">
        <v>77275</v>
      </c>
      <c r="C23" s="257">
        <v>48062</v>
      </c>
      <c r="D23" s="258">
        <v>-37.803946942736978</v>
      </c>
    </row>
    <row r="24" spans="1:4" ht="16.5" customHeight="1">
      <c r="A24" s="256" t="s">
        <v>1072</v>
      </c>
      <c r="B24" s="257">
        <v>270145</v>
      </c>
      <c r="C24" s="257">
        <v>400750</v>
      </c>
      <c r="D24" s="258">
        <v>48.345888319235961</v>
      </c>
    </row>
    <row r="25" spans="1:4" ht="16.5" customHeight="1">
      <c r="A25" s="256" t="s">
        <v>1073</v>
      </c>
      <c r="B25" s="257">
        <v>306</v>
      </c>
      <c r="C25" s="257">
        <v>346</v>
      </c>
      <c r="D25" s="258">
        <v>13.071895424836599</v>
      </c>
    </row>
    <row r="26" spans="1:4" ht="16.5" customHeight="1">
      <c r="A26" s="256" t="s">
        <v>1074</v>
      </c>
      <c r="B26" s="257">
        <v>89164</v>
      </c>
      <c r="C26" s="257">
        <v>88521</v>
      </c>
      <c r="D26" s="258">
        <v>-0.72114306222241797</v>
      </c>
    </row>
    <row r="27" spans="1:4" ht="16.5" customHeight="1">
      <c r="A27" s="256" t="s">
        <v>1075</v>
      </c>
      <c r="B27" s="257">
        <v>413160</v>
      </c>
      <c r="C27" s="257">
        <v>433674</v>
      </c>
      <c r="D27" s="258">
        <v>4.9651466744118578</v>
      </c>
    </row>
    <row r="28" spans="1:4" ht="16.5" customHeight="1">
      <c r="A28" s="256" t="s">
        <v>1076</v>
      </c>
      <c r="B28" s="257">
        <v>128416</v>
      </c>
      <c r="C28" s="257">
        <v>120650</v>
      </c>
      <c r="D28" s="258">
        <v>-6.0475330176924968</v>
      </c>
    </row>
    <row r="29" spans="1:4" ht="16.5" customHeight="1">
      <c r="A29" s="256" t="s">
        <v>1077</v>
      </c>
      <c r="B29" s="257">
        <v>22960</v>
      </c>
      <c r="C29" s="257">
        <v>46678</v>
      </c>
      <c r="D29" s="258">
        <v>103.301393728223</v>
      </c>
    </row>
    <row r="30" spans="1:4" ht="16.5" customHeight="1">
      <c r="A30" s="256" t="s">
        <v>1078</v>
      </c>
      <c r="B30" s="257">
        <v>797</v>
      </c>
      <c r="C30" s="257">
        <v>807</v>
      </c>
      <c r="D30" s="258">
        <v>1.2547051442910906</v>
      </c>
    </row>
    <row r="31" spans="1:4" ht="16.5" customHeight="1">
      <c r="A31" s="256" t="s">
        <v>1079</v>
      </c>
      <c r="B31" s="257">
        <v>28001</v>
      </c>
      <c r="C31" s="257">
        <v>28057</v>
      </c>
      <c r="D31" s="258">
        <v>0.19999285739795702</v>
      </c>
    </row>
    <row r="32" spans="1:4" ht="16.5" customHeight="1">
      <c r="A32" s="256" t="s">
        <v>1080</v>
      </c>
      <c r="B32" s="257">
        <v>457621</v>
      </c>
      <c r="C32" s="257">
        <v>477800</v>
      </c>
      <c r="D32" s="258">
        <v>4.4095441424235382</v>
      </c>
    </row>
    <row r="33" spans="1:7" ht="16.5" customHeight="1">
      <c r="A33" s="256" t="s">
        <v>1081</v>
      </c>
      <c r="B33" s="257">
        <v>245082</v>
      </c>
      <c r="C33" s="257">
        <v>246567</v>
      </c>
      <c r="D33" s="258">
        <v>0.605919651381992</v>
      </c>
    </row>
    <row r="34" spans="1:7" ht="16.5" customHeight="1">
      <c r="A34" s="261" t="s">
        <v>1082</v>
      </c>
      <c r="B34" s="257">
        <v>12804</v>
      </c>
      <c r="C34" s="257">
        <v>7191</v>
      </c>
      <c r="D34" s="258">
        <v>-43.837863167760069</v>
      </c>
    </row>
    <row r="35" spans="1:7" ht="16.5" customHeight="1">
      <c r="A35" s="256" t="s">
        <v>1083</v>
      </c>
      <c r="B35" s="257">
        <v>33246</v>
      </c>
      <c r="C35" s="257">
        <v>34315</v>
      </c>
      <c r="D35" s="258">
        <v>3.2154244119593445</v>
      </c>
    </row>
    <row r="36" spans="1:7" ht="16.5" customHeight="1">
      <c r="A36" s="256" t="s">
        <v>1084</v>
      </c>
      <c r="B36" s="257">
        <v>231</v>
      </c>
      <c r="C36" s="257">
        <v>186</v>
      </c>
      <c r="D36" s="258">
        <v>-19.480519480519476</v>
      </c>
    </row>
    <row r="37" spans="1:7" ht="16.5" customHeight="1">
      <c r="A37" s="256" t="s">
        <v>1085</v>
      </c>
      <c r="B37" s="257">
        <v>27061</v>
      </c>
      <c r="C37" s="257">
        <v>27413</v>
      </c>
      <c r="D37" s="258">
        <v>1.3007649384723319</v>
      </c>
    </row>
    <row r="38" spans="1:7" ht="16.5" customHeight="1">
      <c r="A38" s="256"/>
      <c r="B38" s="259"/>
      <c r="C38" s="259"/>
      <c r="D38" s="258"/>
    </row>
    <row r="39" spans="1:7" ht="16.5" customHeight="1">
      <c r="A39" s="251" t="s">
        <v>1086</v>
      </c>
      <c r="B39" s="252">
        <v>95480</v>
      </c>
      <c r="C39" s="252">
        <v>90982</v>
      </c>
      <c r="D39" s="253">
        <v>-4.710934227063257</v>
      </c>
    </row>
    <row r="40" spans="1:7" ht="16.5" customHeight="1">
      <c r="A40" s="256" t="s">
        <v>1087</v>
      </c>
      <c r="B40" s="257">
        <v>2992</v>
      </c>
      <c r="C40" s="257">
        <v>2695</v>
      </c>
      <c r="D40" s="258">
        <v>-9.9264705882352917</v>
      </c>
      <c r="G40" s="254"/>
    </row>
    <row r="41" spans="1:7" ht="16.5" customHeight="1">
      <c r="A41" s="262" t="s">
        <v>1088</v>
      </c>
      <c r="B41" s="257">
        <v>17625</v>
      </c>
      <c r="C41" s="257">
        <v>17947</v>
      </c>
      <c r="D41" s="258">
        <v>1.8269503546099353</v>
      </c>
      <c r="G41" s="254"/>
    </row>
    <row r="42" spans="1:7" ht="16.5" customHeight="1">
      <c r="A42" s="256" t="s">
        <v>1089</v>
      </c>
      <c r="B42" s="257">
        <v>3466</v>
      </c>
      <c r="C42" s="257">
        <v>3469</v>
      </c>
      <c r="D42" s="258">
        <v>8.6555106751307065E-2</v>
      </c>
    </row>
    <row r="43" spans="1:7" ht="16.5" customHeight="1">
      <c r="A43" s="256" t="s">
        <v>1090</v>
      </c>
      <c r="B43" s="257">
        <v>2317</v>
      </c>
      <c r="C43" s="257">
        <v>2288</v>
      </c>
      <c r="D43" s="258">
        <v>-1.2516184721622747</v>
      </c>
    </row>
    <row r="44" spans="1:7" ht="16.5" customHeight="1">
      <c r="A44" s="256" t="s">
        <v>1091</v>
      </c>
      <c r="B44" s="257">
        <v>2519</v>
      </c>
      <c r="C44" s="257">
        <v>2358</v>
      </c>
      <c r="D44" s="258">
        <v>-6.3914251687177455</v>
      </c>
    </row>
    <row r="45" spans="1:7" ht="16.5" customHeight="1">
      <c r="A45" s="256" t="s">
        <v>1092</v>
      </c>
      <c r="B45" s="257">
        <v>25879</v>
      </c>
      <c r="C45" s="257">
        <v>25099</v>
      </c>
      <c r="D45" s="258">
        <v>-3.0140268171103934</v>
      </c>
    </row>
    <row r="46" spans="1:7" ht="16.5" customHeight="1">
      <c r="A46" s="256" t="s">
        <v>1093</v>
      </c>
      <c r="B46" s="257">
        <v>7283</v>
      </c>
      <c r="C46" s="257">
        <v>6334</v>
      </c>
      <c r="D46" s="258">
        <v>-13.030344638198542</v>
      </c>
    </row>
    <row r="47" spans="1:7" ht="16.5" customHeight="1">
      <c r="A47" s="256" t="s">
        <v>1094</v>
      </c>
      <c r="B47" s="257">
        <v>258</v>
      </c>
      <c r="C47" s="257">
        <v>290</v>
      </c>
      <c r="D47" s="258">
        <v>12.403100775193799</v>
      </c>
    </row>
    <row r="48" spans="1:7" ht="16.5" customHeight="1">
      <c r="A48" s="256" t="s">
        <v>1095</v>
      </c>
      <c r="B48" s="257">
        <v>6363</v>
      </c>
      <c r="C48" s="257">
        <v>5900</v>
      </c>
      <c r="D48" s="258">
        <v>-7.2764419299072731</v>
      </c>
    </row>
    <row r="49" spans="1:4" ht="16.5" customHeight="1">
      <c r="A49" s="256" t="s">
        <v>1096</v>
      </c>
      <c r="B49" s="257">
        <v>1281</v>
      </c>
      <c r="C49" s="257">
        <v>1136</v>
      </c>
      <c r="D49" s="258">
        <v>-11.319281811085091</v>
      </c>
    </row>
    <row r="50" spans="1:4" ht="16.5" customHeight="1">
      <c r="A50" s="256" t="s">
        <v>1097</v>
      </c>
      <c r="B50" s="257">
        <v>1753</v>
      </c>
      <c r="C50" s="257">
        <v>1622</v>
      </c>
      <c r="D50" s="258">
        <v>-7.4729035938391313</v>
      </c>
    </row>
    <row r="51" spans="1:4" ht="16.5" customHeight="1">
      <c r="A51" s="256" t="s">
        <v>1098</v>
      </c>
      <c r="B51" s="257">
        <v>1339</v>
      </c>
      <c r="C51" s="257">
        <v>1150</v>
      </c>
      <c r="D51" s="258">
        <v>-14.115011202389837</v>
      </c>
    </row>
    <row r="52" spans="1:4" ht="16.5" customHeight="1">
      <c r="A52" s="148" t="s">
        <v>1099</v>
      </c>
      <c r="B52" s="257">
        <v>8492</v>
      </c>
      <c r="C52" s="257">
        <v>8167</v>
      </c>
      <c r="D52" s="258">
        <v>-3.8271314178049964</v>
      </c>
    </row>
    <row r="53" spans="1:4" ht="16.5" customHeight="1">
      <c r="A53" s="256" t="s">
        <v>1100</v>
      </c>
      <c r="B53" s="257">
        <v>3939</v>
      </c>
      <c r="C53" s="257">
        <v>3361</v>
      </c>
      <c r="D53" s="258">
        <v>-14.673775069814676</v>
      </c>
    </row>
    <row r="54" spans="1:4" ht="16.5" customHeight="1">
      <c r="A54" s="148" t="s">
        <v>1101</v>
      </c>
      <c r="B54" s="257">
        <v>9974</v>
      </c>
      <c r="C54" s="257">
        <v>9166</v>
      </c>
      <c r="D54" s="258">
        <v>-8.1010627631842738</v>
      </c>
    </row>
    <row r="55" spans="1:4" ht="16.5" customHeight="1">
      <c r="A55" s="256"/>
      <c r="B55" s="259"/>
      <c r="C55" s="259"/>
      <c r="D55" s="258"/>
    </row>
    <row r="56" spans="1:4" ht="16.5" customHeight="1">
      <c r="A56" s="251" t="s">
        <v>1102</v>
      </c>
      <c r="B56" s="252">
        <v>487165</v>
      </c>
      <c r="C56" s="252">
        <v>480549</v>
      </c>
      <c r="D56" s="253">
        <v>-1.3580614370901078</v>
      </c>
    </row>
    <row r="57" spans="1:4" ht="16.5" customHeight="1">
      <c r="A57" s="256" t="s">
        <v>1103</v>
      </c>
      <c r="B57" s="257">
        <v>91991</v>
      </c>
      <c r="C57" s="257">
        <v>84390</v>
      </c>
      <c r="D57" s="258">
        <v>-8.2627648356904508</v>
      </c>
    </row>
    <row r="58" spans="1:4" ht="16.5" customHeight="1">
      <c r="A58" s="256" t="s">
        <v>1104</v>
      </c>
      <c r="B58" s="257">
        <v>12101</v>
      </c>
      <c r="C58" s="257">
        <v>10533</v>
      </c>
      <c r="D58" s="258">
        <v>-12.957606809354594</v>
      </c>
    </row>
    <row r="59" spans="1:4" ht="16.5" customHeight="1">
      <c r="A59" s="256" t="s">
        <v>1105</v>
      </c>
      <c r="B59" s="257">
        <v>18464</v>
      </c>
      <c r="C59" s="257">
        <v>27245</v>
      </c>
      <c r="D59" s="258">
        <v>47.557409012131721</v>
      </c>
    </row>
    <row r="60" spans="1:4" ht="16.5" customHeight="1">
      <c r="A60" s="256" t="s">
        <v>1106</v>
      </c>
      <c r="B60" s="257">
        <v>358259</v>
      </c>
      <c r="C60" s="257">
        <v>352224</v>
      </c>
      <c r="D60" s="258">
        <v>-1.684535489687633</v>
      </c>
    </row>
    <row r="61" spans="1:4" ht="16.5" customHeight="1">
      <c r="A61" s="256" t="s">
        <v>1107</v>
      </c>
      <c r="B61" s="257">
        <v>1702</v>
      </c>
      <c r="C61" s="257">
        <v>1461</v>
      </c>
      <c r="D61" s="258">
        <v>-14.159811985898941</v>
      </c>
    </row>
    <row r="62" spans="1:4" ht="16.5" customHeight="1">
      <c r="A62" s="256" t="s">
        <v>1108</v>
      </c>
      <c r="B62" s="257">
        <v>4648</v>
      </c>
      <c r="C62" s="257">
        <v>4696</v>
      </c>
      <c r="D62" s="258">
        <v>1.0327022375215211</v>
      </c>
    </row>
    <row r="63" spans="1:4" ht="16.5" customHeight="1">
      <c r="A63" s="256"/>
      <c r="B63" s="260"/>
      <c r="C63" s="260"/>
      <c r="D63" s="264"/>
    </row>
    <row r="64" spans="1:4" ht="16.5" customHeight="1">
      <c r="A64" s="251" t="s">
        <v>1109</v>
      </c>
      <c r="B64" s="252">
        <v>509799</v>
      </c>
      <c r="C64" s="252">
        <v>511795</v>
      </c>
      <c r="D64" s="253">
        <v>0.39152685666312692</v>
      </c>
    </row>
    <row r="65" spans="1:10" ht="16.5" customHeight="1">
      <c r="A65" s="256" t="s">
        <v>1110</v>
      </c>
      <c r="B65" s="257">
        <v>2913</v>
      </c>
      <c r="C65" s="257">
        <v>2573</v>
      </c>
      <c r="D65" s="258">
        <v>-11.671815997253688</v>
      </c>
    </row>
    <row r="66" spans="1:10" ht="16.5" customHeight="1">
      <c r="A66" s="256" t="s">
        <v>1111</v>
      </c>
      <c r="B66" s="257">
        <v>224032</v>
      </c>
      <c r="C66" s="257">
        <v>229164</v>
      </c>
      <c r="D66" s="258">
        <v>2.2907441794029371</v>
      </c>
    </row>
    <row r="67" spans="1:10" ht="16.5" customHeight="1">
      <c r="A67" s="256" t="s">
        <v>1112</v>
      </c>
      <c r="B67" s="257">
        <v>20</v>
      </c>
      <c r="C67" s="257">
        <v>25</v>
      </c>
      <c r="D67" s="258">
        <v>25</v>
      </c>
    </row>
    <row r="68" spans="1:10" ht="16.5" customHeight="1">
      <c r="A68" s="256" t="s">
        <v>1113</v>
      </c>
      <c r="B68" s="257">
        <v>62</v>
      </c>
      <c r="C68" s="257">
        <v>68</v>
      </c>
      <c r="D68" s="258">
        <v>9.6774193548387011</v>
      </c>
    </row>
    <row r="69" spans="1:10" ht="16.5" customHeight="1">
      <c r="A69" s="256" t="s">
        <v>1114</v>
      </c>
      <c r="B69" s="257">
        <v>445</v>
      </c>
      <c r="C69" s="257">
        <v>771</v>
      </c>
      <c r="D69" s="258">
        <v>73.258426966292149</v>
      </c>
    </row>
    <row r="70" spans="1:10" ht="16.5" customHeight="1">
      <c r="A70" s="256" t="s">
        <v>1115</v>
      </c>
      <c r="B70" s="257">
        <v>114164</v>
      </c>
      <c r="C70" s="257">
        <v>114513</v>
      </c>
      <c r="D70" s="258">
        <v>0.30570057110823612</v>
      </c>
      <c r="E70" s="265"/>
      <c r="F70" s="265"/>
    </row>
    <row r="71" spans="1:10" ht="16.5" customHeight="1">
      <c r="A71" s="256" t="s">
        <v>1117</v>
      </c>
      <c r="B71" s="257">
        <v>95200</v>
      </c>
      <c r="C71" s="257">
        <v>58193</v>
      </c>
      <c r="D71" s="258">
        <v>-38.872899159663866</v>
      </c>
      <c r="E71" s="265"/>
      <c r="F71" s="265"/>
    </row>
    <row r="72" spans="1:10" ht="16.5" customHeight="1">
      <c r="A72" s="256" t="s">
        <v>1116</v>
      </c>
      <c r="B72" s="257">
        <v>72963</v>
      </c>
      <c r="C72" s="257">
        <v>106488</v>
      </c>
      <c r="D72" s="258">
        <v>45.947946219316634</v>
      </c>
    </row>
    <row r="73" spans="1:10" ht="8.25" customHeight="1">
      <c r="A73" s="256"/>
      <c r="B73" s="259"/>
      <c r="C73" s="259"/>
      <c r="D73" s="264"/>
    </row>
    <row r="74" spans="1:10" ht="16.5" customHeight="1">
      <c r="A74" s="266" t="s">
        <v>26</v>
      </c>
      <c r="B74" s="267">
        <v>36996522</v>
      </c>
      <c r="C74" s="267">
        <v>40179093</v>
      </c>
      <c r="D74" s="268">
        <v>8.6023302406642355</v>
      </c>
    </row>
    <row r="75" spans="1:10" ht="15">
      <c r="A75" s="269"/>
      <c r="B75" s="270"/>
      <c r="C75" s="270"/>
      <c r="D75" s="270"/>
      <c r="E75" s="270"/>
      <c r="F75" s="270"/>
      <c r="G75" s="270"/>
      <c r="H75" s="270"/>
      <c r="I75" s="270"/>
      <c r="J75" s="271"/>
    </row>
    <row r="76" spans="1:10" ht="15">
      <c r="A76" s="272" t="s">
        <v>845</v>
      </c>
      <c r="B76" s="273"/>
      <c r="C76" s="274"/>
      <c r="D76" s="274"/>
      <c r="E76" s="274"/>
      <c r="F76" s="274"/>
      <c r="G76" s="274"/>
      <c r="H76" s="275"/>
      <c r="I76" s="276"/>
      <c r="J76" s="277"/>
    </row>
    <row r="77" spans="1:10">
      <c r="A77" s="5" t="s">
        <v>1665</v>
      </c>
      <c r="B77" s="278"/>
      <c r="C77" s="279"/>
      <c r="D77" s="279"/>
      <c r="E77" s="279"/>
      <c r="F77" s="279"/>
      <c r="G77" s="279"/>
      <c r="H77" s="279"/>
      <c r="I77" s="280"/>
      <c r="J77" s="280"/>
    </row>
    <row r="78" spans="1:10">
      <c r="A78" s="281"/>
      <c r="B78" s="278"/>
      <c r="C78" s="279"/>
      <c r="D78" s="279"/>
      <c r="E78" s="279"/>
      <c r="F78" s="279"/>
      <c r="G78" s="279"/>
      <c r="H78" s="282"/>
      <c r="I78" s="283"/>
      <c r="J78" s="284"/>
    </row>
    <row r="79" spans="1:10">
      <c r="A79" s="285" t="s">
        <v>1118</v>
      </c>
      <c r="B79" s="278"/>
      <c r="C79" s="279"/>
      <c r="D79" s="279"/>
      <c r="E79" s="279"/>
      <c r="F79" s="279"/>
      <c r="G79" s="279"/>
      <c r="H79" s="279"/>
      <c r="I79" s="280"/>
      <c r="J79" s="280"/>
    </row>
    <row r="80" spans="1:10">
      <c r="A80" s="286" t="s">
        <v>1119</v>
      </c>
      <c r="B80" s="287"/>
      <c r="C80" s="279"/>
      <c r="D80" s="279"/>
      <c r="E80" s="279"/>
      <c r="F80" s="279"/>
      <c r="G80" s="279"/>
      <c r="H80" s="279"/>
      <c r="I80" s="280"/>
      <c r="J80" s="280"/>
    </row>
    <row r="81" spans="1:10">
      <c r="A81" s="286" t="s">
        <v>1120</v>
      </c>
      <c r="B81" s="287"/>
      <c r="C81" s="279"/>
      <c r="D81" s="279"/>
      <c r="E81" s="279"/>
      <c r="F81" s="279"/>
      <c r="G81" s="279"/>
      <c r="H81" s="279"/>
      <c r="I81" s="280"/>
      <c r="J81" s="280"/>
    </row>
    <row r="82" spans="1:10">
      <c r="A82" s="288" t="s">
        <v>1121</v>
      </c>
      <c r="B82" s="289"/>
      <c r="C82" s="279"/>
      <c r="D82" s="279"/>
      <c r="E82" s="279"/>
      <c r="F82" s="279"/>
      <c r="G82" s="279"/>
      <c r="H82" s="279"/>
      <c r="I82" s="278"/>
      <c r="J82" s="278"/>
    </row>
    <row r="83" spans="1:10">
      <c r="A83" s="288" t="s">
        <v>1122</v>
      </c>
      <c r="B83" s="289"/>
      <c r="C83" s="279"/>
      <c r="D83" s="279"/>
      <c r="E83" s="279"/>
      <c r="F83" s="279"/>
      <c r="G83" s="279"/>
      <c r="H83" s="279"/>
      <c r="I83" s="278"/>
      <c r="J83" s="278"/>
    </row>
    <row r="84" spans="1:10">
      <c r="A84" s="286" t="s">
        <v>1123</v>
      </c>
      <c r="B84" s="289"/>
      <c r="C84" s="279"/>
      <c r="D84" s="279"/>
      <c r="E84" s="279"/>
      <c r="F84" s="279"/>
      <c r="G84" s="279"/>
      <c r="H84" s="279"/>
      <c r="I84" s="278"/>
      <c r="J84" s="278"/>
    </row>
    <row r="85" spans="1:10">
      <c r="A85" s="290" t="s">
        <v>1124</v>
      </c>
      <c r="B85" s="273"/>
      <c r="C85" s="273"/>
      <c r="D85" s="273"/>
      <c r="E85" s="273"/>
      <c r="F85" s="273"/>
      <c r="G85" s="273"/>
      <c r="H85" s="273"/>
      <c r="I85" s="273"/>
      <c r="J85" s="273"/>
    </row>
    <row r="86" spans="1:10">
      <c r="A86" s="53" t="s">
        <v>1125</v>
      </c>
    </row>
  </sheetData>
  <mergeCells count="5">
    <mergeCell ref="B6:C6"/>
    <mergeCell ref="A1:J1"/>
    <mergeCell ref="A2:J2"/>
    <mergeCell ref="A3:J3"/>
    <mergeCell ref="A4:J4"/>
  </mergeCells>
  <hyperlinks>
    <hyperlink ref="A1:J1" location="'Sección D'!A1" display="TABLA D01a"/>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W3493"/>
  <sheetViews>
    <sheetView showGridLines="0" zoomScale="90" zoomScaleNormal="90" workbookViewId="0">
      <selection activeCell="A4" sqref="A4"/>
    </sheetView>
  </sheetViews>
  <sheetFormatPr baseColWidth="10" defaultColWidth="11.42578125" defaultRowHeight="14.25"/>
  <cols>
    <col min="1" max="1" width="5" style="135" customWidth="1"/>
    <col min="2" max="2" width="11.7109375" style="135" customWidth="1"/>
    <col min="3" max="13" width="11.42578125" style="135"/>
    <col min="14" max="75" width="11.42578125" style="27"/>
    <col min="76" max="16384" width="11.42578125" style="135"/>
  </cols>
  <sheetData>
    <row r="1" spans="1:13" ht="23.25" customHeight="1">
      <c r="A1" s="188"/>
      <c r="B1" s="189"/>
      <c r="C1" s="189"/>
      <c r="D1" s="189"/>
      <c r="E1" s="189"/>
      <c r="F1" s="189"/>
      <c r="G1" s="189"/>
      <c r="H1" s="189"/>
      <c r="I1" s="189"/>
      <c r="J1" s="189"/>
      <c r="K1" s="189"/>
      <c r="L1" s="189"/>
      <c r="M1" s="190"/>
    </row>
    <row r="2" spans="1:13" ht="34.5">
      <c r="A2" s="191"/>
      <c r="B2" s="872" t="s">
        <v>1664</v>
      </c>
      <c r="C2" s="872"/>
      <c r="D2" s="872"/>
      <c r="E2" s="872"/>
      <c r="F2" s="872"/>
      <c r="G2" s="872"/>
      <c r="H2" s="872"/>
      <c r="I2" s="872"/>
      <c r="J2" s="872"/>
      <c r="K2" s="872"/>
      <c r="L2" s="872"/>
      <c r="M2" s="873"/>
    </row>
    <row r="3" spans="1:13" ht="25.5">
      <c r="A3" s="191"/>
      <c r="B3" s="874" t="s">
        <v>910</v>
      </c>
      <c r="C3" s="874"/>
      <c r="D3" s="874"/>
      <c r="E3" s="874"/>
      <c r="F3" s="874"/>
      <c r="G3" s="874"/>
      <c r="H3" s="874"/>
      <c r="I3" s="874"/>
      <c r="J3" s="874"/>
      <c r="K3" s="874"/>
      <c r="L3" s="874"/>
      <c r="M3" s="875"/>
    </row>
    <row r="4" spans="1:13" ht="23.25" customHeight="1">
      <c r="A4" s="204"/>
      <c r="B4" s="205" t="s">
        <v>893</v>
      </c>
      <c r="C4" s="206"/>
      <c r="D4" s="206"/>
      <c r="E4" s="206"/>
      <c r="F4" s="206"/>
      <c r="G4" s="206"/>
      <c r="H4" s="206"/>
      <c r="I4" s="206"/>
      <c r="J4" s="206"/>
      <c r="K4" s="206"/>
      <c r="L4" s="206"/>
      <c r="M4" s="207"/>
    </row>
    <row r="5" spans="1:13" ht="9.75" customHeight="1">
      <c r="A5" s="131"/>
      <c r="B5" s="132"/>
      <c r="C5" s="132"/>
      <c r="D5" s="132"/>
      <c r="E5" s="132"/>
      <c r="F5" s="132"/>
      <c r="G5" s="132"/>
      <c r="H5" s="132"/>
      <c r="I5" s="132"/>
      <c r="J5" s="132"/>
      <c r="K5" s="132"/>
      <c r="L5" s="132"/>
      <c r="M5" s="133"/>
    </row>
    <row r="6" spans="1:13">
      <c r="A6" s="131"/>
      <c r="B6" s="876" t="s">
        <v>1035</v>
      </c>
      <c r="C6" s="876"/>
      <c r="D6" s="876"/>
      <c r="E6" s="876"/>
      <c r="F6" s="876"/>
      <c r="G6" s="876"/>
      <c r="H6" s="876"/>
      <c r="I6" s="876"/>
      <c r="J6" s="876"/>
      <c r="K6" s="876"/>
      <c r="L6" s="876"/>
      <c r="M6" s="877"/>
    </row>
    <row r="7" spans="1:13">
      <c r="A7" s="131"/>
      <c r="B7" s="132"/>
      <c r="C7" s="132"/>
      <c r="D7" s="132"/>
      <c r="E7" s="132"/>
      <c r="F7" s="132"/>
      <c r="G7" s="132"/>
      <c r="H7" s="132"/>
      <c r="I7" s="132"/>
      <c r="J7" s="132"/>
      <c r="K7" s="132"/>
      <c r="L7" s="132"/>
      <c r="M7" s="133"/>
    </row>
    <row r="8" spans="1:13" ht="13.5" customHeight="1">
      <c r="A8" s="192" t="s">
        <v>911</v>
      </c>
      <c r="B8" s="878" t="s">
        <v>895</v>
      </c>
      <c r="C8" s="879"/>
      <c r="D8" s="879"/>
      <c r="E8" s="879"/>
      <c r="F8" s="879"/>
      <c r="G8" s="879"/>
      <c r="H8" s="879"/>
      <c r="I8" s="879"/>
      <c r="J8" s="879"/>
      <c r="K8" s="879"/>
      <c r="L8" s="879"/>
      <c r="M8" s="880"/>
    </row>
    <row r="9" spans="1:13" s="27" customFormat="1">
      <c r="A9" s="192" t="s">
        <v>1359</v>
      </c>
      <c r="B9" s="878" t="s">
        <v>1360</v>
      </c>
      <c r="C9" s="879"/>
      <c r="D9" s="879"/>
      <c r="E9" s="879"/>
      <c r="F9" s="879"/>
      <c r="G9" s="879"/>
      <c r="H9" s="879"/>
      <c r="I9" s="879"/>
      <c r="J9" s="879"/>
      <c r="K9" s="879"/>
      <c r="L9" s="879"/>
      <c r="M9" s="880"/>
    </row>
    <row r="10" spans="1:13" s="27" customFormat="1"/>
    <row r="11" spans="1:13" s="27" customFormat="1"/>
    <row r="12" spans="1:13" s="27" customFormat="1"/>
    <row r="13" spans="1:13" s="27" customFormat="1"/>
    <row r="14" spans="1:13" s="27" customFormat="1"/>
    <row r="15" spans="1:13" s="27" customFormat="1"/>
    <row r="16" spans="1:13" s="27" customFormat="1"/>
    <row r="17" spans="5:5" s="27" customFormat="1"/>
    <row r="18" spans="5:5" s="27" customFormat="1"/>
    <row r="19" spans="5:5" s="27" customFormat="1"/>
    <row r="20" spans="5:5" s="27" customFormat="1">
      <c r="E20" s="134"/>
    </row>
    <row r="21" spans="5:5" s="27" customFormat="1"/>
    <row r="22" spans="5:5" s="27" customFormat="1"/>
    <row r="23" spans="5:5" s="27" customFormat="1"/>
    <row r="24" spans="5:5" s="27" customFormat="1"/>
    <row r="25" spans="5:5" s="27" customFormat="1"/>
    <row r="26" spans="5:5" s="27" customFormat="1"/>
    <row r="27" spans="5:5" s="27" customFormat="1"/>
    <row r="28" spans="5:5" s="27" customFormat="1"/>
    <row r="29" spans="5:5" s="27" customFormat="1"/>
    <row r="30" spans="5:5" s="27" customFormat="1"/>
    <row r="31" spans="5:5" s="27" customFormat="1"/>
    <row r="32" spans="5:5"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row r="218" s="27" customFormat="1"/>
    <row r="219" s="27" customFormat="1"/>
    <row r="220" s="27" customFormat="1"/>
    <row r="221" s="27" customFormat="1"/>
    <row r="222" s="27" customFormat="1"/>
    <row r="223" s="27" customFormat="1"/>
    <row r="224" s="27" customFormat="1"/>
    <row r="225" s="27" customFormat="1"/>
    <row r="226" s="27" customFormat="1"/>
    <row r="227" s="27" customFormat="1"/>
    <row r="228" s="27" customFormat="1"/>
    <row r="229" s="27" customFormat="1"/>
    <row r="230" s="27" customFormat="1"/>
    <row r="231" s="27" customFormat="1"/>
    <row r="232" s="27" customFormat="1"/>
    <row r="233" s="27" customFormat="1"/>
    <row r="234" s="27" customFormat="1"/>
    <row r="235" s="27" customFormat="1"/>
    <row r="236" s="27" customFormat="1"/>
    <row r="237" s="27" customFormat="1"/>
    <row r="238" s="27" customFormat="1"/>
    <row r="239" s="27" customFormat="1"/>
    <row r="240" s="27" customFormat="1"/>
    <row r="241" s="27" customFormat="1"/>
    <row r="242" s="27" customFormat="1"/>
    <row r="243" s="27" customFormat="1"/>
    <row r="244" s="27" customFormat="1"/>
    <row r="245" s="27" customFormat="1"/>
    <row r="246" s="27" customFormat="1"/>
    <row r="247" s="27" customFormat="1"/>
    <row r="248" s="27" customFormat="1"/>
    <row r="249" s="27" customFormat="1"/>
    <row r="250" s="27" customFormat="1"/>
    <row r="251" s="27" customFormat="1"/>
    <row r="252" s="27" customFormat="1"/>
    <row r="253" s="27" customFormat="1"/>
    <row r="254" s="27" customFormat="1"/>
    <row r="255" s="27" customFormat="1"/>
    <row r="256" s="27" customFormat="1"/>
    <row r="257" s="27" customFormat="1"/>
    <row r="258" s="27" customFormat="1"/>
    <row r="259" s="27" customFormat="1"/>
    <row r="260" s="27" customFormat="1"/>
    <row r="261" s="27" customFormat="1"/>
    <row r="262" s="27" customFormat="1"/>
    <row r="263" s="27" customFormat="1"/>
    <row r="264" s="27" customFormat="1"/>
    <row r="265" s="27" customFormat="1"/>
    <row r="266" s="27" customFormat="1"/>
    <row r="267" s="27" customFormat="1"/>
    <row r="268" s="27" customFormat="1"/>
    <row r="269" s="27" customFormat="1"/>
    <row r="270" s="27" customFormat="1"/>
    <row r="271" s="27" customFormat="1"/>
    <row r="272" s="27" customFormat="1"/>
    <row r="273" s="27" customFormat="1"/>
    <row r="274" s="27" customFormat="1"/>
    <row r="275" s="27" customFormat="1"/>
    <row r="276" s="27" customFormat="1"/>
    <row r="277" s="27" customFormat="1"/>
    <row r="278" s="27" customFormat="1"/>
    <row r="279" s="27" customFormat="1"/>
    <row r="280" s="27" customFormat="1"/>
    <row r="281" s="27" customFormat="1"/>
    <row r="282" s="27" customFormat="1"/>
    <row r="283" s="27" customFormat="1"/>
    <row r="284" s="27" customFormat="1"/>
    <row r="285" s="27" customFormat="1"/>
    <row r="286" s="27" customFormat="1"/>
    <row r="287" s="27" customFormat="1"/>
    <row r="288" s="27" customFormat="1"/>
    <row r="289" s="27" customFormat="1"/>
    <row r="290" s="27" customFormat="1"/>
    <row r="291" s="27" customFormat="1"/>
    <row r="292" s="27" customFormat="1"/>
    <row r="293" s="27" customFormat="1"/>
    <row r="294" s="27" customFormat="1"/>
    <row r="295" s="27" customFormat="1"/>
    <row r="296" s="27" customFormat="1"/>
    <row r="297" s="27" customFormat="1"/>
    <row r="298" s="27" customFormat="1"/>
    <row r="299" s="27" customFormat="1"/>
    <row r="300" s="27" customFormat="1"/>
    <row r="301" s="27" customFormat="1"/>
    <row r="302" s="27" customFormat="1"/>
    <row r="303" s="27" customFormat="1"/>
    <row r="304" s="27" customFormat="1"/>
    <row r="305" s="27" customFormat="1"/>
    <row r="306" s="27" customFormat="1"/>
    <row r="307" s="27" customFormat="1"/>
    <row r="308" s="27" customFormat="1"/>
    <row r="309" s="27" customFormat="1"/>
    <row r="310" s="27" customFormat="1"/>
    <row r="311" s="27" customFormat="1"/>
    <row r="312" s="27" customFormat="1"/>
    <row r="313" s="27" customFormat="1"/>
    <row r="314" s="27" customFormat="1"/>
    <row r="315" s="27" customFormat="1"/>
    <row r="316" s="27" customFormat="1"/>
    <row r="317" s="27" customFormat="1"/>
    <row r="318" s="27" customFormat="1"/>
    <row r="319" s="27" customFormat="1"/>
    <row r="320" s="27" customFormat="1"/>
    <row r="321" s="27" customFormat="1"/>
    <row r="322" s="27" customFormat="1"/>
    <row r="323" s="27" customFormat="1"/>
    <row r="324" s="27" customFormat="1"/>
    <row r="325" s="27" customFormat="1"/>
    <row r="326" s="27" customFormat="1"/>
    <row r="327" s="27" customFormat="1"/>
    <row r="328" s="27" customFormat="1"/>
    <row r="329" s="27" customFormat="1"/>
    <row r="330" s="27" customFormat="1"/>
    <row r="331" s="27" customFormat="1"/>
    <row r="332" s="27" customFormat="1"/>
    <row r="333" s="27" customFormat="1"/>
    <row r="334" s="27" customFormat="1"/>
    <row r="335" s="27" customFormat="1"/>
    <row r="336" s="27" customFormat="1"/>
    <row r="337" s="27" customFormat="1"/>
    <row r="338" s="27" customFormat="1"/>
    <row r="339" s="27" customFormat="1"/>
    <row r="340" s="27" customFormat="1"/>
    <row r="341" s="27" customFormat="1"/>
    <row r="342" s="27" customFormat="1"/>
    <row r="343" s="27" customFormat="1"/>
    <row r="344" s="27" customFormat="1"/>
    <row r="345" s="27" customFormat="1"/>
    <row r="346" s="27" customFormat="1"/>
    <row r="347" s="27" customFormat="1"/>
    <row r="348" s="27" customFormat="1"/>
    <row r="349" s="27" customFormat="1"/>
    <row r="350" s="27" customFormat="1"/>
    <row r="351" s="27" customFormat="1"/>
    <row r="352" s="27" customFormat="1"/>
    <row r="353" s="27" customFormat="1"/>
    <row r="354" s="27" customFormat="1"/>
    <row r="355" s="27" customFormat="1"/>
    <row r="356" s="27" customFormat="1"/>
    <row r="357" s="27" customFormat="1"/>
    <row r="358" s="27" customFormat="1"/>
    <row r="359" s="27" customFormat="1"/>
    <row r="360" s="27" customFormat="1"/>
    <row r="361" s="27" customFormat="1"/>
    <row r="362" s="27" customFormat="1"/>
    <row r="363" s="27" customFormat="1"/>
    <row r="364" s="27" customFormat="1"/>
    <row r="365" s="27" customFormat="1"/>
    <row r="366" s="27" customFormat="1"/>
    <row r="367" s="27" customFormat="1"/>
    <row r="368" s="27" customFormat="1"/>
    <row r="369" s="27" customFormat="1"/>
    <row r="370" s="27" customFormat="1"/>
    <row r="371" s="27" customFormat="1"/>
    <row r="372" s="27" customFormat="1"/>
    <row r="373" s="27" customFormat="1"/>
    <row r="374" s="27" customFormat="1"/>
    <row r="375" s="27" customFormat="1"/>
    <row r="376" s="27" customFormat="1"/>
    <row r="377" s="27" customFormat="1"/>
    <row r="378" s="27" customFormat="1"/>
    <row r="379" s="27" customFormat="1"/>
    <row r="380" s="27" customFormat="1"/>
    <row r="381" s="27" customFormat="1"/>
    <row r="382" s="27" customFormat="1"/>
    <row r="383" s="27" customFormat="1"/>
    <row r="384" s="27" customFormat="1"/>
    <row r="385" s="27" customFormat="1"/>
    <row r="386" s="27" customFormat="1"/>
    <row r="387" s="27" customFormat="1"/>
    <row r="388" s="27" customFormat="1"/>
    <row r="389" s="27" customFormat="1"/>
    <row r="390" s="27" customFormat="1"/>
    <row r="391" s="27" customFormat="1"/>
    <row r="392" s="27" customFormat="1"/>
    <row r="393" s="27" customFormat="1"/>
    <row r="394" s="27" customFormat="1"/>
    <row r="395" s="27" customFormat="1"/>
    <row r="396" s="27" customFormat="1"/>
    <row r="397" s="27" customFormat="1"/>
    <row r="398" s="27" customFormat="1"/>
    <row r="399" s="27" customFormat="1"/>
    <row r="400" s="27" customFormat="1"/>
    <row r="401" s="27" customFormat="1"/>
    <row r="402" s="27" customFormat="1"/>
    <row r="403" s="27" customFormat="1"/>
    <row r="404" s="27" customFormat="1"/>
    <row r="405" s="27" customFormat="1"/>
    <row r="406" s="27" customFormat="1"/>
    <row r="407" s="27" customFormat="1"/>
    <row r="408" s="27" customFormat="1"/>
    <row r="409" s="27" customFormat="1"/>
    <row r="410" s="27" customFormat="1"/>
    <row r="411" s="27" customFormat="1"/>
    <row r="412" s="27" customFormat="1"/>
    <row r="413" s="27" customFormat="1"/>
    <row r="414" s="27" customFormat="1"/>
    <row r="415" s="27" customFormat="1"/>
    <row r="416" s="27" customFormat="1"/>
    <row r="417" s="27" customFormat="1"/>
    <row r="418" s="27" customFormat="1"/>
    <row r="419" s="27" customFormat="1"/>
    <row r="420" s="27" customFormat="1"/>
    <row r="421" s="27" customFormat="1"/>
    <row r="422" s="27" customFormat="1"/>
    <row r="423" s="27" customFormat="1"/>
    <row r="424" s="27" customFormat="1"/>
    <row r="425" s="27" customFormat="1"/>
    <row r="426" s="27" customFormat="1"/>
    <row r="427" s="27" customFormat="1"/>
    <row r="428" s="27" customFormat="1"/>
    <row r="429" s="27" customFormat="1"/>
    <row r="430" s="27" customFormat="1"/>
    <row r="431" s="27" customFormat="1"/>
    <row r="432" s="27" customFormat="1"/>
    <row r="433" s="27" customFormat="1"/>
    <row r="434" s="27" customFormat="1"/>
    <row r="435" s="27" customFormat="1"/>
    <row r="436" s="27" customFormat="1"/>
    <row r="437" s="27" customFormat="1"/>
    <row r="438" s="27" customFormat="1"/>
    <row r="439" s="27" customFormat="1"/>
    <row r="440" s="27" customFormat="1"/>
    <row r="441" s="27" customFormat="1"/>
    <row r="442" s="27" customFormat="1"/>
    <row r="443" s="27" customFormat="1"/>
    <row r="444" s="27" customFormat="1"/>
    <row r="445" s="27" customFormat="1"/>
    <row r="446" s="27" customFormat="1"/>
    <row r="447" s="27" customFormat="1"/>
    <row r="448" s="27" customFormat="1"/>
    <row r="449" s="27" customFormat="1"/>
    <row r="450" s="27" customFormat="1"/>
    <row r="451" s="27" customFormat="1"/>
    <row r="452" s="27" customFormat="1"/>
    <row r="453" s="27" customFormat="1"/>
    <row r="454" s="27" customFormat="1"/>
    <row r="455" s="27" customFormat="1"/>
    <row r="456" s="27" customFormat="1"/>
    <row r="457" s="27" customFormat="1"/>
    <row r="458" s="27" customFormat="1"/>
    <row r="459" s="27" customFormat="1"/>
    <row r="460" s="27" customFormat="1"/>
    <row r="461" s="27" customFormat="1"/>
    <row r="462" s="27" customFormat="1"/>
    <row r="463" s="27" customFormat="1"/>
    <row r="464" s="27" customFormat="1"/>
    <row r="465" s="27" customFormat="1"/>
    <row r="466" s="27" customFormat="1"/>
    <row r="467" s="27" customFormat="1"/>
    <row r="468" s="27" customFormat="1"/>
    <row r="469" s="27" customFormat="1"/>
    <row r="470" s="27" customFormat="1"/>
    <row r="471" s="27" customFormat="1"/>
    <row r="472" s="27" customFormat="1"/>
    <row r="473" s="27" customFormat="1"/>
    <row r="474" s="27" customFormat="1"/>
    <row r="475" s="27" customFormat="1"/>
    <row r="476" s="27" customFormat="1"/>
    <row r="477" s="27" customFormat="1"/>
    <row r="478" s="27" customFormat="1"/>
    <row r="479" s="27" customFormat="1"/>
    <row r="480" s="27" customFormat="1"/>
    <row r="481" s="27" customFormat="1"/>
    <row r="482" s="27" customFormat="1"/>
    <row r="483" s="27" customFormat="1"/>
    <row r="484" s="27" customFormat="1"/>
    <row r="485" s="27" customFormat="1"/>
    <row r="486" s="27" customFormat="1"/>
    <row r="487" s="27" customFormat="1"/>
    <row r="488" s="27" customFormat="1"/>
    <row r="489" s="27" customFormat="1"/>
    <row r="490" s="27" customFormat="1"/>
    <row r="491" s="27" customFormat="1"/>
    <row r="492" s="27" customFormat="1"/>
    <row r="493" s="27" customFormat="1"/>
    <row r="494" s="27" customFormat="1"/>
    <row r="495" s="27" customFormat="1"/>
    <row r="496" s="27" customFormat="1"/>
    <row r="497" s="27" customFormat="1"/>
    <row r="498" s="27" customFormat="1"/>
    <row r="499" s="27" customFormat="1"/>
    <row r="500" s="27" customFormat="1"/>
    <row r="501" s="27" customFormat="1"/>
    <row r="502" s="27" customFormat="1"/>
    <row r="503" s="27" customFormat="1"/>
    <row r="504" s="27" customFormat="1"/>
    <row r="505" s="27"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row r="520" s="27" customFormat="1"/>
    <row r="521" s="27" customFormat="1"/>
    <row r="522" s="27" customFormat="1"/>
    <row r="523" s="27" customFormat="1"/>
    <row r="524" s="27" customFormat="1"/>
    <row r="525" s="27" customFormat="1"/>
    <row r="526" s="27" customFormat="1"/>
    <row r="527" s="27" customFormat="1"/>
    <row r="528" s="27" customFormat="1"/>
    <row r="529" s="27" customFormat="1"/>
    <row r="530" s="27" customFormat="1"/>
    <row r="531" s="27" customFormat="1"/>
    <row r="532" s="27" customFormat="1"/>
    <row r="533" s="27" customFormat="1"/>
    <row r="534" s="27" customFormat="1"/>
    <row r="535" s="27" customFormat="1"/>
    <row r="536" s="27" customFormat="1"/>
    <row r="537" s="27" customFormat="1"/>
    <row r="538" s="27" customFormat="1"/>
    <row r="539" s="27" customFormat="1"/>
    <row r="540" s="27" customFormat="1"/>
    <row r="541" s="27" customFormat="1"/>
    <row r="542" s="27" customFormat="1"/>
    <row r="543" s="27" customFormat="1"/>
    <row r="544" s="27" customFormat="1"/>
    <row r="545" s="27" customFormat="1"/>
    <row r="546" s="27" customFormat="1"/>
    <row r="547" s="27" customFormat="1"/>
    <row r="548" s="27" customFormat="1"/>
    <row r="549" s="27" customFormat="1"/>
    <row r="550" s="27" customFormat="1"/>
    <row r="551" s="27" customFormat="1"/>
    <row r="552" s="27" customFormat="1"/>
    <row r="553" s="27" customFormat="1"/>
    <row r="554" s="27" customFormat="1"/>
    <row r="555" s="27" customFormat="1"/>
    <row r="556" s="27" customFormat="1"/>
    <row r="557" s="27" customFormat="1"/>
    <row r="558" s="27" customFormat="1"/>
    <row r="559" s="27" customFormat="1"/>
    <row r="560" s="27" customFormat="1"/>
    <row r="561" s="27" customFormat="1"/>
    <row r="562" s="27" customFormat="1"/>
    <row r="563" s="27" customFormat="1"/>
    <row r="564" s="27" customFormat="1"/>
    <row r="565" s="27" customFormat="1"/>
    <row r="566" s="27" customFormat="1"/>
    <row r="567" s="27" customFormat="1"/>
    <row r="568" s="27" customFormat="1"/>
    <row r="569" s="27" customFormat="1"/>
    <row r="570" s="27" customFormat="1"/>
    <row r="571" s="27" customFormat="1"/>
    <row r="572" s="27" customFormat="1"/>
    <row r="573" s="27" customFormat="1"/>
    <row r="574" s="27" customFormat="1"/>
    <row r="575" s="27" customFormat="1"/>
    <row r="576" s="27" customFormat="1"/>
    <row r="577" s="27" customFormat="1"/>
    <row r="578" s="27" customFormat="1"/>
    <row r="579" s="27" customFormat="1"/>
    <row r="580" s="27" customFormat="1"/>
    <row r="581" s="27" customFormat="1"/>
    <row r="582" s="27" customFormat="1"/>
    <row r="583" s="27" customFormat="1"/>
    <row r="584" s="27" customFormat="1"/>
    <row r="585" s="27" customFormat="1"/>
    <row r="586" s="27" customFormat="1"/>
    <row r="587" s="27" customFormat="1"/>
    <row r="588" s="27" customFormat="1"/>
    <row r="589" s="27" customFormat="1"/>
    <row r="590" s="27" customFormat="1"/>
    <row r="591" s="27" customFormat="1"/>
    <row r="592" s="27" customFormat="1"/>
    <row r="593" s="27" customFormat="1"/>
    <row r="594" s="27" customFormat="1"/>
    <row r="595" s="27" customFormat="1"/>
    <row r="596" s="27" customFormat="1"/>
    <row r="597" s="27" customFormat="1"/>
    <row r="598" s="27" customFormat="1"/>
    <row r="599" s="27" customFormat="1"/>
    <row r="600" s="27" customFormat="1"/>
    <row r="601" s="27" customFormat="1"/>
    <row r="602" s="27" customFormat="1"/>
    <row r="603" s="27" customFormat="1"/>
    <row r="604" s="27" customFormat="1"/>
    <row r="605" s="27" customFormat="1"/>
    <row r="606" s="27" customFormat="1"/>
    <row r="607" s="27" customFormat="1"/>
    <row r="608" s="27" customFormat="1"/>
    <row r="609" s="27" customFormat="1"/>
    <row r="610" s="27" customFormat="1"/>
    <row r="611" s="27" customFormat="1"/>
    <row r="612" s="27" customFormat="1"/>
    <row r="613" s="27" customFormat="1"/>
    <row r="614" s="27" customFormat="1"/>
    <row r="615" s="27" customFormat="1"/>
    <row r="616" s="27" customFormat="1"/>
    <row r="617" s="27" customFormat="1"/>
    <row r="618" s="27" customFormat="1"/>
    <row r="619" s="27" customFormat="1"/>
    <row r="620" s="27" customFormat="1"/>
    <row r="621" s="27" customFormat="1"/>
    <row r="622" s="27" customFormat="1"/>
    <row r="623" s="27" customFormat="1"/>
    <row r="624" s="27" customFormat="1"/>
    <row r="625" s="27" customFormat="1"/>
    <row r="626" s="27" customFormat="1"/>
    <row r="627" s="27" customFormat="1"/>
    <row r="628" s="27" customFormat="1"/>
    <row r="629" s="27" customFormat="1"/>
    <row r="630" s="27" customFormat="1"/>
    <row r="631" s="27" customFormat="1"/>
    <row r="632" s="27" customFormat="1"/>
    <row r="633" s="27" customFormat="1"/>
    <row r="634" s="27" customFormat="1"/>
    <row r="635" s="27" customFormat="1"/>
    <row r="636" s="27" customFormat="1"/>
    <row r="637" s="27" customFormat="1"/>
    <row r="638" s="27" customFormat="1"/>
    <row r="639" s="27" customFormat="1"/>
    <row r="640" s="27" customFormat="1"/>
    <row r="641" s="27" customFormat="1"/>
    <row r="642" s="27" customFormat="1"/>
    <row r="643" s="27" customFormat="1"/>
    <row r="644" s="27" customFormat="1"/>
    <row r="645" s="27" customFormat="1"/>
    <row r="646" s="27" customFormat="1"/>
    <row r="647" s="27" customFormat="1"/>
    <row r="648" s="27" customFormat="1"/>
    <row r="649" s="27" customFormat="1"/>
    <row r="650" s="27" customFormat="1"/>
    <row r="651" s="27" customFormat="1"/>
    <row r="652" s="27" customFormat="1"/>
    <row r="653" s="27" customFormat="1"/>
    <row r="654" s="27" customFormat="1"/>
    <row r="655" s="27" customFormat="1"/>
    <row r="656" s="27" customFormat="1"/>
    <row r="657" s="27" customFormat="1"/>
    <row r="658" s="27" customFormat="1"/>
    <row r="659" s="27" customFormat="1"/>
    <row r="660" s="27" customFormat="1"/>
    <row r="661" s="27" customFormat="1"/>
    <row r="662" s="27" customFormat="1"/>
    <row r="663" s="27" customFormat="1"/>
    <row r="664" s="27" customFormat="1"/>
    <row r="665" s="27" customFormat="1"/>
    <row r="666" s="27" customFormat="1"/>
    <row r="667" s="27" customFormat="1"/>
    <row r="668" s="27" customFormat="1"/>
    <row r="669" s="27" customFormat="1"/>
    <row r="670" s="27" customFormat="1"/>
    <row r="671" s="27" customFormat="1"/>
    <row r="672" s="27" customFormat="1"/>
    <row r="673" s="27" customFormat="1"/>
    <row r="674" s="27" customFormat="1"/>
    <row r="675" s="27" customFormat="1"/>
    <row r="676" s="27" customFormat="1"/>
    <row r="677" s="27" customFormat="1"/>
    <row r="678" s="27" customFormat="1"/>
    <row r="679" s="27" customFormat="1"/>
    <row r="680" s="27" customFormat="1"/>
    <row r="681" s="27" customFormat="1"/>
    <row r="682" s="27" customFormat="1"/>
    <row r="683" s="27" customFormat="1"/>
    <row r="684" s="27" customFormat="1"/>
    <row r="685" s="27" customFormat="1"/>
    <row r="686" s="27" customFormat="1"/>
    <row r="687" s="27" customFormat="1"/>
    <row r="688" s="27" customFormat="1"/>
    <row r="689" s="27" customFormat="1"/>
    <row r="690" s="27" customFormat="1"/>
    <row r="691" s="27" customFormat="1"/>
    <row r="692" s="27" customFormat="1"/>
    <row r="693" s="27" customFormat="1"/>
    <row r="694" s="27" customFormat="1"/>
    <row r="695" s="27" customFormat="1"/>
    <row r="696" s="27" customFormat="1"/>
    <row r="697" s="27" customFormat="1"/>
    <row r="698" s="27" customFormat="1"/>
    <row r="699" s="27" customFormat="1"/>
    <row r="700" s="27" customFormat="1"/>
    <row r="701" s="27" customFormat="1"/>
    <row r="702" s="27" customFormat="1"/>
    <row r="703" s="27" customFormat="1"/>
    <row r="704" s="27" customFormat="1"/>
    <row r="705" s="27" customFormat="1"/>
    <row r="706" s="27" customFormat="1"/>
    <row r="707" s="27" customFormat="1"/>
    <row r="708" s="27" customFormat="1"/>
    <row r="709" s="27" customFormat="1"/>
    <row r="710" s="27" customFormat="1"/>
    <row r="711" s="27" customFormat="1"/>
    <row r="712" s="27" customFormat="1"/>
    <row r="713" s="27" customFormat="1"/>
    <row r="714" s="27" customFormat="1"/>
    <row r="715" s="27" customFormat="1"/>
    <row r="716" s="27" customFormat="1"/>
    <row r="717" s="27" customFormat="1"/>
    <row r="718" s="27" customFormat="1"/>
    <row r="719" s="27" customFormat="1"/>
    <row r="720" s="27" customFormat="1"/>
    <row r="721" s="27" customFormat="1"/>
    <row r="722" s="27" customFormat="1"/>
    <row r="723" s="27" customFormat="1"/>
    <row r="724" s="27" customFormat="1"/>
    <row r="725" s="27" customFormat="1"/>
    <row r="726" s="27" customFormat="1"/>
    <row r="727" s="27" customFormat="1"/>
    <row r="728" s="27" customFormat="1"/>
    <row r="729" s="27" customFormat="1"/>
    <row r="730" s="27" customFormat="1"/>
    <row r="731" s="27" customFormat="1"/>
    <row r="732" s="27" customFormat="1"/>
    <row r="733" s="27" customFormat="1"/>
    <row r="734" s="27" customFormat="1"/>
    <row r="735" s="27" customFormat="1"/>
    <row r="736" s="27" customFormat="1"/>
    <row r="737" s="27" customFormat="1"/>
    <row r="738" s="27" customFormat="1"/>
    <row r="739" s="27" customFormat="1"/>
    <row r="740" s="27" customFormat="1"/>
    <row r="741" s="27" customFormat="1"/>
    <row r="742" s="27" customFormat="1"/>
    <row r="743" s="27" customFormat="1"/>
    <row r="744" s="27" customFormat="1"/>
    <row r="745" s="27" customFormat="1"/>
    <row r="746" s="27" customFormat="1"/>
    <row r="747" s="27" customFormat="1"/>
    <row r="748" s="27" customFormat="1"/>
    <row r="749" s="27" customFormat="1"/>
    <row r="750" s="27" customFormat="1"/>
    <row r="751" s="27" customFormat="1"/>
    <row r="752" s="27" customFormat="1"/>
    <row r="753" s="27" customFormat="1"/>
    <row r="754" s="27" customFormat="1"/>
    <row r="755" s="27" customFormat="1"/>
    <row r="756" s="27" customFormat="1"/>
    <row r="757" s="27" customFormat="1"/>
    <row r="758" s="27" customFormat="1"/>
    <row r="759" s="27" customFormat="1"/>
    <row r="760" s="27" customFormat="1"/>
    <row r="761" s="27" customFormat="1"/>
    <row r="762" s="27" customFormat="1"/>
    <row r="763" s="27" customFormat="1"/>
    <row r="764" s="27" customFormat="1"/>
    <row r="765" s="27" customFormat="1"/>
    <row r="766" s="27" customFormat="1"/>
    <row r="767" s="27" customFormat="1"/>
    <row r="768" s="27" customFormat="1"/>
    <row r="769" s="27" customFormat="1"/>
    <row r="770" s="27" customFormat="1"/>
    <row r="771" s="27" customFormat="1"/>
    <row r="772" s="27" customFormat="1"/>
    <row r="773" s="27" customFormat="1"/>
    <row r="774" s="27" customFormat="1"/>
    <row r="775" s="27" customFormat="1"/>
    <row r="776" s="27" customFormat="1"/>
    <row r="777" s="27" customFormat="1"/>
    <row r="778" s="27" customFormat="1"/>
    <row r="779" s="27" customFormat="1"/>
    <row r="780" s="27" customFormat="1"/>
    <row r="781" s="27" customFormat="1"/>
    <row r="782" s="27" customFormat="1"/>
    <row r="783" s="27" customFormat="1"/>
    <row r="784" s="27" customFormat="1"/>
    <row r="785" s="27" customFormat="1"/>
    <row r="786" s="27" customFormat="1"/>
    <row r="787" s="27" customFormat="1"/>
    <row r="788" s="27" customFormat="1"/>
    <row r="789" s="27" customFormat="1"/>
    <row r="790" s="27" customFormat="1"/>
    <row r="791" s="27" customFormat="1"/>
    <row r="792" s="27" customFormat="1"/>
    <row r="793" s="27" customFormat="1"/>
    <row r="794" s="27" customFormat="1"/>
    <row r="795" s="27" customFormat="1"/>
    <row r="796" s="27" customFormat="1"/>
    <row r="797" s="27" customFormat="1"/>
    <row r="798" s="27" customFormat="1"/>
    <row r="799" s="27" customFormat="1"/>
    <row r="800" s="27" customFormat="1"/>
    <row r="801" s="27" customFormat="1"/>
    <row r="802" s="27" customFormat="1"/>
    <row r="803" s="27" customFormat="1"/>
    <row r="804" s="27" customFormat="1"/>
    <row r="805" s="27" customFormat="1"/>
    <row r="806" s="27" customFormat="1"/>
    <row r="807" s="27" customFormat="1"/>
    <row r="808" s="27" customFormat="1"/>
    <row r="809" s="27" customFormat="1"/>
    <row r="810" s="27" customFormat="1"/>
    <row r="811" s="27" customFormat="1"/>
    <row r="812" s="27" customFormat="1"/>
    <row r="813" s="27" customFormat="1"/>
    <row r="814" s="27" customFormat="1"/>
    <row r="815" s="27" customFormat="1"/>
    <row r="816" s="27" customFormat="1"/>
    <row r="817" s="27" customFormat="1"/>
    <row r="818" s="27" customFormat="1"/>
    <row r="819" s="27" customFormat="1"/>
    <row r="820" s="27" customFormat="1"/>
    <row r="821" s="27" customFormat="1"/>
    <row r="822" s="27" customFormat="1"/>
    <row r="823" s="27" customFormat="1"/>
    <row r="824" s="27" customFormat="1"/>
    <row r="825" s="27" customFormat="1"/>
    <row r="826" s="27" customFormat="1"/>
    <row r="827" s="27" customFormat="1"/>
    <row r="828" s="27" customFormat="1"/>
    <row r="829" s="27" customFormat="1"/>
    <row r="830" s="27" customFormat="1"/>
    <row r="831" s="27" customFormat="1"/>
    <row r="832" s="27" customFormat="1"/>
    <row r="833" s="27" customFormat="1"/>
    <row r="834" s="27" customFormat="1"/>
    <row r="835" s="27" customFormat="1"/>
    <row r="836" s="27" customFormat="1"/>
    <row r="837" s="27" customFormat="1"/>
    <row r="838" s="27" customFormat="1"/>
    <row r="839" s="27" customFormat="1"/>
    <row r="840" s="27" customFormat="1"/>
    <row r="841" s="27" customFormat="1"/>
    <row r="842" s="27" customFormat="1"/>
    <row r="843" s="27" customFormat="1"/>
    <row r="844" s="27" customFormat="1"/>
    <row r="845" s="27" customFormat="1"/>
    <row r="846" s="27" customFormat="1"/>
    <row r="847" s="27" customFormat="1"/>
    <row r="848" s="27" customFormat="1"/>
    <row r="849" s="27" customFormat="1"/>
    <row r="850" s="27" customFormat="1"/>
    <row r="851" s="27" customFormat="1"/>
    <row r="852" s="27" customFormat="1"/>
    <row r="853" s="27" customFormat="1"/>
    <row r="854" s="27" customFormat="1"/>
    <row r="855" s="27" customFormat="1"/>
    <row r="856" s="27" customFormat="1"/>
    <row r="857" s="27" customFormat="1"/>
    <row r="858" s="27" customFormat="1"/>
    <row r="859" s="27" customFormat="1"/>
    <row r="860" s="27" customFormat="1"/>
    <row r="861" s="27" customFormat="1"/>
    <row r="862" s="27" customFormat="1"/>
    <row r="863" s="27" customFormat="1"/>
    <row r="864" s="27" customFormat="1"/>
    <row r="865" s="27" customFormat="1"/>
    <row r="866" s="27" customFormat="1"/>
    <row r="867" s="27" customFormat="1"/>
    <row r="868" s="27" customFormat="1"/>
    <row r="869" s="27" customFormat="1"/>
    <row r="870" s="27" customFormat="1"/>
    <row r="871" s="27" customFormat="1"/>
    <row r="872" s="27" customFormat="1"/>
    <row r="873" s="27" customFormat="1"/>
    <row r="874" s="27" customFormat="1"/>
    <row r="875" s="27" customFormat="1"/>
    <row r="876" s="27" customFormat="1"/>
    <row r="877" s="27" customFormat="1"/>
    <row r="878" s="27" customFormat="1"/>
    <row r="879" s="27" customFormat="1"/>
    <row r="880" s="27" customFormat="1"/>
    <row r="881" s="27" customFormat="1"/>
    <row r="882" s="27" customFormat="1"/>
    <row r="883" s="27" customFormat="1"/>
    <row r="884" s="27" customFormat="1"/>
    <row r="885" s="27" customFormat="1"/>
    <row r="886" s="27" customFormat="1"/>
    <row r="887" s="27" customFormat="1"/>
    <row r="888" s="27" customFormat="1"/>
    <row r="889" s="27" customFormat="1"/>
    <row r="890" s="27" customFormat="1"/>
    <row r="891" s="27" customFormat="1"/>
    <row r="892" s="27" customFormat="1"/>
    <row r="893" s="27" customFormat="1"/>
    <row r="894" s="27" customFormat="1"/>
    <row r="895" s="27" customFormat="1"/>
    <row r="896" s="27" customFormat="1"/>
    <row r="897" s="27" customFormat="1"/>
    <row r="898" s="27" customFormat="1"/>
    <row r="899" s="27" customFormat="1"/>
    <row r="900" s="27" customFormat="1"/>
    <row r="901" s="27" customFormat="1"/>
    <row r="902" s="27" customFormat="1"/>
    <row r="903" s="27" customFormat="1"/>
    <row r="904" s="27" customFormat="1"/>
    <row r="905" s="27" customFormat="1"/>
    <row r="906" s="27" customFormat="1"/>
    <row r="907" s="27" customFormat="1"/>
    <row r="908" s="27" customFormat="1"/>
    <row r="909" s="27" customFormat="1"/>
    <row r="910" s="27" customFormat="1"/>
    <row r="911" s="27" customFormat="1"/>
    <row r="912" s="27" customFormat="1"/>
    <row r="913" s="27" customFormat="1"/>
    <row r="914" s="27" customFormat="1"/>
    <row r="915" s="27" customFormat="1"/>
    <row r="916" s="27" customFormat="1"/>
    <row r="917" s="27" customFormat="1"/>
    <row r="918" s="27" customFormat="1"/>
    <row r="919" s="27" customFormat="1"/>
    <row r="920" s="27" customFormat="1"/>
    <row r="921" s="27" customFormat="1"/>
    <row r="922" s="27" customFormat="1"/>
    <row r="923" s="27" customFormat="1"/>
    <row r="924" s="27" customFormat="1"/>
    <row r="925" s="27" customFormat="1"/>
    <row r="926" s="27" customFormat="1"/>
    <row r="927" s="27" customFormat="1"/>
    <row r="928" s="27" customFormat="1"/>
    <row r="929" s="27" customFormat="1"/>
    <row r="930" s="27" customFormat="1"/>
    <row r="931" s="27" customFormat="1"/>
    <row r="932" s="27" customFormat="1"/>
    <row r="933" s="27" customFormat="1"/>
    <row r="934" s="27" customFormat="1"/>
    <row r="935" s="27" customFormat="1"/>
    <row r="936" s="27" customFormat="1"/>
    <row r="937" s="27" customFormat="1"/>
    <row r="938" s="27" customFormat="1"/>
    <row r="939" s="27" customFormat="1"/>
    <row r="940" s="27" customFormat="1"/>
    <row r="941" s="27" customFormat="1"/>
    <row r="942" s="27" customFormat="1"/>
    <row r="943" s="27" customFormat="1"/>
    <row r="944" s="27" customFormat="1"/>
    <row r="945" s="27" customFormat="1"/>
    <row r="946" s="27" customFormat="1"/>
    <row r="947" s="27" customFormat="1"/>
    <row r="948" s="27" customFormat="1"/>
    <row r="949" s="27" customFormat="1"/>
    <row r="950" s="27" customFormat="1"/>
    <row r="951" s="27" customFormat="1"/>
    <row r="952" s="27" customFormat="1"/>
    <row r="953" s="27" customFormat="1"/>
    <row r="954" s="27" customFormat="1"/>
    <row r="955" s="27" customFormat="1"/>
    <row r="956" s="27" customFormat="1"/>
    <row r="957" s="27" customFormat="1"/>
    <row r="958" s="27" customFormat="1"/>
    <row r="959" s="27" customFormat="1"/>
    <row r="960" s="27" customFormat="1"/>
    <row r="961" s="27" customFormat="1"/>
    <row r="962" s="27" customFormat="1"/>
    <row r="963" s="27" customFormat="1"/>
    <row r="964" s="27" customFormat="1"/>
    <row r="965" s="27" customFormat="1"/>
    <row r="966" s="27" customFormat="1"/>
    <row r="967" s="27" customFormat="1"/>
    <row r="968" s="27" customFormat="1"/>
    <row r="969" s="27" customFormat="1"/>
    <row r="970" s="27" customFormat="1"/>
    <row r="971" s="27" customFormat="1"/>
    <row r="972" s="27" customFormat="1"/>
    <row r="973" s="27" customFormat="1"/>
    <row r="974" s="27" customFormat="1"/>
    <row r="975" s="27" customFormat="1"/>
    <row r="976" s="27" customFormat="1"/>
    <row r="977" s="27" customFormat="1"/>
    <row r="978" s="27" customFormat="1"/>
    <row r="979" s="27" customFormat="1"/>
    <row r="980" s="27" customFormat="1"/>
    <row r="981" s="27" customFormat="1"/>
    <row r="982" s="27" customFormat="1"/>
    <row r="983" s="27" customFormat="1"/>
    <row r="984" s="27" customFormat="1"/>
    <row r="985" s="27" customFormat="1"/>
    <row r="986" s="27" customFormat="1"/>
    <row r="987" s="27" customFormat="1"/>
    <row r="988" s="27" customFormat="1"/>
    <row r="989" s="27" customFormat="1"/>
    <row r="990" s="27" customFormat="1"/>
    <row r="991" s="27" customFormat="1"/>
    <row r="992" s="27" customFormat="1"/>
    <row r="993" s="27" customFormat="1"/>
    <row r="994" s="27" customFormat="1"/>
    <row r="995" s="27" customFormat="1"/>
    <row r="996" s="27" customFormat="1"/>
    <row r="997" s="27" customFormat="1"/>
    <row r="998" s="27" customFormat="1"/>
    <row r="999" s="27" customFormat="1"/>
    <row r="1000" s="27" customFormat="1"/>
    <row r="1001" s="27" customFormat="1"/>
    <row r="1002" s="27" customFormat="1"/>
    <row r="1003" s="27" customFormat="1"/>
    <row r="1004" s="27" customFormat="1"/>
    <row r="1005" s="27" customFormat="1"/>
    <row r="1006" s="27" customFormat="1"/>
    <row r="1007" s="27" customFormat="1"/>
    <row r="1008" s="27" customFormat="1"/>
    <row r="1009" s="27" customFormat="1"/>
    <row r="1010" s="27" customFormat="1"/>
    <row r="1011" s="27" customFormat="1"/>
    <row r="1012" s="27" customFormat="1"/>
    <row r="1013" s="27" customFormat="1"/>
    <row r="1014" s="27" customFormat="1"/>
    <row r="1015" s="27" customFormat="1"/>
    <row r="1016" s="27" customFormat="1"/>
    <row r="1017" s="27" customFormat="1"/>
    <row r="1018" s="27" customFormat="1"/>
    <row r="1019" s="27" customFormat="1"/>
    <row r="1020" s="27" customFormat="1"/>
    <row r="1021" s="27" customFormat="1"/>
    <row r="1022" s="27" customFormat="1"/>
    <row r="1023" s="27" customFormat="1"/>
    <row r="1024" s="27" customFormat="1"/>
    <row r="1025" s="27" customFormat="1"/>
    <row r="1026" s="27" customFormat="1"/>
    <row r="1027" s="27" customFormat="1"/>
    <row r="1028" s="27" customFormat="1"/>
    <row r="1029" s="27" customFormat="1"/>
    <row r="1030" s="27" customFormat="1"/>
    <row r="1031" s="27" customFormat="1"/>
    <row r="1032" s="27" customFormat="1"/>
    <row r="1033" s="27" customFormat="1"/>
    <row r="1034" s="27" customFormat="1"/>
    <row r="1035" s="27" customFormat="1"/>
    <row r="1036" s="27" customFormat="1"/>
    <row r="1037" s="27" customFormat="1"/>
    <row r="1038" s="27" customFormat="1"/>
    <row r="1039" s="27" customFormat="1"/>
    <row r="1040" s="27" customFormat="1"/>
    <row r="1041" s="27" customFormat="1"/>
    <row r="1042" s="27" customFormat="1"/>
    <row r="1043" s="27" customFormat="1"/>
    <row r="1044" s="27" customFormat="1"/>
    <row r="1045" s="27" customFormat="1"/>
    <row r="1046" s="27" customFormat="1"/>
    <row r="1047" s="27" customFormat="1"/>
    <row r="1048" s="27" customFormat="1"/>
    <row r="1049" s="27" customFormat="1"/>
    <row r="1050" s="27" customFormat="1"/>
    <row r="1051" s="27" customFormat="1"/>
    <row r="1052" s="27" customFormat="1"/>
    <row r="1053" s="27" customFormat="1"/>
    <row r="1054" s="27" customFormat="1"/>
    <row r="1055" s="27" customFormat="1"/>
    <row r="1056" s="27" customFormat="1"/>
    <row r="1057" s="27" customFormat="1"/>
    <row r="1058" s="27" customFormat="1"/>
    <row r="1059" s="27" customFormat="1"/>
    <row r="1060" s="27" customFormat="1"/>
    <row r="1061" s="27" customFormat="1"/>
    <row r="1062" s="27" customFormat="1"/>
    <row r="1063" s="27" customFormat="1"/>
    <row r="1064" s="27" customFormat="1"/>
    <row r="1065" s="27" customFormat="1"/>
    <row r="1066" s="27" customFormat="1"/>
    <row r="1067" s="27" customFormat="1"/>
    <row r="1068" s="27" customFormat="1"/>
    <row r="1069" s="27" customFormat="1"/>
    <row r="1070" s="27" customFormat="1"/>
    <row r="1071" s="27" customFormat="1"/>
    <row r="1072" s="27" customFormat="1"/>
    <row r="1073" s="27" customFormat="1"/>
    <row r="1074" s="27" customFormat="1"/>
    <row r="1075" s="27" customFormat="1"/>
    <row r="1076" s="27" customFormat="1"/>
    <row r="1077" s="27" customFormat="1"/>
    <row r="1078" s="27" customFormat="1"/>
    <row r="1079" s="27" customFormat="1"/>
    <row r="1080" s="27" customFormat="1"/>
    <row r="1081" s="27" customFormat="1"/>
    <row r="1082" s="27" customFormat="1"/>
    <row r="1083" s="27" customFormat="1"/>
    <row r="1084" s="27" customFormat="1"/>
    <row r="1085" s="27" customFormat="1"/>
    <row r="1086" s="27" customFormat="1"/>
    <row r="1087" s="27" customFormat="1"/>
    <row r="1088" s="27" customFormat="1"/>
    <row r="1089" s="27" customFormat="1"/>
    <row r="1090" s="27" customFormat="1"/>
    <row r="1091" s="27" customFormat="1"/>
    <row r="1092" s="27" customFormat="1"/>
    <row r="1093" s="27" customFormat="1"/>
    <row r="1094" s="27" customFormat="1"/>
    <row r="1095" s="27" customFormat="1"/>
    <row r="1096" s="27" customFormat="1"/>
    <row r="1097" s="27" customFormat="1"/>
    <row r="1098" s="27" customFormat="1"/>
    <row r="1099" s="27" customFormat="1"/>
    <row r="1100" s="27" customFormat="1"/>
    <row r="1101" s="27" customFormat="1"/>
    <row r="1102" s="27" customFormat="1"/>
    <row r="1103" s="27" customFormat="1"/>
    <row r="1104" s="27" customFormat="1"/>
    <row r="1105" s="27" customFormat="1"/>
    <row r="1106" s="27" customFormat="1"/>
    <row r="1107" s="27" customFormat="1"/>
    <row r="1108" s="27" customFormat="1"/>
    <row r="1109" s="27" customFormat="1"/>
    <row r="1110" s="27" customFormat="1"/>
    <row r="1111" s="27" customFormat="1"/>
    <row r="1112" s="27" customFormat="1"/>
    <row r="1113" s="27" customFormat="1"/>
    <row r="1114" s="27" customFormat="1"/>
    <row r="1115" s="27" customFormat="1"/>
    <row r="1116" s="27" customFormat="1"/>
    <row r="1117" s="27" customFormat="1"/>
    <row r="1118" s="27" customFormat="1"/>
    <row r="1119" s="27" customFormat="1"/>
    <row r="1120" s="27" customFormat="1"/>
    <row r="1121" s="27" customFormat="1"/>
    <row r="1122" s="27" customFormat="1"/>
    <row r="1123" s="27" customFormat="1"/>
    <row r="1124" s="27" customFormat="1"/>
    <row r="1125" s="27" customFormat="1"/>
    <row r="1126" s="27" customFormat="1"/>
    <row r="1127" s="27" customFormat="1"/>
    <row r="1128" s="27" customFormat="1"/>
    <row r="1129" s="27" customFormat="1"/>
    <row r="1130" s="27" customFormat="1"/>
    <row r="1131" s="27" customFormat="1"/>
    <row r="1132" s="27" customFormat="1"/>
    <row r="1133" s="27" customFormat="1"/>
    <row r="1134" s="27" customFormat="1"/>
    <row r="1135" s="27" customFormat="1"/>
    <row r="1136" s="27" customFormat="1"/>
    <row r="1137" s="27" customFormat="1"/>
    <row r="1138" s="27" customFormat="1"/>
    <row r="1139" s="27" customFormat="1"/>
    <row r="1140" s="27" customFormat="1"/>
    <row r="1141" s="27" customFormat="1"/>
    <row r="1142" s="27" customFormat="1"/>
    <row r="1143" s="27" customFormat="1"/>
    <row r="1144" s="27" customFormat="1"/>
    <row r="1145" s="27" customFormat="1"/>
    <row r="1146" s="27" customFormat="1"/>
    <row r="1147" s="27" customFormat="1"/>
    <row r="1148" s="27" customFormat="1"/>
    <row r="1149" s="27" customFormat="1"/>
    <row r="1150" s="27" customFormat="1"/>
    <row r="1151" s="27" customFormat="1"/>
    <row r="1152" s="27" customFormat="1"/>
    <row r="1153" s="27" customFormat="1"/>
    <row r="1154" s="27" customFormat="1"/>
    <row r="1155" s="27" customFormat="1"/>
    <row r="1156" s="27" customFormat="1"/>
    <row r="1157" s="27" customFormat="1"/>
    <row r="1158" s="27" customFormat="1"/>
    <row r="1159" s="27" customFormat="1"/>
    <row r="1160" s="27" customFormat="1"/>
    <row r="1161" s="27" customFormat="1"/>
    <row r="1162" s="27" customFormat="1"/>
    <row r="1163" s="27" customFormat="1"/>
    <row r="1164" s="27" customFormat="1"/>
    <row r="1165" s="27" customFormat="1"/>
    <row r="1166" s="27" customFormat="1"/>
    <row r="1167" s="27" customFormat="1"/>
    <row r="1168" s="27" customFormat="1"/>
    <row r="1169" s="27" customFormat="1"/>
    <row r="1170" s="27" customFormat="1"/>
    <row r="1171" s="27" customFormat="1"/>
    <row r="1172" s="27" customFormat="1"/>
    <row r="1173" s="27" customFormat="1"/>
    <row r="1174" s="27" customFormat="1"/>
    <row r="1175" s="27" customFormat="1"/>
    <row r="1176" s="27" customFormat="1"/>
    <row r="1177" s="27" customFormat="1"/>
    <row r="1178" s="27" customFormat="1"/>
    <row r="1179" s="27" customFormat="1"/>
    <row r="1180" s="27" customFormat="1"/>
    <row r="1181" s="27" customFormat="1"/>
    <row r="1182" s="27" customFormat="1"/>
    <row r="1183" s="27" customFormat="1"/>
    <row r="1184" s="27" customFormat="1"/>
    <row r="1185" s="27" customFormat="1"/>
    <row r="1186" s="27" customFormat="1"/>
    <row r="1187" s="27" customFormat="1"/>
    <row r="1188" s="27" customFormat="1"/>
    <row r="1189" s="27" customFormat="1"/>
    <row r="1190" s="27" customFormat="1"/>
    <row r="1191" s="27" customFormat="1"/>
    <row r="1192" s="27" customFormat="1"/>
    <row r="1193" s="27" customFormat="1"/>
    <row r="1194" s="27" customFormat="1"/>
    <row r="1195" s="27" customFormat="1"/>
    <row r="1196" s="27" customFormat="1"/>
    <row r="1197" s="27" customFormat="1"/>
    <row r="1198" s="27" customFormat="1"/>
    <row r="1199" s="27" customFormat="1"/>
    <row r="1200" s="27" customFormat="1"/>
    <row r="1201" s="27" customFormat="1"/>
    <row r="1202" s="27" customFormat="1"/>
    <row r="1203" s="27" customFormat="1"/>
    <row r="1204" s="27" customFormat="1"/>
    <row r="1205" s="27" customFormat="1"/>
    <row r="1206" s="27" customFormat="1"/>
    <row r="1207" s="27" customFormat="1"/>
    <row r="1208" s="27" customFormat="1"/>
    <row r="1209" s="27" customFormat="1"/>
    <row r="1210" s="27" customFormat="1"/>
    <row r="1211" s="27" customFormat="1"/>
    <row r="1212" s="27" customFormat="1"/>
    <row r="1213" s="27" customFormat="1"/>
    <row r="1214" s="27" customFormat="1"/>
    <row r="1215" s="27" customFormat="1"/>
    <row r="1216" s="27" customFormat="1"/>
    <row r="1217" s="27" customFormat="1"/>
    <row r="1218" s="27" customFormat="1"/>
    <row r="1219" s="27" customFormat="1"/>
    <row r="1220" s="27" customFormat="1"/>
    <row r="1221" s="27" customFormat="1"/>
    <row r="1222" s="27" customFormat="1"/>
    <row r="1223" s="27" customFormat="1"/>
    <row r="1224" s="27" customFormat="1"/>
    <row r="1225" s="27" customFormat="1"/>
    <row r="1226" s="27" customFormat="1"/>
    <row r="1227" s="27" customFormat="1"/>
    <row r="1228" s="27" customFormat="1"/>
    <row r="1229" s="27" customFormat="1"/>
    <row r="1230" s="27" customFormat="1"/>
    <row r="1231" s="27" customFormat="1"/>
    <row r="1232" s="27" customFormat="1"/>
    <row r="1233" s="27" customFormat="1"/>
    <row r="1234" s="27" customFormat="1"/>
    <row r="1235" s="27" customFormat="1"/>
    <row r="1236" s="27" customFormat="1"/>
    <row r="1237" s="27" customFormat="1"/>
    <row r="1238" s="27" customFormat="1"/>
    <row r="1239" s="27" customFormat="1"/>
    <row r="1240" s="27" customFormat="1"/>
    <row r="1241" s="27" customFormat="1"/>
    <row r="1242" s="27" customFormat="1"/>
    <row r="1243" s="27" customFormat="1"/>
    <row r="1244" s="27" customFormat="1"/>
    <row r="1245" s="27" customFormat="1"/>
    <row r="1246" s="27" customFormat="1"/>
    <row r="1247" s="27" customFormat="1"/>
    <row r="1248" s="27" customFormat="1"/>
    <row r="1249" s="27" customFormat="1"/>
    <row r="1250" s="27" customFormat="1"/>
    <row r="1251" s="27" customFormat="1"/>
    <row r="1252" s="27" customFormat="1"/>
    <row r="1253" s="27" customFormat="1"/>
    <row r="1254" s="27" customFormat="1"/>
    <row r="1255" s="27" customFormat="1"/>
    <row r="1256" s="27" customFormat="1"/>
    <row r="1257" s="27" customFormat="1"/>
    <row r="1258" s="27" customFormat="1"/>
    <row r="1259" s="27" customFormat="1"/>
    <row r="1260" s="27" customFormat="1"/>
    <row r="1261" s="27" customFormat="1"/>
    <row r="1262" s="27" customFormat="1"/>
    <row r="1263" s="27" customFormat="1"/>
    <row r="1264" s="27" customFormat="1"/>
    <row r="1265" s="27" customFormat="1"/>
    <row r="1266" s="27" customFormat="1"/>
    <row r="1267" s="27" customFormat="1"/>
    <row r="1268" s="27" customFormat="1"/>
    <row r="1269" s="27" customFormat="1"/>
    <row r="1270" s="27" customFormat="1"/>
    <row r="1271" s="27" customFormat="1"/>
    <row r="1272" s="27" customFormat="1"/>
    <row r="1273" s="27" customFormat="1"/>
    <row r="1274" s="27" customFormat="1"/>
    <row r="1275" s="27" customFormat="1"/>
    <row r="1276" s="27" customFormat="1"/>
    <row r="1277" s="27" customFormat="1"/>
    <row r="1278" s="27" customFormat="1"/>
    <row r="1279" s="27" customFormat="1"/>
    <row r="1280" s="27" customFormat="1"/>
    <row r="1281" s="27" customFormat="1"/>
    <row r="1282" s="27" customFormat="1"/>
    <row r="1283" s="27" customFormat="1"/>
    <row r="1284" s="27" customFormat="1"/>
    <row r="1285" s="27" customFormat="1"/>
    <row r="1286" s="27" customFormat="1"/>
    <row r="1287" s="27" customFormat="1"/>
    <row r="1288" s="27" customFormat="1"/>
    <row r="1289" s="27" customFormat="1"/>
    <row r="1290" s="27" customFormat="1"/>
    <row r="1291" s="27" customFormat="1"/>
    <row r="1292" s="27" customFormat="1"/>
    <row r="1293" s="27" customFormat="1"/>
    <row r="1294" s="27" customFormat="1"/>
    <row r="1295" s="27" customFormat="1"/>
    <row r="1296" s="27" customFormat="1"/>
    <row r="1297" s="27" customFormat="1"/>
    <row r="1298" s="27" customFormat="1"/>
    <row r="1299" s="27" customFormat="1"/>
    <row r="1300" s="27" customFormat="1"/>
    <row r="1301" s="27" customFormat="1"/>
    <row r="1302" s="27" customFormat="1"/>
    <row r="1303" s="27" customFormat="1"/>
    <row r="1304" s="27" customFormat="1"/>
    <row r="1305" s="27" customFormat="1"/>
    <row r="1306" s="27" customFormat="1"/>
    <row r="1307" s="27" customFormat="1"/>
    <row r="1308" s="27" customFormat="1"/>
    <row r="1309" s="27" customFormat="1"/>
    <row r="1310" s="27" customFormat="1"/>
    <row r="1311" s="27" customFormat="1"/>
    <row r="1312" s="27" customFormat="1"/>
    <row r="1313" s="27" customFormat="1"/>
    <row r="1314" s="27" customFormat="1"/>
    <row r="1315" s="27" customFormat="1"/>
    <row r="1316" s="27" customFormat="1"/>
    <row r="1317" s="27" customFormat="1"/>
    <row r="1318" s="27" customFormat="1"/>
    <row r="1319" s="27" customFormat="1"/>
    <row r="1320" s="27" customFormat="1"/>
    <row r="1321" s="27" customFormat="1"/>
    <row r="1322" s="27" customFormat="1"/>
    <row r="1323" s="27" customFormat="1"/>
    <row r="1324" s="27" customFormat="1"/>
    <row r="1325" s="27" customFormat="1"/>
    <row r="1326" s="27" customFormat="1"/>
    <row r="1327" s="27" customFormat="1"/>
    <row r="1328" s="27" customFormat="1"/>
    <row r="1329" s="27" customFormat="1"/>
    <row r="1330" s="27" customFormat="1"/>
    <row r="1331" s="27" customFormat="1"/>
    <row r="1332" s="27" customFormat="1"/>
    <row r="1333" s="27" customFormat="1"/>
    <row r="1334" s="27" customFormat="1"/>
    <row r="1335" s="27" customFormat="1"/>
    <row r="1336" s="27" customFormat="1"/>
    <row r="1337" s="27" customFormat="1"/>
    <row r="1338" s="27" customFormat="1"/>
    <row r="1339" s="27" customFormat="1"/>
    <row r="1340" s="27" customFormat="1"/>
    <row r="1341" s="27" customFormat="1"/>
    <row r="1342" s="27" customFormat="1"/>
    <row r="1343" s="27" customFormat="1"/>
    <row r="1344" s="27" customFormat="1"/>
    <row r="1345" s="27" customFormat="1"/>
    <row r="1346" s="27" customFormat="1"/>
    <row r="1347" s="27" customFormat="1"/>
    <row r="1348" s="27" customFormat="1"/>
    <row r="1349" s="27" customFormat="1"/>
    <row r="1350" s="27" customFormat="1"/>
    <row r="1351" s="27" customFormat="1"/>
    <row r="1352" s="27" customFormat="1"/>
    <row r="1353" s="27" customFormat="1"/>
    <row r="1354" s="27" customFormat="1"/>
    <row r="1355" s="27" customFormat="1"/>
    <row r="1356" s="27" customFormat="1"/>
    <row r="1357" s="27" customFormat="1"/>
    <row r="1358" s="27" customFormat="1"/>
    <row r="1359" s="27" customFormat="1"/>
    <row r="1360" s="27" customFormat="1"/>
    <row r="1361" s="27" customFormat="1"/>
    <row r="1362" s="27" customFormat="1"/>
    <row r="1363" s="27" customFormat="1"/>
    <row r="1364" s="27" customFormat="1"/>
    <row r="1365" s="27" customFormat="1"/>
    <row r="1366" s="27" customFormat="1"/>
    <row r="1367" s="27" customFormat="1"/>
    <row r="1368" s="27" customFormat="1"/>
    <row r="1369" s="27" customFormat="1"/>
    <row r="1370" s="27" customFormat="1"/>
    <row r="1371" s="27" customFormat="1"/>
    <row r="1372" s="27" customFormat="1"/>
    <row r="1373" s="27" customFormat="1"/>
    <row r="1374" s="27" customFormat="1"/>
    <row r="1375" s="27" customFormat="1"/>
    <row r="1376" s="27" customFormat="1"/>
    <row r="1377" s="27" customFormat="1"/>
    <row r="1378" s="27" customFormat="1"/>
    <row r="1379" s="27" customFormat="1"/>
    <row r="1380" s="27" customFormat="1"/>
    <row r="1381" s="27" customFormat="1"/>
    <row r="1382" s="27" customFormat="1"/>
    <row r="1383" s="27" customFormat="1"/>
    <row r="1384" s="27" customFormat="1"/>
    <row r="1385" s="27" customFormat="1"/>
    <row r="1386" s="27" customFormat="1"/>
    <row r="1387" s="27" customFormat="1"/>
    <row r="1388" s="27" customFormat="1"/>
    <row r="1389" s="27" customFormat="1"/>
    <row r="1390" s="27" customFormat="1"/>
    <row r="1391" s="27" customFormat="1"/>
    <row r="1392" s="27" customFormat="1"/>
    <row r="1393" s="27" customFormat="1"/>
    <row r="1394" s="27" customFormat="1"/>
    <row r="1395" s="27" customFormat="1"/>
    <row r="1396" s="27" customFormat="1"/>
    <row r="1397" s="27" customFormat="1"/>
    <row r="1398" s="27" customFormat="1"/>
    <row r="1399" s="27" customFormat="1"/>
    <row r="1400" s="27" customFormat="1"/>
    <row r="1401" s="27" customFormat="1"/>
    <row r="1402" s="27" customFormat="1"/>
    <row r="1403" s="27" customFormat="1"/>
    <row r="1404" s="27" customFormat="1"/>
    <row r="1405" s="27" customFormat="1"/>
    <row r="1406" s="27" customFormat="1"/>
    <row r="1407" s="27" customFormat="1"/>
    <row r="1408" s="27" customFormat="1"/>
    <row r="1409" s="27" customFormat="1"/>
    <row r="1410" s="27" customFormat="1"/>
    <row r="1411" s="27" customFormat="1"/>
    <row r="1412" s="27" customFormat="1"/>
    <row r="1413" s="27" customFormat="1"/>
    <row r="1414" s="27" customFormat="1"/>
    <row r="1415" s="27" customFormat="1"/>
    <row r="1416" s="27" customFormat="1"/>
    <row r="1417" s="27" customFormat="1"/>
    <row r="1418" s="27" customFormat="1"/>
    <row r="1419" s="27" customFormat="1"/>
    <row r="1420" s="27" customFormat="1"/>
    <row r="1421" s="27" customFormat="1"/>
    <row r="1422" s="27" customFormat="1"/>
    <row r="1423" s="27" customFormat="1"/>
    <row r="1424" s="27" customFormat="1"/>
    <row r="1425" s="27" customFormat="1"/>
    <row r="1426" s="27" customFormat="1"/>
    <row r="1427" s="27" customFormat="1"/>
    <row r="1428" s="27" customFormat="1"/>
    <row r="1429" s="27" customFormat="1"/>
    <row r="1430" s="27" customFormat="1"/>
    <row r="1431" s="27" customFormat="1"/>
    <row r="1432" s="27" customFormat="1"/>
    <row r="1433" s="27" customFormat="1"/>
    <row r="1434" s="27" customFormat="1"/>
    <row r="1435" s="27" customFormat="1"/>
    <row r="1436" s="27" customFormat="1"/>
    <row r="1437" s="27" customFormat="1"/>
    <row r="1438" s="27" customFormat="1"/>
    <row r="1439" s="27" customFormat="1"/>
    <row r="1440" s="27" customFormat="1"/>
    <row r="1441" s="27" customFormat="1"/>
    <row r="1442" s="27" customFormat="1"/>
    <row r="1443" s="27" customFormat="1"/>
    <row r="1444" s="27" customFormat="1"/>
    <row r="1445" s="27" customFormat="1"/>
    <row r="1446" s="27" customFormat="1"/>
    <row r="1447" s="27" customFormat="1"/>
    <row r="1448" s="27" customFormat="1"/>
    <row r="1449" s="27" customFormat="1"/>
    <row r="1450" s="27" customFormat="1"/>
    <row r="1451" s="27" customFormat="1"/>
    <row r="1452" s="27" customFormat="1"/>
    <row r="1453" s="27" customFormat="1"/>
    <row r="1454" s="27" customFormat="1"/>
    <row r="1455" s="27" customFormat="1"/>
    <row r="1456" s="27" customFormat="1"/>
    <row r="1457" s="27" customFormat="1"/>
    <row r="1458" s="27" customFormat="1"/>
    <row r="1459" s="27" customFormat="1"/>
    <row r="1460" s="27" customFormat="1"/>
    <row r="1461" s="27" customFormat="1"/>
    <row r="1462" s="27" customFormat="1"/>
    <row r="1463" s="27" customFormat="1"/>
    <row r="1464" s="27" customFormat="1"/>
    <row r="1465" s="27" customFormat="1"/>
    <row r="1466" s="27" customFormat="1"/>
    <row r="1467" s="27" customFormat="1"/>
    <row r="1468" s="27" customFormat="1"/>
    <row r="1469" s="27" customFormat="1"/>
    <row r="1470" s="27" customFormat="1"/>
    <row r="1471" s="27" customFormat="1"/>
    <row r="1472" s="27" customFormat="1"/>
    <row r="1473" s="27" customFormat="1"/>
    <row r="1474" s="27" customFormat="1"/>
    <row r="1475" s="27" customFormat="1"/>
    <row r="1476" s="27" customFormat="1"/>
    <row r="1477" s="27" customFormat="1"/>
    <row r="1478" s="27" customFormat="1"/>
    <row r="1479" s="27" customFormat="1"/>
    <row r="1480" s="27" customFormat="1"/>
    <row r="1481" s="27" customFormat="1"/>
    <row r="1482" s="27" customFormat="1"/>
    <row r="1483" s="27" customFormat="1"/>
    <row r="1484" s="27" customFormat="1"/>
    <row r="1485" s="27" customFormat="1"/>
    <row r="1486" s="27" customFormat="1"/>
    <row r="1487" s="27" customFormat="1"/>
    <row r="1488" s="27" customFormat="1"/>
    <row r="1489" s="27" customFormat="1"/>
    <row r="1490" s="27" customFormat="1"/>
    <row r="1491" s="27" customFormat="1"/>
    <row r="1492" s="27" customFormat="1"/>
    <row r="1493" s="27" customFormat="1"/>
    <row r="1494" s="27" customFormat="1"/>
    <row r="1495" s="27" customFormat="1"/>
    <row r="1496" s="27" customFormat="1"/>
    <row r="1497" s="27" customFormat="1"/>
    <row r="1498" s="27" customFormat="1"/>
    <row r="1499" s="27" customFormat="1"/>
    <row r="1500" s="27" customFormat="1"/>
    <row r="1501" s="27" customFormat="1"/>
    <row r="1502" s="27" customFormat="1"/>
    <row r="1503" s="27" customFormat="1"/>
    <row r="1504" s="27" customFormat="1"/>
    <row r="1505" s="27" customFormat="1"/>
    <row r="1506" s="27" customFormat="1"/>
    <row r="1507" s="27" customFormat="1"/>
    <row r="1508" s="27" customFormat="1"/>
    <row r="1509" s="27" customFormat="1"/>
    <row r="1510" s="27" customFormat="1"/>
    <row r="1511" s="27" customFormat="1"/>
    <row r="1512" s="27" customFormat="1"/>
    <row r="1513" s="27" customFormat="1"/>
    <row r="1514" s="27" customFormat="1"/>
    <row r="1515" s="27" customFormat="1"/>
    <row r="1516" s="27" customFormat="1"/>
    <row r="1517" s="27" customFormat="1"/>
    <row r="1518" s="27" customFormat="1"/>
    <row r="1519" s="27" customFormat="1"/>
    <row r="1520" s="27" customFormat="1"/>
    <row r="1521" s="27" customFormat="1"/>
    <row r="1522" s="27" customFormat="1"/>
    <row r="1523" s="27" customFormat="1"/>
    <row r="1524" s="27" customFormat="1"/>
    <row r="1525" s="27" customFormat="1"/>
    <row r="1526" s="27" customFormat="1"/>
    <row r="1527" s="27" customFormat="1"/>
    <row r="1528" s="27" customFormat="1"/>
    <row r="1529" s="27" customFormat="1"/>
    <row r="1530" s="27" customFormat="1"/>
    <row r="1531" s="27" customFormat="1"/>
    <row r="1532" s="27" customFormat="1"/>
    <row r="1533" s="27" customFormat="1"/>
    <row r="1534" s="27" customFormat="1"/>
    <row r="1535" s="27" customFormat="1"/>
    <row r="1536" s="27" customFormat="1"/>
    <row r="1537" s="27" customFormat="1"/>
    <row r="1538" s="27" customFormat="1"/>
    <row r="1539" s="27" customFormat="1"/>
    <row r="1540" s="27" customFormat="1"/>
    <row r="1541" s="27" customFormat="1"/>
    <row r="1542" s="27" customFormat="1"/>
    <row r="1543" s="27" customFormat="1"/>
    <row r="1544" s="27" customFormat="1"/>
    <row r="1545" s="27" customFormat="1"/>
    <row r="1546" s="27" customFormat="1"/>
    <row r="1547" s="27" customFormat="1"/>
    <row r="1548" s="27" customFormat="1"/>
    <row r="1549" s="27" customFormat="1"/>
    <row r="1550" s="27" customFormat="1"/>
    <row r="1551" s="27" customFormat="1"/>
    <row r="1552" s="27" customFormat="1"/>
    <row r="1553" s="27" customFormat="1"/>
    <row r="1554" s="27" customFormat="1"/>
    <row r="1555" s="27" customFormat="1"/>
    <row r="1556" s="27" customFormat="1"/>
    <row r="1557" s="27" customFormat="1"/>
    <row r="1558" s="27" customFormat="1"/>
    <row r="1559" s="27" customFormat="1"/>
    <row r="1560" s="27" customFormat="1"/>
    <row r="1561" s="27" customFormat="1"/>
    <row r="1562" s="27" customFormat="1"/>
    <row r="1563" s="27" customFormat="1"/>
    <row r="1564" s="27" customFormat="1"/>
    <row r="1565" s="27" customFormat="1"/>
    <row r="1566" s="27" customFormat="1"/>
    <row r="1567" s="27" customFormat="1"/>
    <row r="1568" s="27" customFormat="1"/>
    <row r="1569" s="27" customFormat="1"/>
    <row r="1570" s="27" customFormat="1"/>
    <row r="1571" s="27" customFormat="1"/>
    <row r="1572" s="27" customFormat="1"/>
    <row r="1573" s="27" customFormat="1"/>
    <row r="1574" s="27" customFormat="1"/>
    <row r="1575" s="27" customFormat="1"/>
    <row r="1576" s="27" customFormat="1"/>
    <row r="1577" s="27" customFormat="1"/>
    <row r="1578" s="27" customFormat="1"/>
    <row r="1579" s="27" customFormat="1"/>
    <row r="1580" s="27" customFormat="1"/>
    <row r="1581" s="27" customFormat="1"/>
    <row r="1582" s="27" customFormat="1"/>
    <row r="1583" s="27" customFormat="1"/>
    <row r="1584" s="27" customFormat="1"/>
    <row r="1585" s="27" customFormat="1"/>
    <row r="1586" s="27" customFormat="1"/>
    <row r="1587" s="27" customFormat="1"/>
    <row r="1588" s="27" customFormat="1"/>
    <row r="1589" s="27" customFormat="1"/>
    <row r="1590" s="27" customFormat="1"/>
    <row r="1591" s="27" customFormat="1"/>
    <row r="1592" s="27" customFormat="1"/>
    <row r="1593" s="27" customFormat="1"/>
    <row r="1594" s="27" customFormat="1"/>
    <row r="1595" s="27" customFormat="1"/>
    <row r="1596" s="27" customFormat="1"/>
    <row r="1597" s="27" customFormat="1"/>
    <row r="1598" s="27" customFormat="1"/>
    <row r="1599" s="27" customFormat="1"/>
    <row r="1600" s="27" customFormat="1"/>
    <row r="1601" s="27" customFormat="1"/>
    <row r="1602" s="27" customFormat="1"/>
    <row r="1603" s="27" customFormat="1"/>
    <row r="1604" s="27" customFormat="1"/>
    <row r="1605" s="27" customFormat="1"/>
    <row r="1606" s="27" customFormat="1"/>
    <row r="1607" s="27" customFormat="1"/>
    <row r="1608" s="27" customFormat="1"/>
    <row r="1609" s="27" customFormat="1"/>
    <row r="1610" s="27" customFormat="1"/>
    <row r="1611" s="27" customFormat="1"/>
    <row r="1612" s="27" customFormat="1"/>
    <row r="1613" s="27" customFormat="1"/>
    <row r="1614" s="27" customFormat="1"/>
    <row r="1615" s="27" customFormat="1"/>
    <row r="1616" s="27" customFormat="1"/>
    <row r="1617" s="27" customFormat="1"/>
    <row r="1618" s="27" customFormat="1"/>
    <row r="1619" s="27" customFormat="1"/>
    <row r="1620" s="27" customFormat="1"/>
    <row r="1621" s="27" customFormat="1"/>
    <row r="1622" s="27" customFormat="1"/>
    <row r="1623" s="27" customFormat="1"/>
    <row r="1624" s="27" customFormat="1"/>
    <row r="1625" s="27" customFormat="1"/>
    <row r="1626" s="27" customFormat="1"/>
    <row r="1627" s="27" customFormat="1"/>
    <row r="1628" s="27" customFormat="1"/>
    <row r="1629" s="27" customFormat="1"/>
    <row r="1630" s="27" customFormat="1"/>
    <row r="1631" s="27" customFormat="1"/>
    <row r="1632" s="27" customFormat="1"/>
    <row r="1633" s="27" customFormat="1"/>
    <row r="1634" s="27" customFormat="1"/>
    <row r="1635" s="27" customFormat="1"/>
    <row r="1636" s="27" customFormat="1"/>
    <row r="1637" s="27" customFormat="1"/>
    <row r="1638" s="27" customFormat="1"/>
    <row r="1639" s="27" customFormat="1"/>
    <row r="1640" s="27" customFormat="1"/>
    <row r="1641" s="27" customFormat="1"/>
    <row r="1642" s="27" customFormat="1"/>
    <row r="1643" s="27" customFormat="1"/>
    <row r="1644" s="27" customFormat="1"/>
    <row r="1645" s="27" customFormat="1"/>
    <row r="1646" s="27" customFormat="1"/>
    <row r="1647" s="27" customFormat="1"/>
    <row r="1648" s="27" customFormat="1"/>
    <row r="1649" s="27" customFormat="1"/>
    <row r="1650" s="27" customFormat="1"/>
    <row r="1651" s="27" customFormat="1"/>
    <row r="1652" s="27" customFormat="1"/>
    <row r="1653" s="27" customFormat="1"/>
    <row r="1654" s="27" customFormat="1"/>
    <row r="1655" s="27" customFormat="1"/>
    <row r="1656" s="27" customFormat="1"/>
    <row r="1657" s="27" customFormat="1"/>
    <row r="1658" s="27" customFormat="1"/>
    <row r="1659" s="27" customFormat="1"/>
    <row r="1660" s="27" customFormat="1"/>
    <row r="1661" s="27" customFormat="1"/>
    <row r="1662" s="27" customFormat="1"/>
    <row r="1663" s="27" customFormat="1"/>
    <row r="1664" s="27" customFormat="1"/>
    <row r="1665" s="27" customFormat="1"/>
    <row r="1666" s="27" customFormat="1"/>
    <row r="1667" s="27" customFormat="1"/>
    <row r="1668" s="27" customFormat="1"/>
    <row r="1669" s="27" customFormat="1"/>
    <row r="1670" s="27" customFormat="1"/>
    <row r="1671" s="27" customFormat="1"/>
    <row r="1672" s="27" customFormat="1"/>
    <row r="1673" s="27" customFormat="1"/>
    <row r="1674" s="27" customFormat="1"/>
    <row r="1675" s="27" customFormat="1"/>
    <row r="1676" s="27" customFormat="1"/>
    <row r="1677" s="27" customFormat="1"/>
    <row r="1678" s="27" customFormat="1"/>
    <row r="1679" s="27" customFormat="1"/>
    <row r="1680" s="27" customFormat="1"/>
    <row r="1681" s="27" customFormat="1"/>
    <row r="1682" s="27" customFormat="1"/>
    <row r="1683" s="27" customFormat="1"/>
    <row r="1684" s="27" customFormat="1"/>
    <row r="1685" s="27" customFormat="1"/>
    <row r="1686" s="27" customFormat="1"/>
    <row r="1687" s="27" customFormat="1"/>
    <row r="1688" s="27" customFormat="1"/>
    <row r="1689" s="27" customFormat="1"/>
    <row r="1690" s="27" customFormat="1"/>
    <row r="1691" s="27" customFormat="1"/>
    <row r="1692" s="27" customFormat="1"/>
    <row r="1693" s="27" customFormat="1"/>
    <row r="1694" s="27" customFormat="1"/>
    <row r="1695" s="27" customFormat="1"/>
    <row r="1696" s="27" customFormat="1"/>
    <row r="1697" s="27" customFormat="1"/>
    <row r="1698" s="27" customFormat="1"/>
    <row r="1699" s="27" customFormat="1"/>
    <row r="1700" s="27" customFormat="1"/>
    <row r="1701" s="27" customFormat="1"/>
    <row r="1702" s="27" customFormat="1"/>
    <row r="1703" s="27" customFormat="1"/>
    <row r="1704" s="27" customFormat="1"/>
    <row r="1705" s="27" customFormat="1"/>
    <row r="1706" s="27" customFormat="1"/>
    <row r="1707" s="27" customFormat="1"/>
    <row r="1708" s="27" customFormat="1"/>
    <row r="1709" s="27" customFormat="1"/>
    <row r="1710" s="27" customFormat="1"/>
    <row r="1711" s="27" customFormat="1"/>
    <row r="1712" s="27" customFormat="1"/>
    <row r="1713" s="27" customFormat="1"/>
    <row r="1714" s="27" customFormat="1"/>
    <row r="1715" s="27" customFormat="1"/>
    <row r="1716" s="27" customFormat="1"/>
    <row r="1717" s="27" customFormat="1"/>
    <row r="1718" s="27" customFormat="1"/>
    <row r="1719" s="27" customFormat="1"/>
    <row r="1720" s="27" customFormat="1"/>
    <row r="1721" s="27" customFormat="1"/>
    <row r="1722" s="27" customFormat="1"/>
    <row r="1723" s="27" customFormat="1"/>
    <row r="1724" s="27" customFormat="1"/>
    <row r="1725" s="27" customFormat="1"/>
    <row r="1726" s="27" customFormat="1"/>
    <row r="1727" s="27" customFormat="1"/>
    <row r="1728" s="27" customFormat="1"/>
    <row r="1729" s="27" customFormat="1"/>
    <row r="1730" s="27" customFormat="1"/>
    <row r="1731" s="27" customFormat="1"/>
    <row r="1732" s="27" customFormat="1"/>
    <row r="1733" s="27" customFormat="1"/>
    <row r="1734" s="27" customFormat="1"/>
    <row r="1735" s="27" customFormat="1"/>
    <row r="1736" s="27" customFormat="1"/>
    <row r="1737" s="27" customFormat="1"/>
    <row r="1738" s="27" customFormat="1"/>
    <row r="1739" s="27" customFormat="1"/>
    <row r="1740" s="27" customFormat="1"/>
    <row r="1741" s="27" customFormat="1"/>
    <row r="1742" s="27" customFormat="1"/>
    <row r="1743" s="27" customFormat="1"/>
    <row r="1744" s="27" customFormat="1"/>
    <row r="1745" s="27" customFormat="1"/>
    <row r="1746" s="27" customFormat="1"/>
    <row r="1747" s="27" customFormat="1"/>
    <row r="1748" s="27" customFormat="1"/>
    <row r="1749" s="27" customFormat="1"/>
    <row r="1750" s="27" customFormat="1"/>
    <row r="1751" s="27" customFormat="1"/>
    <row r="1752" s="27" customFormat="1"/>
    <row r="1753" s="27" customFormat="1"/>
    <row r="1754" s="27" customFormat="1"/>
    <row r="1755" s="27" customFormat="1"/>
    <row r="1756" s="27" customFormat="1"/>
    <row r="1757" s="27" customFormat="1"/>
    <row r="1758" s="27" customFormat="1"/>
    <row r="1759" s="27" customFormat="1"/>
    <row r="1760" s="27" customFormat="1"/>
    <row r="1761" s="27" customFormat="1"/>
    <row r="1762" s="27" customFormat="1"/>
    <row r="1763" s="27" customFormat="1"/>
    <row r="1764" s="27" customFormat="1"/>
    <row r="1765" s="27" customFormat="1"/>
    <row r="1766" s="27" customFormat="1"/>
    <row r="1767" s="27" customFormat="1"/>
    <row r="1768" s="27" customFormat="1"/>
    <row r="1769" s="27" customFormat="1"/>
    <row r="1770" s="27" customFormat="1"/>
    <row r="1771" s="27" customFormat="1"/>
    <row r="1772" s="27" customFormat="1"/>
    <row r="1773" s="27" customFormat="1"/>
    <row r="1774" s="27" customFormat="1"/>
    <row r="1775" s="27" customFormat="1"/>
    <row r="1776" s="27" customFormat="1"/>
    <row r="1777" s="27" customFormat="1"/>
    <row r="1778" s="27" customFormat="1"/>
    <row r="1779" s="27" customFormat="1"/>
    <row r="1780" s="27" customFormat="1"/>
    <row r="1781" s="27" customFormat="1"/>
    <row r="1782" s="27" customFormat="1"/>
    <row r="1783" s="27" customFormat="1"/>
    <row r="1784" s="27" customFormat="1"/>
    <row r="1785" s="27" customFormat="1"/>
    <row r="1786" s="27" customFormat="1"/>
    <row r="1787" s="27" customFormat="1"/>
    <row r="1788" s="27" customFormat="1"/>
    <row r="1789" s="27" customFormat="1"/>
    <row r="1790" s="27" customFormat="1"/>
    <row r="1791" s="27" customFormat="1"/>
    <row r="1792" s="27" customFormat="1"/>
    <row r="1793" s="27" customFormat="1"/>
    <row r="1794" s="27" customFormat="1"/>
    <row r="1795" s="27" customFormat="1"/>
    <row r="1796" s="27" customFormat="1"/>
    <row r="1797" s="27" customFormat="1"/>
    <row r="1798" s="27" customFormat="1"/>
    <row r="1799" s="27" customFormat="1"/>
    <row r="1800" s="27" customFormat="1"/>
    <row r="1801" s="27" customFormat="1"/>
    <row r="1802" s="27" customFormat="1"/>
    <row r="1803" s="27" customFormat="1"/>
    <row r="1804" s="27" customFormat="1"/>
    <row r="1805" s="27" customFormat="1"/>
    <row r="1806" s="27" customFormat="1"/>
    <row r="1807" s="27" customFormat="1"/>
    <row r="1808" s="27" customFormat="1"/>
    <row r="1809" s="27" customFormat="1"/>
    <row r="1810" s="27" customFormat="1"/>
    <row r="1811" s="27" customFormat="1"/>
    <row r="1812" s="27" customFormat="1"/>
    <row r="1813" s="27" customFormat="1"/>
    <row r="1814" s="27" customFormat="1"/>
    <row r="1815" s="27" customFormat="1"/>
    <row r="1816" s="27" customFormat="1"/>
    <row r="1817" s="27" customFormat="1"/>
    <row r="1818" s="27" customFormat="1"/>
    <row r="1819" s="27" customFormat="1"/>
    <row r="1820" s="27" customFormat="1"/>
    <row r="1821" s="27" customFormat="1"/>
    <row r="1822" s="27" customFormat="1"/>
    <row r="1823" s="27" customFormat="1"/>
    <row r="1824" s="27" customFormat="1"/>
    <row r="1825" s="27" customFormat="1"/>
    <row r="1826" s="27" customFormat="1"/>
    <row r="1827" s="27" customFormat="1"/>
    <row r="1828" s="27" customFormat="1"/>
    <row r="1829" s="27" customFormat="1"/>
    <row r="1830" s="27" customFormat="1"/>
    <row r="1831" s="27" customFormat="1"/>
    <row r="1832" s="27" customFormat="1"/>
    <row r="1833" s="27" customFormat="1"/>
    <row r="1834" s="27" customFormat="1"/>
    <row r="1835" s="27" customFormat="1"/>
    <row r="1836" s="27" customFormat="1"/>
    <row r="1837" s="27" customFormat="1"/>
    <row r="1838" s="27" customFormat="1"/>
    <row r="1839" s="27" customFormat="1"/>
    <row r="1840" s="27" customFormat="1"/>
    <row r="1841" s="27" customFormat="1"/>
    <row r="1842" s="27" customFormat="1"/>
    <row r="1843" s="27" customFormat="1"/>
    <row r="1844" s="27" customFormat="1"/>
    <row r="1845" s="27" customFormat="1"/>
    <row r="1846" s="27" customFormat="1"/>
    <row r="1847" s="27" customFormat="1"/>
    <row r="1848" s="27" customFormat="1"/>
    <row r="1849" s="27" customFormat="1"/>
    <row r="1850" s="27" customFormat="1"/>
    <row r="1851" s="27" customFormat="1"/>
    <row r="1852" s="27" customFormat="1"/>
    <row r="1853" s="27" customFormat="1"/>
    <row r="1854" s="27" customFormat="1"/>
    <row r="1855" s="27" customFormat="1"/>
    <row r="1856" s="27" customFormat="1"/>
    <row r="1857" s="27" customFormat="1"/>
    <row r="1858" s="27" customFormat="1"/>
    <row r="1859" s="27" customFormat="1"/>
    <row r="1860" s="27" customFormat="1"/>
    <row r="1861" s="27" customFormat="1"/>
    <row r="1862" s="27" customFormat="1"/>
    <row r="1863" s="27" customFormat="1"/>
    <row r="1864" s="27" customFormat="1"/>
    <row r="1865" s="27" customFormat="1"/>
    <row r="1866" s="27" customFormat="1"/>
    <row r="1867" s="27" customFormat="1"/>
    <row r="1868" s="27" customFormat="1"/>
    <row r="1869" s="27" customFormat="1"/>
    <row r="1870" s="27" customFormat="1"/>
    <row r="1871" s="27" customFormat="1"/>
    <row r="1872" s="27" customFormat="1"/>
    <row r="1873" s="27" customFormat="1"/>
    <row r="1874" s="27" customFormat="1"/>
    <row r="1875" s="27" customFormat="1"/>
    <row r="1876" s="27" customFormat="1"/>
    <row r="1877" s="27" customFormat="1"/>
    <row r="1878" s="27" customFormat="1"/>
    <row r="1879" s="27" customFormat="1"/>
    <row r="1880" s="27" customFormat="1"/>
    <row r="1881" s="27" customFormat="1"/>
    <row r="1882" s="27" customFormat="1"/>
    <row r="1883" s="27" customFormat="1"/>
    <row r="1884" s="27" customFormat="1"/>
    <row r="1885" s="27" customFormat="1"/>
    <row r="1886" s="27" customFormat="1"/>
    <row r="1887" s="27" customFormat="1"/>
    <row r="1888" s="27" customFormat="1"/>
    <row r="1889" s="27" customFormat="1"/>
    <row r="1890" s="27" customFormat="1"/>
    <row r="1891" s="27" customFormat="1"/>
    <row r="1892" s="27" customFormat="1"/>
    <row r="1893" s="27" customFormat="1"/>
    <row r="1894" s="27" customFormat="1"/>
    <row r="1895" s="27" customFormat="1"/>
    <row r="1896" s="27" customFormat="1"/>
    <row r="1897" s="27" customFormat="1"/>
    <row r="1898" s="27" customFormat="1"/>
    <row r="1899" s="27" customFormat="1"/>
    <row r="1900" s="27" customFormat="1"/>
    <row r="1901" s="27" customFormat="1"/>
    <row r="1902" s="27" customFormat="1"/>
    <row r="1903" s="27" customFormat="1"/>
    <row r="1904" s="27" customFormat="1"/>
    <row r="1905" s="27" customFormat="1"/>
    <row r="1906" s="27" customFormat="1"/>
    <row r="1907" s="27" customFormat="1"/>
    <row r="1908" s="27" customFormat="1"/>
    <row r="1909" s="27" customFormat="1"/>
    <row r="1910" s="27" customFormat="1"/>
    <row r="1911" s="27" customFormat="1"/>
    <row r="1912" s="27" customFormat="1"/>
    <row r="1913" s="27" customFormat="1"/>
    <row r="1914" s="27" customFormat="1"/>
    <row r="1915" s="27" customFormat="1"/>
    <row r="1916" s="27" customFormat="1"/>
    <row r="1917" s="27" customFormat="1"/>
    <row r="1918" s="27" customFormat="1"/>
    <row r="1919" s="27" customFormat="1"/>
    <row r="1920" s="27" customFormat="1"/>
    <row r="1921" s="27" customFormat="1"/>
    <row r="1922" s="27" customFormat="1"/>
    <row r="1923" s="27" customFormat="1"/>
    <row r="1924" s="27" customFormat="1"/>
    <row r="1925" s="27" customFormat="1"/>
    <row r="1926" s="27" customFormat="1"/>
    <row r="1927" s="27" customFormat="1"/>
    <row r="1928" s="27" customFormat="1"/>
    <row r="1929" s="27" customFormat="1"/>
    <row r="1930" s="27" customFormat="1"/>
    <row r="1931" s="27" customFormat="1"/>
    <row r="1932" s="27" customFormat="1"/>
    <row r="1933" s="27" customFormat="1"/>
    <row r="1934" s="27" customFormat="1"/>
    <row r="1935" s="27" customFormat="1"/>
    <row r="1936" s="27" customFormat="1"/>
    <row r="1937" s="27" customFormat="1"/>
    <row r="1938" s="27" customFormat="1"/>
    <row r="1939" s="27" customFormat="1"/>
    <row r="1940" s="27" customFormat="1"/>
    <row r="1941" s="27" customFormat="1"/>
    <row r="1942" s="27" customFormat="1"/>
    <row r="1943" s="27" customFormat="1"/>
    <row r="1944" s="27" customFormat="1"/>
    <row r="1945" s="27" customFormat="1"/>
    <row r="1946" s="27" customFormat="1"/>
    <row r="1947" s="27" customFormat="1"/>
    <row r="1948" s="27" customFormat="1"/>
    <row r="1949" s="27" customFormat="1"/>
    <row r="1950" s="27" customFormat="1"/>
    <row r="1951" s="27" customFormat="1"/>
    <row r="1952" s="27" customFormat="1"/>
    <row r="1953" s="27" customFormat="1"/>
    <row r="1954" s="27" customFormat="1"/>
    <row r="1955" s="27" customFormat="1"/>
    <row r="1956" s="27" customFormat="1"/>
    <row r="1957" s="27" customFormat="1"/>
    <row r="1958" s="27" customFormat="1"/>
    <row r="1959" s="27" customFormat="1"/>
    <row r="1960" s="27" customFormat="1"/>
    <row r="1961" s="27" customFormat="1"/>
    <row r="1962" s="27" customFormat="1"/>
    <row r="1963" s="27" customFormat="1"/>
    <row r="1964" s="27" customFormat="1"/>
    <row r="1965" s="27" customFormat="1"/>
    <row r="1966" s="27" customFormat="1"/>
    <row r="1967" s="27" customFormat="1"/>
    <row r="1968" s="27" customFormat="1"/>
    <row r="1969" s="27" customFormat="1"/>
    <row r="1970" s="27" customFormat="1"/>
    <row r="1971" s="27" customFormat="1"/>
    <row r="1972" s="27" customFormat="1"/>
    <row r="1973" s="27" customFormat="1"/>
    <row r="1974" s="27" customFormat="1"/>
    <row r="1975" s="27" customFormat="1"/>
    <row r="1976" s="27" customFormat="1"/>
    <row r="1977" s="27" customFormat="1"/>
    <row r="1978" s="27" customFormat="1"/>
    <row r="1979" s="27" customFormat="1"/>
    <row r="1980" s="27" customFormat="1"/>
    <row r="1981" s="27" customFormat="1"/>
    <row r="1982" s="27" customFormat="1"/>
    <row r="1983" s="27" customFormat="1"/>
    <row r="1984" s="27" customFormat="1"/>
    <row r="1985" s="27" customFormat="1"/>
    <row r="1986" s="27" customFormat="1"/>
    <row r="1987" s="27" customFormat="1"/>
    <row r="1988" s="27" customFormat="1"/>
    <row r="1989" s="27" customFormat="1"/>
    <row r="1990" s="27" customFormat="1"/>
    <row r="1991" s="27" customFormat="1"/>
    <row r="1992" s="27" customFormat="1"/>
    <row r="1993" s="27" customFormat="1"/>
    <row r="1994" s="27" customFormat="1"/>
    <row r="1995" s="27" customFormat="1"/>
    <row r="1996" s="27" customFormat="1"/>
    <row r="1997" s="27" customFormat="1"/>
    <row r="1998" s="27" customFormat="1"/>
    <row r="1999" s="27" customFormat="1"/>
    <row r="2000" s="27" customFormat="1"/>
    <row r="2001" s="27" customFormat="1"/>
    <row r="2002" s="27" customFormat="1"/>
    <row r="2003" s="27" customFormat="1"/>
    <row r="2004" s="27" customFormat="1"/>
    <row r="2005" s="27" customFormat="1"/>
    <row r="2006" s="27" customFormat="1"/>
    <row r="2007" s="27" customFormat="1"/>
    <row r="2008" s="27" customFormat="1"/>
    <row r="2009" s="27" customFormat="1"/>
    <row r="2010" s="27" customFormat="1"/>
    <row r="2011" s="27" customFormat="1"/>
    <row r="2012" s="27" customFormat="1"/>
    <row r="2013" s="27" customFormat="1"/>
    <row r="2014" s="27" customFormat="1"/>
    <row r="2015" s="27" customFormat="1"/>
    <row r="2016" s="27" customFormat="1"/>
    <row r="2017" s="27" customFormat="1"/>
    <row r="2018" s="27" customFormat="1"/>
    <row r="2019" s="27" customFormat="1"/>
    <row r="2020" s="27" customFormat="1"/>
    <row r="2021" s="27" customFormat="1"/>
    <row r="2022" s="27" customFormat="1"/>
    <row r="2023" s="27" customFormat="1"/>
    <row r="2024" s="27" customFormat="1"/>
    <row r="2025" s="27" customFormat="1"/>
    <row r="2026" s="27" customFormat="1"/>
    <row r="2027" s="27" customFormat="1"/>
    <row r="2028" s="27" customFormat="1"/>
    <row r="2029" s="27" customFormat="1"/>
    <row r="2030" s="27" customFormat="1"/>
    <row r="2031" s="27" customFormat="1"/>
    <row r="2032" s="27" customFormat="1"/>
    <row r="2033" s="27" customFormat="1"/>
    <row r="2034" s="27" customFormat="1"/>
    <row r="2035" s="27" customFormat="1"/>
    <row r="2036" s="27" customFormat="1"/>
    <row r="2037" s="27" customFormat="1"/>
    <row r="2038" s="27" customFormat="1"/>
    <row r="2039" s="27" customFormat="1"/>
    <row r="2040" s="27" customFormat="1"/>
    <row r="2041" s="27" customFormat="1"/>
    <row r="2042" s="27" customFormat="1"/>
    <row r="2043" s="27" customFormat="1"/>
    <row r="2044" s="27" customFormat="1"/>
    <row r="2045" s="27" customFormat="1"/>
    <row r="2046" s="27" customFormat="1"/>
    <row r="2047" s="27" customFormat="1"/>
    <row r="2048" s="27" customFormat="1"/>
    <row r="2049" s="27" customFormat="1"/>
    <row r="2050" s="27" customFormat="1"/>
    <row r="2051" s="27" customFormat="1"/>
    <row r="2052" s="27" customFormat="1"/>
    <row r="2053" s="27" customFormat="1"/>
    <row r="2054" s="27" customFormat="1"/>
    <row r="2055" s="27" customFormat="1"/>
    <row r="2056" s="27" customFormat="1"/>
    <row r="2057" s="27" customFormat="1"/>
    <row r="2058" s="27" customFormat="1"/>
    <row r="2059" s="27" customFormat="1"/>
    <row r="2060" s="27" customFormat="1"/>
    <row r="2061" s="27" customFormat="1"/>
    <row r="2062" s="27" customFormat="1"/>
    <row r="2063" s="27" customFormat="1"/>
    <row r="2064" s="27" customFormat="1"/>
    <row r="2065" s="27" customFormat="1"/>
    <row r="2066" s="27" customFormat="1"/>
    <row r="2067" s="27" customFormat="1"/>
    <row r="2068" s="27" customFormat="1"/>
    <row r="2069" s="27" customFormat="1"/>
    <row r="2070" s="27" customFormat="1"/>
    <row r="2071" s="27" customFormat="1"/>
    <row r="2072" s="27" customFormat="1"/>
    <row r="2073" s="27" customFormat="1"/>
    <row r="2074" s="27" customFormat="1"/>
    <row r="2075" s="27" customFormat="1"/>
    <row r="2076" s="27" customFormat="1"/>
    <row r="2077" s="27" customFormat="1"/>
    <row r="2078" s="27" customFormat="1"/>
    <row r="2079" s="27" customFormat="1"/>
    <row r="2080" s="27" customFormat="1"/>
    <row r="2081" s="27" customFormat="1"/>
    <row r="2082" s="27" customFormat="1"/>
    <row r="2083" s="27" customFormat="1"/>
    <row r="2084" s="27" customFormat="1"/>
    <row r="2085" s="27" customFormat="1"/>
    <row r="2086" s="27" customFormat="1"/>
    <row r="2087" s="27" customFormat="1"/>
    <row r="2088" s="27" customFormat="1"/>
    <row r="2089" s="27" customFormat="1"/>
    <row r="2090" s="27" customFormat="1"/>
    <row r="2091" s="27" customFormat="1"/>
    <row r="2092" s="27" customFormat="1"/>
    <row r="2093" s="27" customFormat="1"/>
    <row r="2094" s="27" customFormat="1"/>
    <row r="2095" s="27" customFormat="1"/>
    <row r="2096" s="27" customFormat="1"/>
    <row r="2097" s="27" customFormat="1"/>
    <row r="2098" s="27" customFormat="1"/>
    <row r="2099" s="27" customFormat="1"/>
    <row r="2100" s="27" customFormat="1"/>
    <row r="2101" s="27" customFormat="1"/>
    <row r="2102" s="27" customFormat="1"/>
    <row r="2103" s="27" customFormat="1"/>
    <row r="2104" s="27" customFormat="1"/>
    <row r="2105" s="27" customFormat="1"/>
    <row r="2106" s="27" customFormat="1"/>
    <row r="2107" s="27" customFormat="1"/>
    <row r="2108" s="27" customFormat="1"/>
    <row r="2109" s="27" customFormat="1"/>
    <row r="2110" s="27" customFormat="1"/>
    <row r="2111" s="27" customFormat="1"/>
    <row r="2112" s="27" customFormat="1"/>
    <row r="2113" s="27" customFormat="1"/>
    <row r="2114" s="27" customFormat="1"/>
    <row r="2115" s="27" customFormat="1"/>
    <row r="2116" s="27" customFormat="1"/>
    <row r="2117" s="27" customFormat="1"/>
    <row r="2118" s="27" customFormat="1"/>
    <row r="2119" s="27" customFormat="1"/>
    <row r="2120" s="27" customFormat="1"/>
    <row r="2121" s="27" customFormat="1"/>
    <row r="2122" s="27" customFormat="1"/>
    <row r="2123" s="27" customFormat="1"/>
    <row r="2124" s="27" customFormat="1"/>
    <row r="2125" s="27" customFormat="1"/>
    <row r="2126" s="27" customFormat="1"/>
    <row r="2127" s="27" customFormat="1"/>
    <row r="2128" s="27" customFormat="1"/>
    <row r="2129" s="27" customFormat="1"/>
    <row r="2130" s="27" customFormat="1"/>
    <row r="2131" s="27" customFormat="1"/>
    <row r="2132" s="27" customFormat="1"/>
    <row r="2133" s="27" customFormat="1"/>
    <row r="2134" s="27" customFormat="1"/>
    <row r="2135" s="27" customFormat="1"/>
    <row r="2136" s="27" customFormat="1"/>
    <row r="2137" s="27" customFormat="1"/>
    <row r="2138" s="27" customFormat="1"/>
    <row r="2139" s="27" customFormat="1"/>
    <row r="2140" s="27" customFormat="1"/>
    <row r="2141" s="27" customFormat="1"/>
    <row r="2142" s="27" customFormat="1"/>
    <row r="2143" s="27" customFormat="1"/>
    <row r="2144" s="27" customFormat="1"/>
    <row r="2145" s="27" customFormat="1"/>
    <row r="2146" s="27" customFormat="1"/>
    <row r="2147" s="27" customFormat="1"/>
    <row r="2148" s="27" customFormat="1"/>
    <row r="2149" s="27" customFormat="1"/>
    <row r="2150" s="27" customFormat="1"/>
    <row r="2151" s="27" customFormat="1"/>
    <row r="2152" s="27" customFormat="1"/>
    <row r="2153" s="27" customFormat="1"/>
    <row r="2154" s="27" customFormat="1"/>
    <row r="2155" s="27" customFormat="1"/>
    <row r="2156" s="27" customFormat="1"/>
    <row r="2157" s="27" customFormat="1"/>
    <row r="2158" s="27" customFormat="1"/>
    <row r="2159" s="27" customFormat="1"/>
    <row r="2160" s="27" customFormat="1"/>
    <row r="2161" s="27" customFormat="1"/>
    <row r="2162" s="27" customFormat="1"/>
    <row r="2163" s="27" customFormat="1"/>
    <row r="2164" s="27" customFormat="1"/>
    <row r="2165" s="27" customFormat="1"/>
    <row r="2166" s="27" customFormat="1"/>
    <row r="2167" s="27" customFormat="1"/>
    <row r="2168" s="27" customFormat="1"/>
    <row r="2169" s="27" customFormat="1"/>
    <row r="2170" s="27" customFormat="1"/>
    <row r="2171" s="27" customFormat="1"/>
    <row r="2172" s="27" customFormat="1"/>
    <row r="2173" s="27" customFormat="1"/>
    <row r="2174" s="27" customFormat="1"/>
    <row r="2175" s="27" customFormat="1"/>
    <row r="2176" s="27" customFormat="1"/>
    <row r="2177" s="27" customFormat="1"/>
    <row r="2178" s="27" customFormat="1"/>
    <row r="2179" s="27" customFormat="1"/>
    <row r="2180" s="27" customFormat="1"/>
    <row r="2181" s="27" customFormat="1"/>
    <row r="2182" s="27" customFormat="1"/>
    <row r="2183" s="27" customFormat="1"/>
    <row r="2184" s="27" customFormat="1"/>
    <row r="2185" s="27" customFormat="1"/>
    <row r="2186" s="27" customFormat="1"/>
    <row r="2187" s="27" customFormat="1"/>
    <row r="2188" s="27" customFormat="1"/>
    <row r="2189" s="27" customFormat="1"/>
    <row r="2190" s="27" customFormat="1"/>
    <row r="2191" s="27" customFormat="1"/>
    <row r="2192" s="27" customFormat="1"/>
    <row r="2193" s="27" customFormat="1"/>
    <row r="2194" s="27" customFormat="1"/>
    <row r="2195" s="27" customFormat="1"/>
    <row r="2196" s="27" customFormat="1"/>
    <row r="2197" s="27" customFormat="1"/>
    <row r="2198" s="27" customFormat="1"/>
    <row r="2199" s="27" customFormat="1"/>
    <row r="2200" s="27" customFormat="1"/>
    <row r="2201" s="27" customFormat="1"/>
    <row r="2202" s="27" customFormat="1"/>
    <row r="2203" s="27" customFormat="1"/>
    <row r="2204" s="27" customFormat="1"/>
    <row r="2205" s="27" customFormat="1"/>
    <row r="2206" s="27" customFormat="1"/>
    <row r="2207" s="27" customFormat="1"/>
    <row r="2208" s="27" customFormat="1"/>
    <row r="2209" s="27" customFormat="1"/>
    <row r="2210" s="27" customFormat="1"/>
    <row r="2211" s="27" customFormat="1"/>
    <row r="2212" s="27" customFormat="1"/>
    <row r="2213" s="27" customFormat="1"/>
    <row r="2214" s="27" customFormat="1"/>
    <row r="2215" s="27" customFormat="1"/>
    <row r="2216" s="27" customFormat="1"/>
    <row r="2217" s="27" customFormat="1"/>
    <row r="2218" s="27" customFormat="1"/>
    <row r="2219" s="27" customFormat="1"/>
    <row r="2220" s="27" customFormat="1"/>
    <row r="2221" s="27" customFormat="1"/>
    <row r="2222" s="27" customFormat="1"/>
    <row r="2223" s="27" customFormat="1"/>
    <row r="2224" s="27" customFormat="1"/>
    <row r="2225" s="27" customFormat="1"/>
    <row r="2226" s="27" customFormat="1"/>
    <row r="2227" s="27" customFormat="1"/>
    <row r="2228" s="27" customFormat="1"/>
    <row r="2229" s="27" customFormat="1"/>
    <row r="2230" s="27" customFormat="1"/>
    <row r="2231" s="27" customFormat="1"/>
    <row r="2232" s="27" customFormat="1"/>
    <row r="2233" s="27" customFormat="1"/>
    <row r="2234" s="27" customFormat="1"/>
    <row r="2235" s="27" customFormat="1"/>
    <row r="2236" s="27" customFormat="1"/>
    <row r="2237" s="27" customFormat="1"/>
    <row r="2238" s="27" customFormat="1"/>
    <row r="2239" s="27" customFormat="1"/>
    <row r="2240" s="27" customFormat="1"/>
    <row r="2241" s="27" customFormat="1"/>
    <row r="2242" s="27" customFormat="1"/>
    <row r="2243" s="27" customFormat="1"/>
    <row r="2244" s="27" customFormat="1"/>
    <row r="2245" s="27" customFormat="1"/>
    <row r="2246" s="27" customFormat="1"/>
    <row r="2247" s="27" customFormat="1"/>
    <row r="2248" s="27" customFormat="1"/>
    <row r="2249" s="27" customFormat="1"/>
    <row r="2250" s="27" customFormat="1"/>
    <row r="2251" s="27" customFormat="1"/>
    <row r="2252" s="27" customFormat="1"/>
    <row r="2253" s="27" customFormat="1"/>
    <row r="2254" s="27" customFormat="1"/>
    <row r="2255" s="27" customFormat="1"/>
    <row r="2256" s="27" customFormat="1"/>
    <row r="2257" s="27" customFormat="1"/>
    <row r="2258" s="27" customFormat="1"/>
    <row r="2259" s="27" customFormat="1"/>
    <row r="2260" s="27" customFormat="1"/>
    <row r="2261" s="27" customFormat="1"/>
    <row r="2262" s="27" customFormat="1"/>
    <row r="2263" s="27" customFormat="1"/>
    <row r="2264" s="27" customFormat="1"/>
    <row r="2265" s="27" customFormat="1"/>
    <row r="2266" s="27" customFormat="1"/>
    <row r="2267" s="27" customFormat="1"/>
    <row r="2268" s="27" customFormat="1"/>
    <row r="2269" s="27" customFormat="1"/>
    <row r="2270" s="27" customFormat="1"/>
    <row r="2271" s="27" customFormat="1"/>
    <row r="2272" s="27" customFormat="1"/>
    <row r="2273" s="27" customFormat="1"/>
    <row r="2274" s="27" customFormat="1"/>
    <row r="2275" s="27" customFormat="1"/>
    <row r="2276" s="27" customFormat="1"/>
    <row r="2277" s="27" customFormat="1"/>
    <row r="2278" s="27" customFormat="1"/>
    <row r="2279" s="27" customFormat="1"/>
    <row r="2280" s="27" customFormat="1"/>
    <row r="2281" s="27" customFormat="1"/>
    <row r="2282" s="27" customFormat="1"/>
    <row r="2283" s="27" customFormat="1"/>
    <row r="2284" s="27" customFormat="1"/>
    <row r="2285" s="27" customFormat="1"/>
    <row r="2286" s="27" customFormat="1"/>
    <row r="2287" s="27" customFormat="1"/>
    <row r="2288" s="27" customFormat="1"/>
    <row r="2289" s="27" customFormat="1"/>
    <row r="2290" s="27" customFormat="1"/>
    <row r="2291" s="27" customFormat="1"/>
    <row r="2292" s="27" customFormat="1"/>
    <row r="2293" s="27" customFormat="1"/>
    <row r="2294" s="27" customFormat="1"/>
    <row r="2295" s="27" customFormat="1"/>
    <row r="2296" s="27" customFormat="1"/>
    <row r="2297" s="27" customFormat="1"/>
    <row r="2298" s="27" customFormat="1"/>
    <row r="2299" s="27" customFormat="1"/>
    <row r="2300" s="27" customFormat="1"/>
    <row r="2301" s="27" customFormat="1"/>
    <row r="2302" s="27" customFormat="1"/>
    <row r="2303" s="27" customFormat="1"/>
    <row r="2304" s="27" customFormat="1"/>
    <row r="2305" s="27" customFormat="1"/>
    <row r="2306" s="27" customFormat="1"/>
    <row r="2307" s="27" customFormat="1"/>
    <row r="2308" s="27" customFormat="1"/>
    <row r="2309" s="27" customFormat="1"/>
    <row r="2310" s="27" customFormat="1"/>
    <row r="2311" s="27" customFormat="1"/>
    <row r="2312" s="27" customFormat="1"/>
    <row r="2313" s="27" customFormat="1"/>
    <row r="2314" s="27" customFormat="1"/>
    <row r="2315" s="27" customFormat="1"/>
    <row r="2316" s="27" customFormat="1"/>
    <row r="2317" s="27" customFormat="1"/>
    <row r="2318" s="27" customFormat="1"/>
    <row r="2319" s="27" customFormat="1"/>
    <row r="2320" s="27" customFormat="1"/>
    <row r="2321" s="27" customFormat="1"/>
    <row r="2322" s="27" customFormat="1"/>
    <row r="2323" s="27" customFormat="1"/>
    <row r="2324" s="27" customFormat="1"/>
    <row r="2325" s="27" customFormat="1"/>
    <row r="2326" s="27" customFormat="1"/>
    <row r="2327" s="27" customFormat="1"/>
    <row r="2328" s="27" customFormat="1"/>
    <row r="2329" s="27" customFormat="1"/>
    <row r="2330" s="27" customFormat="1"/>
    <row r="2331" s="27" customFormat="1"/>
    <row r="2332" s="27" customFormat="1"/>
    <row r="2333" s="27" customFormat="1"/>
    <row r="2334" s="27" customFormat="1"/>
    <row r="2335" s="27" customFormat="1"/>
    <row r="2336" s="27" customFormat="1"/>
    <row r="2337" s="27" customFormat="1"/>
    <row r="2338" s="27" customFormat="1"/>
    <row r="2339" s="27" customFormat="1"/>
    <row r="2340" s="27" customFormat="1"/>
    <row r="2341" s="27" customFormat="1"/>
    <row r="2342" s="27" customFormat="1"/>
    <row r="2343" s="27" customFormat="1"/>
    <row r="2344" s="27" customFormat="1"/>
    <row r="2345" s="27" customFormat="1"/>
    <row r="2346" s="27" customFormat="1"/>
    <row r="2347" s="27" customFormat="1"/>
    <row r="2348" s="27" customFormat="1"/>
    <row r="2349" s="27" customFormat="1"/>
    <row r="2350" s="27" customFormat="1"/>
    <row r="2351" s="27" customFormat="1"/>
    <row r="2352" s="27" customFormat="1"/>
    <row r="2353" s="27" customFormat="1"/>
    <row r="2354" s="27" customFormat="1"/>
    <row r="2355" s="27" customFormat="1"/>
    <row r="2356" s="27" customFormat="1"/>
    <row r="2357" s="27" customFormat="1"/>
    <row r="2358" s="27" customFormat="1"/>
    <row r="2359" s="27" customFormat="1"/>
    <row r="2360" s="27" customFormat="1"/>
    <row r="2361" s="27" customFormat="1"/>
    <row r="2362" s="27" customFormat="1"/>
    <row r="2363" s="27" customFormat="1"/>
    <row r="2364" s="27" customFormat="1"/>
    <row r="2365" s="27" customFormat="1"/>
    <row r="2366" s="27" customFormat="1"/>
    <row r="2367" s="27" customFormat="1"/>
    <row r="2368" s="27" customFormat="1"/>
    <row r="2369" s="27" customFormat="1"/>
    <row r="2370" s="27" customFormat="1"/>
    <row r="2371" s="27" customFormat="1"/>
    <row r="2372" s="27" customFormat="1"/>
    <row r="2373" s="27" customFormat="1"/>
    <row r="2374" s="27" customFormat="1"/>
    <row r="2375" s="27" customFormat="1"/>
    <row r="2376" s="27" customFormat="1"/>
    <row r="2377" s="27" customFormat="1"/>
    <row r="2378" s="27" customFormat="1"/>
    <row r="2379" s="27" customFormat="1"/>
    <row r="2380" s="27" customFormat="1"/>
    <row r="2381" s="27" customFormat="1"/>
    <row r="2382" s="27" customFormat="1"/>
    <row r="2383" s="27" customFormat="1"/>
    <row r="2384" s="27" customFormat="1"/>
    <row r="2385" s="27" customFormat="1"/>
    <row r="2386" s="27" customFormat="1"/>
    <row r="2387" s="27" customFormat="1"/>
    <row r="2388" s="27" customFormat="1"/>
    <row r="2389" s="27" customFormat="1"/>
    <row r="2390" s="27" customFormat="1"/>
    <row r="2391" s="27" customFormat="1"/>
    <row r="2392" s="27" customFormat="1"/>
    <row r="2393" s="27" customFormat="1"/>
    <row r="2394" s="27" customFormat="1"/>
    <row r="2395" s="27" customFormat="1"/>
    <row r="2396" s="27" customFormat="1"/>
    <row r="2397" s="27" customFormat="1"/>
    <row r="2398" s="27" customFormat="1"/>
    <row r="2399" s="27" customFormat="1"/>
    <row r="2400" s="27" customFormat="1"/>
    <row r="2401" s="27" customFormat="1"/>
    <row r="2402" s="27" customFormat="1"/>
    <row r="2403" s="27" customFormat="1"/>
    <row r="2404" s="27" customFormat="1"/>
    <row r="2405" s="27" customFormat="1"/>
    <row r="2406" s="27" customFormat="1"/>
    <row r="2407" s="27" customFormat="1"/>
    <row r="2408" s="27" customFormat="1"/>
    <row r="2409" s="27" customFormat="1"/>
    <row r="2410" s="27" customFormat="1"/>
    <row r="2411" s="27" customFormat="1"/>
    <row r="2412" s="27" customFormat="1"/>
    <row r="2413" s="27" customFormat="1"/>
    <row r="2414" s="27" customFormat="1"/>
    <row r="2415" s="27" customFormat="1"/>
    <row r="2416" s="27" customFormat="1"/>
    <row r="2417" s="27" customFormat="1"/>
    <row r="2418" s="27" customFormat="1"/>
    <row r="2419" s="27" customFormat="1"/>
    <row r="2420" s="27" customFormat="1"/>
    <row r="2421" s="27" customFormat="1"/>
    <row r="2422" s="27" customFormat="1"/>
    <row r="2423" s="27" customFormat="1"/>
    <row r="2424" s="27" customFormat="1"/>
    <row r="2425" s="27" customFormat="1"/>
    <row r="2426" s="27" customFormat="1"/>
    <row r="2427" s="27" customFormat="1"/>
    <row r="2428" s="27" customFormat="1"/>
    <row r="2429" s="27" customFormat="1"/>
    <row r="2430" s="27" customFormat="1"/>
    <row r="2431" s="27" customFormat="1"/>
    <row r="2432" s="27" customFormat="1"/>
    <row r="2433" s="27" customFormat="1"/>
    <row r="2434" s="27" customFormat="1"/>
    <row r="2435" s="27" customFormat="1"/>
    <row r="2436" s="27" customFormat="1"/>
    <row r="2437" s="27" customFormat="1"/>
    <row r="2438" s="27" customFormat="1"/>
    <row r="2439" s="27" customFormat="1"/>
    <row r="2440" s="27" customFormat="1"/>
    <row r="2441" s="27" customFormat="1"/>
    <row r="2442" s="27" customFormat="1"/>
    <row r="2443" s="27" customFormat="1"/>
    <row r="2444" s="27" customFormat="1"/>
    <row r="2445" s="27" customFormat="1"/>
    <row r="2446" s="27" customFormat="1"/>
    <row r="2447" s="27" customFormat="1"/>
    <row r="2448" s="27" customFormat="1"/>
    <row r="2449" s="27" customFormat="1"/>
    <row r="2450" s="27" customFormat="1"/>
    <row r="2451" s="27" customFormat="1"/>
    <row r="2452" s="27" customFormat="1"/>
    <row r="2453" s="27" customFormat="1"/>
    <row r="2454" s="27" customFormat="1"/>
    <row r="2455" s="27" customFormat="1"/>
    <row r="2456" s="27" customFormat="1"/>
    <row r="2457" s="27" customFormat="1"/>
    <row r="2458" s="27" customFormat="1"/>
    <row r="2459" s="27" customFormat="1"/>
    <row r="2460" s="27" customFormat="1"/>
    <row r="2461" s="27" customFormat="1"/>
    <row r="2462" s="27" customFormat="1"/>
    <row r="2463" s="27" customFormat="1"/>
    <row r="2464" s="27" customFormat="1"/>
    <row r="2465" s="27" customFormat="1"/>
    <row r="2466" s="27" customFormat="1"/>
    <row r="2467" s="27" customFormat="1"/>
    <row r="2468" s="27" customFormat="1"/>
    <row r="2469" s="27" customFormat="1"/>
    <row r="2470" s="27" customFormat="1"/>
    <row r="2471" s="27" customFormat="1"/>
    <row r="2472" s="27" customFormat="1"/>
    <row r="2473" s="27" customFormat="1"/>
    <row r="2474" s="27" customFormat="1"/>
    <row r="2475" s="27" customFormat="1"/>
    <row r="2476" s="27" customFormat="1"/>
    <row r="2477" s="27" customFormat="1"/>
    <row r="2478" s="27" customFormat="1"/>
    <row r="2479" s="27" customFormat="1"/>
    <row r="2480" s="27" customFormat="1"/>
    <row r="2481" s="27" customFormat="1"/>
    <row r="2482" s="27" customFormat="1"/>
    <row r="2483" s="27" customFormat="1"/>
    <row r="2484" s="27" customFormat="1"/>
    <row r="2485" s="27" customFormat="1"/>
    <row r="2486" s="27" customFormat="1"/>
    <row r="2487" s="27" customFormat="1"/>
    <row r="2488" s="27" customFormat="1"/>
    <row r="2489" s="27" customFormat="1"/>
    <row r="2490" s="27" customFormat="1"/>
    <row r="2491" s="27" customFormat="1"/>
    <row r="2492" s="27" customFormat="1"/>
    <row r="2493" s="27" customFormat="1"/>
    <row r="2494" s="27" customFormat="1"/>
    <row r="2495" s="27" customFormat="1"/>
    <row r="2496" s="27" customFormat="1"/>
    <row r="2497" s="27" customFormat="1"/>
    <row r="2498" s="27" customFormat="1"/>
    <row r="2499" s="27" customFormat="1"/>
    <row r="2500" s="27" customFormat="1"/>
    <row r="2501" s="27" customFormat="1"/>
    <row r="2502" s="27" customFormat="1"/>
    <row r="2503" s="27" customFormat="1"/>
    <row r="2504" s="27" customFormat="1"/>
    <row r="2505" s="27" customFormat="1"/>
    <row r="2506" s="27" customFormat="1"/>
    <row r="2507" s="27" customFormat="1"/>
    <row r="2508" s="27" customFormat="1"/>
    <row r="2509" s="27" customFormat="1"/>
    <row r="2510" s="27" customFormat="1"/>
    <row r="2511" s="27" customFormat="1"/>
    <row r="2512" s="27" customFormat="1"/>
    <row r="2513" s="27" customFormat="1"/>
    <row r="2514" s="27" customFormat="1"/>
    <row r="2515" s="27" customFormat="1"/>
    <row r="2516" s="27" customFormat="1"/>
    <row r="2517" s="27" customFormat="1"/>
    <row r="2518" s="27" customFormat="1"/>
    <row r="2519" s="27" customFormat="1"/>
    <row r="2520" s="27" customFormat="1"/>
    <row r="2521" s="27" customFormat="1"/>
    <row r="2522" s="27" customFormat="1"/>
    <row r="2523" s="27" customFormat="1"/>
    <row r="2524" s="27" customFormat="1"/>
    <row r="2525" s="27" customFormat="1"/>
    <row r="2526" s="27" customFormat="1"/>
    <row r="2527" s="27" customFormat="1"/>
    <row r="2528" s="27" customFormat="1"/>
    <row r="2529" s="27" customFormat="1"/>
    <row r="2530" s="27" customFormat="1"/>
    <row r="2531" s="27" customFormat="1"/>
    <row r="2532" s="27" customFormat="1"/>
    <row r="2533" s="27" customFormat="1"/>
    <row r="2534" s="27" customFormat="1"/>
    <row r="2535" s="27" customFormat="1"/>
    <row r="2536" s="27" customFormat="1"/>
    <row r="2537" s="27" customFormat="1"/>
    <row r="2538" s="27" customFormat="1"/>
    <row r="2539" s="27" customFormat="1"/>
    <row r="2540" s="27" customFormat="1"/>
    <row r="2541" s="27" customFormat="1"/>
    <row r="2542" s="27" customFormat="1"/>
    <row r="2543" s="27" customFormat="1"/>
    <row r="2544" s="27" customFormat="1"/>
    <row r="2545" s="27" customFormat="1"/>
    <row r="2546" s="27" customFormat="1"/>
    <row r="2547" s="27" customFormat="1"/>
    <row r="2548" s="27" customFormat="1"/>
    <row r="2549" s="27" customFormat="1"/>
    <row r="2550" s="27" customFormat="1"/>
    <row r="2551" s="27" customFormat="1"/>
    <row r="2552" s="27" customFormat="1"/>
    <row r="2553" s="27" customFormat="1"/>
    <row r="2554" s="27" customFormat="1"/>
    <row r="2555" s="27" customFormat="1"/>
    <row r="2556" s="27" customFormat="1"/>
    <row r="2557" s="27" customFormat="1"/>
    <row r="2558" s="27" customFormat="1"/>
    <row r="2559" s="27" customFormat="1"/>
    <row r="2560" s="27" customFormat="1"/>
    <row r="2561" s="27" customFormat="1"/>
    <row r="2562" s="27" customFormat="1"/>
    <row r="2563" s="27" customFormat="1"/>
    <row r="2564" s="27" customFormat="1"/>
    <row r="2565" s="27" customFormat="1"/>
    <row r="2566" s="27" customFormat="1"/>
    <row r="2567" s="27" customFormat="1"/>
    <row r="2568" s="27" customFormat="1"/>
    <row r="2569" s="27" customFormat="1"/>
    <row r="2570" s="27" customFormat="1"/>
    <row r="2571" s="27" customFormat="1"/>
    <row r="2572" s="27" customFormat="1"/>
    <row r="2573" s="27" customFormat="1"/>
    <row r="2574" s="27" customFormat="1"/>
    <row r="2575" s="27" customFormat="1"/>
    <row r="2576" s="27" customFormat="1"/>
    <row r="2577" s="27" customFormat="1"/>
    <row r="2578" s="27" customFormat="1"/>
    <row r="2579" s="27" customFormat="1"/>
    <row r="2580" s="27" customFormat="1"/>
    <row r="2581" s="27" customFormat="1"/>
    <row r="2582" s="27" customFormat="1"/>
    <row r="2583" s="27" customFormat="1"/>
    <row r="2584" s="27" customFormat="1"/>
    <row r="2585" s="27" customFormat="1"/>
    <row r="2586" s="27" customFormat="1"/>
    <row r="2587" s="27" customFormat="1"/>
    <row r="2588" s="27" customFormat="1"/>
    <row r="2589" s="27" customFormat="1"/>
    <row r="2590" s="27" customFormat="1"/>
    <row r="2591" s="27" customFormat="1"/>
    <row r="2592" s="27" customFormat="1"/>
    <row r="2593" s="27" customFormat="1"/>
    <row r="2594" s="27" customFormat="1"/>
    <row r="2595" s="27" customFormat="1"/>
    <row r="2596" s="27" customFormat="1"/>
    <row r="2597" s="27" customFormat="1"/>
    <row r="2598" s="27" customFormat="1"/>
    <row r="2599" s="27" customFormat="1"/>
    <row r="2600" s="27" customFormat="1"/>
    <row r="2601" s="27" customFormat="1"/>
    <row r="2602" s="27" customFormat="1"/>
    <row r="2603" s="27" customFormat="1"/>
    <row r="2604" s="27" customFormat="1"/>
    <row r="2605" s="27" customFormat="1"/>
    <row r="2606" s="27" customFormat="1"/>
    <row r="2607" s="27" customFormat="1"/>
    <row r="2608" s="27" customFormat="1"/>
    <row r="2609" s="27" customFormat="1"/>
    <row r="2610" s="27" customFormat="1"/>
    <row r="2611" s="27" customFormat="1"/>
    <row r="2612" s="27" customFormat="1"/>
    <row r="2613" s="27" customFormat="1"/>
    <row r="2614" s="27" customFormat="1"/>
    <row r="2615" s="27" customFormat="1"/>
    <row r="2616" s="27" customFormat="1"/>
    <row r="2617" s="27" customFormat="1"/>
    <row r="2618" s="27" customFormat="1"/>
    <row r="2619" s="27" customFormat="1"/>
    <row r="2620" s="27" customFormat="1"/>
    <row r="2621" s="27" customFormat="1"/>
    <row r="2622" s="27" customFormat="1"/>
    <row r="2623" s="27" customFormat="1"/>
    <row r="2624" s="27" customFormat="1"/>
    <row r="2625" s="27" customFormat="1"/>
    <row r="2626" s="27" customFormat="1"/>
    <row r="2627" s="27" customFormat="1"/>
    <row r="2628" s="27" customFormat="1"/>
    <row r="2629" s="27" customFormat="1"/>
    <row r="2630" s="27" customFormat="1"/>
    <row r="2631" s="27" customFormat="1"/>
    <row r="2632" s="27" customFormat="1"/>
    <row r="2633" s="27" customFormat="1"/>
    <row r="2634" s="27" customFormat="1"/>
    <row r="2635" s="27" customFormat="1"/>
    <row r="2636" s="27" customFormat="1"/>
    <row r="2637" s="27" customFormat="1"/>
    <row r="2638" s="27" customFormat="1"/>
    <row r="2639" s="27" customFormat="1"/>
    <row r="2640" s="27" customFormat="1"/>
    <row r="2641" s="27" customFormat="1"/>
    <row r="2642" s="27" customFormat="1"/>
    <row r="2643" s="27" customFormat="1"/>
    <row r="2644" s="27" customFormat="1"/>
    <row r="2645" s="27" customFormat="1"/>
    <row r="2646" s="27" customFormat="1"/>
    <row r="2647" s="27" customFormat="1"/>
    <row r="2648" s="27" customFormat="1"/>
    <row r="2649" s="27" customFormat="1"/>
    <row r="2650" s="27" customFormat="1"/>
    <row r="2651" s="27" customFormat="1"/>
    <row r="2652" s="27" customFormat="1"/>
    <row r="2653" s="27" customFormat="1"/>
    <row r="2654" s="27" customFormat="1"/>
    <row r="2655" s="27" customFormat="1"/>
    <row r="2656" s="27" customFormat="1"/>
    <row r="2657" s="27" customFormat="1"/>
    <row r="2658" s="27" customFormat="1"/>
    <row r="2659" s="27" customFormat="1"/>
    <row r="2660" s="27" customFormat="1"/>
    <row r="2661" s="27" customFormat="1"/>
    <row r="2662" s="27" customFormat="1"/>
    <row r="2663" s="27" customFormat="1"/>
    <row r="2664" s="27" customFormat="1"/>
    <row r="2665" s="27" customFormat="1"/>
    <row r="2666" s="27" customFormat="1"/>
    <row r="2667" s="27" customFormat="1"/>
    <row r="2668" s="27" customFormat="1"/>
    <row r="2669" s="27" customFormat="1"/>
    <row r="2670" s="27" customFormat="1"/>
    <row r="2671" s="27" customFormat="1"/>
    <row r="2672" s="27" customFormat="1"/>
    <row r="2673" s="27" customFormat="1"/>
    <row r="2674" s="27" customFormat="1"/>
    <row r="2675" s="27" customFormat="1"/>
    <row r="2676" s="27" customFormat="1"/>
    <row r="2677" s="27" customFormat="1"/>
    <row r="2678" s="27" customFormat="1"/>
    <row r="2679" s="27" customFormat="1"/>
    <row r="2680" s="27" customFormat="1"/>
    <row r="2681" s="27" customFormat="1"/>
    <row r="2682" s="27" customFormat="1"/>
    <row r="2683" s="27" customFormat="1"/>
    <row r="2684" s="27" customFormat="1"/>
    <row r="2685" s="27" customFormat="1"/>
    <row r="2686" s="27" customFormat="1"/>
    <row r="2687" s="27" customFormat="1"/>
    <row r="2688" s="27" customFormat="1"/>
    <row r="2689" s="27" customFormat="1"/>
    <row r="2690" s="27" customFormat="1"/>
    <row r="2691" s="27" customFormat="1"/>
    <row r="2692" s="27" customFormat="1"/>
    <row r="2693" s="27" customFormat="1"/>
    <row r="2694" s="27" customFormat="1"/>
    <row r="2695" s="27" customFormat="1"/>
    <row r="2696" s="27" customFormat="1"/>
    <row r="2697" s="27" customFormat="1"/>
    <row r="2698" s="27" customFormat="1"/>
    <row r="2699" s="27" customFormat="1"/>
    <row r="2700" s="27" customFormat="1"/>
    <row r="2701" s="27" customFormat="1"/>
    <row r="2702" s="27" customFormat="1"/>
    <row r="2703" s="27" customFormat="1"/>
    <row r="2704" s="27" customFormat="1"/>
    <row r="2705" s="27" customFormat="1"/>
    <row r="2706" s="27" customFormat="1"/>
    <row r="2707" s="27" customFormat="1"/>
    <row r="2708" s="27" customFormat="1"/>
    <row r="2709" s="27" customFormat="1"/>
    <row r="2710" s="27" customFormat="1"/>
    <row r="2711" s="27" customFormat="1"/>
    <row r="2712" s="27" customFormat="1"/>
    <row r="2713" s="27" customFormat="1"/>
    <row r="2714" s="27" customFormat="1"/>
    <row r="2715" s="27" customFormat="1"/>
    <row r="2716" s="27" customFormat="1"/>
    <row r="2717" s="27" customFormat="1"/>
    <row r="2718" s="27" customFormat="1"/>
    <row r="2719" s="27" customFormat="1"/>
    <row r="2720" s="27" customFormat="1"/>
    <row r="2721" s="27" customFormat="1"/>
    <row r="2722" s="27" customFormat="1"/>
    <row r="2723" s="27" customFormat="1"/>
    <row r="2724" s="27" customFormat="1"/>
    <row r="2725" s="27" customFormat="1"/>
    <row r="2726" s="27" customFormat="1"/>
    <row r="2727" s="27" customFormat="1"/>
    <row r="2728" s="27" customFormat="1"/>
    <row r="2729" s="27" customFormat="1"/>
    <row r="2730" s="27" customFormat="1"/>
    <row r="2731" s="27" customFormat="1"/>
    <row r="2732" s="27" customFormat="1"/>
    <row r="2733" s="27" customFormat="1"/>
    <row r="2734" s="27" customFormat="1"/>
    <row r="2735" s="27" customFormat="1"/>
    <row r="2736" s="27" customFormat="1"/>
    <row r="2737" s="27" customFormat="1"/>
    <row r="2738" s="27" customFormat="1"/>
    <row r="2739" s="27" customFormat="1"/>
    <row r="2740" s="27" customFormat="1"/>
    <row r="2741" s="27" customFormat="1"/>
    <row r="2742" s="27" customFormat="1"/>
    <row r="2743" s="27" customFormat="1"/>
    <row r="2744" s="27" customFormat="1"/>
    <row r="2745" s="27" customFormat="1"/>
    <row r="2746" s="27" customFormat="1"/>
    <row r="2747" s="27" customFormat="1"/>
    <row r="2748" s="27" customFormat="1"/>
    <row r="2749" s="27" customFormat="1"/>
    <row r="2750" s="27" customFormat="1"/>
    <row r="2751" s="27" customFormat="1"/>
    <row r="2752" s="27" customFormat="1"/>
    <row r="2753" s="27" customFormat="1"/>
    <row r="2754" s="27" customFormat="1"/>
    <row r="2755" s="27" customFormat="1"/>
    <row r="2756" s="27" customFormat="1"/>
    <row r="2757" s="27" customFormat="1"/>
    <row r="2758" s="27" customFormat="1"/>
    <row r="2759" s="27" customFormat="1"/>
    <row r="2760" s="27" customFormat="1"/>
    <row r="2761" s="27" customFormat="1"/>
    <row r="2762" s="27" customFormat="1"/>
    <row r="2763" s="27" customFormat="1"/>
    <row r="2764" s="27" customFormat="1"/>
    <row r="2765" s="27" customFormat="1"/>
    <row r="2766" s="27" customFormat="1"/>
    <row r="2767" s="27" customFormat="1"/>
    <row r="2768" s="27" customFormat="1"/>
    <row r="2769" s="27" customFormat="1"/>
    <row r="2770" s="27" customFormat="1"/>
    <row r="2771" s="27" customFormat="1"/>
    <row r="2772" s="27" customFormat="1"/>
    <row r="2773" s="27" customFormat="1"/>
    <row r="2774" s="27" customFormat="1"/>
    <row r="2775" s="27" customFormat="1"/>
    <row r="2776" s="27" customFormat="1"/>
    <row r="2777" s="27" customFormat="1"/>
    <row r="2778" s="27" customFormat="1"/>
    <row r="2779" s="27" customFormat="1"/>
    <row r="2780" s="27" customFormat="1"/>
    <row r="2781" s="27" customFormat="1"/>
    <row r="2782" s="27" customFormat="1"/>
    <row r="2783" s="27" customFormat="1"/>
    <row r="2784" s="27" customFormat="1"/>
    <row r="2785" s="27" customFormat="1"/>
    <row r="2786" s="27" customFormat="1"/>
    <row r="2787" s="27" customFormat="1"/>
    <row r="2788" s="27" customFormat="1"/>
    <row r="2789" s="27" customFormat="1"/>
    <row r="2790" s="27" customFormat="1"/>
    <row r="2791" s="27" customFormat="1"/>
    <row r="2792" s="27" customFormat="1"/>
    <row r="2793" s="27" customFormat="1"/>
    <row r="2794" s="27" customFormat="1"/>
    <row r="2795" s="27" customFormat="1"/>
    <row r="2796" s="27" customFormat="1"/>
    <row r="2797" s="27" customFormat="1"/>
    <row r="2798" s="27" customFormat="1"/>
    <row r="2799" s="27" customFormat="1"/>
    <row r="2800" s="27" customFormat="1"/>
    <row r="2801" s="27" customFormat="1"/>
    <row r="2802" s="27" customFormat="1"/>
    <row r="2803" s="27" customFormat="1"/>
    <row r="2804" s="27" customFormat="1"/>
    <row r="2805" s="27" customFormat="1"/>
    <row r="2806" s="27" customFormat="1"/>
    <row r="2807" s="27" customFormat="1"/>
    <row r="2808" s="27" customFormat="1"/>
    <row r="2809" s="27" customFormat="1"/>
    <row r="2810" s="27" customFormat="1"/>
    <row r="2811" s="27" customFormat="1"/>
    <row r="2812" s="27" customFormat="1"/>
    <row r="2813" s="27" customFormat="1"/>
    <row r="2814" s="27" customFormat="1"/>
    <row r="2815" s="27" customFormat="1"/>
    <row r="2816" s="27" customFormat="1"/>
    <row r="2817" s="27" customFormat="1"/>
    <row r="2818" s="27" customFormat="1"/>
    <row r="2819" s="27" customFormat="1"/>
    <row r="2820" s="27" customFormat="1"/>
    <row r="2821" s="27" customFormat="1"/>
    <row r="2822" s="27" customFormat="1"/>
    <row r="2823" s="27" customFormat="1"/>
    <row r="2824" s="27" customFormat="1"/>
    <row r="2825" s="27" customFormat="1"/>
    <row r="2826" s="27" customFormat="1"/>
    <row r="2827" s="27" customFormat="1"/>
    <row r="2828" s="27" customFormat="1"/>
    <row r="2829" s="27" customFormat="1"/>
    <row r="2830" s="27" customFormat="1"/>
    <row r="2831" s="27" customFormat="1"/>
    <row r="2832" s="27" customFormat="1"/>
    <row r="2833" s="27" customFormat="1"/>
    <row r="2834" s="27" customFormat="1"/>
    <row r="2835" s="27" customFormat="1"/>
    <row r="2836" s="27" customFormat="1"/>
    <row r="2837" s="27" customFormat="1"/>
    <row r="2838" s="27" customFormat="1"/>
    <row r="2839" s="27" customFormat="1"/>
    <row r="2840" s="27" customFormat="1"/>
    <row r="2841" s="27" customFormat="1"/>
    <row r="2842" s="27" customFormat="1"/>
    <row r="2843" s="27" customFormat="1"/>
    <row r="2844" s="27" customFormat="1"/>
    <row r="2845" s="27" customFormat="1"/>
    <row r="2846" s="27" customFormat="1"/>
    <row r="2847" s="27" customFormat="1"/>
    <row r="2848" s="27" customFormat="1"/>
    <row r="2849" s="27" customFormat="1"/>
    <row r="2850" s="27" customFormat="1"/>
    <row r="2851" s="27" customFormat="1"/>
    <row r="2852" s="27" customFormat="1"/>
    <row r="2853" s="27" customFormat="1"/>
    <row r="2854" s="27" customFormat="1"/>
    <row r="2855" s="27" customFormat="1"/>
    <row r="2856" s="27" customFormat="1"/>
    <row r="2857" s="27" customFormat="1"/>
    <row r="2858" s="27" customFormat="1"/>
    <row r="2859" s="27" customFormat="1"/>
    <row r="2860" s="27" customFormat="1"/>
    <row r="2861" s="27" customFormat="1"/>
    <row r="2862" s="27" customFormat="1"/>
    <row r="2863" s="27" customFormat="1"/>
    <row r="2864" s="27" customFormat="1"/>
    <row r="2865" s="27" customFormat="1"/>
    <row r="2866" s="27" customFormat="1"/>
    <row r="2867" s="27" customFormat="1"/>
    <row r="2868" s="27" customFormat="1"/>
    <row r="2869" s="27" customFormat="1"/>
    <row r="2870" s="27" customFormat="1"/>
    <row r="2871" s="27" customFormat="1"/>
    <row r="2872" s="27" customFormat="1"/>
    <row r="2873" s="27" customFormat="1"/>
    <row r="2874" s="27" customFormat="1"/>
    <row r="2875" s="27" customFormat="1"/>
    <row r="2876" s="27" customFormat="1"/>
    <row r="2877" s="27" customFormat="1"/>
    <row r="2878" s="27" customFormat="1"/>
    <row r="2879" s="27" customFormat="1"/>
    <row r="2880" s="27" customFormat="1"/>
    <row r="2881" s="27" customFormat="1"/>
    <row r="2882" s="27" customFormat="1"/>
    <row r="2883" s="27" customFormat="1"/>
    <row r="2884" s="27" customFormat="1"/>
    <row r="2885" s="27" customFormat="1"/>
    <row r="2886" s="27" customFormat="1"/>
    <row r="2887" s="27" customFormat="1"/>
    <row r="2888" s="27" customFormat="1"/>
    <row r="2889" s="27" customFormat="1"/>
    <row r="2890" s="27" customFormat="1"/>
    <row r="2891" s="27" customFormat="1"/>
    <row r="2892" s="27" customFormat="1"/>
    <row r="2893" s="27" customFormat="1"/>
    <row r="2894" s="27" customFormat="1"/>
    <row r="2895" s="27" customFormat="1"/>
    <row r="2896" s="27" customFormat="1"/>
    <row r="2897" s="27" customFormat="1"/>
    <row r="2898" s="27" customFormat="1"/>
    <row r="2899" s="27" customFormat="1"/>
    <row r="2900" s="27" customFormat="1"/>
    <row r="2901" s="27" customFormat="1"/>
    <row r="2902" s="27" customFormat="1"/>
    <row r="2903" s="27" customFormat="1"/>
    <row r="2904" s="27" customFormat="1"/>
    <row r="2905" s="27" customFormat="1"/>
    <row r="2906" s="27" customFormat="1"/>
    <row r="2907" s="27" customFormat="1"/>
    <row r="2908" s="27" customFormat="1"/>
    <row r="2909" s="27" customFormat="1"/>
    <row r="2910" s="27" customFormat="1"/>
    <row r="2911" s="27" customFormat="1"/>
    <row r="2912" s="27" customFormat="1"/>
    <row r="2913" s="27" customFormat="1"/>
    <row r="2914" s="27" customFormat="1"/>
    <row r="2915" s="27" customFormat="1"/>
    <row r="2916" s="27" customFormat="1"/>
    <row r="2917" s="27" customFormat="1"/>
    <row r="2918" s="27" customFormat="1"/>
    <row r="2919" s="27" customFormat="1"/>
    <row r="2920" s="27" customFormat="1"/>
    <row r="2921" s="27" customFormat="1"/>
    <row r="2922" s="27" customFormat="1"/>
    <row r="2923" s="27" customFormat="1"/>
    <row r="2924" s="27" customFormat="1"/>
    <row r="2925" s="27" customFormat="1"/>
    <row r="2926" s="27" customFormat="1"/>
    <row r="2927" s="27" customFormat="1"/>
    <row r="2928" s="27" customFormat="1"/>
    <row r="2929" s="27" customFormat="1"/>
    <row r="2930" s="27" customFormat="1"/>
    <row r="2931" s="27" customFormat="1"/>
    <row r="2932" s="27" customFormat="1"/>
    <row r="2933" s="27" customFormat="1"/>
    <row r="2934" s="27" customFormat="1"/>
    <row r="2935" s="27" customFormat="1"/>
    <row r="2936" s="27" customFormat="1"/>
    <row r="2937" s="27" customFormat="1"/>
    <row r="2938" s="27" customFormat="1"/>
    <row r="2939" s="27" customFormat="1"/>
    <row r="2940" s="27" customFormat="1"/>
    <row r="2941" s="27" customFormat="1"/>
    <row r="2942" s="27" customFormat="1"/>
    <row r="2943" s="27" customFormat="1"/>
    <row r="2944" s="27" customFormat="1"/>
    <row r="2945" s="27" customFormat="1"/>
    <row r="2946" s="27" customFormat="1"/>
    <row r="2947" s="27" customFormat="1"/>
    <row r="2948" s="27" customFormat="1"/>
    <row r="2949" s="27" customFormat="1"/>
    <row r="2950" s="27" customFormat="1"/>
    <row r="2951" s="27" customFormat="1"/>
    <row r="2952" s="27" customFormat="1"/>
    <row r="2953" s="27" customFormat="1"/>
    <row r="2954" s="27" customFormat="1"/>
    <row r="2955" s="27" customFormat="1"/>
    <row r="2956" s="27" customFormat="1"/>
    <row r="2957" s="27" customFormat="1"/>
    <row r="2958" s="27" customFormat="1"/>
    <row r="2959" s="27" customFormat="1"/>
    <row r="2960" s="27" customFormat="1"/>
    <row r="2961" s="27" customFormat="1"/>
    <row r="2962" s="27" customFormat="1"/>
    <row r="2963" s="27" customFormat="1"/>
    <row r="2964" s="27" customFormat="1"/>
    <row r="2965" s="27" customFormat="1"/>
    <row r="2966" s="27" customFormat="1"/>
    <row r="2967" s="27" customFormat="1"/>
    <row r="2968" s="27" customFormat="1"/>
    <row r="2969" s="27" customFormat="1"/>
    <row r="2970" s="27" customFormat="1"/>
    <row r="2971" s="27" customFormat="1"/>
    <row r="2972" s="27" customFormat="1"/>
    <row r="2973" s="27" customFormat="1"/>
    <row r="2974" s="27" customFormat="1"/>
    <row r="2975" s="27" customFormat="1"/>
    <row r="2976" s="27" customFormat="1"/>
    <row r="2977" s="27" customFormat="1"/>
    <row r="2978" s="27" customFormat="1"/>
    <row r="2979" s="27" customFormat="1"/>
    <row r="2980" s="27" customFormat="1"/>
    <row r="2981" s="27" customFormat="1"/>
    <row r="2982" s="27" customFormat="1"/>
    <row r="2983" s="27" customFormat="1"/>
    <row r="2984" s="27" customFormat="1"/>
    <row r="2985" s="27" customFormat="1"/>
    <row r="2986" s="27" customFormat="1"/>
    <row r="2987" s="27" customFormat="1"/>
    <row r="2988" s="27" customFormat="1"/>
    <row r="2989" s="27" customFormat="1"/>
    <row r="2990" s="27" customFormat="1"/>
    <row r="2991" s="27" customFormat="1"/>
    <row r="2992" s="27" customFormat="1"/>
    <row r="2993" s="27" customFormat="1"/>
    <row r="2994" s="27" customFormat="1"/>
    <row r="2995" s="27" customFormat="1"/>
    <row r="2996" s="27" customFormat="1"/>
    <row r="2997" s="27" customFormat="1"/>
    <row r="2998" s="27" customFormat="1"/>
    <row r="2999" s="27" customFormat="1"/>
    <row r="3000" s="27" customFormat="1"/>
    <row r="3001" s="27" customFormat="1"/>
    <row r="3002" s="27" customFormat="1"/>
    <row r="3003" s="27" customFormat="1"/>
    <row r="3004" s="27" customFormat="1"/>
    <row r="3005" s="27" customFormat="1"/>
    <row r="3006" s="27" customFormat="1"/>
    <row r="3007" s="27" customFormat="1"/>
    <row r="3008" s="27" customFormat="1"/>
    <row r="3009" s="27" customFormat="1"/>
    <row r="3010" s="27" customFormat="1"/>
    <row r="3011" s="27" customFormat="1"/>
    <row r="3012" s="27" customFormat="1"/>
    <row r="3013" s="27" customFormat="1"/>
    <row r="3014" s="27" customFormat="1"/>
    <row r="3015" s="27" customFormat="1"/>
    <row r="3016" s="27" customFormat="1"/>
    <row r="3017" s="27" customFormat="1"/>
    <row r="3018" s="27" customFormat="1"/>
    <row r="3019" s="27" customFormat="1"/>
    <row r="3020" s="27" customFormat="1"/>
    <row r="3021" s="27" customFormat="1"/>
    <row r="3022" s="27" customFormat="1"/>
    <row r="3023" s="27" customFormat="1"/>
    <row r="3024" s="27" customFormat="1"/>
    <row r="3025" s="27" customFormat="1"/>
    <row r="3026" s="27" customFormat="1"/>
    <row r="3027" s="27" customFormat="1"/>
    <row r="3028" s="27" customFormat="1"/>
    <row r="3029" s="27" customFormat="1"/>
    <row r="3030" s="27" customFormat="1"/>
    <row r="3031" s="27" customFormat="1"/>
    <row r="3032" s="27" customFormat="1"/>
    <row r="3033" s="27" customFormat="1"/>
    <row r="3034" s="27" customFormat="1"/>
    <row r="3035" s="27" customFormat="1"/>
    <row r="3036" s="27" customFormat="1"/>
    <row r="3037" s="27" customFormat="1"/>
    <row r="3038" s="27" customFormat="1"/>
    <row r="3039" s="27" customFormat="1"/>
    <row r="3040" s="27" customFormat="1"/>
    <row r="3041" s="27" customFormat="1"/>
    <row r="3042" s="27" customFormat="1"/>
    <row r="3043" s="27" customFormat="1"/>
    <row r="3044" s="27" customFormat="1"/>
    <row r="3045" s="27" customFormat="1"/>
    <row r="3046" s="27" customFormat="1"/>
    <row r="3047" s="27" customFormat="1"/>
    <row r="3048" s="27" customFormat="1"/>
    <row r="3049" s="27" customFormat="1"/>
    <row r="3050" s="27" customFormat="1"/>
    <row r="3051" s="27" customFormat="1"/>
    <row r="3052" s="27" customFormat="1"/>
    <row r="3053" s="27" customFormat="1"/>
    <row r="3054" s="27" customFormat="1"/>
    <row r="3055" s="27" customFormat="1"/>
    <row r="3056" s="27" customFormat="1"/>
    <row r="3057" s="27" customFormat="1"/>
    <row r="3058" s="27" customFormat="1"/>
    <row r="3059" s="27" customFormat="1"/>
    <row r="3060" s="27" customFormat="1"/>
    <row r="3061" s="27" customFormat="1"/>
    <row r="3062" s="27" customFormat="1"/>
    <row r="3063" s="27" customFormat="1"/>
    <row r="3064" s="27" customFormat="1"/>
    <row r="3065" s="27" customFormat="1"/>
    <row r="3066" s="27" customFormat="1"/>
    <row r="3067" s="27" customFormat="1"/>
    <row r="3068" s="27" customFormat="1"/>
    <row r="3069" s="27" customFormat="1"/>
    <row r="3070" s="27" customFormat="1"/>
    <row r="3071" s="27" customFormat="1"/>
    <row r="3072" s="27" customFormat="1"/>
    <row r="3073" s="27" customFormat="1"/>
    <row r="3074" s="27" customFormat="1"/>
    <row r="3075" s="27" customFormat="1"/>
    <row r="3076" s="27" customFormat="1"/>
    <row r="3077" s="27" customFormat="1"/>
    <row r="3078" s="27" customFormat="1"/>
    <row r="3079" s="27" customFormat="1"/>
    <row r="3080" s="27" customFormat="1"/>
    <row r="3081" s="27" customFormat="1"/>
    <row r="3082" s="27" customFormat="1"/>
    <row r="3083" s="27" customFormat="1"/>
    <row r="3084" s="27" customFormat="1"/>
    <row r="3085" s="27" customFormat="1"/>
    <row r="3086" s="27" customFormat="1"/>
    <row r="3087" s="27" customFormat="1"/>
    <row r="3088" s="27" customFormat="1"/>
    <row r="3089" s="27" customFormat="1"/>
    <row r="3090" s="27" customFormat="1"/>
    <row r="3091" s="27" customFormat="1"/>
    <row r="3092" s="27" customFormat="1"/>
    <row r="3093" s="27" customFormat="1"/>
    <row r="3094" s="27" customFormat="1"/>
    <row r="3095" s="27" customFormat="1"/>
    <row r="3096" s="27" customFormat="1"/>
    <row r="3097" s="27" customFormat="1"/>
    <row r="3098" s="27" customFormat="1"/>
    <row r="3099" s="27" customFormat="1"/>
    <row r="3100" s="27" customFormat="1"/>
    <row r="3101" s="27" customFormat="1"/>
    <row r="3102" s="27" customFormat="1"/>
    <row r="3103" s="27" customFormat="1"/>
    <row r="3104" s="27" customFormat="1"/>
    <row r="3105" s="27" customFormat="1"/>
    <row r="3106" s="27" customFormat="1"/>
    <row r="3107" s="27" customFormat="1"/>
    <row r="3108" s="27" customFormat="1"/>
    <row r="3109" s="27" customFormat="1"/>
    <row r="3110" s="27" customFormat="1"/>
    <row r="3111" s="27" customFormat="1"/>
    <row r="3112" s="27" customFormat="1"/>
    <row r="3113" s="27" customFormat="1"/>
    <row r="3114" s="27" customFormat="1"/>
    <row r="3115" s="27" customFormat="1"/>
    <row r="3116" s="27" customFormat="1"/>
    <row r="3117" s="27" customFormat="1"/>
    <row r="3118" s="27" customFormat="1"/>
    <row r="3119" s="27" customFormat="1"/>
    <row r="3120" s="27" customFormat="1"/>
    <row r="3121" s="27" customFormat="1"/>
    <row r="3122" s="27" customFormat="1"/>
    <row r="3123" s="27" customFormat="1"/>
    <row r="3124" s="27" customFormat="1"/>
    <row r="3125" s="27" customFormat="1"/>
    <row r="3126" s="27" customFormat="1"/>
    <row r="3127" s="27" customFormat="1"/>
    <row r="3128" s="27" customFormat="1"/>
    <row r="3129" s="27" customFormat="1"/>
    <row r="3130" s="27" customFormat="1"/>
    <row r="3131" s="27" customFormat="1"/>
    <row r="3132" s="27" customFormat="1"/>
    <row r="3133" s="27" customFormat="1"/>
    <row r="3134" s="27" customFormat="1"/>
    <row r="3135" s="27" customFormat="1"/>
    <row r="3136" s="27" customFormat="1"/>
    <row r="3137" s="27" customFormat="1"/>
    <row r="3138" s="27" customFormat="1"/>
    <row r="3139" s="27" customFormat="1"/>
    <row r="3140" s="27" customFormat="1"/>
    <row r="3141" s="27" customFormat="1"/>
    <row r="3142" s="27" customFormat="1"/>
    <row r="3143" s="27" customFormat="1"/>
    <row r="3144" s="27" customFormat="1"/>
    <row r="3145" s="27" customFormat="1"/>
    <row r="3146" s="27" customFormat="1"/>
    <row r="3147" s="27" customFormat="1"/>
    <row r="3148" s="27" customFormat="1"/>
    <row r="3149" s="27" customFormat="1"/>
    <row r="3150" s="27" customFormat="1"/>
    <row r="3151" s="27" customFormat="1"/>
    <row r="3152" s="27" customFormat="1"/>
    <row r="3153" s="27" customFormat="1"/>
    <row r="3154" s="27" customFormat="1"/>
    <row r="3155" s="27" customFormat="1"/>
    <row r="3156" s="27" customFormat="1"/>
    <row r="3157" s="27" customFormat="1"/>
    <row r="3158" s="27" customFormat="1"/>
    <row r="3159" s="27" customFormat="1"/>
    <row r="3160" s="27" customFormat="1"/>
    <row r="3161" s="27" customFormat="1"/>
    <row r="3162" s="27" customFormat="1"/>
    <row r="3163" s="27" customFormat="1"/>
    <row r="3164" s="27" customFormat="1"/>
    <row r="3165" s="27" customFormat="1"/>
    <row r="3166" s="27" customFormat="1"/>
    <row r="3167" s="27" customFormat="1"/>
    <row r="3168" s="27" customFormat="1"/>
    <row r="3169" s="27" customFormat="1"/>
    <row r="3170" s="27" customFormat="1"/>
    <row r="3171" s="27" customFormat="1"/>
    <row r="3172" s="27" customFormat="1"/>
    <row r="3173" s="27" customFormat="1"/>
    <row r="3174" s="27" customFormat="1"/>
    <row r="3175" s="27" customFormat="1"/>
    <row r="3176" s="27" customFormat="1"/>
    <row r="3177" s="27" customFormat="1"/>
    <row r="3178" s="27" customFormat="1"/>
    <row r="3179" s="27" customFormat="1"/>
    <row r="3180" s="27" customFormat="1"/>
    <row r="3181" s="27" customFormat="1"/>
    <row r="3182" s="27" customFormat="1"/>
    <row r="3183" s="27" customFormat="1"/>
    <row r="3184" s="27" customFormat="1"/>
    <row r="3185" s="27" customFormat="1"/>
    <row r="3186" s="27" customFormat="1"/>
    <row r="3187" s="27" customFormat="1"/>
    <row r="3188" s="27" customFormat="1"/>
    <row r="3189" s="27" customFormat="1"/>
    <row r="3190" s="27" customFormat="1"/>
    <row r="3191" s="27" customFormat="1"/>
    <row r="3192" s="27" customFormat="1"/>
    <row r="3193" s="27" customFormat="1"/>
    <row r="3194" s="27" customFormat="1"/>
    <row r="3195" s="27" customFormat="1"/>
    <row r="3196" s="27" customFormat="1"/>
    <row r="3197" s="27" customFormat="1"/>
    <row r="3198" s="27" customFormat="1"/>
    <row r="3199" s="27" customFormat="1"/>
    <row r="3200" s="27" customFormat="1"/>
    <row r="3201" s="27" customFormat="1"/>
    <row r="3202" s="27" customFormat="1"/>
    <row r="3203" s="27" customFormat="1"/>
    <row r="3204" s="27" customFormat="1"/>
    <row r="3205" s="27" customFormat="1"/>
    <row r="3206" s="27" customFormat="1"/>
    <row r="3207" s="27" customFormat="1"/>
    <row r="3208" s="27" customFormat="1"/>
    <row r="3209" s="27" customFormat="1"/>
    <row r="3210" s="27" customFormat="1"/>
    <row r="3211" s="27" customFormat="1"/>
    <row r="3212" s="27" customFormat="1"/>
    <row r="3213" s="27" customFormat="1"/>
    <row r="3214" s="27" customFormat="1"/>
    <row r="3215" s="27" customFormat="1"/>
    <row r="3216" s="27" customFormat="1"/>
    <row r="3217" s="27" customFormat="1"/>
    <row r="3218" s="27" customFormat="1"/>
    <row r="3219" s="27" customFormat="1"/>
    <row r="3220" s="27" customFormat="1"/>
    <row r="3221" s="27" customFormat="1"/>
    <row r="3222" s="27" customFormat="1"/>
    <row r="3223" s="27" customFormat="1"/>
    <row r="3224" s="27" customFormat="1"/>
    <row r="3225" s="27" customFormat="1"/>
    <row r="3226" s="27" customFormat="1"/>
    <row r="3227" s="27" customFormat="1"/>
    <row r="3228" s="27" customFormat="1"/>
    <row r="3229" s="27" customFormat="1"/>
    <row r="3230" s="27" customFormat="1"/>
    <row r="3231" s="27" customFormat="1"/>
    <row r="3232" s="27" customFormat="1"/>
    <row r="3233" s="27" customFormat="1"/>
    <row r="3234" s="27" customFormat="1"/>
    <row r="3235" s="27" customFormat="1"/>
    <row r="3236" s="27" customFormat="1"/>
    <row r="3237" s="27" customFormat="1"/>
    <row r="3238" s="27" customFormat="1"/>
    <row r="3239" s="27" customFormat="1"/>
    <row r="3240" s="27" customFormat="1"/>
    <row r="3241" s="27" customFormat="1"/>
    <row r="3242" s="27" customFormat="1"/>
    <row r="3243" s="27" customFormat="1"/>
    <row r="3244" s="27" customFormat="1"/>
    <row r="3245" s="27" customFormat="1"/>
    <row r="3246" s="27" customFormat="1"/>
    <row r="3247" s="27" customFormat="1"/>
    <row r="3248" s="27" customFormat="1"/>
    <row r="3249" s="27" customFormat="1"/>
    <row r="3250" s="27" customFormat="1"/>
    <row r="3251" s="27" customFormat="1"/>
    <row r="3252" s="27" customFormat="1"/>
    <row r="3253" s="27" customFormat="1"/>
    <row r="3254" s="27" customFormat="1"/>
    <row r="3255" s="27" customFormat="1"/>
    <row r="3256" s="27" customFormat="1"/>
    <row r="3257" s="27" customFormat="1"/>
    <row r="3258" s="27" customFormat="1"/>
    <row r="3259" s="27" customFormat="1"/>
    <row r="3260" s="27" customFormat="1"/>
    <row r="3261" s="27" customFormat="1"/>
    <row r="3262" s="27" customFormat="1"/>
    <row r="3263" s="27" customFormat="1"/>
    <row r="3264" s="27" customFormat="1"/>
    <row r="3265" s="27" customFormat="1"/>
    <row r="3266" s="27" customFormat="1"/>
    <row r="3267" s="27" customFormat="1"/>
    <row r="3268" s="27" customFormat="1"/>
    <row r="3269" s="27" customFormat="1"/>
    <row r="3270" s="27" customFormat="1"/>
    <row r="3271" s="27" customFormat="1"/>
    <row r="3272" s="27" customFormat="1"/>
    <row r="3273" s="27" customFormat="1"/>
    <row r="3274" s="27" customFormat="1"/>
    <row r="3275" s="27" customFormat="1"/>
    <row r="3276" s="27" customFormat="1"/>
    <row r="3277" s="27" customFormat="1"/>
    <row r="3278" s="27" customFormat="1"/>
    <row r="3279" s="27" customFormat="1"/>
    <row r="3280" s="27" customFormat="1"/>
    <row r="3281" s="27" customFormat="1"/>
    <row r="3282" s="27" customFormat="1"/>
    <row r="3283" s="27" customFormat="1"/>
    <row r="3284" s="27" customFormat="1"/>
    <row r="3285" s="27" customFormat="1"/>
    <row r="3286" s="27" customFormat="1"/>
    <row r="3287" s="27" customFormat="1"/>
    <row r="3288" s="27" customFormat="1"/>
    <row r="3289" s="27" customFormat="1"/>
    <row r="3290" s="27" customFormat="1"/>
    <row r="3291" s="27" customFormat="1"/>
    <row r="3292" s="27" customFormat="1"/>
    <row r="3293" s="27" customFormat="1"/>
    <row r="3294" s="27" customFormat="1"/>
    <row r="3295" s="27" customFormat="1"/>
    <row r="3296" s="27" customFormat="1"/>
    <row r="3297" s="27" customFormat="1"/>
    <row r="3298" s="27" customFormat="1"/>
    <row r="3299" s="27" customFormat="1"/>
    <row r="3300" s="27" customFormat="1"/>
    <row r="3301" s="27" customFormat="1"/>
    <row r="3302" s="27" customFormat="1"/>
    <row r="3303" s="27" customFormat="1"/>
    <row r="3304" s="27" customFormat="1"/>
    <row r="3305" s="27" customFormat="1"/>
    <row r="3306" s="27" customFormat="1"/>
    <row r="3307" s="27" customFormat="1"/>
    <row r="3308" s="27" customFormat="1"/>
    <row r="3309" s="27" customFormat="1"/>
    <row r="3310" s="27" customFormat="1"/>
    <row r="3311" s="27" customFormat="1"/>
    <row r="3312" s="27" customFormat="1"/>
    <row r="3313" s="27" customFormat="1"/>
    <row r="3314" s="27" customFormat="1"/>
    <row r="3315" s="27" customFormat="1"/>
    <row r="3316" s="27" customFormat="1"/>
    <row r="3317" s="27" customFormat="1"/>
    <row r="3318" s="27" customFormat="1"/>
    <row r="3319" s="27" customFormat="1"/>
    <row r="3320" s="27" customFormat="1"/>
    <row r="3321" s="27" customFormat="1"/>
    <row r="3322" s="27" customFormat="1"/>
    <row r="3323" s="27" customFormat="1"/>
    <row r="3324" s="27" customFormat="1"/>
    <row r="3325" s="27" customFormat="1"/>
    <row r="3326" s="27" customFormat="1"/>
    <row r="3327" s="27" customFormat="1"/>
    <row r="3328" s="27" customFormat="1"/>
    <row r="3329" s="27" customFormat="1"/>
    <row r="3330" s="27" customFormat="1"/>
    <row r="3331" s="27" customFormat="1"/>
    <row r="3332" s="27" customFormat="1"/>
    <row r="3333" s="27" customFormat="1"/>
    <row r="3334" s="27" customFormat="1"/>
    <row r="3335" s="27" customFormat="1"/>
    <row r="3336" s="27" customFormat="1"/>
    <row r="3337" s="27" customFormat="1"/>
    <row r="3338" s="27" customFormat="1"/>
    <row r="3339" s="27" customFormat="1"/>
    <row r="3340" s="27" customFormat="1"/>
    <row r="3341" s="27" customFormat="1"/>
    <row r="3342" s="27" customFormat="1"/>
    <row r="3343" s="27" customFormat="1"/>
    <row r="3344" s="27" customFormat="1"/>
    <row r="3345" s="27" customFormat="1"/>
    <row r="3346" s="27" customFormat="1"/>
    <row r="3347" s="27" customFormat="1"/>
    <row r="3348" s="27" customFormat="1"/>
    <row r="3349" s="27" customFormat="1"/>
    <row r="3350" s="27" customFormat="1"/>
    <row r="3351" s="27" customFormat="1"/>
    <row r="3352" s="27" customFormat="1"/>
    <row r="3353" s="27" customFormat="1"/>
    <row r="3354" s="27" customFormat="1"/>
    <row r="3355" s="27" customFormat="1"/>
    <row r="3356" s="27" customFormat="1"/>
    <row r="3357" s="27" customFormat="1"/>
    <row r="3358" s="27" customFormat="1"/>
    <row r="3359" s="27" customFormat="1"/>
    <row r="3360" s="27" customFormat="1"/>
    <row r="3361" s="27" customFormat="1"/>
    <row r="3362" s="27" customFormat="1"/>
    <row r="3363" s="27" customFormat="1"/>
    <row r="3364" s="27" customFormat="1"/>
    <row r="3365" s="27" customFormat="1"/>
    <row r="3366" s="27" customFormat="1"/>
    <row r="3367" s="27" customFormat="1"/>
    <row r="3368" s="27" customFormat="1"/>
    <row r="3369" s="27" customFormat="1"/>
    <row r="3370" s="27" customFormat="1"/>
    <row r="3371" s="27" customFormat="1"/>
    <row r="3372" s="27" customFormat="1"/>
    <row r="3373" s="27" customFormat="1"/>
    <row r="3374" s="27" customFormat="1"/>
    <row r="3375" s="27" customFormat="1"/>
    <row r="3376" s="27" customFormat="1"/>
    <row r="3377" s="27" customFormat="1"/>
    <row r="3378" s="27" customFormat="1"/>
    <row r="3379" s="27" customFormat="1"/>
    <row r="3380" s="27" customFormat="1"/>
    <row r="3381" s="27" customFormat="1"/>
    <row r="3382" s="27" customFormat="1"/>
    <row r="3383" s="27" customFormat="1"/>
    <row r="3384" s="27" customFormat="1"/>
    <row r="3385" s="27" customFormat="1"/>
    <row r="3386" s="27" customFormat="1"/>
    <row r="3387" s="27" customFormat="1"/>
    <row r="3388" s="27" customFormat="1"/>
    <row r="3389" s="27" customFormat="1"/>
    <row r="3390" s="27" customFormat="1"/>
    <row r="3391" s="27" customFormat="1"/>
    <row r="3392" s="27" customFormat="1"/>
    <row r="3393" s="27" customFormat="1"/>
    <row r="3394" s="27" customFormat="1"/>
    <row r="3395" s="27" customFormat="1"/>
    <row r="3396" s="27" customFormat="1"/>
    <row r="3397" s="27" customFormat="1"/>
    <row r="3398" s="27" customFormat="1"/>
    <row r="3399" s="27" customFormat="1"/>
    <row r="3400" s="27" customFormat="1"/>
    <row r="3401" s="27" customFormat="1"/>
    <row r="3402" s="27" customFormat="1"/>
    <row r="3403" s="27" customFormat="1"/>
    <row r="3404" s="27" customFormat="1"/>
    <row r="3405" s="27" customFormat="1"/>
    <row r="3406" s="27" customFormat="1"/>
    <row r="3407" s="27" customFormat="1"/>
    <row r="3408" s="27" customFormat="1"/>
    <row r="3409" s="27" customFormat="1"/>
    <row r="3410" s="27" customFormat="1"/>
    <row r="3411" s="27" customFormat="1"/>
    <row r="3412" s="27" customFormat="1"/>
    <row r="3413" s="27" customFormat="1"/>
    <row r="3414" s="27" customFormat="1"/>
    <row r="3415" s="27" customFormat="1"/>
    <row r="3416" s="27" customFormat="1"/>
    <row r="3417" s="27" customFormat="1"/>
    <row r="3418" s="27" customFormat="1"/>
    <row r="3419" s="27" customFormat="1"/>
    <row r="3420" s="27" customFormat="1"/>
    <row r="3421" s="27" customFormat="1"/>
    <row r="3422" s="27" customFormat="1"/>
    <row r="3423" s="27" customFormat="1"/>
    <row r="3424" s="27" customFormat="1"/>
    <row r="3425" s="27" customFormat="1"/>
    <row r="3426" s="27" customFormat="1"/>
    <row r="3427" s="27" customFormat="1"/>
    <row r="3428" s="27" customFormat="1"/>
    <row r="3429" s="27" customFormat="1"/>
    <row r="3430" s="27" customFormat="1"/>
    <row r="3431" s="27" customFormat="1"/>
    <row r="3432" s="27" customFormat="1"/>
    <row r="3433" s="27" customFormat="1"/>
    <row r="3434" s="27" customFormat="1"/>
    <row r="3435" s="27" customFormat="1"/>
    <row r="3436" s="27" customFormat="1"/>
    <row r="3437" s="27" customFormat="1"/>
    <row r="3438" s="27" customFormat="1"/>
    <row r="3439" s="27" customFormat="1"/>
    <row r="3440" s="27" customFormat="1"/>
    <row r="3441" s="27" customFormat="1"/>
    <row r="3442" s="27" customFormat="1"/>
    <row r="3443" s="27" customFormat="1"/>
    <row r="3444" s="27" customFormat="1"/>
    <row r="3445" s="27" customFormat="1"/>
    <row r="3446" s="27" customFormat="1"/>
    <row r="3447" s="27" customFormat="1"/>
    <row r="3448" s="27" customFormat="1"/>
    <row r="3449" s="27" customFormat="1"/>
    <row r="3450" s="27" customFormat="1"/>
    <row r="3451" s="27" customFormat="1"/>
    <row r="3452" s="27" customFormat="1"/>
    <row r="3453" s="27" customFormat="1"/>
    <row r="3454" s="27" customFormat="1"/>
    <row r="3455" s="27" customFormat="1"/>
    <row r="3456" s="27" customFormat="1"/>
    <row r="3457" s="27" customFormat="1"/>
    <row r="3458" s="27" customFormat="1"/>
    <row r="3459" s="27" customFormat="1"/>
    <row r="3460" s="27" customFormat="1"/>
    <row r="3461" s="27" customFormat="1"/>
    <row r="3462" s="27" customFormat="1"/>
    <row r="3463" s="27" customFormat="1"/>
    <row r="3464" s="27" customFormat="1"/>
    <row r="3465" s="27" customFormat="1"/>
    <row r="3466" s="27" customFormat="1"/>
    <row r="3467" s="27" customFormat="1"/>
    <row r="3468" s="27" customFormat="1"/>
    <row r="3469" s="27" customFormat="1"/>
    <row r="3470" s="27" customFormat="1"/>
    <row r="3471" s="27" customFormat="1"/>
    <row r="3472" s="27" customFormat="1"/>
    <row r="3473" s="27" customFormat="1"/>
    <row r="3474" s="27" customFormat="1"/>
    <row r="3475" s="27" customFormat="1"/>
    <row r="3476" s="27" customFormat="1"/>
    <row r="3477" s="27" customFormat="1"/>
    <row r="3478" s="27" customFormat="1"/>
    <row r="3479" s="27" customFormat="1"/>
    <row r="3480" s="27" customFormat="1"/>
    <row r="3481" s="27" customFormat="1"/>
    <row r="3482" s="27" customFormat="1"/>
    <row r="3483" s="27" customFormat="1"/>
    <row r="3484" s="27" customFormat="1"/>
    <row r="3485" s="27" customFormat="1"/>
    <row r="3486" s="27" customFormat="1"/>
    <row r="3487" s="27" customFormat="1"/>
    <row r="3488" s="27" customFormat="1"/>
    <row r="3489" s="27" customFormat="1"/>
    <row r="3490" s="27" customFormat="1"/>
    <row r="3491" s="27" customFormat="1"/>
    <row r="3492" s="27" customFormat="1"/>
    <row r="3493" s="27" customFormat="1"/>
  </sheetData>
  <mergeCells count="5">
    <mergeCell ref="B2:M2"/>
    <mergeCell ref="B3:M3"/>
    <mergeCell ref="B6:M6"/>
    <mergeCell ref="B8:M8"/>
    <mergeCell ref="B9:M9"/>
  </mergeCells>
  <hyperlinks>
    <hyperlink ref="B8:M8" location="'A01'!A1" display="Glosario de Términos"/>
    <hyperlink ref="B9:M9" location="'A02'!A1" display="Corrector Monetario"/>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87"/>
  <sheetViews>
    <sheetView zoomScale="90" zoomScaleNormal="90" workbookViewId="0">
      <selection sqref="A1:J1"/>
    </sheetView>
  </sheetViews>
  <sheetFormatPr baseColWidth="10" defaultColWidth="11.42578125" defaultRowHeight="14.25"/>
  <cols>
    <col min="1" max="1" width="49.42578125" style="27" customWidth="1"/>
    <col min="2" max="6" width="13.28515625" style="27" customWidth="1"/>
    <col min="7" max="7" width="16" style="27" customWidth="1"/>
    <col min="8" max="8" width="15.5703125" style="27" customWidth="1"/>
    <col min="9" max="9" width="14.140625" style="27" bestFit="1" customWidth="1"/>
    <col min="10" max="10" width="13.28515625" style="27" customWidth="1"/>
    <col min="11" max="12" width="11.5703125" style="27" bestFit="1" customWidth="1"/>
    <col min="13" max="13" width="11.42578125" style="27"/>
    <col min="14" max="15" width="15.5703125" style="27" bestFit="1" customWidth="1"/>
    <col min="16" max="16384" width="11.42578125" style="27"/>
  </cols>
  <sheetData>
    <row r="1" spans="1:10" ht="15">
      <c r="A1" s="881" t="s">
        <v>1126</v>
      </c>
      <c r="B1" s="881"/>
      <c r="C1" s="881"/>
      <c r="D1" s="881"/>
      <c r="E1" s="881"/>
      <c r="F1" s="881"/>
      <c r="G1" s="881"/>
      <c r="H1" s="881"/>
      <c r="I1" s="881"/>
      <c r="J1" s="881"/>
    </row>
    <row r="2" spans="1:10" ht="15">
      <c r="A2" s="949" t="s">
        <v>1055</v>
      </c>
      <c r="B2" s="949"/>
      <c r="C2" s="949"/>
      <c r="D2" s="949"/>
      <c r="E2" s="949"/>
      <c r="F2" s="949"/>
      <c r="G2" s="949"/>
      <c r="H2" s="949"/>
      <c r="I2" s="949"/>
      <c r="J2" s="949"/>
    </row>
    <row r="3" spans="1:10" ht="15">
      <c r="A3" s="949" t="s">
        <v>1602</v>
      </c>
      <c r="B3" s="949"/>
      <c r="C3" s="949"/>
      <c r="D3" s="949"/>
      <c r="E3" s="949"/>
      <c r="F3" s="949"/>
      <c r="G3" s="949"/>
      <c r="H3" s="949"/>
      <c r="I3" s="949"/>
      <c r="J3" s="949"/>
    </row>
    <row r="4" spans="1:10" ht="15">
      <c r="A4" s="950" t="s">
        <v>8</v>
      </c>
      <c r="B4" s="950"/>
      <c r="C4" s="950"/>
      <c r="D4" s="950"/>
      <c r="E4" s="950"/>
      <c r="F4" s="950"/>
      <c r="G4" s="950"/>
      <c r="H4" s="950"/>
      <c r="I4" s="950"/>
      <c r="J4" s="950"/>
    </row>
    <row r="5" spans="1:10" ht="15" thickBot="1">
      <c r="A5" s="243"/>
      <c r="B5" s="244"/>
      <c r="C5" s="244"/>
      <c r="D5" s="244"/>
      <c r="E5" s="244"/>
      <c r="F5" s="243"/>
      <c r="G5" s="243"/>
      <c r="H5" s="243"/>
      <c r="I5" s="243"/>
      <c r="J5" s="243"/>
    </row>
    <row r="6" spans="1:10" ht="15">
      <c r="A6" s="245" t="s">
        <v>1056</v>
      </c>
      <c r="B6" s="948" t="s">
        <v>26</v>
      </c>
      <c r="C6" s="948"/>
      <c r="D6" s="246" t="s">
        <v>1057</v>
      </c>
    </row>
    <row r="7" spans="1:10" ht="15">
      <c r="A7" s="247"/>
      <c r="B7" s="632">
        <v>2017</v>
      </c>
      <c r="C7" s="632">
        <v>2018</v>
      </c>
      <c r="D7" s="249" t="s">
        <v>1058</v>
      </c>
    </row>
    <row r="8" spans="1:10" ht="12.75" customHeight="1">
      <c r="A8" s="250"/>
      <c r="B8" s="250"/>
      <c r="C8" s="250"/>
      <c r="D8" s="250"/>
    </row>
    <row r="9" spans="1:10" ht="12.75" customHeight="1">
      <c r="A9" s="251" t="s">
        <v>1059</v>
      </c>
      <c r="B9" s="252">
        <v>5382030</v>
      </c>
      <c r="C9" s="252">
        <v>5502784</v>
      </c>
      <c r="D9" s="253">
        <v>2.2436515589842498</v>
      </c>
      <c r="E9" s="255"/>
    </row>
    <row r="10" spans="1:10" ht="12.75" customHeight="1">
      <c r="A10" s="291" t="s">
        <v>1060</v>
      </c>
      <c r="B10" s="257">
        <v>5353242</v>
      </c>
      <c r="C10" s="257">
        <v>5477192</v>
      </c>
      <c r="D10" s="258">
        <v>2.3154193290719993</v>
      </c>
      <c r="E10" s="255"/>
    </row>
    <row r="11" spans="1:10" ht="12.75" customHeight="1">
      <c r="A11" s="291" t="s">
        <v>1061</v>
      </c>
      <c r="B11" s="257">
        <v>3676</v>
      </c>
      <c r="C11" s="257">
        <v>4257</v>
      </c>
      <c r="D11" s="258">
        <v>15.805223068552765</v>
      </c>
      <c r="E11" s="255"/>
    </row>
    <row r="12" spans="1:10" ht="12.75" customHeight="1">
      <c r="A12" s="291" t="s">
        <v>1062</v>
      </c>
      <c r="B12" s="257">
        <v>25112</v>
      </c>
      <c r="C12" s="257">
        <v>21335</v>
      </c>
      <c r="D12" s="258">
        <v>-15.040618031220133</v>
      </c>
      <c r="E12" s="255"/>
    </row>
    <row r="13" spans="1:10" ht="12.75" customHeight="1">
      <c r="A13" s="256"/>
      <c r="B13" s="259"/>
      <c r="C13" s="259"/>
      <c r="D13" s="258"/>
      <c r="E13" s="255"/>
    </row>
    <row r="14" spans="1:10" ht="12.75" customHeight="1">
      <c r="A14" s="251" t="s">
        <v>1063</v>
      </c>
      <c r="B14" s="252">
        <v>8077455</v>
      </c>
      <c r="C14" s="252">
        <v>8507104</v>
      </c>
      <c r="D14" s="253">
        <v>5.3191135079056373</v>
      </c>
      <c r="E14" s="255"/>
    </row>
    <row r="15" spans="1:10" ht="12.75" customHeight="1">
      <c r="A15" s="291" t="s">
        <v>1064</v>
      </c>
      <c r="B15" s="257">
        <v>6662560</v>
      </c>
      <c r="C15" s="257">
        <v>7028811</v>
      </c>
      <c r="D15" s="258">
        <v>5.4971512451670312</v>
      </c>
      <c r="E15" s="255"/>
    </row>
    <row r="16" spans="1:10" ht="12.75" customHeight="1">
      <c r="A16" s="291" t="s">
        <v>1065</v>
      </c>
      <c r="B16" s="257">
        <v>1303270</v>
      </c>
      <c r="C16" s="257">
        <v>1361437</v>
      </c>
      <c r="D16" s="258">
        <v>4.4631580562738415</v>
      </c>
      <c r="E16" s="255"/>
    </row>
    <row r="17" spans="1:5" ht="12.75" customHeight="1">
      <c r="A17" s="291" t="s">
        <v>1066</v>
      </c>
      <c r="B17" s="257">
        <v>111625</v>
      </c>
      <c r="C17" s="257">
        <v>116856</v>
      </c>
      <c r="D17" s="258">
        <v>4.6862262038073865</v>
      </c>
      <c r="E17" s="255"/>
    </row>
    <row r="18" spans="1:5" ht="12.75" customHeight="1">
      <c r="A18" s="256"/>
      <c r="B18" s="259"/>
      <c r="C18" s="259"/>
      <c r="D18" s="258"/>
      <c r="E18" s="255"/>
    </row>
    <row r="19" spans="1:5" ht="12.75" customHeight="1">
      <c r="A19" s="251" t="s">
        <v>1067</v>
      </c>
      <c r="B19" s="252">
        <v>4022967</v>
      </c>
      <c r="C19" s="252">
        <v>5358811</v>
      </c>
      <c r="D19" s="253">
        <v>33.206561227074438</v>
      </c>
      <c r="E19" s="255"/>
    </row>
    <row r="20" spans="1:5" ht="12.75" customHeight="1">
      <c r="A20" s="291" t="s">
        <v>1068</v>
      </c>
      <c r="B20" s="257">
        <v>11250</v>
      </c>
      <c r="C20" s="257">
        <v>11865</v>
      </c>
      <c r="D20" s="258">
        <v>5.4666666666666641</v>
      </c>
      <c r="E20" s="255"/>
    </row>
    <row r="21" spans="1:5" ht="12.75" customHeight="1">
      <c r="A21" s="291" t="s">
        <v>1069</v>
      </c>
      <c r="B21" s="257">
        <v>2904659</v>
      </c>
      <c r="C21" s="257">
        <v>4111517</v>
      </c>
      <c r="D21" s="258">
        <v>41.549042417715818</v>
      </c>
      <c r="E21" s="255"/>
    </row>
    <row r="22" spans="1:5" ht="12.75" customHeight="1">
      <c r="A22" s="291" t="s">
        <v>1070</v>
      </c>
      <c r="B22" s="257">
        <v>14214</v>
      </c>
      <c r="C22" s="257">
        <v>11545</v>
      </c>
      <c r="D22" s="258">
        <v>-18.777261854509643</v>
      </c>
      <c r="E22" s="255"/>
    </row>
    <row r="23" spans="1:5" ht="12.75" customHeight="1">
      <c r="A23" s="291" t="s">
        <v>1071</v>
      </c>
      <c r="B23" s="257">
        <v>30827</v>
      </c>
      <c r="C23" s="257">
        <v>21544</v>
      </c>
      <c r="D23" s="258">
        <v>-30.113212443637071</v>
      </c>
      <c r="E23" s="255"/>
    </row>
    <row r="24" spans="1:5" ht="12.75" customHeight="1">
      <c r="A24" s="291" t="s">
        <v>1072</v>
      </c>
      <c r="B24" s="257">
        <v>155826</v>
      </c>
      <c r="C24" s="257">
        <v>234746</v>
      </c>
      <c r="D24" s="258">
        <v>50.64623361955001</v>
      </c>
      <c r="E24" s="255"/>
    </row>
    <row r="25" spans="1:5" ht="12.75" customHeight="1">
      <c r="A25" s="291" t="s">
        <v>1073</v>
      </c>
      <c r="B25" s="257">
        <v>78</v>
      </c>
      <c r="C25" s="257">
        <v>71</v>
      </c>
      <c r="D25" s="258">
        <v>-8.9743589743589762</v>
      </c>
      <c r="E25" s="255"/>
    </row>
    <row r="26" spans="1:5" ht="12.75" customHeight="1">
      <c r="A26" s="291" t="s">
        <v>1074</v>
      </c>
      <c r="B26" s="257">
        <v>40913</v>
      </c>
      <c r="C26" s="257">
        <v>41582</v>
      </c>
      <c r="D26" s="258">
        <v>1.6351770830787205</v>
      </c>
      <c r="E26" s="255"/>
    </row>
    <row r="27" spans="1:5" ht="12.75" customHeight="1">
      <c r="A27" s="291" t="s">
        <v>1075</v>
      </c>
      <c r="B27" s="257">
        <v>241060</v>
      </c>
      <c r="C27" s="257">
        <v>268961</v>
      </c>
      <c r="D27" s="258">
        <v>11.574296855554644</v>
      </c>
      <c r="E27" s="255"/>
    </row>
    <row r="28" spans="1:5" ht="12.75" customHeight="1">
      <c r="A28" s="291" t="s">
        <v>1076</v>
      </c>
      <c r="B28" s="257">
        <v>88518</v>
      </c>
      <c r="C28" s="257">
        <v>84638</v>
      </c>
      <c r="D28" s="258">
        <v>-4.3832892744978373</v>
      </c>
      <c r="E28" s="255"/>
    </row>
    <row r="29" spans="1:5" ht="12.75" customHeight="1">
      <c r="A29" s="291" t="s">
        <v>1077</v>
      </c>
      <c r="B29" s="257">
        <v>41378</v>
      </c>
      <c r="C29" s="257">
        <v>68528</v>
      </c>
      <c r="D29" s="258">
        <v>65.614577794963509</v>
      </c>
      <c r="E29" s="255"/>
    </row>
    <row r="30" spans="1:5" ht="12.75" customHeight="1">
      <c r="A30" s="291" t="s">
        <v>1078</v>
      </c>
      <c r="B30" s="257">
        <v>87</v>
      </c>
      <c r="C30" s="257">
        <v>89</v>
      </c>
      <c r="D30" s="258">
        <v>2.2988505747126409</v>
      </c>
      <c r="E30" s="255"/>
    </row>
    <row r="31" spans="1:5" ht="12.75" customHeight="1">
      <c r="A31" s="291" t="s">
        <v>1079</v>
      </c>
      <c r="B31" s="257">
        <v>17092</v>
      </c>
      <c r="C31" s="257">
        <v>16381</v>
      </c>
      <c r="D31" s="258">
        <v>-4.1598408612216193</v>
      </c>
      <c r="E31" s="255"/>
    </row>
    <row r="32" spans="1:5" ht="12.75" customHeight="1">
      <c r="A32" s="291" t="s">
        <v>1080</v>
      </c>
      <c r="B32" s="257">
        <v>327905</v>
      </c>
      <c r="C32" s="257">
        <v>340060</v>
      </c>
      <c r="D32" s="258">
        <v>3.7068663179884442</v>
      </c>
      <c r="E32" s="255"/>
    </row>
    <row r="33" spans="1:5" ht="12.75" customHeight="1">
      <c r="A33" s="291" t="s">
        <v>1081</v>
      </c>
      <c r="B33" s="257">
        <v>115270</v>
      </c>
      <c r="C33" s="257">
        <v>117860</v>
      </c>
      <c r="D33" s="258">
        <v>2.2468985859286805</v>
      </c>
      <c r="E33" s="255"/>
    </row>
    <row r="34" spans="1:5" ht="12.75" customHeight="1">
      <c r="A34" s="292" t="s">
        <v>1082</v>
      </c>
      <c r="B34" s="257">
        <v>21666</v>
      </c>
      <c r="C34" s="257">
        <v>17938</v>
      </c>
      <c r="D34" s="258">
        <v>-17.20668328256254</v>
      </c>
      <c r="E34" s="255"/>
    </row>
    <row r="35" spans="1:5" ht="12.75" customHeight="1">
      <c r="A35" s="291" t="s">
        <v>1083</v>
      </c>
      <c r="B35" s="257">
        <v>0</v>
      </c>
      <c r="C35" s="257">
        <v>0</v>
      </c>
      <c r="D35" s="258">
        <v>0</v>
      </c>
      <c r="E35" s="255"/>
    </row>
    <row r="36" spans="1:5" ht="12.75" customHeight="1">
      <c r="A36" s="291" t="s">
        <v>1084</v>
      </c>
      <c r="B36" s="257">
        <v>0</v>
      </c>
      <c r="C36" s="257">
        <v>0</v>
      </c>
      <c r="D36" s="258">
        <v>0</v>
      </c>
      <c r="E36" s="255"/>
    </row>
    <row r="37" spans="1:5" ht="12.75" customHeight="1">
      <c r="A37" s="291" t="s">
        <v>1085</v>
      </c>
      <c r="B37" s="257">
        <v>12224</v>
      </c>
      <c r="C37" s="257">
        <v>11486</v>
      </c>
      <c r="D37" s="258">
        <v>-6.0373036649214669</v>
      </c>
      <c r="E37" s="255"/>
    </row>
    <row r="38" spans="1:5" ht="12.75" customHeight="1">
      <c r="A38" s="256"/>
      <c r="B38" s="259"/>
      <c r="C38" s="259"/>
      <c r="D38" s="258"/>
      <c r="E38" s="255"/>
    </row>
    <row r="39" spans="1:5" ht="12.75" customHeight="1">
      <c r="A39" s="251" t="s">
        <v>1086</v>
      </c>
      <c r="B39" s="252">
        <v>62789</v>
      </c>
      <c r="C39" s="252">
        <v>61084</v>
      </c>
      <c r="D39" s="253">
        <v>-2.6772205322588394</v>
      </c>
      <c r="E39" s="255"/>
    </row>
    <row r="40" spans="1:5" ht="12.75" customHeight="1">
      <c r="A40" s="291" t="s">
        <v>1087</v>
      </c>
      <c r="B40" s="257">
        <v>1528</v>
      </c>
      <c r="C40" s="257">
        <v>1481</v>
      </c>
      <c r="D40" s="258">
        <v>-3.0759162303664933</v>
      </c>
      <c r="E40" s="255"/>
    </row>
    <row r="41" spans="1:5" ht="12.75" customHeight="1">
      <c r="A41" s="293" t="s">
        <v>1088</v>
      </c>
      <c r="B41" s="257">
        <v>10485</v>
      </c>
      <c r="C41" s="257">
        <v>11456</v>
      </c>
      <c r="D41" s="258">
        <v>9.2608488316642923</v>
      </c>
      <c r="E41" s="255"/>
    </row>
    <row r="42" spans="1:5" ht="12.75" customHeight="1">
      <c r="A42" s="291" t="s">
        <v>1089</v>
      </c>
      <c r="B42" s="257">
        <v>3354</v>
      </c>
      <c r="C42" s="257">
        <v>3376</v>
      </c>
      <c r="D42" s="258">
        <v>0.65593321407275695</v>
      </c>
      <c r="E42" s="255"/>
    </row>
    <row r="43" spans="1:5" ht="12.75" customHeight="1">
      <c r="A43" s="291" t="s">
        <v>1090</v>
      </c>
      <c r="B43" s="257">
        <v>724</v>
      </c>
      <c r="C43" s="257">
        <v>726</v>
      </c>
      <c r="D43" s="258">
        <v>0.27624309392264568</v>
      </c>
      <c r="E43" s="255"/>
    </row>
    <row r="44" spans="1:5" ht="12.75" customHeight="1">
      <c r="A44" s="291" t="s">
        <v>1091</v>
      </c>
      <c r="B44" s="257">
        <v>1651</v>
      </c>
      <c r="C44" s="257">
        <v>1548</v>
      </c>
      <c r="D44" s="258">
        <v>-6.2386432465172614</v>
      </c>
      <c r="E44" s="255"/>
    </row>
    <row r="45" spans="1:5" ht="12.75" customHeight="1">
      <c r="A45" s="291" t="s">
        <v>1092</v>
      </c>
      <c r="B45" s="257">
        <v>18444</v>
      </c>
      <c r="C45" s="257">
        <v>18116</v>
      </c>
      <c r="D45" s="258">
        <v>-1.7783561049663832</v>
      </c>
      <c r="E45" s="255"/>
    </row>
    <row r="46" spans="1:5" ht="12.75" customHeight="1">
      <c r="A46" s="291" t="s">
        <v>1093</v>
      </c>
      <c r="B46" s="257">
        <v>3387</v>
      </c>
      <c r="C46" s="257">
        <v>2845</v>
      </c>
      <c r="D46" s="258">
        <v>-16.002361972246824</v>
      </c>
      <c r="E46" s="255"/>
    </row>
    <row r="47" spans="1:5" ht="12.75" customHeight="1">
      <c r="A47" s="291" t="s">
        <v>1094</v>
      </c>
      <c r="B47" s="257">
        <v>242</v>
      </c>
      <c r="C47" s="257">
        <v>226</v>
      </c>
      <c r="D47" s="258">
        <v>-6.6115702479338845</v>
      </c>
      <c r="E47" s="255"/>
    </row>
    <row r="48" spans="1:5" ht="12.75" customHeight="1">
      <c r="A48" s="291" t="s">
        <v>1095</v>
      </c>
      <c r="B48" s="257">
        <v>4637</v>
      </c>
      <c r="C48" s="257">
        <v>4427</v>
      </c>
      <c r="D48" s="258">
        <v>-4.5287901660556411</v>
      </c>
      <c r="E48" s="255"/>
    </row>
    <row r="49" spans="1:5" ht="12.75" customHeight="1">
      <c r="A49" s="291" t="s">
        <v>1096</v>
      </c>
      <c r="B49" s="257">
        <v>1659</v>
      </c>
      <c r="C49" s="257">
        <v>1535</v>
      </c>
      <c r="D49" s="258">
        <v>-7.4743821579264624</v>
      </c>
      <c r="E49" s="255"/>
    </row>
    <row r="50" spans="1:5" ht="12.75" customHeight="1">
      <c r="A50" s="291" t="s">
        <v>1097</v>
      </c>
      <c r="B50" s="257">
        <v>8929</v>
      </c>
      <c r="C50" s="257">
        <v>8078</v>
      </c>
      <c r="D50" s="258">
        <v>-9.5307425243588266</v>
      </c>
      <c r="E50" s="255"/>
    </row>
    <row r="51" spans="1:5" ht="12.75" customHeight="1">
      <c r="A51" s="291" t="s">
        <v>1098</v>
      </c>
      <c r="B51" s="257">
        <v>40</v>
      </c>
      <c r="C51" s="257">
        <v>41</v>
      </c>
      <c r="D51" s="258">
        <v>2.4999999999999911</v>
      </c>
      <c r="E51" s="255"/>
    </row>
    <row r="52" spans="1:5" ht="12.75" customHeight="1">
      <c r="A52" s="294" t="s">
        <v>1099</v>
      </c>
      <c r="B52" s="257">
        <v>0</v>
      </c>
      <c r="C52" s="257">
        <v>0</v>
      </c>
      <c r="D52" s="258">
        <v>0</v>
      </c>
      <c r="E52" s="255"/>
    </row>
    <row r="53" spans="1:5" ht="12.75" customHeight="1">
      <c r="A53" s="291" t="s">
        <v>1100</v>
      </c>
      <c r="B53" s="257">
        <v>0</v>
      </c>
      <c r="C53" s="257">
        <v>0</v>
      </c>
      <c r="D53" s="258">
        <v>0</v>
      </c>
      <c r="E53" s="255"/>
    </row>
    <row r="54" spans="1:5" ht="12.75" customHeight="1">
      <c r="A54" s="294" t="s">
        <v>1101</v>
      </c>
      <c r="B54" s="257">
        <v>7709</v>
      </c>
      <c r="C54" s="257">
        <v>7229</v>
      </c>
      <c r="D54" s="258">
        <v>-6.2264885199117881</v>
      </c>
      <c r="E54" s="255"/>
    </row>
    <row r="55" spans="1:5" ht="12.75" customHeight="1">
      <c r="A55" s="256"/>
      <c r="B55" s="259"/>
      <c r="C55" s="259"/>
      <c r="D55" s="258"/>
      <c r="E55" s="255"/>
    </row>
    <row r="56" spans="1:5" ht="12.75" customHeight="1">
      <c r="A56" s="251" t="s">
        <v>1102</v>
      </c>
      <c r="B56" s="252">
        <v>364924</v>
      </c>
      <c r="C56" s="252">
        <v>365499</v>
      </c>
      <c r="D56" s="253">
        <v>0.15756705505804991</v>
      </c>
      <c r="E56" s="255"/>
    </row>
    <row r="57" spans="1:5" ht="12.75" customHeight="1">
      <c r="A57" s="291" t="s">
        <v>1103</v>
      </c>
      <c r="B57" s="257">
        <v>61669</v>
      </c>
      <c r="C57" s="257">
        <v>56287</v>
      </c>
      <c r="D57" s="258">
        <v>-8.727237347776029</v>
      </c>
      <c r="E57" s="255"/>
    </row>
    <row r="58" spans="1:5" ht="12.75" customHeight="1">
      <c r="A58" s="291" t="s">
        <v>1104</v>
      </c>
      <c r="B58" s="257">
        <v>10688</v>
      </c>
      <c r="C58" s="257">
        <v>10107</v>
      </c>
      <c r="D58" s="258">
        <v>-5.4360029940119787</v>
      </c>
      <c r="E58" s="255"/>
    </row>
    <row r="59" spans="1:5" ht="12.75" customHeight="1">
      <c r="A59" s="291" t="s">
        <v>1105</v>
      </c>
      <c r="B59" s="257">
        <v>30544</v>
      </c>
      <c r="C59" s="257">
        <v>46207</v>
      </c>
      <c r="D59" s="258">
        <v>51.280120481927717</v>
      </c>
      <c r="E59" s="255"/>
    </row>
    <row r="60" spans="1:5" ht="12.75" customHeight="1">
      <c r="A60" s="291" t="s">
        <v>1106</v>
      </c>
      <c r="B60" s="257">
        <v>257451</v>
      </c>
      <c r="C60" s="257">
        <v>248304</v>
      </c>
      <c r="D60" s="258">
        <v>-3.5529090972651112</v>
      </c>
      <c r="E60" s="255"/>
    </row>
    <row r="61" spans="1:5" ht="12.75" customHeight="1">
      <c r="A61" s="291" t="s">
        <v>1107</v>
      </c>
      <c r="B61" s="257">
        <v>1388</v>
      </c>
      <c r="C61" s="257">
        <v>1057</v>
      </c>
      <c r="D61" s="258">
        <v>-23.847262247838618</v>
      </c>
      <c r="E61" s="255"/>
    </row>
    <row r="62" spans="1:5" ht="12.75" customHeight="1">
      <c r="A62" s="291" t="s">
        <v>1108</v>
      </c>
      <c r="B62" s="257">
        <v>3184</v>
      </c>
      <c r="C62" s="257">
        <v>3537</v>
      </c>
      <c r="D62" s="258">
        <v>11.08668341708543</v>
      </c>
      <c r="E62" s="255"/>
    </row>
    <row r="63" spans="1:5" ht="12.75" customHeight="1">
      <c r="A63" s="256"/>
      <c r="B63" s="260"/>
      <c r="C63" s="260"/>
      <c r="D63" s="258"/>
      <c r="E63" s="255"/>
    </row>
    <row r="64" spans="1:5" ht="12.75" customHeight="1">
      <c r="A64" s="251" t="s">
        <v>1109</v>
      </c>
      <c r="B64" s="252">
        <v>291217</v>
      </c>
      <c r="C64" s="252">
        <v>284699</v>
      </c>
      <c r="D64" s="253">
        <v>-2.236819965867376</v>
      </c>
      <c r="E64" s="255"/>
    </row>
    <row r="65" spans="1:14" ht="12.75" customHeight="1">
      <c r="A65" s="291" t="s">
        <v>1110</v>
      </c>
      <c r="B65" s="257">
        <v>1863</v>
      </c>
      <c r="C65" s="257">
        <v>1640</v>
      </c>
      <c r="D65" s="258">
        <v>-11.9699409554482</v>
      </c>
      <c r="E65" s="255"/>
    </row>
    <row r="66" spans="1:14" ht="12.75" customHeight="1">
      <c r="A66" s="291" t="s">
        <v>1111</v>
      </c>
      <c r="B66" s="257">
        <v>127181</v>
      </c>
      <c r="C66" s="257">
        <v>133669</v>
      </c>
      <c r="D66" s="258">
        <v>5.1013909310352989</v>
      </c>
      <c r="E66" s="255"/>
    </row>
    <row r="67" spans="1:14" ht="12.75" customHeight="1">
      <c r="A67" s="291" t="s">
        <v>1112</v>
      </c>
      <c r="B67" s="257">
        <v>12</v>
      </c>
      <c r="C67" s="257">
        <v>2</v>
      </c>
      <c r="D67" s="258">
        <v>-83.333333333333343</v>
      </c>
      <c r="E67" s="255"/>
    </row>
    <row r="68" spans="1:14" ht="12.75" customHeight="1">
      <c r="A68" s="291" t="s">
        <v>1113</v>
      </c>
      <c r="B68" s="257">
        <v>74</v>
      </c>
      <c r="C68" s="257">
        <v>84</v>
      </c>
      <c r="D68" s="258">
        <v>13.513513513513509</v>
      </c>
      <c r="E68" s="255"/>
    </row>
    <row r="69" spans="1:14" ht="12.75" customHeight="1">
      <c r="A69" s="291" t="s">
        <v>1114</v>
      </c>
      <c r="B69" s="257">
        <v>0</v>
      </c>
      <c r="C69" s="257">
        <v>0</v>
      </c>
      <c r="D69" s="258">
        <v>0</v>
      </c>
      <c r="E69" s="255"/>
    </row>
    <row r="70" spans="1:14" ht="12.75" customHeight="1">
      <c r="A70" s="291" t="s">
        <v>1115</v>
      </c>
      <c r="B70" s="257">
        <v>43855</v>
      </c>
      <c r="C70" s="257">
        <v>46445</v>
      </c>
      <c r="D70" s="258">
        <v>5.9058260175578692</v>
      </c>
      <c r="E70" s="265"/>
      <c r="F70" s="265"/>
    </row>
    <row r="71" spans="1:14" ht="12.75" customHeight="1">
      <c r="A71" s="291" t="s">
        <v>1117</v>
      </c>
      <c r="B71" s="257">
        <v>88807</v>
      </c>
      <c r="C71" s="257">
        <v>50407</v>
      </c>
      <c r="D71" s="258">
        <v>-43.239834697715274</v>
      </c>
      <c r="E71" s="265"/>
      <c r="F71" s="265"/>
    </row>
    <row r="72" spans="1:14" ht="12.75" customHeight="1">
      <c r="A72" s="291" t="s">
        <v>1116</v>
      </c>
      <c r="B72" s="257">
        <v>29425</v>
      </c>
      <c r="C72" s="257">
        <v>52452</v>
      </c>
      <c r="D72" s="258">
        <v>78.256584536958357</v>
      </c>
      <c r="E72" s="255"/>
    </row>
    <row r="73" spans="1:14" ht="12.75" customHeight="1">
      <c r="A73" s="256"/>
      <c r="B73" s="259"/>
      <c r="C73" s="259"/>
      <c r="D73" s="264"/>
      <c r="E73" s="255"/>
    </row>
    <row r="74" spans="1:14">
      <c r="A74" s="266" t="s">
        <v>26</v>
      </c>
      <c r="B74" s="267">
        <v>18201382</v>
      </c>
      <c r="C74" s="267">
        <v>20079981</v>
      </c>
      <c r="D74" s="268">
        <v>10.3215898660882</v>
      </c>
      <c r="E74" s="255"/>
    </row>
    <row r="75" spans="1:14">
      <c r="A75" s="295"/>
      <c r="B75" s="296"/>
      <c r="C75" s="296"/>
      <c r="D75" s="296"/>
      <c r="E75" s="296"/>
      <c r="F75" s="296"/>
      <c r="G75" s="296"/>
      <c r="H75" s="296"/>
      <c r="I75" s="296"/>
      <c r="J75" s="297"/>
      <c r="L75" s="255"/>
      <c r="N75" s="255"/>
    </row>
    <row r="76" spans="1:14" ht="15">
      <c r="A76" s="272" t="s">
        <v>845</v>
      </c>
      <c r="B76" s="273"/>
      <c r="C76" s="274"/>
      <c r="D76" s="274"/>
      <c r="E76" s="274"/>
      <c r="F76" s="274"/>
      <c r="G76" s="274"/>
      <c r="H76" s="275"/>
      <c r="I76" s="276"/>
      <c r="J76" s="277"/>
      <c r="N76" s="255"/>
    </row>
    <row r="77" spans="1:14">
      <c r="A77" s="5" t="s">
        <v>1665</v>
      </c>
      <c r="B77" s="278"/>
      <c r="C77" s="279"/>
      <c r="D77" s="279"/>
      <c r="E77" s="279"/>
      <c r="F77" s="279"/>
      <c r="G77" s="279"/>
      <c r="I77" s="280"/>
      <c r="J77" s="280"/>
      <c r="N77" s="255"/>
    </row>
    <row r="78" spans="1:14">
      <c r="A78" s="281"/>
      <c r="B78" s="278"/>
      <c r="C78" s="279"/>
      <c r="D78" s="279"/>
      <c r="E78" s="279"/>
      <c r="F78" s="279"/>
      <c r="G78" s="279"/>
      <c r="I78" s="283"/>
      <c r="J78" s="284"/>
    </row>
    <row r="79" spans="1:14">
      <c r="A79" s="285" t="s">
        <v>1118</v>
      </c>
      <c r="B79" s="278"/>
      <c r="C79" s="279"/>
      <c r="D79" s="279"/>
      <c r="E79" s="279"/>
      <c r="F79" s="279"/>
      <c r="G79" s="279"/>
      <c r="H79" s="279"/>
      <c r="I79" s="280"/>
      <c r="J79" s="280"/>
    </row>
    <row r="80" spans="1:14">
      <c r="A80" s="286" t="s">
        <v>1119</v>
      </c>
      <c r="B80" s="287"/>
      <c r="C80" s="279"/>
      <c r="D80" s="279"/>
      <c r="E80" s="279"/>
      <c r="F80" s="279"/>
      <c r="G80" s="279"/>
      <c r="H80" s="279"/>
      <c r="I80" s="280"/>
      <c r="J80" s="280"/>
    </row>
    <row r="81" spans="1:10">
      <c r="A81" s="286" t="s">
        <v>1120</v>
      </c>
      <c r="B81" s="287"/>
      <c r="C81" s="279"/>
      <c r="D81" s="279"/>
      <c r="E81" s="279"/>
      <c r="F81" s="279"/>
      <c r="G81" s="279"/>
      <c r="H81" s="279"/>
      <c r="I81" s="280"/>
      <c r="J81" s="280"/>
    </row>
    <row r="82" spans="1:10">
      <c r="A82" s="288" t="s">
        <v>1121</v>
      </c>
      <c r="B82" s="289"/>
      <c r="C82" s="279"/>
      <c r="D82" s="279"/>
      <c r="E82" s="279"/>
      <c r="F82" s="279"/>
      <c r="G82" s="279"/>
      <c r="H82" s="279"/>
      <c r="I82" s="278"/>
      <c r="J82" s="278"/>
    </row>
    <row r="83" spans="1:10">
      <c r="A83" s="288" t="s">
        <v>1122</v>
      </c>
      <c r="B83" s="289"/>
      <c r="C83" s="279"/>
      <c r="D83" s="279"/>
      <c r="E83" s="279"/>
      <c r="F83" s="279"/>
      <c r="G83" s="279"/>
      <c r="H83" s="279"/>
      <c r="I83" s="278"/>
      <c r="J83" s="278"/>
    </row>
    <row r="84" spans="1:10">
      <c r="A84" s="286" t="s">
        <v>1123</v>
      </c>
      <c r="B84" s="289"/>
      <c r="C84" s="279"/>
      <c r="D84" s="279"/>
      <c r="E84" s="279"/>
      <c r="F84" s="279"/>
      <c r="G84" s="279"/>
      <c r="H84" s="279"/>
      <c r="I84" s="278"/>
      <c r="J84" s="278"/>
    </row>
    <row r="85" spans="1:10">
      <c r="A85" s="290" t="s">
        <v>1124</v>
      </c>
      <c r="B85" s="273"/>
      <c r="C85" s="273"/>
      <c r="D85" s="273"/>
      <c r="E85" s="273"/>
      <c r="F85" s="273"/>
      <c r="G85" s="273"/>
      <c r="H85" s="273"/>
      <c r="I85" s="273"/>
      <c r="J85" s="273"/>
    </row>
    <row r="86" spans="1:10">
      <c r="A86" s="53" t="s">
        <v>1125</v>
      </c>
      <c r="B86" s="298"/>
      <c r="C86" s="298"/>
      <c r="D86" s="298"/>
      <c r="E86" s="298"/>
      <c r="F86" s="298"/>
      <c r="G86" s="298"/>
      <c r="H86" s="299"/>
      <c r="I86" s="298"/>
      <c r="J86" s="298"/>
    </row>
    <row r="87" spans="1:10">
      <c r="H87" s="282"/>
    </row>
  </sheetData>
  <mergeCells count="5">
    <mergeCell ref="B6:C6"/>
    <mergeCell ref="A1:J1"/>
    <mergeCell ref="A2:J2"/>
    <mergeCell ref="A3:J3"/>
    <mergeCell ref="A4:J4"/>
  </mergeCells>
  <hyperlinks>
    <hyperlink ref="A1:J1" location="'Sección D'!A1" display="Tabla D01b"/>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88"/>
  <sheetViews>
    <sheetView zoomScale="90" zoomScaleNormal="90" workbookViewId="0">
      <selection sqref="A1:J1"/>
    </sheetView>
  </sheetViews>
  <sheetFormatPr baseColWidth="10" defaultColWidth="13.5703125" defaultRowHeight="14.25"/>
  <cols>
    <col min="1" max="1" width="58.42578125" style="27" customWidth="1"/>
    <col min="2" max="2" width="14.42578125" style="27" bestFit="1" customWidth="1"/>
    <col min="3" max="5" width="13.5703125" style="27" customWidth="1"/>
    <col min="6" max="7" width="14.42578125" style="27" bestFit="1" customWidth="1"/>
    <col min="8" max="9" width="14.85546875" style="27" bestFit="1" customWidth="1"/>
    <col min="10" max="10" width="13.5703125" style="27"/>
    <col min="11" max="11" width="14" style="27" bestFit="1" customWidth="1"/>
    <col min="12" max="13" width="13.7109375" style="27" bestFit="1" customWidth="1"/>
    <col min="14" max="15" width="16.85546875" style="27" bestFit="1" customWidth="1"/>
    <col min="16" max="16384" width="13.5703125" style="27"/>
  </cols>
  <sheetData>
    <row r="1" spans="1:18" ht="15">
      <c r="A1" s="881" t="s">
        <v>1127</v>
      </c>
      <c r="B1" s="881"/>
      <c r="C1" s="881"/>
      <c r="D1" s="881"/>
      <c r="E1" s="881"/>
      <c r="F1" s="881"/>
      <c r="G1" s="881"/>
      <c r="H1" s="881"/>
      <c r="I1" s="881"/>
      <c r="J1" s="881"/>
    </row>
    <row r="2" spans="1:18" ht="15">
      <c r="A2" s="949" t="s">
        <v>1055</v>
      </c>
      <c r="B2" s="949"/>
      <c r="C2" s="949"/>
      <c r="D2" s="949"/>
      <c r="E2" s="949"/>
      <c r="F2" s="949"/>
      <c r="G2" s="949"/>
      <c r="H2" s="949"/>
      <c r="I2" s="949"/>
      <c r="J2" s="949"/>
    </row>
    <row r="3" spans="1:18" ht="15">
      <c r="A3" s="949" t="s">
        <v>1602</v>
      </c>
      <c r="B3" s="949"/>
      <c r="C3" s="949"/>
      <c r="D3" s="949"/>
      <c r="E3" s="949"/>
      <c r="F3" s="949"/>
      <c r="G3" s="949"/>
      <c r="H3" s="949"/>
      <c r="I3" s="949"/>
      <c r="J3" s="949"/>
    </row>
    <row r="4" spans="1:18" ht="15">
      <c r="A4" s="950" t="s">
        <v>1128</v>
      </c>
      <c r="B4" s="950"/>
      <c r="C4" s="950"/>
      <c r="D4" s="950"/>
      <c r="E4" s="950"/>
      <c r="F4" s="950"/>
      <c r="G4" s="950"/>
      <c r="H4" s="950"/>
      <c r="I4" s="950"/>
      <c r="J4" s="950"/>
    </row>
    <row r="5" spans="1:18" ht="15" thickBot="1">
      <c r="A5" s="243"/>
      <c r="B5" s="244"/>
      <c r="C5" s="244"/>
      <c r="D5" s="244"/>
      <c r="E5" s="244"/>
      <c r="F5" s="243"/>
      <c r="G5" s="243"/>
      <c r="H5" s="243"/>
      <c r="I5" s="243"/>
      <c r="J5" s="243"/>
    </row>
    <row r="6" spans="1:18" ht="15">
      <c r="A6" s="245" t="s">
        <v>1056</v>
      </c>
      <c r="B6" s="948" t="s">
        <v>26</v>
      </c>
      <c r="C6" s="948"/>
      <c r="D6" s="499" t="s">
        <v>1057</v>
      </c>
      <c r="E6" s="300"/>
      <c r="F6" s="300"/>
      <c r="G6" s="301"/>
      <c r="H6" s="301"/>
      <c r="I6" s="301"/>
      <c r="J6" s="301"/>
      <c r="K6" s="301"/>
      <c r="L6" s="301"/>
      <c r="M6" s="301"/>
      <c r="N6" s="301"/>
      <c r="O6" s="301"/>
      <c r="P6" s="301"/>
      <c r="Q6" s="301"/>
      <c r="R6" s="301"/>
    </row>
    <row r="7" spans="1:18" ht="15">
      <c r="A7" s="247"/>
      <c r="B7" s="632">
        <v>2017</v>
      </c>
      <c r="C7" s="632">
        <v>2018</v>
      </c>
      <c r="D7" s="249" t="s">
        <v>1058</v>
      </c>
      <c r="E7" s="300"/>
      <c r="F7" s="300"/>
      <c r="G7" s="301"/>
      <c r="H7" s="300"/>
      <c r="I7" s="300"/>
      <c r="J7" s="300"/>
      <c r="K7" s="300"/>
      <c r="L7" s="300"/>
      <c r="M7" s="301"/>
      <c r="N7" s="301"/>
      <c r="O7" s="301"/>
      <c r="P7" s="301"/>
      <c r="Q7" s="301"/>
      <c r="R7" s="301"/>
    </row>
    <row r="8" spans="1:18" ht="6.75" customHeight="1">
      <c r="A8" s="250"/>
      <c r="B8" s="250"/>
      <c r="C8" s="250"/>
      <c r="D8" s="250"/>
      <c r="E8" s="301"/>
      <c r="F8" s="301"/>
      <c r="G8" s="301"/>
      <c r="H8" s="301"/>
      <c r="I8" s="301"/>
      <c r="J8" s="301"/>
      <c r="K8" s="301"/>
      <c r="L8" s="301"/>
      <c r="M8" s="301"/>
      <c r="N8" s="301"/>
      <c r="O8" s="301"/>
      <c r="P8" s="301"/>
      <c r="Q8" s="301"/>
      <c r="R8" s="301"/>
    </row>
    <row r="9" spans="1:18" ht="15">
      <c r="A9" s="251" t="s">
        <v>1059</v>
      </c>
      <c r="B9" s="302">
        <v>16012811</v>
      </c>
      <c r="C9" s="302">
        <v>16269689</v>
      </c>
      <c r="D9" s="253">
        <v>1.9229852897158395</v>
      </c>
      <c r="E9" s="304"/>
      <c r="F9" s="304"/>
      <c r="G9" s="301"/>
      <c r="H9" s="303"/>
      <c r="I9" s="304"/>
      <c r="J9" s="304"/>
      <c r="K9" s="304"/>
      <c r="L9" s="304"/>
      <c r="M9" s="305"/>
      <c r="N9" s="306"/>
      <c r="O9" s="306"/>
      <c r="P9" s="306"/>
      <c r="Q9" s="301"/>
      <c r="R9" s="301"/>
    </row>
    <row r="10" spans="1:18">
      <c r="A10" s="256" t="s">
        <v>1060</v>
      </c>
      <c r="B10" s="307">
        <v>15936408</v>
      </c>
      <c r="C10" s="307">
        <v>16201369</v>
      </c>
      <c r="D10" s="258">
        <v>1.9825358386908798</v>
      </c>
      <c r="E10" s="305"/>
      <c r="F10" s="305"/>
      <c r="G10" s="301"/>
      <c r="H10" s="308"/>
      <c r="I10" s="305"/>
      <c r="J10" s="305"/>
      <c r="K10" s="305"/>
      <c r="L10" s="305"/>
      <c r="M10" s="305"/>
      <c r="N10" s="306"/>
      <c r="O10" s="306"/>
      <c r="P10" s="306"/>
      <c r="Q10" s="301"/>
      <c r="R10" s="301"/>
    </row>
    <row r="11" spans="1:18">
      <c r="A11" s="256" t="s">
        <v>1061</v>
      </c>
      <c r="B11" s="307">
        <v>14193</v>
      </c>
      <c r="C11" s="307">
        <v>15430</v>
      </c>
      <c r="D11" s="258">
        <v>8.8494328189952842</v>
      </c>
      <c r="E11" s="305"/>
      <c r="F11" s="305"/>
      <c r="G11" s="301"/>
      <c r="H11" s="308"/>
      <c r="I11" s="305"/>
      <c r="J11" s="305"/>
      <c r="K11" s="305"/>
      <c r="L11" s="305"/>
      <c r="M11" s="305"/>
      <c r="N11" s="306"/>
      <c r="O11" s="306"/>
      <c r="P11" s="306"/>
      <c r="Q11" s="301"/>
      <c r="R11" s="301"/>
    </row>
    <row r="12" spans="1:18">
      <c r="A12" s="256" t="s">
        <v>1062</v>
      </c>
      <c r="B12" s="307">
        <v>62210</v>
      </c>
      <c r="C12" s="307">
        <v>52890</v>
      </c>
      <c r="D12" s="258">
        <v>-14.912393505867227</v>
      </c>
      <c r="E12" s="305"/>
      <c r="F12" s="305"/>
      <c r="G12" s="301"/>
      <c r="H12" s="308"/>
      <c r="I12" s="305"/>
      <c r="J12" s="305"/>
      <c r="K12" s="305"/>
      <c r="L12" s="305"/>
      <c r="M12" s="305"/>
      <c r="N12" s="306"/>
      <c r="O12" s="306"/>
      <c r="P12" s="306"/>
      <c r="Q12" s="301"/>
      <c r="R12" s="301"/>
    </row>
    <row r="13" spans="1:18" ht="15" customHeight="1">
      <c r="A13" s="256"/>
      <c r="B13" s="259"/>
      <c r="C13" s="259"/>
      <c r="D13" s="258"/>
      <c r="E13" s="301"/>
      <c r="F13" s="301"/>
      <c r="G13" s="301"/>
      <c r="H13" s="301"/>
      <c r="I13" s="301"/>
      <c r="J13" s="301"/>
      <c r="K13" s="301"/>
      <c r="L13" s="301"/>
      <c r="M13" s="305"/>
      <c r="N13" s="306"/>
      <c r="O13" s="306"/>
      <c r="P13" s="306"/>
      <c r="Q13" s="301"/>
      <c r="R13" s="301"/>
    </row>
    <row r="14" spans="1:18" ht="15">
      <c r="A14" s="251" t="s">
        <v>1063</v>
      </c>
      <c r="B14" s="302">
        <v>26237424</v>
      </c>
      <c r="C14" s="302">
        <v>27613450</v>
      </c>
      <c r="D14" s="253">
        <v>5.5888413435709161</v>
      </c>
      <c r="E14" s="304"/>
      <c r="F14" s="304"/>
      <c r="G14" s="301"/>
      <c r="H14" s="303"/>
      <c r="I14" s="304"/>
      <c r="J14" s="304"/>
      <c r="K14" s="304"/>
      <c r="L14" s="304"/>
      <c r="M14" s="305"/>
      <c r="N14" s="306"/>
      <c r="O14" s="306"/>
      <c r="P14" s="306"/>
      <c r="Q14" s="301"/>
      <c r="R14" s="301"/>
    </row>
    <row r="15" spans="1:18">
      <c r="A15" s="256" t="s">
        <v>1064</v>
      </c>
      <c r="B15" s="307">
        <v>21048269</v>
      </c>
      <c r="C15" s="307">
        <v>22213454</v>
      </c>
      <c r="D15" s="258">
        <v>5.8787352062062759</v>
      </c>
      <c r="E15" s="305"/>
      <c r="F15" s="305"/>
      <c r="G15" s="301"/>
      <c r="H15" s="308"/>
      <c r="I15" s="305"/>
      <c r="J15" s="305"/>
      <c r="K15" s="305"/>
      <c r="L15" s="305"/>
      <c r="M15" s="305"/>
      <c r="N15" s="306"/>
      <c r="O15" s="306"/>
      <c r="P15" s="306"/>
      <c r="Q15" s="301"/>
      <c r="R15" s="301"/>
    </row>
    <row r="16" spans="1:18">
      <c r="A16" s="256" t="s">
        <v>1065</v>
      </c>
      <c r="B16" s="307">
        <v>4642947</v>
      </c>
      <c r="C16" s="307">
        <v>4840206</v>
      </c>
      <c r="D16" s="258">
        <v>4.5804744271257025</v>
      </c>
      <c r="E16" s="305"/>
      <c r="F16" s="305"/>
      <c r="G16" s="301"/>
      <c r="H16" s="308"/>
      <c r="I16" s="305"/>
      <c r="J16" s="305"/>
      <c r="K16" s="305"/>
      <c r="L16" s="305"/>
      <c r="M16" s="305"/>
      <c r="N16" s="306"/>
      <c r="O16" s="306"/>
      <c r="P16" s="306"/>
      <c r="Q16" s="301"/>
      <c r="R16" s="301"/>
    </row>
    <row r="17" spans="1:18">
      <c r="A17" s="256" t="s">
        <v>1066</v>
      </c>
      <c r="B17" s="307">
        <v>546208</v>
      </c>
      <c r="C17" s="307">
        <v>559790</v>
      </c>
      <c r="D17" s="258">
        <v>2.9891543148397703</v>
      </c>
      <c r="E17" s="305"/>
      <c r="F17" s="305"/>
      <c r="G17" s="301"/>
      <c r="H17" s="308"/>
      <c r="I17" s="305"/>
      <c r="J17" s="305"/>
      <c r="K17" s="305"/>
      <c r="L17" s="305"/>
      <c r="M17" s="305"/>
      <c r="N17" s="306"/>
      <c r="O17" s="306"/>
      <c r="P17" s="306"/>
      <c r="Q17" s="301"/>
      <c r="R17" s="301"/>
    </row>
    <row r="18" spans="1:18" ht="18.75" customHeight="1">
      <c r="A18" s="256"/>
      <c r="B18" s="259"/>
      <c r="C18" s="259"/>
      <c r="D18" s="258"/>
      <c r="E18" s="301"/>
      <c r="F18" s="301"/>
      <c r="G18" s="301"/>
      <c r="H18" s="301"/>
      <c r="I18" s="301"/>
      <c r="J18" s="301"/>
      <c r="K18" s="301"/>
      <c r="L18" s="301"/>
      <c r="M18" s="305"/>
      <c r="N18" s="306"/>
      <c r="O18" s="306"/>
      <c r="P18" s="306"/>
      <c r="Q18" s="301"/>
      <c r="R18" s="301"/>
    </row>
    <row r="19" spans="1:18" ht="15">
      <c r="A19" s="251" t="s">
        <v>1067</v>
      </c>
      <c r="B19" s="302">
        <v>11136351</v>
      </c>
      <c r="C19" s="302">
        <v>14581327</v>
      </c>
      <c r="D19" s="253">
        <v>31.212935008962983</v>
      </c>
      <c r="E19" s="304"/>
      <c r="F19" s="304"/>
      <c r="G19" s="301"/>
      <c r="H19" s="303"/>
      <c r="I19" s="304"/>
      <c r="J19" s="304"/>
      <c r="K19" s="304"/>
      <c r="L19" s="304"/>
      <c r="M19" s="305"/>
      <c r="N19" s="306"/>
      <c r="O19" s="306"/>
      <c r="P19" s="306"/>
      <c r="Q19" s="301"/>
      <c r="R19" s="301"/>
    </row>
    <row r="20" spans="1:18">
      <c r="A20" s="256" t="s">
        <v>1068</v>
      </c>
      <c r="B20" s="307">
        <v>81665</v>
      </c>
      <c r="C20" s="307">
        <v>85219</v>
      </c>
      <c r="D20" s="258">
        <v>4.4560093063123807</v>
      </c>
      <c r="E20" s="305"/>
      <c r="F20" s="305"/>
      <c r="G20" s="301"/>
      <c r="H20" s="308"/>
      <c r="I20" s="305"/>
      <c r="J20" s="305"/>
      <c r="K20" s="305"/>
      <c r="L20" s="305"/>
      <c r="M20" s="305"/>
      <c r="N20" s="306"/>
      <c r="O20" s="306"/>
      <c r="P20" s="306"/>
      <c r="Q20" s="301"/>
      <c r="R20" s="301"/>
    </row>
    <row r="21" spans="1:18">
      <c r="A21" s="256" t="s">
        <v>1069</v>
      </c>
      <c r="B21" s="307">
        <v>8120955</v>
      </c>
      <c r="C21" s="307">
        <v>11285291</v>
      </c>
      <c r="D21" s="258">
        <v>39.235447062568383</v>
      </c>
      <c r="E21" s="305"/>
      <c r="F21" s="305"/>
      <c r="G21" s="301"/>
      <c r="H21" s="308"/>
      <c r="I21" s="305"/>
      <c r="J21" s="305"/>
      <c r="K21" s="305"/>
      <c r="L21" s="305"/>
      <c r="M21" s="305"/>
      <c r="N21" s="306"/>
      <c r="O21" s="306"/>
      <c r="P21" s="306"/>
      <c r="Q21" s="301"/>
      <c r="R21" s="301"/>
    </row>
    <row r="22" spans="1:18">
      <c r="A22" s="256" t="s">
        <v>1070</v>
      </c>
      <c r="B22" s="307">
        <v>34615</v>
      </c>
      <c r="C22" s="307">
        <v>25916</v>
      </c>
      <c r="D22" s="258">
        <v>-25.075834175935285</v>
      </c>
      <c r="E22" s="305"/>
      <c r="F22" s="305"/>
      <c r="G22" s="301"/>
      <c r="H22" s="308"/>
      <c r="I22" s="305"/>
      <c r="J22" s="305"/>
      <c r="K22" s="305"/>
      <c r="L22" s="305"/>
      <c r="M22" s="305"/>
      <c r="N22" s="306"/>
      <c r="O22" s="306"/>
      <c r="P22" s="306"/>
      <c r="Q22" s="301"/>
      <c r="R22" s="301"/>
    </row>
    <row r="23" spans="1:18">
      <c r="A23" s="256" t="s">
        <v>1071</v>
      </c>
      <c r="B23" s="307">
        <v>108102</v>
      </c>
      <c r="C23" s="307">
        <v>69606</v>
      </c>
      <c r="D23" s="258">
        <v>-35.497955634493351</v>
      </c>
      <c r="E23" s="305"/>
      <c r="F23" s="305"/>
      <c r="G23" s="301"/>
      <c r="H23" s="308"/>
      <c r="I23" s="305"/>
      <c r="J23" s="305"/>
      <c r="K23" s="305"/>
      <c r="L23" s="305"/>
      <c r="M23" s="305"/>
      <c r="N23" s="306"/>
      <c r="O23" s="306"/>
      <c r="P23" s="306"/>
      <c r="Q23" s="301"/>
      <c r="R23" s="301"/>
    </row>
    <row r="24" spans="1:18">
      <c r="A24" s="256" t="s">
        <v>1072</v>
      </c>
      <c r="B24" s="307">
        <v>425971</v>
      </c>
      <c r="C24" s="307">
        <v>635496</v>
      </c>
      <c r="D24" s="258">
        <v>49.734371588676218</v>
      </c>
      <c r="E24" s="305"/>
      <c r="F24" s="305"/>
      <c r="G24" s="301"/>
      <c r="H24" s="308"/>
      <c r="I24" s="305"/>
      <c r="J24" s="305"/>
      <c r="K24" s="305"/>
      <c r="L24" s="305"/>
      <c r="M24" s="305"/>
      <c r="N24" s="306"/>
      <c r="O24" s="306"/>
      <c r="P24" s="306"/>
      <c r="Q24" s="301"/>
      <c r="R24" s="301"/>
    </row>
    <row r="25" spans="1:18">
      <c r="A25" s="256" t="s">
        <v>1073</v>
      </c>
      <c r="B25" s="307">
        <v>384</v>
      </c>
      <c r="C25" s="307">
        <v>417</v>
      </c>
      <c r="D25" s="258">
        <v>8.59375</v>
      </c>
      <c r="E25" s="305"/>
      <c r="F25" s="305"/>
      <c r="G25" s="301"/>
      <c r="H25" s="308"/>
      <c r="I25" s="305"/>
      <c r="J25" s="305"/>
      <c r="K25" s="305"/>
      <c r="L25" s="305"/>
      <c r="M25" s="305"/>
      <c r="N25" s="306"/>
      <c r="O25" s="306"/>
      <c r="P25" s="306"/>
      <c r="Q25" s="301"/>
      <c r="R25" s="301"/>
    </row>
    <row r="26" spans="1:18">
      <c r="A26" s="256" t="s">
        <v>1074</v>
      </c>
      <c r="B26" s="307">
        <v>130077</v>
      </c>
      <c r="C26" s="307">
        <v>130103</v>
      </c>
      <c r="D26" s="258">
        <v>0.20526303650914013</v>
      </c>
      <c r="E26" s="305"/>
      <c r="F26" s="305"/>
      <c r="G26" s="301"/>
      <c r="H26" s="308"/>
      <c r="I26" s="305"/>
      <c r="J26" s="305"/>
      <c r="K26" s="305"/>
      <c r="L26" s="305"/>
      <c r="M26" s="305"/>
      <c r="N26" s="306"/>
      <c r="O26" s="306"/>
      <c r="P26" s="306"/>
      <c r="Q26" s="301"/>
      <c r="R26" s="301"/>
    </row>
    <row r="27" spans="1:18">
      <c r="A27" s="256" t="s">
        <v>1075</v>
      </c>
      <c r="B27" s="307">
        <v>654222</v>
      </c>
      <c r="C27" s="307">
        <v>702635</v>
      </c>
      <c r="D27" s="258">
        <v>7.8036201778601155</v>
      </c>
      <c r="E27" s="305"/>
      <c r="F27" s="305"/>
      <c r="G27" s="301"/>
      <c r="H27" s="308"/>
      <c r="I27" s="305"/>
      <c r="J27" s="305"/>
      <c r="K27" s="305"/>
      <c r="L27" s="305"/>
      <c r="M27" s="305"/>
      <c r="N27" s="306"/>
      <c r="O27" s="306"/>
      <c r="P27" s="306"/>
      <c r="Q27" s="301"/>
      <c r="R27" s="301"/>
    </row>
    <row r="28" spans="1:18">
      <c r="A28" s="256" t="s">
        <v>1076</v>
      </c>
      <c r="B28" s="307">
        <v>216934</v>
      </c>
      <c r="C28" s="307">
        <v>205288</v>
      </c>
      <c r="D28" s="258">
        <v>-82.040159679902644</v>
      </c>
      <c r="E28" s="305"/>
      <c r="F28" s="305"/>
      <c r="G28" s="301"/>
      <c r="H28" s="308"/>
      <c r="I28" s="305"/>
      <c r="J28" s="305"/>
      <c r="K28" s="305"/>
      <c r="L28" s="305"/>
      <c r="M28" s="305"/>
      <c r="N28" s="306"/>
      <c r="O28" s="306"/>
      <c r="P28" s="306"/>
      <c r="Q28" s="301"/>
      <c r="R28" s="301"/>
    </row>
    <row r="29" spans="1:18">
      <c r="A29" s="256" t="s">
        <v>1077</v>
      </c>
      <c r="B29" s="307">
        <v>64338</v>
      </c>
      <c r="C29" s="307">
        <v>115206</v>
      </c>
      <c r="D29" s="258">
        <v>79.211352544375018</v>
      </c>
      <c r="E29" s="305"/>
      <c r="F29" s="305"/>
      <c r="G29" s="301"/>
      <c r="H29" s="308"/>
      <c r="I29" s="305"/>
      <c r="J29" s="305"/>
      <c r="K29" s="305"/>
      <c r="L29" s="305"/>
      <c r="M29" s="305"/>
      <c r="N29" s="306"/>
      <c r="O29" s="306"/>
      <c r="P29" s="306"/>
      <c r="Q29" s="301"/>
      <c r="R29" s="301"/>
    </row>
    <row r="30" spans="1:18">
      <c r="A30" s="256" t="s">
        <v>1078</v>
      </c>
      <c r="B30" s="307">
        <v>884</v>
      </c>
      <c r="C30" s="307">
        <v>896</v>
      </c>
      <c r="D30" s="258">
        <v>1.3574660633484115</v>
      </c>
      <c r="E30" s="305"/>
      <c r="F30" s="305"/>
      <c r="G30" s="301"/>
      <c r="H30" s="308"/>
      <c r="I30" s="305"/>
      <c r="J30" s="305"/>
      <c r="K30" s="305"/>
      <c r="L30" s="305"/>
      <c r="M30" s="305"/>
      <c r="N30" s="306"/>
      <c r="O30" s="306"/>
      <c r="P30" s="306"/>
      <c r="Q30" s="301"/>
      <c r="R30" s="301"/>
    </row>
    <row r="31" spans="1:18">
      <c r="A31" s="256" t="s">
        <v>1079</v>
      </c>
      <c r="B31" s="307">
        <v>45093</v>
      </c>
      <c r="C31" s="307">
        <v>44438</v>
      </c>
      <c r="D31" s="258">
        <v>-0.93362606169471452</v>
      </c>
      <c r="E31" s="305"/>
      <c r="F31" s="305"/>
      <c r="G31" s="301"/>
      <c r="H31" s="308"/>
      <c r="I31" s="305"/>
      <c r="J31" s="305"/>
      <c r="K31" s="305"/>
      <c r="L31" s="305"/>
      <c r="M31" s="305"/>
      <c r="N31" s="306"/>
      <c r="O31" s="306"/>
      <c r="P31" s="306"/>
      <c r="Q31" s="301"/>
      <c r="R31" s="301"/>
    </row>
    <row r="32" spans="1:18">
      <c r="A32" s="256" t="s">
        <v>1080</v>
      </c>
      <c r="B32" s="307">
        <v>785527</v>
      </c>
      <c r="C32" s="307">
        <v>817860</v>
      </c>
      <c r="D32" s="258">
        <v>4.3216846779295937</v>
      </c>
      <c r="E32" s="305"/>
      <c r="F32" s="305"/>
      <c r="G32" s="301"/>
      <c r="H32" s="308"/>
      <c r="I32" s="305"/>
      <c r="J32" s="305"/>
      <c r="K32" s="305"/>
      <c r="L32" s="305"/>
      <c r="M32" s="305"/>
      <c r="N32" s="306"/>
      <c r="O32" s="306"/>
      <c r="P32" s="306"/>
      <c r="Q32" s="301"/>
      <c r="R32" s="301"/>
    </row>
    <row r="33" spans="1:18">
      <c r="A33" s="256" t="s">
        <v>1081</v>
      </c>
      <c r="B33" s="307">
        <v>360352</v>
      </c>
      <c r="C33" s="307">
        <v>364427</v>
      </c>
      <c r="D33" s="258">
        <v>1.395302371015017</v>
      </c>
      <c r="E33" s="305"/>
      <c r="F33" s="305"/>
      <c r="G33" s="301"/>
      <c r="H33" s="308"/>
      <c r="I33" s="305"/>
      <c r="J33" s="305"/>
      <c r="K33" s="305"/>
      <c r="L33" s="305"/>
      <c r="M33" s="305"/>
      <c r="N33" s="306"/>
      <c r="O33" s="306"/>
      <c r="P33" s="306"/>
      <c r="Q33" s="301"/>
      <c r="R33" s="301"/>
    </row>
    <row r="34" spans="1:18">
      <c r="A34" s="256" t="s">
        <v>1082</v>
      </c>
      <c r="B34" s="307">
        <v>34470</v>
      </c>
      <c r="C34" s="307">
        <v>25129</v>
      </c>
      <c r="D34" s="258">
        <v>-26.997389033942554</v>
      </c>
      <c r="E34" s="305"/>
      <c r="F34" s="305"/>
      <c r="G34" s="301"/>
      <c r="H34" s="308"/>
      <c r="I34" s="305"/>
      <c r="J34" s="305"/>
      <c r="K34" s="305"/>
      <c r="L34" s="305"/>
      <c r="M34" s="305"/>
      <c r="N34" s="306"/>
      <c r="O34" s="306"/>
      <c r="P34" s="306"/>
      <c r="Q34" s="301"/>
      <c r="R34" s="301"/>
    </row>
    <row r="35" spans="1:18">
      <c r="A35" s="256" t="s">
        <v>1083</v>
      </c>
      <c r="B35" s="307">
        <v>33246</v>
      </c>
      <c r="C35" s="307">
        <v>34315</v>
      </c>
      <c r="D35" s="258">
        <v>3.9854418576670936</v>
      </c>
      <c r="E35" s="305"/>
      <c r="F35" s="305"/>
      <c r="G35" s="301"/>
      <c r="H35" s="308"/>
      <c r="I35" s="305"/>
      <c r="J35" s="305"/>
      <c r="K35" s="305"/>
      <c r="L35" s="305"/>
      <c r="M35" s="305"/>
      <c r="N35" s="306"/>
      <c r="O35" s="306"/>
      <c r="P35" s="306"/>
      <c r="Q35" s="301"/>
      <c r="R35" s="301"/>
    </row>
    <row r="36" spans="1:18">
      <c r="A36" s="256" t="s">
        <v>1084</v>
      </c>
      <c r="B36" s="307">
        <v>231</v>
      </c>
      <c r="C36" s="307">
        <v>186</v>
      </c>
      <c r="D36" s="258">
        <v>-17.316017316017319</v>
      </c>
      <c r="E36" s="305"/>
      <c r="F36" s="305"/>
      <c r="G36" s="301"/>
      <c r="H36" s="308"/>
      <c r="I36" s="305"/>
      <c r="J36" s="305"/>
      <c r="K36" s="305"/>
      <c r="L36" s="305"/>
      <c r="M36" s="305"/>
      <c r="N36" s="306"/>
      <c r="O36" s="306"/>
      <c r="P36" s="306"/>
      <c r="Q36" s="301"/>
      <c r="R36" s="301"/>
    </row>
    <row r="37" spans="1:18">
      <c r="A37" s="256" t="s">
        <v>1085</v>
      </c>
      <c r="B37" s="307">
        <v>39285</v>
      </c>
      <c r="C37" s="307">
        <v>38899</v>
      </c>
      <c r="D37" s="258">
        <v>423.47206312842047</v>
      </c>
      <c r="E37" s="305"/>
      <c r="F37" s="305"/>
      <c r="G37" s="301"/>
      <c r="H37" s="308"/>
      <c r="I37" s="305"/>
      <c r="J37" s="305"/>
      <c r="K37" s="305"/>
      <c r="L37" s="305"/>
      <c r="M37" s="305"/>
      <c r="N37" s="306"/>
      <c r="O37" s="306"/>
      <c r="P37" s="306"/>
      <c r="Q37" s="301"/>
      <c r="R37" s="301"/>
    </row>
    <row r="38" spans="1:18" ht="17.25" customHeight="1">
      <c r="A38" s="256"/>
      <c r="B38" s="259"/>
      <c r="C38" s="259"/>
      <c r="D38" s="258"/>
      <c r="E38" s="301"/>
      <c r="F38" s="301"/>
      <c r="G38" s="301"/>
      <c r="H38" s="301"/>
      <c r="I38" s="301"/>
      <c r="J38" s="301"/>
      <c r="K38" s="301"/>
      <c r="L38" s="301"/>
      <c r="M38" s="305"/>
      <c r="N38" s="306"/>
      <c r="O38" s="306"/>
      <c r="P38" s="306"/>
      <c r="Q38" s="301"/>
      <c r="R38" s="301"/>
    </row>
    <row r="39" spans="1:18" ht="15">
      <c r="A39" s="251" t="s">
        <v>1086</v>
      </c>
      <c r="B39" s="302">
        <v>158269</v>
      </c>
      <c r="C39" s="302">
        <v>152066</v>
      </c>
      <c r="D39" s="253">
        <v>-3.7227757804750183</v>
      </c>
      <c r="E39" s="304"/>
      <c r="F39" s="304"/>
      <c r="G39" s="301"/>
      <c r="H39" s="303"/>
      <c r="I39" s="304"/>
      <c r="J39" s="304"/>
      <c r="K39" s="304"/>
      <c r="L39" s="304"/>
      <c r="M39" s="305"/>
      <c r="N39" s="306"/>
      <c r="O39" s="306"/>
      <c r="P39" s="306"/>
      <c r="Q39" s="301"/>
      <c r="R39" s="301"/>
    </row>
    <row r="40" spans="1:18">
      <c r="A40" s="256" t="s">
        <v>1087</v>
      </c>
      <c r="B40" s="307">
        <v>4520</v>
      </c>
      <c r="C40" s="307">
        <v>4176</v>
      </c>
      <c r="D40" s="258">
        <v>-7.3451327433628366</v>
      </c>
      <c r="E40" s="305"/>
      <c r="F40" s="305"/>
      <c r="G40" s="301"/>
      <c r="H40" s="308"/>
      <c r="I40" s="305"/>
      <c r="J40" s="305"/>
      <c r="K40" s="305"/>
      <c r="L40" s="305"/>
      <c r="M40" s="305"/>
      <c r="N40" s="306"/>
      <c r="O40" s="306"/>
      <c r="P40" s="306"/>
      <c r="Q40" s="301"/>
      <c r="R40" s="301"/>
    </row>
    <row r="41" spans="1:18">
      <c r="A41" s="262" t="s">
        <v>1088</v>
      </c>
      <c r="B41" s="307">
        <v>28110</v>
      </c>
      <c r="C41" s="307">
        <v>29403</v>
      </c>
      <c r="D41" s="258">
        <v>4.7420846673781547</v>
      </c>
      <c r="E41" s="305"/>
      <c r="F41" s="305"/>
      <c r="G41" s="301"/>
      <c r="H41" s="308"/>
      <c r="I41" s="305"/>
      <c r="J41" s="305"/>
      <c r="K41" s="305"/>
      <c r="L41" s="305"/>
      <c r="M41" s="305"/>
      <c r="N41" s="306"/>
      <c r="O41" s="306"/>
      <c r="P41" s="306"/>
      <c r="Q41" s="301"/>
      <c r="R41" s="301"/>
    </row>
    <row r="42" spans="1:18">
      <c r="A42" s="256" t="s">
        <v>1089</v>
      </c>
      <c r="B42" s="307">
        <v>6820</v>
      </c>
      <c r="C42" s="307">
        <v>6845</v>
      </c>
      <c r="D42" s="258">
        <v>0.55718475073314178</v>
      </c>
      <c r="E42" s="305"/>
      <c r="F42" s="305"/>
      <c r="G42" s="301"/>
      <c r="H42" s="308"/>
      <c r="I42" s="305"/>
      <c r="J42" s="305"/>
      <c r="K42" s="305"/>
      <c r="L42" s="305"/>
      <c r="M42" s="305"/>
      <c r="N42" s="306"/>
      <c r="O42" s="306"/>
      <c r="P42" s="306"/>
      <c r="Q42" s="301"/>
      <c r="R42" s="301"/>
    </row>
    <row r="43" spans="1:18">
      <c r="A43" s="256" t="s">
        <v>1090</v>
      </c>
      <c r="B43" s="307">
        <v>3041</v>
      </c>
      <c r="C43" s="307">
        <v>3014</v>
      </c>
      <c r="D43" s="258">
        <v>-0.78921407431765678</v>
      </c>
      <c r="E43" s="305"/>
      <c r="F43" s="305"/>
      <c r="G43" s="301"/>
      <c r="H43" s="308"/>
      <c r="I43" s="305"/>
      <c r="J43" s="305"/>
      <c r="K43" s="305"/>
      <c r="L43" s="305"/>
      <c r="M43" s="305"/>
      <c r="N43" s="306"/>
      <c r="O43" s="306"/>
      <c r="P43" s="306"/>
      <c r="Q43" s="301"/>
      <c r="R43" s="301"/>
    </row>
    <row r="44" spans="1:18">
      <c r="A44" s="256" t="s">
        <v>1091</v>
      </c>
      <c r="B44" s="307">
        <v>4170</v>
      </c>
      <c r="C44" s="307">
        <v>3906</v>
      </c>
      <c r="D44" s="258">
        <v>-6.2589928057553923</v>
      </c>
      <c r="E44" s="305"/>
      <c r="F44" s="305"/>
      <c r="G44" s="301"/>
      <c r="H44" s="308"/>
      <c r="I44" s="305"/>
      <c r="J44" s="305"/>
      <c r="K44" s="305"/>
      <c r="L44" s="305"/>
      <c r="M44" s="305"/>
      <c r="N44" s="306"/>
      <c r="O44" s="306"/>
      <c r="P44" s="306"/>
      <c r="Q44" s="301"/>
      <c r="R44" s="301"/>
    </row>
    <row r="45" spans="1:18">
      <c r="A45" s="256" t="s">
        <v>1092</v>
      </c>
      <c r="B45" s="307">
        <v>44323</v>
      </c>
      <c r="C45" s="307">
        <v>43215</v>
      </c>
      <c r="D45" s="258">
        <v>-2.2336033210748396</v>
      </c>
      <c r="E45" s="305"/>
      <c r="F45" s="305"/>
      <c r="G45" s="301"/>
      <c r="H45" s="308"/>
      <c r="I45" s="305"/>
      <c r="J45" s="305"/>
      <c r="K45" s="305"/>
      <c r="L45" s="305"/>
      <c r="M45" s="305"/>
      <c r="N45" s="306"/>
      <c r="O45" s="306"/>
      <c r="P45" s="306"/>
      <c r="Q45" s="301"/>
      <c r="R45" s="301"/>
    </row>
    <row r="46" spans="1:18">
      <c r="A46" s="256" t="s">
        <v>1093</v>
      </c>
      <c r="B46" s="307">
        <v>10670</v>
      </c>
      <c r="C46" s="307">
        <v>9179</v>
      </c>
      <c r="D46" s="258">
        <v>-13.880037488284913</v>
      </c>
      <c r="E46" s="305"/>
      <c r="F46" s="305"/>
      <c r="G46" s="301"/>
      <c r="H46" s="308"/>
      <c r="I46" s="305"/>
      <c r="J46" s="305"/>
      <c r="K46" s="305"/>
      <c r="L46" s="305"/>
      <c r="M46" s="305"/>
      <c r="N46" s="306"/>
      <c r="O46" s="306"/>
      <c r="P46" s="306"/>
      <c r="Q46" s="301"/>
      <c r="R46" s="301"/>
    </row>
    <row r="47" spans="1:18">
      <c r="A47" s="256" t="s">
        <v>1094</v>
      </c>
      <c r="B47" s="307">
        <v>500</v>
      </c>
      <c r="C47" s="307">
        <v>516</v>
      </c>
      <c r="D47" s="258">
        <v>3.2000000000000028</v>
      </c>
      <c r="E47" s="305"/>
      <c r="F47" s="305"/>
      <c r="G47" s="301"/>
      <c r="H47" s="308"/>
      <c r="I47" s="305"/>
      <c r="J47" s="305"/>
      <c r="K47" s="305"/>
      <c r="L47" s="305"/>
      <c r="M47" s="305"/>
      <c r="N47" s="306"/>
      <c r="O47" s="306"/>
      <c r="P47" s="306"/>
      <c r="Q47" s="301"/>
      <c r="R47" s="301"/>
    </row>
    <row r="48" spans="1:18">
      <c r="A48" s="256" t="s">
        <v>1095</v>
      </c>
      <c r="B48" s="307">
        <v>11000</v>
      </c>
      <c r="C48" s="307">
        <v>10327</v>
      </c>
      <c r="D48" s="258">
        <v>-6.018181818181823</v>
      </c>
      <c r="E48" s="305"/>
      <c r="F48" s="305"/>
      <c r="G48" s="301"/>
      <c r="H48" s="308"/>
      <c r="I48" s="305"/>
      <c r="J48" s="305"/>
      <c r="K48" s="305"/>
      <c r="L48" s="305"/>
      <c r="M48" s="305"/>
      <c r="N48" s="306"/>
      <c r="O48" s="306"/>
      <c r="P48" s="306"/>
      <c r="Q48" s="301"/>
      <c r="R48" s="301"/>
    </row>
    <row r="49" spans="1:18">
      <c r="A49" s="256" t="s">
        <v>1096</v>
      </c>
      <c r="B49" s="307">
        <v>2940</v>
      </c>
      <c r="C49" s="307">
        <v>2671</v>
      </c>
      <c r="D49" s="258">
        <v>-9.1156462585033964</v>
      </c>
      <c r="E49" s="305"/>
      <c r="F49" s="305"/>
      <c r="G49" s="301"/>
      <c r="H49" s="308"/>
      <c r="I49" s="305"/>
      <c r="J49" s="305"/>
      <c r="K49" s="305"/>
      <c r="L49" s="305"/>
      <c r="M49" s="305"/>
      <c r="N49" s="306"/>
      <c r="O49" s="306"/>
      <c r="P49" s="306"/>
      <c r="Q49" s="301"/>
      <c r="R49" s="301"/>
    </row>
    <row r="50" spans="1:18">
      <c r="A50" s="256" t="s">
        <v>1097</v>
      </c>
      <c r="B50" s="307">
        <v>10682</v>
      </c>
      <c r="C50" s="307">
        <v>9700</v>
      </c>
      <c r="D50" s="258">
        <v>-9.0806964987830021</v>
      </c>
      <c r="E50" s="305"/>
      <c r="F50" s="305"/>
      <c r="G50" s="301"/>
      <c r="H50" s="308"/>
      <c r="I50" s="305"/>
      <c r="J50" s="305"/>
      <c r="K50" s="305"/>
      <c r="L50" s="305"/>
      <c r="M50" s="305"/>
      <c r="N50" s="306"/>
      <c r="O50" s="306"/>
      <c r="P50" s="306"/>
      <c r="Q50" s="301"/>
      <c r="R50" s="301"/>
    </row>
    <row r="51" spans="1:18">
      <c r="A51" s="256" t="s">
        <v>1098</v>
      </c>
      <c r="B51" s="307">
        <v>1379</v>
      </c>
      <c r="C51" s="307">
        <v>1191</v>
      </c>
      <c r="D51" s="258">
        <v>-13.560551124002895</v>
      </c>
      <c r="E51" s="305"/>
      <c r="F51" s="305"/>
      <c r="G51" s="301"/>
      <c r="H51" s="308"/>
      <c r="I51" s="305"/>
      <c r="J51" s="305"/>
      <c r="K51" s="305"/>
      <c r="L51" s="305"/>
      <c r="M51" s="305"/>
      <c r="N51" s="306"/>
      <c r="O51" s="306"/>
      <c r="P51" s="306"/>
      <c r="Q51" s="301"/>
      <c r="R51" s="301"/>
    </row>
    <row r="52" spans="1:18">
      <c r="A52" s="148" t="s">
        <v>1099</v>
      </c>
      <c r="B52" s="307">
        <v>8492</v>
      </c>
      <c r="C52" s="307">
        <v>8167</v>
      </c>
      <c r="D52" s="258">
        <v>-3.4149788035798379</v>
      </c>
      <c r="E52" s="305"/>
      <c r="F52" s="305"/>
      <c r="G52" s="301"/>
      <c r="H52" s="308"/>
      <c r="I52" s="305"/>
      <c r="J52" s="305"/>
      <c r="K52" s="305"/>
      <c r="L52" s="305"/>
      <c r="M52" s="305"/>
      <c r="N52" s="306"/>
      <c r="O52" s="306"/>
      <c r="P52" s="306"/>
      <c r="Q52" s="301"/>
      <c r="R52" s="301"/>
    </row>
    <row r="53" spans="1:18">
      <c r="A53" s="256" t="s">
        <v>1100</v>
      </c>
      <c r="B53" s="307">
        <v>3939</v>
      </c>
      <c r="C53" s="307">
        <v>3361</v>
      </c>
      <c r="D53" s="258">
        <v>-13.886773292713883</v>
      </c>
      <c r="E53" s="305"/>
      <c r="F53" s="305"/>
      <c r="G53" s="301"/>
      <c r="H53" s="308"/>
      <c r="I53" s="305"/>
      <c r="J53" s="305"/>
      <c r="K53" s="305"/>
      <c r="L53" s="305"/>
      <c r="M53" s="305"/>
      <c r="N53" s="306"/>
      <c r="O53" s="306"/>
      <c r="P53" s="306"/>
      <c r="Q53" s="301"/>
      <c r="R53" s="301"/>
    </row>
    <row r="54" spans="1:18">
      <c r="A54" s="148" t="s">
        <v>1101</v>
      </c>
      <c r="B54" s="307">
        <v>17683</v>
      </c>
      <c r="C54" s="307">
        <v>16395</v>
      </c>
      <c r="D54" s="258">
        <v>-7.1650737996946212</v>
      </c>
      <c r="E54" s="305"/>
      <c r="F54" s="305"/>
      <c r="G54" s="301"/>
      <c r="H54" s="308"/>
      <c r="I54" s="305"/>
      <c r="J54" s="305"/>
      <c r="K54" s="305"/>
      <c r="L54" s="305"/>
      <c r="M54" s="305"/>
      <c r="N54" s="306"/>
      <c r="O54" s="306"/>
      <c r="P54" s="306"/>
      <c r="Q54" s="301"/>
      <c r="R54" s="301"/>
    </row>
    <row r="55" spans="1:18" ht="13.5" customHeight="1">
      <c r="A55" s="256"/>
      <c r="B55" s="259"/>
      <c r="C55" s="259"/>
      <c r="D55" s="258"/>
      <c r="E55" s="305"/>
      <c r="F55" s="305"/>
      <c r="G55" s="301"/>
      <c r="H55" s="308"/>
      <c r="I55" s="305"/>
      <c r="J55" s="305"/>
      <c r="K55" s="305"/>
      <c r="L55" s="305"/>
      <c r="M55" s="305"/>
      <c r="N55" s="306"/>
      <c r="O55" s="306"/>
      <c r="P55" s="306"/>
      <c r="Q55" s="301"/>
      <c r="R55" s="301"/>
    </row>
    <row r="56" spans="1:18" ht="15">
      <c r="A56" s="251" t="s">
        <v>1102</v>
      </c>
      <c r="B56" s="302">
        <v>852089</v>
      </c>
      <c r="C56" s="302">
        <v>846048</v>
      </c>
      <c r="D56" s="253">
        <v>-0.68302724245941082</v>
      </c>
      <c r="E56" s="304"/>
      <c r="F56" s="304"/>
      <c r="G56" s="301"/>
      <c r="H56" s="303"/>
      <c r="I56" s="304"/>
      <c r="J56" s="304"/>
      <c r="K56" s="304"/>
      <c r="L56" s="304"/>
      <c r="M56" s="305"/>
      <c r="N56" s="306"/>
      <c r="O56" s="306"/>
      <c r="P56" s="306"/>
      <c r="Q56" s="301"/>
      <c r="R56" s="301"/>
    </row>
    <row r="57" spans="1:18">
      <c r="A57" s="256" t="s">
        <v>1103</v>
      </c>
      <c r="B57" s="307">
        <v>153660</v>
      </c>
      <c r="C57" s="307">
        <v>140677</v>
      </c>
      <c r="D57" s="258">
        <v>-8.3268254588051533</v>
      </c>
      <c r="E57" s="305"/>
      <c r="F57" s="305"/>
      <c r="G57" s="301"/>
      <c r="H57" s="308"/>
      <c r="I57" s="305"/>
      <c r="J57" s="305"/>
      <c r="K57" s="305"/>
      <c r="L57" s="305"/>
      <c r="M57" s="305"/>
      <c r="N57" s="306"/>
      <c r="O57" s="306"/>
      <c r="P57" s="306"/>
      <c r="Q57" s="301"/>
      <c r="R57" s="301"/>
    </row>
    <row r="58" spans="1:18">
      <c r="A58" s="256" t="s">
        <v>1104</v>
      </c>
      <c r="B58" s="307">
        <v>22789</v>
      </c>
      <c r="C58" s="307">
        <v>20640</v>
      </c>
      <c r="D58" s="258">
        <v>-9.3553907586993788</v>
      </c>
      <c r="E58" s="305"/>
      <c r="F58" s="305"/>
      <c r="G58" s="301"/>
      <c r="H58" s="308"/>
      <c r="I58" s="305"/>
      <c r="J58" s="305"/>
      <c r="K58" s="305"/>
      <c r="L58" s="305"/>
      <c r="M58" s="305"/>
      <c r="N58" s="306"/>
      <c r="O58" s="306"/>
      <c r="P58" s="306"/>
      <c r="Q58" s="301"/>
      <c r="R58" s="301"/>
    </row>
    <row r="59" spans="1:18">
      <c r="A59" s="256" t="s">
        <v>1105</v>
      </c>
      <c r="B59" s="307">
        <v>49008</v>
      </c>
      <c r="C59" s="307">
        <v>73452</v>
      </c>
      <c r="D59" s="258">
        <v>49.885732941560555</v>
      </c>
      <c r="E59" s="305"/>
      <c r="F59" s="305"/>
      <c r="G59" s="301"/>
      <c r="H59" s="308"/>
      <c r="I59" s="305"/>
      <c r="J59" s="305"/>
      <c r="K59" s="305"/>
      <c r="L59" s="305"/>
      <c r="M59" s="305"/>
      <c r="N59" s="306"/>
      <c r="O59" s="306"/>
      <c r="P59" s="306"/>
      <c r="Q59" s="301"/>
      <c r="R59" s="301"/>
    </row>
    <row r="60" spans="1:18">
      <c r="A60" s="256" t="s">
        <v>1106</v>
      </c>
      <c r="B60" s="307">
        <v>615710</v>
      </c>
      <c r="C60" s="307">
        <v>600528</v>
      </c>
      <c r="D60" s="258">
        <v>-2.465771223465596</v>
      </c>
      <c r="E60" s="305"/>
      <c r="F60" s="305"/>
      <c r="G60" s="301"/>
      <c r="H60" s="308"/>
      <c r="I60" s="305"/>
      <c r="J60" s="305"/>
      <c r="K60" s="305"/>
      <c r="L60" s="305"/>
      <c r="M60" s="305"/>
      <c r="N60" s="306"/>
      <c r="O60" s="306"/>
      <c r="P60" s="306"/>
      <c r="Q60" s="301"/>
      <c r="R60" s="301"/>
    </row>
    <row r="61" spans="1:18">
      <c r="A61" s="256" t="s">
        <v>1107</v>
      </c>
      <c r="B61" s="307">
        <v>3090</v>
      </c>
      <c r="C61" s="307">
        <v>2518</v>
      </c>
      <c r="D61" s="258">
        <v>-18.511326860841425</v>
      </c>
      <c r="E61" s="305"/>
      <c r="F61" s="305"/>
      <c r="G61" s="301"/>
      <c r="H61" s="308"/>
      <c r="I61" s="305"/>
      <c r="J61" s="305"/>
      <c r="K61" s="305"/>
      <c r="L61" s="305"/>
      <c r="M61" s="305"/>
      <c r="N61" s="306"/>
      <c r="O61" s="306"/>
      <c r="P61" s="306"/>
      <c r="Q61" s="301"/>
      <c r="R61" s="301"/>
    </row>
    <row r="62" spans="1:18">
      <c r="A62" s="256" t="s">
        <v>1108</v>
      </c>
      <c r="B62" s="307">
        <v>7832</v>
      </c>
      <c r="C62" s="307">
        <v>8233</v>
      </c>
      <c r="D62" s="258">
        <v>5.273237997957092</v>
      </c>
      <c r="E62" s="305"/>
      <c r="F62" s="305"/>
      <c r="G62" s="301"/>
      <c r="H62" s="308"/>
      <c r="I62" s="305"/>
      <c r="J62" s="305"/>
      <c r="K62" s="305"/>
      <c r="L62" s="305"/>
      <c r="M62" s="305"/>
      <c r="N62" s="306"/>
      <c r="O62" s="306"/>
      <c r="P62" s="306"/>
      <c r="Q62" s="301"/>
      <c r="R62" s="301"/>
    </row>
    <row r="63" spans="1:18" ht="15" customHeight="1">
      <c r="A63" s="256"/>
      <c r="B63" s="260"/>
      <c r="C63" s="260"/>
      <c r="D63" s="258"/>
      <c r="E63" s="301"/>
      <c r="F63" s="301"/>
      <c r="G63" s="301"/>
      <c r="H63" s="301"/>
      <c r="I63" s="301"/>
      <c r="J63" s="301"/>
      <c r="K63" s="301"/>
      <c r="L63" s="301"/>
      <c r="M63" s="305"/>
      <c r="N63" s="306"/>
      <c r="O63" s="306"/>
      <c r="P63" s="306"/>
      <c r="Q63" s="301"/>
      <c r="R63" s="301"/>
    </row>
    <row r="64" spans="1:18" ht="15">
      <c r="A64" s="251" t="s">
        <v>1109</v>
      </c>
      <c r="B64" s="302">
        <v>801016</v>
      </c>
      <c r="C64" s="302">
        <v>796494</v>
      </c>
      <c r="D64" s="253">
        <v>-0.37477403697304679</v>
      </c>
      <c r="E64" s="304"/>
      <c r="F64" s="304"/>
      <c r="G64" s="301"/>
      <c r="H64" s="303"/>
      <c r="I64" s="304"/>
      <c r="J64" s="304"/>
      <c r="K64" s="304"/>
      <c r="L64" s="304"/>
      <c r="M64" s="305"/>
      <c r="N64" s="306"/>
      <c r="O64" s="306"/>
      <c r="P64" s="306"/>
      <c r="Q64" s="301"/>
      <c r="R64" s="301"/>
    </row>
    <row r="65" spans="1:27">
      <c r="A65" s="256" t="s">
        <v>1110</v>
      </c>
      <c r="B65" s="307">
        <v>4776</v>
      </c>
      <c r="C65" s="307">
        <v>4213</v>
      </c>
      <c r="D65" s="258">
        <v>-11.599664991624792</v>
      </c>
      <c r="E65" s="305"/>
      <c r="F65" s="305"/>
      <c r="G65" s="301"/>
      <c r="H65" s="308"/>
      <c r="I65" s="305"/>
      <c r="J65" s="305"/>
      <c r="K65" s="305"/>
      <c r="L65" s="305"/>
      <c r="M65" s="305"/>
      <c r="N65" s="306"/>
      <c r="O65" s="306"/>
      <c r="P65" s="306"/>
      <c r="Q65" s="301"/>
      <c r="R65" s="301"/>
    </row>
    <row r="66" spans="1:27">
      <c r="A66" s="256" t="s">
        <v>1111</v>
      </c>
      <c r="B66" s="307">
        <v>351213</v>
      </c>
      <c r="C66" s="307">
        <v>362833</v>
      </c>
      <c r="D66" s="258">
        <v>3.3409925031248733</v>
      </c>
      <c r="E66" s="305"/>
      <c r="F66" s="305"/>
      <c r="G66" s="301"/>
      <c r="H66" s="308"/>
      <c r="I66" s="305"/>
      <c r="J66" s="305"/>
      <c r="K66" s="305"/>
      <c r="L66" s="305"/>
      <c r="M66" s="305"/>
      <c r="N66" s="306"/>
      <c r="O66" s="306"/>
      <c r="P66" s="306"/>
      <c r="Q66" s="301"/>
      <c r="R66" s="301"/>
    </row>
    <row r="67" spans="1:27">
      <c r="A67" s="256" t="s">
        <v>1112</v>
      </c>
      <c r="B67" s="307">
        <v>32</v>
      </c>
      <c r="C67" s="307">
        <v>27</v>
      </c>
      <c r="D67" s="258">
        <v>-15.625</v>
      </c>
      <c r="E67" s="305"/>
      <c r="F67" s="305"/>
      <c r="G67" s="301"/>
      <c r="H67" s="308"/>
      <c r="I67" s="305"/>
      <c r="J67" s="305"/>
      <c r="K67" s="305"/>
      <c r="L67" s="305"/>
      <c r="M67" s="305"/>
      <c r="N67" s="306"/>
      <c r="O67" s="306"/>
      <c r="P67" s="306"/>
      <c r="Q67" s="301"/>
      <c r="R67" s="301"/>
    </row>
    <row r="68" spans="1:27">
      <c r="A68" s="256" t="s">
        <v>1113</v>
      </c>
      <c r="B68" s="307">
        <v>136</v>
      </c>
      <c r="C68" s="307">
        <v>152</v>
      </c>
      <c r="D68" s="258">
        <v>11.764705882352944</v>
      </c>
      <c r="E68" s="305"/>
      <c r="F68" s="305"/>
      <c r="G68" s="301"/>
      <c r="H68" s="308"/>
      <c r="I68" s="305"/>
      <c r="J68" s="305"/>
      <c r="K68" s="305"/>
      <c r="L68" s="305"/>
      <c r="M68" s="305"/>
      <c r="N68" s="306"/>
      <c r="O68" s="306"/>
      <c r="P68" s="306"/>
      <c r="Q68" s="301"/>
      <c r="R68" s="301"/>
    </row>
    <row r="69" spans="1:27">
      <c r="A69" s="256" t="s">
        <v>1114</v>
      </c>
      <c r="B69" s="307">
        <v>445</v>
      </c>
      <c r="C69" s="307">
        <v>771</v>
      </c>
      <c r="D69" s="258">
        <v>75.056179775280896</v>
      </c>
      <c r="E69" s="305"/>
      <c r="F69" s="305"/>
      <c r="G69" s="301"/>
      <c r="H69" s="308"/>
      <c r="I69" s="305"/>
      <c r="J69" s="305"/>
      <c r="K69" s="305"/>
      <c r="L69" s="305"/>
      <c r="M69" s="305"/>
      <c r="N69" s="306"/>
      <c r="O69" s="306"/>
      <c r="P69" s="306"/>
      <c r="Q69" s="301"/>
      <c r="R69" s="301"/>
    </row>
    <row r="70" spans="1:27">
      <c r="A70" s="256" t="s">
        <v>1115</v>
      </c>
      <c r="B70" s="307">
        <v>158019</v>
      </c>
      <c r="C70" s="307">
        <v>160958</v>
      </c>
      <c r="D70" s="258">
        <v>2.1383504515279705</v>
      </c>
      <c r="E70" s="310"/>
      <c r="F70" s="310"/>
      <c r="G70" s="301"/>
      <c r="H70" s="308"/>
      <c r="I70" s="305"/>
      <c r="J70" s="305"/>
      <c r="K70" s="305"/>
      <c r="L70" s="305"/>
      <c r="M70" s="305"/>
      <c r="N70" s="306"/>
      <c r="O70" s="306"/>
      <c r="P70" s="306"/>
      <c r="Q70" s="301"/>
      <c r="R70" s="301"/>
    </row>
    <row r="71" spans="1:27">
      <c r="A71" s="256" t="s">
        <v>1117</v>
      </c>
      <c r="B71" s="307">
        <v>184007</v>
      </c>
      <c r="C71" s="307">
        <v>108600</v>
      </c>
      <c r="D71" s="258">
        <v>-40.96420244881989</v>
      </c>
      <c r="E71" s="310"/>
      <c r="F71" s="310"/>
      <c r="G71" s="301"/>
      <c r="H71" s="308"/>
      <c r="I71" s="305"/>
      <c r="J71" s="305"/>
      <c r="K71" s="305"/>
      <c r="L71" s="305"/>
      <c r="M71" s="305"/>
      <c r="N71" s="306"/>
      <c r="O71" s="306"/>
      <c r="P71" s="306"/>
      <c r="Q71" s="301"/>
      <c r="R71" s="301"/>
    </row>
    <row r="72" spans="1:27">
      <c r="A72" s="256" t="s">
        <v>1116</v>
      </c>
      <c r="B72" s="307">
        <v>102388</v>
      </c>
      <c r="C72" s="307">
        <v>158940</v>
      </c>
      <c r="D72" s="258">
        <v>56.130601242333086</v>
      </c>
      <c r="E72" s="305"/>
      <c r="F72" s="305"/>
      <c r="G72" s="301"/>
      <c r="H72" s="308"/>
      <c r="I72" s="305"/>
      <c r="J72" s="305"/>
      <c r="K72" s="305"/>
      <c r="L72" s="305"/>
      <c r="M72" s="305"/>
      <c r="N72" s="306"/>
      <c r="O72" s="306"/>
      <c r="P72" s="306"/>
      <c r="Q72" s="301"/>
      <c r="R72" s="301"/>
    </row>
    <row r="73" spans="1:27" ht="13.5" customHeight="1">
      <c r="A73" s="256"/>
      <c r="B73" s="259"/>
      <c r="C73" s="259"/>
      <c r="D73" s="264"/>
      <c r="E73" s="301"/>
      <c r="F73" s="301"/>
      <c r="G73" s="301"/>
      <c r="H73" s="301"/>
      <c r="I73" s="301"/>
      <c r="J73" s="301"/>
      <c r="K73" s="301"/>
      <c r="L73" s="301"/>
      <c r="M73" s="305"/>
      <c r="N73" s="306"/>
      <c r="O73" s="306"/>
      <c r="P73" s="306"/>
      <c r="Q73" s="301"/>
      <c r="R73" s="301"/>
    </row>
    <row r="74" spans="1:27" ht="15">
      <c r="A74" s="266" t="s">
        <v>26</v>
      </c>
      <c r="B74" s="311">
        <v>55197960</v>
      </c>
      <c r="C74" s="311">
        <v>60259074</v>
      </c>
      <c r="D74" s="268">
        <v>9.4850661147622084</v>
      </c>
      <c r="E74" s="304"/>
      <c r="F74" s="304"/>
      <c r="G74" s="301"/>
      <c r="H74" s="303"/>
      <c r="I74" s="304"/>
      <c r="J74" s="304"/>
      <c r="K74" s="304"/>
      <c r="L74" s="304"/>
      <c r="M74" s="305"/>
      <c r="N74" s="306"/>
      <c r="O74" s="306"/>
      <c r="P74" s="306"/>
      <c r="Q74" s="301"/>
      <c r="R74" s="301"/>
    </row>
    <row r="75" spans="1:27" ht="15">
      <c r="A75" s="295"/>
      <c r="B75" s="312"/>
      <c r="C75" s="312"/>
      <c r="D75" s="312"/>
      <c r="E75" s="312"/>
      <c r="F75" s="312"/>
      <c r="G75" s="312"/>
      <c r="H75" s="312"/>
      <c r="I75" s="312"/>
      <c r="J75" s="297"/>
      <c r="K75" s="303"/>
      <c r="L75" s="304"/>
      <c r="M75" s="304"/>
      <c r="N75" s="304"/>
      <c r="O75" s="304"/>
      <c r="P75" s="301"/>
      <c r="Q75" s="303"/>
      <c r="R75" s="304"/>
      <c r="S75" s="304"/>
      <c r="T75" s="304"/>
      <c r="U75" s="304"/>
      <c r="V75" s="305"/>
      <c r="W75" s="306"/>
      <c r="X75" s="306"/>
      <c r="Y75" s="306"/>
      <c r="Z75" s="301"/>
      <c r="AA75" s="301"/>
    </row>
    <row r="76" spans="1:27" ht="15">
      <c r="A76" s="272" t="s">
        <v>845</v>
      </c>
      <c r="B76" s="276"/>
      <c r="C76" s="274"/>
      <c r="D76" s="274"/>
      <c r="E76" s="274"/>
      <c r="F76" s="274"/>
      <c r="G76" s="274"/>
      <c r="H76" s="275"/>
      <c r="I76" s="313"/>
      <c r="J76" s="277"/>
      <c r="K76" s="301"/>
      <c r="L76" s="301"/>
      <c r="M76" s="301"/>
      <c r="N76" s="301"/>
      <c r="O76" s="301"/>
      <c r="P76" s="301"/>
      <c r="Q76" s="301"/>
      <c r="R76" s="301"/>
      <c r="S76" s="301"/>
      <c r="T76" s="301"/>
      <c r="U76" s="301"/>
      <c r="V76" s="301"/>
      <c r="W76" s="301"/>
      <c r="X76" s="301"/>
      <c r="Y76" s="301"/>
      <c r="Z76" s="301"/>
      <c r="AA76" s="301"/>
    </row>
    <row r="77" spans="1:27">
      <c r="A77" s="5" t="s">
        <v>1665</v>
      </c>
      <c r="B77" s="278"/>
      <c r="C77" s="279"/>
      <c r="D77" s="279"/>
      <c r="E77" s="279"/>
      <c r="F77" s="279"/>
      <c r="G77" s="279"/>
      <c r="H77" s="279"/>
      <c r="I77" s="314"/>
      <c r="J77" s="280"/>
    </row>
    <row r="78" spans="1:27">
      <c r="A78" s="281"/>
      <c r="B78" s="278"/>
      <c r="C78" s="279"/>
      <c r="D78" s="279"/>
      <c r="E78" s="279"/>
      <c r="F78" s="279"/>
      <c r="G78" s="279"/>
      <c r="H78" s="282"/>
      <c r="I78" s="283"/>
      <c r="J78" s="284"/>
      <c r="V78" s="41"/>
    </row>
    <row r="79" spans="1:27">
      <c r="A79" s="285" t="s">
        <v>1118</v>
      </c>
      <c r="B79" s="278"/>
      <c r="C79" s="279"/>
      <c r="D79" s="279"/>
      <c r="E79" s="279"/>
      <c r="F79" s="279"/>
      <c r="G79" s="279"/>
      <c r="H79" s="279"/>
      <c r="I79" s="280"/>
      <c r="J79" s="280"/>
    </row>
    <row r="80" spans="1:27">
      <c r="A80" s="286" t="s">
        <v>1119</v>
      </c>
      <c r="B80" s="287"/>
      <c r="C80" s="279"/>
      <c r="D80" s="279"/>
      <c r="E80" s="279"/>
      <c r="F80" s="279"/>
      <c r="G80" s="279"/>
      <c r="H80" s="279"/>
      <c r="I80" s="280"/>
      <c r="J80" s="280"/>
    </row>
    <row r="81" spans="1:10">
      <c r="A81" s="286" t="s">
        <v>1120</v>
      </c>
      <c r="B81" s="287"/>
      <c r="C81" s="279"/>
      <c r="D81" s="279"/>
      <c r="E81" s="279"/>
      <c r="F81" s="279"/>
      <c r="G81" s="279"/>
      <c r="H81" s="279"/>
      <c r="I81" s="280"/>
      <c r="J81" s="280"/>
    </row>
    <row r="82" spans="1:10">
      <c r="A82" s="288" t="s">
        <v>1121</v>
      </c>
      <c r="B82" s="289"/>
      <c r="C82" s="279"/>
      <c r="D82" s="279"/>
      <c r="E82" s="279"/>
      <c r="F82" s="279"/>
      <c r="G82" s="279"/>
      <c r="H82" s="279"/>
      <c r="I82" s="278"/>
      <c r="J82" s="278"/>
    </row>
    <row r="83" spans="1:10">
      <c r="A83" s="288" t="s">
        <v>1122</v>
      </c>
      <c r="B83" s="289"/>
      <c r="C83" s="279"/>
      <c r="D83" s="279"/>
      <c r="E83" s="279"/>
      <c r="F83" s="279"/>
      <c r="G83" s="279"/>
      <c r="H83" s="279"/>
      <c r="I83" s="278"/>
      <c r="J83" s="278"/>
    </row>
    <row r="84" spans="1:10">
      <c r="A84" s="286" t="s">
        <v>1123</v>
      </c>
      <c r="B84" s="289"/>
      <c r="C84" s="279"/>
      <c r="D84" s="279"/>
      <c r="E84" s="279"/>
      <c r="F84" s="279"/>
      <c r="G84" s="279"/>
      <c r="H84" s="279"/>
      <c r="I84" s="278"/>
      <c r="J84" s="278"/>
    </row>
    <row r="85" spans="1:10">
      <c r="A85" s="315" t="s">
        <v>1124</v>
      </c>
      <c r="B85" s="276"/>
      <c r="C85" s="276"/>
      <c r="D85" s="276"/>
      <c r="E85" s="276"/>
      <c r="F85" s="276"/>
      <c r="G85" s="276"/>
      <c r="H85" s="276"/>
      <c r="I85" s="276"/>
      <c r="J85" s="276"/>
    </row>
    <row r="86" spans="1:10">
      <c r="A86" s="53" t="s">
        <v>1125</v>
      </c>
      <c r="B86" s="298"/>
      <c r="C86" s="298"/>
      <c r="D86" s="298"/>
      <c r="E86" s="298"/>
      <c r="F86" s="298"/>
      <c r="G86" s="298"/>
      <c r="H86" s="298"/>
      <c r="I86" s="298"/>
      <c r="J86" s="298"/>
    </row>
    <row r="87" spans="1:10">
      <c r="B87" s="255"/>
      <c r="H87" s="255"/>
    </row>
    <row r="88" spans="1:10">
      <c r="B88" s="255"/>
      <c r="H88" s="255"/>
    </row>
  </sheetData>
  <mergeCells count="5">
    <mergeCell ref="B6:C6"/>
    <mergeCell ref="A1:J1"/>
    <mergeCell ref="A2:J2"/>
    <mergeCell ref="A3:J3"/>
    <mergeCell ref="A4:J4"/>
  </mergeCells>
  <hyperlinks>
    <hyperlink ref="A1:J1" location="'Sección D'!A1" display="TABLA D01c"/>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69"/>
  <sheetViews>
    <sheetView showGridLines="0" zoomScale="90" zoomScaleNormal="90" workbookViewId="0">
      <selection sqref="A1:D1"/>
    </sheetView>
  </sheetViews>
  <sheetFormatPr baseColWidth="10" defaultColWidth="11.42578125" defaultRowHeight="14.25"/>
  <cols>
    <col min="1" max="1" width="56.85546875" style="27" customWidth="1"/>
    <col min="2" max="3" width="17.140625" style="27" bestFit="1" customWidth="1"/>
    <col min="4" max="4" width="11.5703125" style="27" customWidth="1"/>
    <col min="5" max="5" width="13.85546875" style="27" bestFit="1" customWidth="1"/>
    <col min="6" max="7" width="11.42578125" style="27"/>
    <col min="8" max="9" width="13.85546875" style="27" bestFit="1" customWidth="1"/>
    <col min="10" max="16384" width="11.42578125" style="27"/>
  </cols>
  <sheetData>
    <row r="1" spans="1:10" ht="15">
      <c r="A1" s="881" t="s">
        <v>1129</v>
      </c>
      <c r="B1" s="881"/>
      <c r="C1" s="881"/>
      <c r="D1" s="881"/>
    </row>
    <row r="2" spans="1:10">
      <c r="A2" s="921" t="s">
        <v>1603</v>
      </c>
      <c r="B2" s="921"/>
      <c r="C2" s="921"/>
      <c r="D2" s="921"/>
    </row>
    <row r="3" spans="1:10">
      <c r="A3" s="921" t="s">
        <v>7</v>
      </c>
      <c r="B3" s="921"/>
      <c r="C3" s="921"/>
      <c r="D3" s="921"/>
    </row>
    <row r="4" spans="1:10">
      <c r="A4" s="952" t="s">
        <v>1131</v>
      </c>
      <c r="B4" s="952"/>
      <c r="C4" s="952"/>
      <c r="D4" s="952"/>
    </row>
    <row r="5" spans="1:10" ht="15" thickBot="1">
      <c r="A5" s="316"/>
      <c r="B5" s="316"/>
      <c r="C5" s="316"/>
      <c r="D5" s="317"/>
    </row>
    <row r="6" spans="1:10" ht="15">
      <c r="A6" s="318"/>
      <c r="B6" s="632">
        <v>2017</v>
      </c>
      <c r="C6" s="632">
        <v>2018</v>
      </c>
      <c r="D6" s="319" t="s">
        <v>1057</v>
      </c>
    </row>
    <row r="7" spans="1:10" ht="15.75" customHeight="1">
      <c r="A7" s="320" t="s">
        <v>1056</v>
      </c>
      <c r="B7" s="555" t="s">
        <v>1132</v>
      </c>
      <c r="C7" s="555" t="s">
        <v>1132</v>
      </c>
      <c r="D7" s="322" t="s">
        <v>1058</v>
      </c>
    </row>
    <row r="8" spans="1:10" ht="15.75" customHeight="1">
      <c r="A8" s="323"/>
      <c r="B8" s="324"/>
      <c r="C8" s="323"/>
      <c r="D8" s="323"/>
    </row>
    <row r="9" spans="1:10" ht="15.75" customHeight="1">
      <c r="A9" s="251" t="s">
        <v>1059</v>
      </c>
      <c r="B9" s="325">
        <f>SUM(B10:B12)</f>
        <v>148941673.69999999</v>
      </c>
      <c r="C9" s="720">
        <f>SUM(C10:C12)</f>
        <v>154989661.95999998</v>
      </c>
      <c r="D9" s="326">
        <f>100*(C9-B9)/B9</f>
        <v>4.0606420686408544</v>
      </c>
      <c r="E9" s="327"/>
      <c r="F9" s="328"/>
      <c r="H9" s="328"/>
      <c r="J9" s="328"/>
    </row>
    <row r="10" spans="1:10" ht="15.75" customHeight="1">
      <c r="A10" s="256" t="s">
        <v>1060</v>
      </c>
      <c r="B10" s="329">
        <v>147985181.62</v>
      </c>
      <c r="C10" s="752">
        <v>154091043.72999999</v>
      </c>
      <c r="D10" s="330">
        <f t="shared" ref="D10:D72" si="0">100*(C10-B10)/B10</f>
        <v>4.1259956187226692</v>
      </c>
      <c r="E10" s="41"/>
      <c r="F10" s="328"/>
      <c r="H10" s="328"/>
      <c r="J10" s="328"/>
    </row>
    <row r="11" spans="1:10" ht="15.75" customHeight="1">
      <c r="A11" s="256" t="s">
        <v>1061</v>
      </c>
      <c r="B11" s="329">
        <v>253602.79</v>
      </c>
      <c r="C11" s="752">
        <v>274657.38</v>
      </c>
      <c r="D11" s="330">
        <f t="shared" si="0"/>
        <v>8.3021917858238048</v>
      </c>
      <c r="E11" s="41"/>
      <c r="F11" s="328"/>
      <c r="H11" s="328"/>
      <c r="J11" s="328"/>
    </row>
    <row r="12" spans="1:10" ht="15.75" customHeight="1">
      <c r="A12" s="256" t="s">
        <v>1062</v>
      </c>
      <c r="B12" s="329">
        <v>702889.29</v>
      </c>
      <c r="C12" s="752">
        <v>623960.85</v>
      </c>
      <c r="D12" s="330">
        <f t="shared" si="0"/>
        <v>-11.229142501232314</v>
      </c>
      <c r="E12" s="41"/>
      <c r="F12" s="328"/>
      <c r="H12" s="328"/>
      <c r="J12" s="328"/>
    </row>
    <row r="13" spans="1:10" ht="15.75" customHeight="1">
      <c r="A13" s="331"/>
      <c r="B13" s="332"/>
      <c r="C13" s="332"/>
      <c r="D13" s="326"/>
      <c r="E13" s="41"/>
      <c r="F13" s="328"/>
      <c r="H13" s="328"/>
      <c r="J13" s="328"/>
    </row>
    <row r="14" spans="1:10" ht="15.75" customHeight="1">
      <c r="A14" s="251" t="s">
        <v>1063</v>
      </c>
      <c r="B14" s="325">
        <f>SUM(B15:B17)</f>
        <v>170021665.64000002</v>
      </c>
      <c r="C14" s="720">
        <f>SUM(C15:C17)</f>
        <v>186671814.41000003</v>
      </c>
      <c r="D14" s="326">
        <f t="shared" si="0"/>
        <v>9.7929570959824925</v>
      </c>
      <c r="E14" s="327"/>
      <c r="F14" s="328"/>
      <c r="H14" s="328"/>
      <c r="J14" s="328"/>
    </row>
    <row r="15" spans="1:10" ht="15.75" customHeight="1">
      <c r="A15" s="256" t="s">
        <v>1133</v>
      </c>
      <c r="B15" s="329">
        <v>64409567.590000004</v>
      </c>
      <c r="C15" s="752">
        <v>70497881.930000007</v>
      </c>
      <c r="D15" s="330">
        <f t="shared" si="0"/>
        <v>9.4524999434171839</v>
      </c>
      <c r="E15" s="41"/>
      <c r="F15" s="328"/>
      <c r="H15" s="328"/>
      <c r="J15" s="328"/>
    </row>
    <row r="16" spans="1:10" ht="15.75" customHeight="1">
      <c r="A16" s="256" t="s">
        <v>1065</v>
      </c>
      <c r="B16" s="329">
        <v>99116211.620000005</v>
      </c>
      <c r="C16" s="752">
        <v>109339193.23</v>
      </c>
      <c r="D16" s="330">
        <f t="shared" si="0"/>
        <v>10.314136752112478</v>
      </c>
      <c r="E16" s="41"/>
      <c r="F16" s="328"/>
      <c r="H16" s="328"/>
      <c r="J16" s="328"/>
    </row>
    <row r="17" spans="1:10" ht="15.75" customHeight="1">
      <c r="A17" s="256" t="s">
        <v>1066</v>
      </c>
      <c r="B17" s="329">
        <v>6495886.4299999997</v>
      </c>
      <c r="C17" s="752">
        <v>6834739.25</v>
      </c>
      <c r="D17" s="330">
        <f t="shared" si="0"/>
        <v>5.216421556187834</v>
      </c>
      <c r="E17" s="41"/>
      <c r="F17" s="328"/>
      <c r="H17" s="328"/>
      <c r="J17" s="328"/>
    </row>
    <row r="18" spans="1:10" ht="15.75" customHeight="1">
      <c r="A18" s="331"/>
      <c r="B18" s="332"/>
      <c r="C18" s="332"/>
      <c r="D18" s="326"/>
      <c r="E18" s="41"/>
      <c r="F18" s="328"/>
      <c r="H18" s="328"/>
      <c r="J18" s="328"/>
    </row>
    <row r="19" spans="1:10" ht="15.75" customHeight="1">
      <c r="A19" s="251" t="s">
        <v>1134</v>
      </c>
      <c r="B19" s="325">
        <f>SUM(B20:B37)</f>
        <v>54237107.092000008</v>
      </c>
      <c r="C19" s="720">
        <f>SUM(C20:C37)</f>
        <v>64697769.144000009</v>
      </c>
      <c r="D19" s="326">
        <f t="shared" si="0"/>
        <v>19.286910037911944</v>
      </c>
      <c r="E19" s="327"/>
      <c r="F19" s="328"/>
      <c r="H19" s="328"/>
      <c r="J19" s="328"/>
    </row>
    <row r="20" spans="1:10" ht="15.75" customHeight="1">
      <c r="A20" s="256" t="s">
        <v>1068</v>
      </c>
      <c r="B20" s="329">
        <v>4765381.3600000003</v>
      </c>
      <c r="C20" s="752">
        <v>5277600.3</v>
      </c>
      <c r="D20" s="330">
        <f t="shared" si="0"/>
        <v>10.748750232237436</v>
      </c>
      <c r="E20" s="41"/>
      <c r="F20" s="328"/>
      <c r="H20" s="328"/>
      <c r="J20" s="328"/>
    </row>
    <row r="21" spans="1:10" ht="15.75" customHeight="1">
      <c r="A21" s="256" t="s">
        <v>1069</v>
      </c>
      <c r="B21" s="329">
        <v>13895248.560000001</v>
      </c>
      <c r="C21" s="752">
        <v>20060316.93</v>
      </c>
      <c r="D21" s="330">
        <f t="shared" si="0"/>
        <v>44.368176239374868</v>
      </c>
      <c r="E21" s="41"/>
      <c r="F21" s="328"/>
      <c r="H21" s="328"/>
      <c r="J21" s="328"/>
    </row>
    <row r="22" spans="1:10" ht="15.75" customHeight="1">
      <c r="A22" s="256" t="s">
        <v>1070</v>
      </c>
      <c r="B22" s="329">
        <v>215262.95</v>
      </c>
      <c r="C22" s="752">
        <v>154194.04999999999</v>
      </c>
      <c r="D22" s="330">
        <f t="shared" si="0"/>
        <v>-28.369443046283635</v>
      </c>
      <c r="E22" s="41"/>
      <c r="F22" s="328"/>
      <c r="H22" s="328"/>
      <c r="J22" s="328"/>
    </row>
    <row r="23" spans="1:10" ht="15.75" customHeight="1">
      <c r="A23" s="256" t="s">
        <v>1135</v>
      </c>
      <c r="B23" s="329">
        <v>1146211.7</v>
      </c>
      <c r="C23" s="752">
        <v>726598.44</v>
      </c>
      <c r="D23" s="330">
        <f t="shared" si="0"/>
        <v>-36.608705006239248</v>
      </c>
      <c r="E23" s="41"/>
      <c r="F23" s="328"/>
      <c r="H23" s="328"/>
      <c r="J23" s="328"/>
    </row>
    <row r="24" spans="1:10" ht="15.75" customHeight="1">
      <c r="A24" s="256" t="s">
        <v>1072</v>
      </c>
      <c r="B24" s="329">
        <v>3662114.1</v>
      </c>
      <c r="C24" s="752">
        <v>5620344.6500000004</v>
      </c>
      <c r="D24" s="330">
        <f t="shared" si="0"/>
        <v>53.472679892742832</v>
      </c>
      <c r="E24" s="41"/>
      <c r="F24" s="328"/>
      <c r="H24" s="328"/>
      <c r="J24" s="328"/>
    </row>
    <row r="25" spans="1:10" ht="15.75" customHeight="1">
      <c r="A25" s="256" t="s">
        <v>1073</v>
      </c>
      <c r="B25" s="329">
        <v>1425.06</v>
      </c>
      <c r="C25" s="752">
        <v>1830.39</v>
      </c>
      <c r="D25" s="330">
        <f t="shared" si="0"/>
        <v>28.443012925771558</v>
      </c>
      <c r="E25" s="41"/>
      <c r="F25" s="328"/>
      <c r="H25" s="328"/>
      <c r="J25" s="328"/>
    </row>
    <row r="26" spans="1:10" ht="15.75" customHeight="1">
      <c r="A26" s="256" t="s">
        <v>1136</v>
      </c>
      <c r="B26" s="329">
        <v>1929482.9839999999</v>
      </c>
      <c r="C26" s="752">
        <v>1956401.574</v>
      </c>
      <c r="D26" s="330">
        <f t="shared" si="0"/>
        <v>1.3951193259136865</v>
      </c>
      <c r="E26" s="41"/>
      <c r="F26" s="328"/>
      <c r="H26" s="328"/>
      <c r="J26" s="328"/>
    </row>
    <row r="27" spans="1:10" ht="15.75" customHeight="1">
      <c r="A27" s="256" t="s">
        <v>1075</v>
      </c>
      <c r="B27" s="329">
        <v>4968994.0080000004</v>
      </c>
      <c r="C27" s="752">
        <v>5741669.3059999999</v>
      </c>
      <c r="D27" s="330">
        <f t="shared" si="0"/>
        <v>15.549934187000522</v>
      </c>
      <c r="E27" s="41"/>
      <c r="F27" s="328"/>
      <c r="H27" s="328"/>
      <c r="J27" s="328"/>
    </row>
    <row r="28" spans="1:10" ht="15.75" customHeight="1">
      <c r="A28" s="256" t="s">
        <v>1137</v>
      </c>
      <c r="B28" s="329">
        <v>1653877.5989999999</v>
      </c>
      <c r="C28" s="752">
        <v>1605036.11</v>
      </c>
      <c r="D28" s="330">
        <f t="shared" si="0"/>
        <v>-2.9531501623536913</v>
      </c>
      <c r="E28" s="41"/>
      <c r="F28" s="328"/>
      <c r="H28" s="328"/>
      <c r="J28" s="328"/>
    </row>
    <row r="29" spans="1:10" ht="15.75" customHeight="1">
      <c r="A29" s="256" t="s">
        <v>1077</v>
      </c>
      <c r="B29" s="329">
        <v>145112.82</v>
      </c>
      <c r="C29" s="752">
        <v>302661.33</v>
      </c>
      <c r="D29" s="330">
        <f t="shared" si="0"/>
        <v>108.56967013665643</v>
      </c>
      <c r="E29" s="41"/>
      <c r="F29" s="328"/>
      <c r="H29" s="328"/>
      <c r="J29" s="328"/>
    </row>
    <row r="30" spans="1:10" ht="15.75" customHeight="1">
      <c r="A30" s="256" t="s">
        <v>1078</v>
      </c>
      <c r="B30" s="329">
        <v>13072.01</v>
      </c>
      <c r="C30" s="752">
        <v>13527.03</v>
      </c>
      <c r="D30" s="330">
        <f t="shared" si="0"/>
        <v>3.4808724901526271</v>
      </c>
      <c r="E30" s="41"/>
      <c r="F30" s="328"/>
      <c r="H30" s="328"/>
      <c r="J30" s="328"/>
    </row>
    <row r="31" spans="1:10" ht="15.75" customHeight="1">
      <c r="A31" s="256" t="s">
        <v>1079</v>
      </c>
      <c r="B31" s="329">
        <v>747599.55599999998</v>
      </c>
      <c r="C31" s="752">
        <v>791774.99300000002</v>
      </c>
      <c r="D31" s="330">
        <f t="shared" si="0"/>
        <v>5.9089704702820915</v>
      </c>
      <c r="E31" s="41"/>
      <c r="F31" s="328"/>
      <c r="H31" s="328"/>
      <c r="J31" s="328"/>
    </row>
    <row r="32" spans="1:10" ht="15.75" customHeight="1">
      <c r="A32" s="256" t="s">
        <v>1080</v>
      </c>
      <c r="B32" s="329">
        <v>11264187.616</v>
      </c>
      <c r="C32" s="752">
        <v>12240057.153000001</v>
      </c>
      <c r="D32" s="330">
        <f t="shared" si="0"/>
        <v>8.6634701965887473</v>
      </c>
      <c r="E32" s="41"/>
      <c r="F32" s="328"/>
      <c r="H32" s="328"/>
      <c r="J32" s="328"/>
    </row>
    <row r="33" spans="1:10" ht="15.75" customHeight="1">
      <c r="A33" s="333" t="s">
        <v>1081</v>
      </c>
      <c r="B33" s="329">
        <v>8621983.4629999995</v>
      </c>
      <c r="C33" s="752">
        <v>9081109.6180000007</v>
      </c>
      <c r="D33" s="330">
        <f t="shared" si="0"/>
        <v>5.3250642032691777</v>
      </c>
      <c r="E33" s="41"/>
      <c r="F33" s="328"/>
      <c r="H33" s="328"/>
      <c r="J33" s="328"/>
    </row>
    <row r="34" spans="1:10" ht="15.75" customHeight="1">
      <c r="A34" s="148" t="s">
        <v>1082</v>
      </c>
      <c r="B34" s="329">
        <v>462889.038</v>
      </c>
      <c r="C34" s="752">
        <v>368619.04</v>
      </c>
      <c r="D34" s="330">
        <f t="shared" si="0"/>
        <v>-20.365571500096753</v>
      </c>
      <c r="E34" s="41"/>
      <c r="F34" s="328"/>
      <c r="H34" s="328"/>
      <c r="J34" s="328"/>
    </row>
    <row r="35" spans="1:10" ht="15.75" customHeight="1">
      <c r="A35" s="333" t="s">
        <v>1083</v>
      </c>
      <c r="B35" s="329">
        <v>354864.88299999997</v>
      </c>
      <c r="C35" s="752">
        <v>373284.13699999999</v>
      </c>
      <c r="D35" s="330">
        <f t="shared" si="0"/>
        <v>5.190497815474183</v>
      </c>
      <c r="E35" s="41"/>
      <c r="F35" s="328"/>
      <c r="H35" s="328"/>
      <c r="J35" s="328"/>
    </row>
    <row r="36" spans="1:10" ht="15.75" customHeight="1">
      <c r="A36" s="256" t="s">
        <v>1084</v>
      </c>
      <c r="B36" s="329">
        <v>42805.85</v>
      </c>
      <c r="C36" s="752">
        <v>35950.620000000003</v>
      </c>
      <c r="D36" s="330">
        <f t="shared" si="0"/>
        <v>-16.014703597755904</v>
      </c>
      <c r="E36" s="41"/>
      <c r="F36" s="328"/>
      <c r="H36" s="328"/>
      <c r="J36" s="328"/>
    </row>
    <row r="37" spans="1:10" ht="15.75" customHeight="1">
      <c r="A37" s="333" t="s">
        <v>1085</v>
      </c>
      <c r="B37" s="329">
        <v>346593.53499999997</v>
      </c>
      <c r="C37" s="752">
        <v>346793.473</v>
      </c>
      <c r="D37" s="330">
        <f>100*(C37-B37)/B37</f>
        <v>5.7686592451882797E-2</v>
      </c>
      <c r="E37" s="41"/>
      <c r="F37" s="328"/>
      <c r="H37" s="328"/>
      <c r="J37" s="328"/>
    </row>
    <row r="38" spans="1:10" ht="15.75" customHeight="1">
      <c r="A38" s="331"/>
      <c r="B38" s="259"/>
      <c r="C38" s="259"/>
      <c r="D38" s="326"/>
      <c r="E38" s="41"/>
      <c r="F38" s="328"/>
      <c r="H38" s="328"/>
      <c r="J38" s="328"/>
    </row>
    <row r="39" spans="1:10" ht="15.75" customHeight="1">
      <c r="A39" s="251" t="s">
        <v>1086</v>
      </c>
      <c r="B39" s="325">
        <f>SUM(B40:B54)</f>
        <v>15084432.674000002</v>
      </c>
      <c r="C39" s="720">
        <f>SUM(C40:C54)</f>
        <v>14935855.048999999</v>
      </c>
      <c r="D39" s="326">
        <f t="shared" si="0"/>
        <v>-0.98497323837771333</v>
      </c>
      <c r="E39" s="327"/>
      <c r="F39" s="328"/>
      <c r="H39" s="328"/>
      <c r="J39" s="328"/>
    </row>
    <row r="40" spans="1:10" ht="15.75" customHeight="1">
      <c r="A40" s="333" t="s">
        <v>1087</v>
      </c>
      <c r="B40" s="329">
        <v>623693.99199999997</v>
      </c>
      <c r="C40" s="752">
        <v>585243.33700000006</v>
      </c>
      <c r="D40" s="330">
        <f t="shared" si="0"/>
        <v>-6.1649872362406715</v>
      </c>
      <c r="E40" s="41"/>
      <c r="F40" s="328"/>
      <c r="H40" s="328"/>
      <c r="J40" s="328"/>
    </row>
    <row r="41" spans="1:10" ht="15.75" customHeight="1">
      <c r="A41" s="262" t="s">
        <v>1088</v>
      </c>
      <c r="B41" s="329">
        <v>2936494.625</v>
      </c>
      <c r="C41" s="752">
        <v>3114682.8829999999</v>
      </c>
      <c r="D41" s="330">
        <f t="shared" si="0"/>
        <v>6.0680600769020616</v>
      </c>
      <c r="E41" s="41"/>
      <c r="F41" s="328"/>
      <c r="H41" s="328"/>
      <c r="J41" s="328"/>
    </row>
    <row r="42" spans="1:10" ht="15.75" customHeight="1">
      <c r="A42" s="256" t="s">
        <v>1089</v>
      </c>
      <c r="B42" s="329">
        <v>366568.89299999998</v>
      </c>
      <c r="C42" s="752">
        <v>390775.45500000002</v>
      </c>
      <c r="D42" s="330">
        <f t="shared" si="0"/>
        <v>6.6035505091262712</v>
      </c>
      <c r="E42" s="41"/>
      <c r="F42" s="328"/>
      <c r="H42" s="328"/>
      <c r="J42" s="328"/>
    </row>
    <row r="43" spans="1:10" ht="15.75" customHeight="1">
      <c r="A43" s="333" t="s">
        <v>1090</v>
      </c>
      <c r="B43" s="329">
        <v>578741.85</v>
      </c>
      <c r="C43" s="752">
        <v>573724.39800000004</v>
      </c>
      <c r="D43" s="330">
        <f t="shared" si="0"/>
        <v>-0.86695855846608161</v>
      </c>
      <c r="E43" s="41"/>
      <c r="F43" s="328"/>
      <c r="H43" s="328"/>
      <c r="J43" s="328"/>
    </row>
    <row r="44" spans="1:10" ht="15.75" customHeight="1">
      <c r="A44" s="333" t="s">
        <v>1091</v>
      </c>
      <c r="B44" s="329">
        <v>292119.92800000001</v>
      </c>
      <c r="C44" s="752">
        <v>279321.43599999999</v>
      </c>
      <c r="D44" s="330">
        <f t="shared" si="0"/>
        <v>-4.3812457738247925</v>
      </c>
      <c r="E44" s="41"/>
      <c r="F44" s="328"/>
      <c r="H44" s="328"/>
      <c r="J44" s="328"/>
    </row>
    <row r="45" spans="1:10" ht="15.75" customHeight="1">
      <c r="A45" s="333" t="s">
        <v>1092</v>
      </c>
      <c r="B45" s="329">
        <v>2358586.1460000002</v>
      </c>
      <c r="C45" s="752">
        <v>2381141.139</v>
      </c>
      <c r="D45" s="330">
        <f t="shared" si="0"/>
        <v>0.95629294856376135</v>
      </c>
      <c r="E45" s="41"/>
      <c r="F45" s="328"/>
      <c r="H45" s="328"/>
      <c r="J45" s="328"/>
    </row>
    <row r="46" spans="1:10" ht="15.75" customHeight="1">
      <c r="A46" s="333" t="s">
        <v>1093</v>
      </c>
      <c r="B46" s="329">
        <v>970579.5</v>
      </c>
      <c r="C46" s="752">
        <v>884483.03500000003</v>
      </c>
      <c r="D46" s="330">
        <f t="shared" si="0"/>
        <v>-8.8706247144103045</v>
      </c>
      <c r="E46" s="41"/>
      <c r="F46" s="328"/>
      <c r="H46" s="328"/>
      <c r="J46" s="328"/>
    </row>
    <row r="47" spans="1:10" ht="15.75" customHeight="1">
      <c r="A47" s="333" t="s">
        <v>1094</v>
      </c>
      <c r="B47" s="329">
        <v>49384.671999999999</v>
      </c>
      <c r="C47" s="752">
        <v>57814.447999999997</v>
      </c>
      <c r="D47" s="330">
        <f t="shared" si="0"/>
        <v>17.0696203064789</v>
      </c>
      <c r="E47" s="41"/>
      <c r="F47" s="328"/>
      <c r="H47" s="328"/>
      <c r="J47" s="328"/>
    </row>
    <row r="48" spans="1:10" ht="15.75" customHeight="1">
      <c r="A48" s="333" t="s">
        <v>1095</v>
      </c>
      <c r="B48" s="329">
        <v>1611735.037</v>
      </c>
      <c r="C48" s="752">
        <v>1531302.344</v>
      </c>
      <c r="D48" s="330">
        <f t="shared" si="0"/>
        <v>-4.9904414282457505</v>
      </c>
      <c r="E48" s="41"/>
      <c r="F48" s="328"/>
      <c r="H48" s="328"/>
      <c r="J48" s="328"/>
    </row>
    <row r="49" spans="1:10" ht="15.75" customHeight="1">
      <c r="A49" s="333" t="s">
        <v>1096</v>
      </c>
      <c r="B49" s="329">
        <v>191453.674</v>
      </c>
      <c r="C49" s="752">
        <v>175051.307</v>
      </c>
      <c r="D49" s="330">
        <f t="shared" si="0"/>
        <v>-8.5672772202846303</v>
      </c>
      <c r="E49" s="41"/>
      <c r="F49" s="328"/>
      <c r="H49" s="328"/>
      <c r="J49" s="328"/>
    </row>
    <row r="50" spans="1:10" ht="15.75" customHeight="1">
      <c r="A50" s="333" t="s">
        <v>1097</v>
      </c>
      <c r="B50" s="329">
        <v>559791.53099999996</v>
      </c>
      <c r="C50" s="752">
        <v>557159.83200000005</v>
      </c>
      <c r="D50" s="330">
        <f t="shared" si="0"/>
        <v>-0.47012126019461092</v>
      </c>
      <c r="E50" s="41"/>
      <c r="F50" s="328"/>
      <c r="H50" s="328"/>
      <c r="J50" s="328"/>
    </row>
    <row r="51" spans="1:10" ht="15.75" customHeight="1">
      <c r="A51" s="333" t="s">
        <v>1098</v>
      </c>
      <c r="B51" s="329">
        <v>246381.823</v>
      </c>
      <c r="C51" s="752">
        <v>218990.39300000001</v>
      </c>
      <c r="D51" s="330">
        <f t="shared" si="0"/>
        <v>-11.117471924866791</v>
      </c>
      <c r="E51" s="41"/>
      <c r="F51" s="328"/>
      <c r="H51" s="328"/>
      <c r="J51" s="328"/>
    </row>
    <row r="52" spans="1:10" ht="15.75" customHeight="1">
      <c r="A52" s="148" t="s">
        <v>1099</v>
      </c>
      <c r="B52" s="329">
        <v>2173829.926</v>
      </c>
      <c r="C52" s="752">
        <v>2203805.0649999999</v>
      </c>
      <c r="D52" s="330">
        <f t="shared" si="0"/>
        <v>1.378909115266268</v>
      </c>
      <c r="E52" s="41"/>
      <c r="F52" s="328"/>
      <c r="H52" s="328"/>
      <c r="J52" s="328"/>
    </row>
    <row r="53" spans="1:10" ht="15.75" customHeight="1">
      <c r="A53" s="333" t="s">
        <v>1100</v>
      </c>
      <c r="B53" s="329">
        <v>624838.96299999999</v>
      </c>
      <c r="C53" s="752">
        <v>545483.34</v>
      </c>
      <c r="D53" s="330">
        <f t="shared" si="0"/>
        <v>-12.700171996156396</v>
      </c>
      <c r="E53" s="41"/>
      <c r="F53" s="328"/>
      <c r="H53" s="328"/>
      <c r="J53" s="328"/>
    </row>
    <row r="54" spans="1:10" ht="15.75" customHeight="1">
      <c r="A54" s="148" t="s">
        <v>1101</v>
      </c>
      <c r="B54" s="329">
        <v>1500232.1140000001</v>
      </c>
      <c r="C54" s="752">
        <v>1436876.6370000001</v>
      </c>
      <c r="D54" s="330">
        <f t="shared" si="0"/>
        <v>-4.2230449814247848</v>
      </c>
      <c r="E54" s="41"/>
      <c r="F54" s="328"/>
      <c r="H54" s="328"/>
      <c r="J54" s="328"/>
    </row>
    <row r="55" spans="1:10" ht="15.75" customHeight="1">
      <c r="A55" s="331"/>
      <c r="B55" s="334"/>
      <c r="C55" s="753"/>
      <c r="D55" s="326"/>
      <c r="E55" s="41"/>
      <c r="F55" s="328"/>
      <c r="H55" s="328"/>
      <c r="J55" s="328"/>
    </row>
    <row r="56" spans="1:10" ht="15.75" customHeight="1">
      <c r="A56" s="335" t="s">
        <v>1102</v>
      </c>
      <c r="B56" s="325">
        <f>SUM(B57:B62)</f>
        <v>2272359.6799999997</v>
      </c>
      <c r="C56" s="720">
        <f>SUM(C57:C62)</f>
        <v>2240254.6800000002</v>
      </c>
      <c r="D56" s="330">
        <f t="shared" si="0"/>
        <v>-1.4128485152491148</v>
      </c>
      <c r="E56" s="327"/>
      <c r="F56" s="328"/>
      <c r="H56" s="328"/>
      <c r="J56" s="328"/>
    </row>
    <row r="57" spans="1:10" ht="15.75" customHeight="1">
      <c r="A57" s="333" t="s">
        <v>1103</v>
      </c>
      <c r="B57" s="329">
        <v>569283.01</v>
      </c>
      <c r="C57" s="752">
        <v>534975.46</v>
      </c>
      <c r="D57" s="330">
        <f t="shared" si="0"/>
        <v>-6.0264489537462298</v>
      </c>
      <c r="E57" s="41"/>
      <c r="F57" s="328"/>
      <c r="H57" s="328"/>
      <c r="J57" s="328"/>
    </row>
    <row r="58" spans="1:10" ht="15.75" customHeight="1">
      <c r="A58" s="333" t="s">
        <v>1104</v>
      </c>
      <c r="B58" s="329">
        <v>323679.95</v>
      </c>
      <c r="C58" s="752">
        <v>280186.74</v>
      </c>
      <c r="D58" s="330">
        <f t="shared" si="0"/>
        <v>-13.437103533907496</v>
      </c>
      <c r="E58" s="41"/>
      <c r="F58" s="328"/>
      <c r="H58" s="328"/>
      <c r="J58" s="328"/>
    </row>
    <row r="59" spans="1:10" ht="15.75" customHeight="1">
      <c r="A59" s="333" t="s">
        <v>1105</v>
      </c>
      <c r="B59" s="329">
        <v>71509.86</v>
      </c>
      <c r="C59" s="752">
        <v>108056.17</v>
      </c>
      <c r="D59" s="330">
        <f t="shared" si="0"/>
        <v>51.106672562357133</v>
      </c>
      <c r="E59" s="41"/>
      <c r="F59" s="328"/>
      <c r="H59" s="328"/>
      <c r="J59" s="328"/>
    </row>
    <row r="60" spans="1:10" ht="15.75" customHeight="1">
      <c r="A60" s="333" t="s">
        <v>1106</v>
      </c>
      <c r="B60" s="329">
        <v>1269394.25</v>
      </c>
      <c r="C60" s="752">
        <v>1280497.95</v>
      </c>
      <c r="D60" s="330">
        <f t="shared" si="0"/>
        <v>0.87472430255611711</v>
      </c>
      <c r="E60" s="41"/>
      <c r="F60" s="328"/>
      <c r="H60" s="328"/>
      <c r="J60" s="328"/>
    </row>
    <row r="61" spans="1:10" ht="15.75" customHeight="1">
      <c r="A61" s="333" t="s">
        <v>1107</v>
      </c>
      <c r="B61" s="329">
        <v>21105.4</v>
      </c>
      <c r="C61" s="752">
        <v>18533.37</v>
      </c>
      <c r="D61" s="330">
        <f t="shared" si="0"/>
        <v>-12.18659679513301</v>
      </c>
      <c r="E61" s="41"/>
      <c r="F61" s="328"/>
      <c r="H61" s="328"/>
      <c r="J61" s="328"/>
    </row>
    <row r="62" spans="1:10" ht="15.75" customHeight="1">
      <c r="A62" s="333" t="s">
        <v>1108</v>
      </c>
      <c r="B62" s="329">
        <v>17387.21</v>
      </c>
      <c r="C62" s="752">
        <v>18004.990000000002</v>
      </c>
      <c r="D62" s="330">
        <f t="shared" si="0"/>
        <v>3.55307148185363</v>
      </c>
      <c r="E62" s="41"/>
      <c r="F62" s="328"/>
      <c r="H62" s="328"/>
      <c r="J62" s="328"/>
    </row>
    <row r="63" spans="1:10" ht="15.75" customHeight="1">
      <c r="A63" s="331"/>
      <c r="B63" s="332"/>
      <c r="C63" s="332"/>
      <c r="D63" s="326"/>
      <c r="E63" s="41"/>
      <c r="F63" s="328"/>
      <c r="H63" s="328"/>
      <c r="J63" s="328"/>
    </row>
    <row r="64" spans="1:10" ht="15.75" customHeight="1">
      <c r="A64" s="251" t="s">
        <v>1109</v>
      </c>
      <c r="B64" s="325">
        <f>SUM(B65:B72)</f>
        <v>139852386.54100001</v>
      </c>
      <c r="C64" s="720">
        <f>SUM(C65:C72)</f>
        <v>144506121.229</v>
      </c>
      <c r="D64" s="326">
        <f t="shared" si="0"/>
        <v>3.3276047717896291</v>
      </c>
      <c r="E64" s="327"/>
      <c r="F64" s="328"/>
      <c r="H64" s="328"/>
      <c r="J64" s="328"/>
    </row>
    <row r="65" spans="1:10" ht="15.75" customHeight="1">
      <c r="A65" s="256" t="s">
        <v>1110</v>
      </c>
      <c r="B65" s="329">
        <v>103659.47</v>
      </c>
      <c r="C65" s="752">
        <v>94013.59</v>
      </c>
      <c r="D65" s="330">
        <f t="shared" si="0"/>
        <v>-9.3053533845002345</v>
      </c>
      <c r="E65" s="41"/>
      <c r="F65" s="328"/>
      <c r="H65" s="328"/>
      <c r="J65" s="328"/>
    </row>
    <row r="66" spans="1:10" ht="15.75" customHeight="1">
      <c r="A66" s="333" t="s">
        <v>1138</v>
      </c>
      <c r="B66" s="329">
        <v>6681126.7410000004</v>
      </c>
      <c r="C66" s="752">
        <v>7132201.409</v>
      </c>
      <c r="D66" s="330">
        <f t="shared" si="0"/>
        <v>6.7514759932915869</v>
      </c>
      <c r="E66" s="41"/>
      <c r="F66" s="328"/>
      <c r="H66" s="328"/>
      <c r="J66" s="328"/>
    </row>
    <row r="67" spans="1:10" ht="15.75" customHeight="1">
      <c r="A67" s="333" t="s">
        <v>1139</v>
      </c>
      <c r="B67" s="329">
        <v>206.43</v>
      </c>
      <c r="C67" s="752">
        <v>466.61</v>
      </c>
      <c r="D67" s="330">
        <f t="shared" si="0"/>
        <v>126.03788209078138</v>
      </c>
      <c r="E67" s="41"/>
      <c r="F67" s="328"/>
      <c r="H67" s="328"/>
      <c r="J67" s="328"/>
    </row>
    <row r="68" spans="1:10" ht="15.75" customHeight="1">
      <c r="A68" s="256" t="s">
        <v>1113</v>
      </c>
      <c r="B68" s="329">
        <v>95.09</v>
      </c>
      <c r="C68" s="752">
        <v>106.58</v>
      </c>
      <c r="D68" s="330">
        <f t="shared" si="0"/>
        <v>12.083289515196125</v>
      </c>
      <c r="E68" s="41"/>
      <c r="F68" s="328"/>
      <c r="H68" s="328"/>
      <c r="J68" s="328"/>
    </row>
    <row r="69" spans="1:10" ht="15.75" customHeight="1">
      <c r="A69" s="256" t="s">
        <v>1114</v>
      </c>
      <c r="B69" s="329">
        <v>59766.080000000002</v>
      </c>
      <c r="C69" s="752">
        <v>43523.66</v>
      </c>
      <c r="D69" s="330">
        <f t="shared" si="0"/>
        <v>-27.176652710032172</v>
      </c>
      <c r="E69" s="41"/>
      <c r="F69" s="328"/>
      <c r="H69" s="328"/>
      <c r="J69" s="328"/>
    </row>
    <row r="70" spans="1:10" ht="15.75" customHeight="1">
      <c r="A70" s="256" t="s">
        <v>1115</v>
      </c>
      <c r="B70" s="329">
        <v>116184017.61</v>
      </c>
      <c r="C70" s="752">
        <v>118850852.26000001</v>
      </c>
      <c r="D70" s="330">
        <f t="shared" si="0"/>
        <v>2.2953541329168758</v>
      </c>
      <c r="E70" s="255"/>
      <c r="F70" s="41"/>
      <c r="H70" s="265"/>
      <c r="I70" s="265"/>
      <c r="J70" s="328"/>
    </row>
    <row r="71" spans="1:10" ht="15.75" customHeight="1">
      <c r="A71" s="256" t="s">
        <v>1140</v>
      </c>
      <c r="B71" s="329">
        <v>15495170.039999999</v>
      </c>
      <c r="C71" s="752">
        <v>16338670.58</v>
      </c>
      <c r="D71" s="330">
        <f t="shared" si="0"/>
        <v>5.4436352606815337</v>
      </c>
      <c r="E71" s="41"/>
      <c r="F71" s="328"/>
      <c r="H71" s="328"/>
      <c r="J71" s="328"/>
    </row>
    <row r="72" spans="1:10" ht="15.75" customHeight="1">
      <c r="A72" s="256" t="s">
        <v>1116</v>
      </c>
      <c r="B72" s="329">
        <v>1328345.08</v>
      </c>
      <c r="C72" s="752">
        <v>2046286.54</v>
      </c>
      <c r="D72" s="330">
        <f t="shared" si="0"/>
        <v>54.047812636156259</v>
      </c>
      <c r="E72" s="41"/>
      <c r="F72" s="328"/>
      <c r="H72" s="328"/>
      <c r="J72" s="328"/>
    </row>
    <row r="73" spans="1:10" ht="15.75" customHeight="1">
      <c r="A73" s="256"/>
      <c r="B73" s="40"/>
      <c r="C73" s="40"/>
      <c r="D73" s="326"/>
      <c r="E73"/>
      <c r="F73" s="328"/>
      <c r="H73" s="328"/>
      <c r="J73" s="328"/>
    </row>
    <row r="74" spans="1:10" ht="15.75" customHeight="1">
      <c r="A74" s="336" t="s">
        <v>26</v>
      </c>
      <c r="B74" s="337">
        <f>+B64+B56+B39+B19+B14+B9</f>
        <v>530409625.32700002</v>
      </c>
      <c r="C74" s="754">
        <f>+C64+C56+C39+C19+C14+C9</f>
        <v>568041476.472</v>
      </c>
      <c r="D74" s="338">
        <f>100*(C74-B74)/B74</f>
        <v>7.0948658071202555</v>
      </c>
      <c r="E74" s="327"/>
      <c r="F74" s="328"/>
      <c r="H74" s="328"/>
      <c r="J74" s="328"/>
    </row>
    <row r="75" spans="1:10">
      <c r="A75" s="272" t="s">
        <v>845</v>
      </c>
      <c r="B75" s="339"/>
      <c r="C75" s="340"/>
      <c r="D75" s="341"/>
    </row>
    <row r="76" spans="1:10">
      <c r="A76" s="5" t="s">
        <v>1665</v>
      </c>
      <c r="B76" s="340"/>
      <c r="C76" s="342"/>
      <c r="D76" s="340"/>
    </row>
    <row r="77" spans="1:10">
      <c r="A77" s="281"/>
      <c r="B77" s="340"/>
      <c r="C77" s="342"/>
      <c r="D77" s="342"/>
    </row>
    <row r="78" spans="1:10">
      <c r="A78" s="285" t="s">
        <v>1118</v>
      </c>
      <c r="B78" s="343"/>
      <c r="C78" s="344"/>
      <c r="D78" s="344"/>
      <c r="E78" s="52"/>
      <c r="F78" s="52"/>
    </row>
    <row r="79" spans="1:10">
      <c r="A79" s="286" t="s">
        <v>1141</v>
      </c>
      <c r="B79" s="345"/>
      <c r="C79" s="344"/>
      <c r="D79" s="344"/>
      <c r="E79" s="52"/>
      <c r="F79" s="52"/>
    </row>
    <row r="80" spans="1:10">
      <c r="A80" s="288" t="s">
        <v>1142</v>
      </c>
      <c r="B80" s="345"/>
      <c r="C80" s="344"/>
      <c r="D80" s="344"/>
      <c r="E80" s="52"/>
      <c r="F80" s="52"/>
    </row>
    <row r="81" spans="1:6">
      <c r="A81" s="288" t="s">
        <v>1143</v>
      </c>
      <c r="B81" s="345"/>
      <c r="C81" s="344"/>
      <c r="D81" s="344"/>
      <c r="E81" s="52"/>
      <c r="F81" s="52"/>
    </row>
    <row r="82" spans="1:6">
      <c r="A82" s="286" t="s">
        <v>1144</v>
      </c>
      <c r="B82" s="345"/>
      <c r="C82" s="344"/>
      <c r="D82" s="344"/>
      <c r="E82" s="52"/>
      <c r="F82" s="52"/>
    </row>
    <row r="83" spans="1:6">
      <c r="A83" s="288" t="s">
        <v>1145</v>
      </c>
      <c r="B83" s="345"/>
      <c r="C83" s="344"/>
      <c r="D83" s="344"/>
      <c r="E83" s="52"/>
      <c r="F83" s="52"/>
    </row>
    <row r="84" spans="1:6">
      <c r="A84" s="346" t="s">
        <v>1146</v>
      </c>
      <c r="B84" s="52"/>
      <c r="C84" s="52"/>
      <c r="D84" s="52"/>
      <c r="E84" s="52"/>
      <c r="F84" s="52"/>
    </row>
    <row r="85" spans="1:6">
      <c r="A85" s="52"/>
      <c r="B85" s="52"/>
      <c r="C85" s="52"/>
      <c r="D85" s="52"/>
      <c r="E85" s="52"/>
      <c r="F85" s="52"/>
    </row>
    <row r="86" spans="1:6">
      <c r="A86" s="921" t="s">
        <v>1130</v>
      </c>
      <c r="B86" s="921"/>
      <c r="C86" s="921"/>
      <c r="D86" s="921"/>
    </row>
    <row r="87" spans="1:6">
      <c r="A87" s="921" t="s">
        <v>7</v>
      </c>
      <c r="B87" s="921"/>
      <c r="C87" s="921"/>
      <c r="D87" s="921"/>
    </row>
    <row r="88" spans="1:6">
      <c r="A88" s="951" t="s">
        <v>1946</v>
      </c>
      <c r="B88" s="951"/>
      <c r="C88" s="951"/>
      <c r="D88" s="951"/>
    </row>
    <row r="89" spans="1:6" ht="15" thickBot="1">
      <c r="A89" s="316"/>
      <c r="B89" s="347"/>
      <c r="C89" s="316"/>
      <c r="D89" s="317"/>
    </row>
    <row r="90" spans="1:6" ht="15">
      <c r="A90" s="318"/>
      <c r="B90" s="498">
        <v>2017</v>
      </c>
      <c r="C90" s="498">
        <v>2018</v>
      </c>
      <c r="D90" s="319" t="s">
        <v>1057</v>
      </c>
    </row>
    <row r="91" spans="1:6">
      <c r="A91" s="320" t="s">
        <v>1056</v>
      </c>
      <c r="B91" s="348" t="s">
        <v>1604</v>
      </c>
      <c r="C91" s="555" t="s">
        <v>1604</v>
      </c>
      <c r="D91" s="322" t="s">
        <v>1058</v>
      </c>
    </row>
    <row r="92" spans="1:6" ht="12.75" customHeight="1">
      <c r="A92" s="323"/>
      <c r="B92" s="349"/>
    </row>
    <row r="93" spans="1:6">
      <c r="A93" s="251" t="s">
        <v>1059</v>
      </c>
      <c r="B93" s="350">
        <f>B9*'A02'!$L$12</f>
        <v>152766918.47908682</v>
      </c>
      <c r="C93" s="350">
        <f>SUM(C94:C96)</f>
        <v>154989661.95999998</v>
      </c>
      <c r="D93" s="326">
        <f>100*(C93-B93)/B93</f>
        <v>1.4549900613577194</v>
      </c>
    </row>
    <row r="94" spans="1:6">
      <c r="A94" s="256" t="s">
        <v>1060</v>
      </c>
      <c r="B94" s="351">
        <f>B10*'A02'!$L$12</f>
        <v>151785860.96857727</v>
      </c>
      <c r="C94" s="351">
        <f>+C10</f>
        <v>154091043.72999999</v>
      </c>
      <c r="D94" s="330">
        <f t="shared" ref="D94:D156" si="1">100*(C94-B94)/B94</f>
        <v>1.5187071751695915</v>
      </c>
    </row>
    <row r="95" spans="1:6">
      <c r="A95" s="256" t="s">
        <v>1061</v>
      </c>
      <c r="B95" s="351">
        <f>B11*'A02'!$L$12</f>
        <v>260116.02920505503</v>
      </c>
      <c r="C95" s="351">
        <f>+C11</f>
        <v>274657.38</v>
      </c>
      <c r="D95" s="330">
        <f t="shared" si="1"/>
        <v>5.5903324525539766</v>
      </c>
    </row>
    <row r="96" spans="1:6">
      <c r="A96" s="256" t="s">
        <v>1062</v>
      </c>
      <c r="B96" s="351">
        <f>B12*'A02'!$L$12</f>
        <v>720941.48130452505</v>
      </c>
      <c r="C96" s="351">
        <f>+C12</f>
        <v>623960.85</v>
      </c>
      <c r="D96" s="330">
        <f t="shared" si="1"/>
        <v>-13.451942192179191</v>
      </c>
    </row>
    <row r="97" spans="1:4" ht="7.15" customHeight="1">
      <c r="A97" s="331"/>
      <c r="B97" s="31"/>
      <c r="C97" s="31"/>
      <c r="D97" s="326"/>
    </row>
    <row r="98" spans="1:4">
      <c r="A98" s="251" t="s">
        <v>1063</v>
      </c>
      <c r="B98" s="350">
        <f>B14*'A02'!$L$12</f>
        <v>174388304.42325318</v>
      </c>
      <c r="C98" s="350">
        <f>SUM(C99:C101)</f>
        <v>186671814.41000003</v>
      </c>
      <c r="D98" s="326">
        <f t="shared" si="1"/>
        <v>7.0437693785552673</v>
      </c>
    </row>
    <row r="99" spans="1:4">
      <c r="A99" s="256" t="s">
        <v>1133</v>
      </c>
      <c r="B99" s="351">
        <f>B15*'A02'!$L$12</f>
        <v>66063788.03768447</v>
      </c>
      <c r="C99" s="351">
        <f>+C15</f>
        <v>70497881.930000007</v>
      </c>
      <c r="D99" s="330">
        <f t="shared" si="1"/>
        <v>6.7118371864874238</v>
      </c>
    </row>
    <row r="100" spans="1:4">
      <c r="A100" s="256" t="s">
        <v>1065</v>
      </c>
      <c r="B100" s="351">
        <f>B16*'A02'!$L$12</f>
        <v>101661797.16099471</v>
      </c>
      <c r="C100" s="351">
        <f>+C16</f>
        <v>109339193.23</v>
      </c>
      <c r="D100" s="330">
        <f t="shared" si="1"/>
        <v>7.5518988286692776</v>
      </c>
    </row>
    <row r="101" spans="1:4">
      <c r="A101" s="256" t="s">
        <v>1066</v>
      </c>
      <c r="B101" s="351">
        <f>B17*'A02'!$L$12</f>
        <v>6662719.2245739903</v>
      </c>
      <c r="C101" s="351">
        <f>+C17</f>
        <v>6834739.25</v>
      </c>
      <c r="D101" s="330">
        <f t="shared" si="1"/>
        <v>2.581829124534488</v>
      </c>
    </row>
    <row r="102" spans="1:4" ht="6.6" customHeight="1">
      <c r="A102" s="331"/>
      <c r="B102" s="31"/>
      <c r="C102" s="31"/>
      <c r="D102" s="326"/>
    </row>
    <row r="103" spans="1:4">
      <c r="A103" s="251" t="s">
        <v>1134</v>
      </c>
      <c r="B103" s="350">
        <f>B19*'A02'!$L$12</f>
        <v>55630069.891346112</v>
      </c>
      <c r="C103" s="350">
        <f>SUM(C104:C121)</f>
        <v>64697769.144000009</v>
      </c>
      <c r="D103" s="326">
        <f t="shared" si="1"/>
        <v>16.299996153814792</v>
      </c>
    </row>
    <row r="104" spans="1:4">
      <c r="A104" s="256" t="s">
        <v>1068</v>
      </c>
      <c r="B104" s="351">
        <f>B20*'A02'!$L$12</f>
        <v>4887769.8743416229</v>
      </c>
      <c r="C104" s="351">
        <f t="shared" ref="C104:C121" si="2">+C20</f>
        <v>5277600.3</v>
      </c>
      <c r="D104" s="330">
        <f t="shared" si="1"/>
        <v>7.9756296978054149</v>
      </c>
    </row>
    <row r="105" spans="1:4">
      <c r="A105" s="256" t="s">
        <v>1069</v>
      </c>
      <c r="B105" s="351">
        <f>B21*'A02'!$L$12</f>
        <v>14252117.968593558</v>
      </c>
      <c r="C105" s="351">
        <f t="shared" si="2"/>
        <v>20060316.93</v>
      </c>
      <c r="D105" s="330">
        <f t="shared" si="1"/>
        <v>40.753233829565417</v>
      </c>
    </row>
    <row r="106" spans="1:4">
      <c r="A106" s="256" t="s">
        <v>1070</v>
      </c>
      <c r="B106" s="351">
        <f>B22*'A02'!$L$12</f>
        <v>220791.51333061559</v>
      </c>
      <c r="C106" s="351">
        <f t="shared" si="2"/>
        <v>154194.04999999999</v>
      </c>
      <c r="D106" s="330">
        <f t="shared" si="1"/>
        <v>-30.163053971595296</v>
      </c>
    </row>
    <row r="107" spans="1:4">
      <c r="A107" s="256" t="s">
        <v>1135</v>
      </c>
      <c r="B107" s="351">
        <f>B23*'A02'!$L$12</f>
        <v>1175649.6686506318</v>
      </c>
      <c r="C107" s="351">
        <f t="shared" si="2"/>
        <v>726598.44</v>
      </c>
      <c r="D107" s="330">
        <f t="shared" si="1"/>
        <v>-38.196006907911318</v>
      </c>
    </row>
    <row r="108" spans="1:4">
      <c r="A108" s="256" t="s">
        <v>1072</v>
      </c>
      <c r="B108" s="351">
        <f>B24*'A02'!$L$12</f>
        <v>3756167.580758255</v>
      </c>
      <c r="C108" s="351">
        <f t="shared" si="2"/>
        <v>5620344.6500000004</v>
      </c>
      <c r="D108" s="330">
        <f t="shared" si="1"/>
        <v>49.62976302738403</v>
      </c>
    </row>
    <row r="109" spans="1:4">
      <c r="A109" s="256" t="s">
        <v>1073</v>
      </c>
      <c r="B109" s="351">
        <f>B25*'A02'!$L$12</f>
        <v>1461.6595841826334</v>
      </c>
      <c r="C109" s="351">
        <f t="shared" si="2"/>
        <v>1830.39</v>
      </c>
      <c r="D109" s="330">
        <f t="shared" si="1"/>
        <v>25.226832554418781</v>
      </c>
    </row>
    <row r="110" spans="1:4">
      <c r="A110" s="256" t="s">
        <v>1136</v>
      </c>
      <c r="B110" s="351">
        <f>B26*'A02'!$L$12</f>
        <v>1979037.5816322868</v>
      </c>
      <c r="C110" s="351">
        <f t="shared" si="2"/>
        <v>1956401.574</v>
      </c>
      <c r="D110" s="330">
        <f t="shared" si="1"/>
        <v>-1.1437886699259567</v>
      </c>
    </row>
    <row r="111" spans="1:4">
      <c r="A111" s="256" t="s">
        <v>1075</v>
      </c>
      <c r="B111" s="351">
        <f>B27*'A02'!$L$12</f>
        <v>5096611.8728609867</v>
      </c>
      <c r="C111" s="351">
        <f t="shared" si="2"/>
        <v>5741669.3059999999</v>
      </c>
      <c r="D111" s="330">
        <f t="shared" si="1"/>
        <v>12.656593227628097</v>
      </c>
    </row>
    <row r="112" spans="1:4">
      <c r="A112" s="256" t="s">
        <v>1137</v>
      </c>
      <c r="B112" s="351">
        <f>B28*'A02'!$L$12</f>
        <v>1696353.8683587443</v>
      </c>
      <c r="C112" s="351">
        <f t="shared" si="2"/>
        <v>1605036.11</v>
      </c>
      <c r="D112" s="330">
        <f t="shared" si="1"/>
        <v>-5.383178596285215</v>
      </c>
    </row>
    <row r="113" spans="1:4">
      <c r="A113" s="256" t="s">
        <v>1077</v>
      </c>
      <c r="B113" s="351">
        <f>B29*'A02'!$L$12</f>
        <v>148839.7289523033</v>
      </c>
      <c r="C113" s="351">
        <f t="shared" si="2"/>
        <v>302661.33</v>
      </c>
      <c r="D113" s="330">
        <f t="shared" si="1"/>
        <v>103.34713865072268</v>
      </c>
    </row>
    <row r="114" spans="1:4">
      <c r="A114" s="256" t="s">
        <v>1078</v>
      </c>
      <c r="B114" s="351">
        <f>B30*'A02'!$L$12</f>
        <v>13407.736306563391</v>
      </c>
      <c r="C114" s="351">
        <f t="shared" si="2"/>
        <v>13527.03</v>
      </c>
      <c r="D114" s="330">
        <f t="shared" si="1"/>
        <v>0.88973776563768536</v>
      </c>
    </row>
    <row r="115" spans="1:4">
      <c r="A115" s="256" t="s">
        <v>1079</v>
      </c>
      <c r="B115" s="351">
        <f>B31*'A02'!$L$12</f>
        <v>766800.03379372193</v>
      </c>
      <c r="C115" s="351">
        <f t="shared" si="2"/>
        <v>791774.99300000002</v>
      </c>
      <c r="D115" s="330">
        <f t="shared" si="1"/>
        <v>3.2570367899848893</v>
      </c>
    </row>
    <row r="116" spans="1:4">
      <c r="A116" s="256" t="s">
        <v>1080</v>
      </c>
      <c r="B116" s="351">
        <f>B32*'A02'!$L$12</f>
        <v>11553483.914331838</v>
      </c>
      <c r="C116" s="351">
        <f t="shared" si="2"/>
        <v>12240057.153000001</v>
      </c>
      <c r="D116" s="330">
        <f t="shared" si="1"/>
        <v>5.942564543812483</v>
      </c>
    </row>
    <row r="117" spans="1:4">
      <c r="A117" s="333" t="s">
        <v>1081</v>
      </c>
      <c r="B117" s="351">
        <f>B33*'A02'!$L$12</f>
        <v>8843420.4618459027</v>
      </c>
      <c r="C117" s="351">
        <f t="shared" si="2"/>
        <v>9081109.6180000007</v>
      </c>
      <c r="D117" s="330">
        <f t="shared" si="1"/>
        <v>2.6877513873685559</v>
      </c>
    </row>
    <row r="118" spans="1:4">
      <c r="A118" s="148" t="s">
        <v>1082</v>
      </c>
      <c r="B118" s="351">
        <f>B34*'A02'!$L$12</f>
        <v>474777.34187036281</v>
      </c>
      <c r="C118" s="351">
        <f t="shared" si="2"/>
        <v>368619.04</v>
      </c>
      <c r="D118" s="330">
        <f t="shared" si="1"/>
        <v>-22.359597332963961</v>
      </c>
    </row>
    <row r="119" spans="1:4">
      <c r="A119" s="333" t="s">
        <v>1083</v>
      </c>
      <c r="B119" s="351">
        <f>B35*'A02'!$L$12</f>
        <v>363978.82006848755</v>
      </c>
      <c r="C119" s="351">
        <f t="shared" si="2"/>
        <v>373284.13699999999</v>
      </c>
      <c r="D119" s="330">
        <f t="shared" si="1"/>
        <v>2.5565545076940239</v>
      </c>
    </row>
    <row r="120" spans="1:4">
      <c r="A120" s="256" t="s">
        <v>1084</v>
      </c>
      <c r="B120" s="351">
        <f>B36*'A02'!$L$12</f>
        <v>43905.225682837343</v>
      </c>
      <c r="C120" s="351">
        <f t="shared" si="2"/>
        <v>35950.620000000003</v>
      </c>
      <c r="D120" s="330">
        <f t="shared" si="1"/>
        <v>-18.117674056158684</v>
      </c>
    </row>
    <row r="121" spans="1:4">
      <c r="A121" s="333" t="s">
        <v>1085</v>
      </c>
      <c r="B121" s="351">
        <f>B37*'A02'!$L$12</f>
        <v>355495.04038320418</v>
      </c>
      <c r="C121" s="351">
        <f t="shared" si="2"/>
        <v>346793.473</v>
      </c>
      <c r="D121" s="330">
        <f>100*(C121-B121)/B121</f>
        <v>-2.4477324279473396</v>
      </c>
    </row>
    <row r="122" spans="1:4" ht="6.6" customHeight="1">
      <c r="A122" s="331"/>
      <c r="B122" s="351"/>
      <c r="C122" s="351"/>
      <c r="D122" s="326"/>
    </row>
    <row r="123" spans="1:4">
      <c r="A123" s="251" t="s">
        <v>1086</v>
      </c>
      <c r="B123" s="350">
        <f>B39*'A02'!$L$12</f>
        <v>15471843.70476315</v>
      </c>
      <c r="C123" s="350">
        <f>SUM(C124:C138)</f>
        <v>14935855.048999999</v>
      </c>
      <c r="D123" s="326">
        <f t="shared" si="1"/>
        <v>-3.4642843218364598</v>
      </c>
    </row>
    <row r="124" spans="1:4">
      <c r="A124" s="333" t="s">
        <v>1087</v>
      </c>
      <c r="B124" s="351">
        <f>B40*'A02'!$L$12</f>
        <v>639712.22334773745</v>
      </c>
      <c r="C124" s="351">
        <f t="shared" ref="C124:C138" si="3">+C40</f>
        <v>585243.33700000006</v>
      </c>
      <c r="D124" s="330">
        <f t="shared" si="1"/>
        <v>-8.5145920868435514</v>
      </c>
    </row>
    <row r="125" spans="1:4">
      <c r="A125" s="262" t="s">
        <v>1088</v>
      </c>
      <c r="B125" s="351">
        <f>B41*'A02'!$L$12</f>
        <v>3011912.1388096209</v>
      </c>
      <c r="C125" s="351">
        <f t="shared" si="3"/>
        <v>3114682.8829999999</v>
      </c>
      <c r="D125" s="330">
        <f t="shared" si="1"/>
        <v>3.4121428333230357</v>
      </c>
    </row>
    <row r="126" spans="1:4">
      <c r="A126" s="256" t="s">
        <v>1089</v>
      </c>
      <c r="B126" s="351">
        <f>B42*'A02'!$L$12</f>
        <v>375983.42225356703</v>
      </c>
      <c r="C126" s="351">
        <f t="shared" si="3"/>
        <v>390775.45500000002</v>
      </c>
      <c r="D126" s="330">
        <f t="shared" si="1"/>
        <v>3.9342247213381372</v>
      </c>
    </row>
    <row r="127" spans="1:4">
      <c r="A127" s="333" t="s">
        <v>1090</v>
      </c>
      <c r="B127" s="351">
        <f>B43*'A02'!$L$12</f>
        <v>593605.58279657562</v>
      </c>
      <c r="C127" s="351">
        <f t="shared" si="3"/>
        <v>573724.39800000004</v>
      </c>
      <c r="D127" s="330">
        <f t="shared" si="1"/>
        <v>-3.3492246994901853</v>
      </c>
    </row>
    <row r="128" spans="1:4">
      <c r="A128" s="333" t="s">
        <v>1091</v>
      </c>
      <c r="B128" s="351">
        <f>B44*'A02'!$L$12</f>
        <v>299622.39659518958</v>
      </c>
      <c r="C128" s="351">
        <f t="shared" si="3"/>
        <v>279321.43599999999</v>
      </c>
      <c r="D128" s="330">
        <f t="shared" si="1"/>
        <v>-6.7755150569126465</v>
      </c>
    </row>
    <row r="129" spans="1:4">
      <c r="A129" s="333" t="s">
        <v>1092</v>
      </c>
      <c r="B129" s="351">
        <f>B45*'A02'!$L$12</f>
        <v>2419161.3303448837</v>
      </c>
      <c r="C129" s="351">
        <f t="shared" si="3"/>
        <v>2381141.139</v>
      </c>
      <c r="D129" s="330">
        <f t="shared" si="1"/>
        <v>-1.5716269464121879</v>
      </c>
    </row>
    <row r="130" spans="1:4">
      <c r="A130" s="333" t="s">
        <v>1093</v>
      </c>
      <c r="B130" s="351">
        <f>B46*'A02'!$L$12</f>
        <v>995506.73542600893</v>
      </c>
      <c r="C130" s="351">
        <f t="shared" si="3"/>
        <v>884483.03500000003</v>
      </c>
      <c r="D130" s="330">
        <f t="shared" si="1"/>
        <v>-11.152481090798279</v>
      </c>
    </row>
    <row r="131" spans="1:4">
      <c r="A131" s="333" t="s">
        <v>1094</v>
      </c>
      <c r="B131" s="351">
        <f>B47*'A02'!$L$12</f>
        <v>50653.010498165509</v>
      </c>
      <c r="C131" s="351">
        <f t="shared" si="3"/>
        <v>57814.447999999997</v>
      </c>
      <c r="D131" s="330">
        <f t="shared" si="1"/>
        <v>14.138226793240356</v>
      </c>
    </row>
    <row r="132" spans="1:4">
      <c r="A132" s="333" t="s">
        <v>1095</v>
      </c>
      <c r="B132" s="351">
        <f>B48*'A02'!$L$12</f>
        <v>1653128.9657937218</v>
      </c>
      <c r="C132" s="351">
        <f t="shared" si="3"/>
        <v>1531302.344</v>
      </c>
      <c r="D132" s="330">
        <f t="shared" si="1"/>
        <v>-7.3694566071092229</v>
      </c>
    </row>
    <row r="133" spans="1:4">
      <c r="A133" s="333" t="s">
        <v>1096</v>
      </c>
      <c r="B133" s="351">
        <f>B49*'A02'!$L$12</f>
        <v>196370.74756787607</v>
      </c>
      <c r="C133" s="351">
        <f t="shared" si="3"/>
        <v>175051.307</v>
      </c>
      <c r="D133" s="330">
        <f t="shared" si="1"/>
        <v>-10.856729340762399</v>
      </c>
    </row>
    <row r="134" spans="1:4">
      <c r="A134" s="333" t="s">
        <v>1097</v>
      </c>
      <c r="B134" s="351">
        <f>B50*'A02'!$L$12</f>
        <v>574168.565836119</v>
      </c>
      <c r="C134" s="351">
        <f t="shared" si="3"/>
        <v>557159.83200000005</v>
      </c>
      <c r="D134" s="330">
        <f t="shared" si="1"/>
        <v>-2.9623241062231251</v>
      </c>
    </row>
    <row r="135" spans="1:4">
      <c r="A135" s="333" t="s">
        <v>1098</v>
      </c>
      <c r="B135" s="351">
        <f>B51*'A02'!$L$12</f>
        <v>252709.60728414188</v>
      </c>
      <c r="C135" s="351">
        <f t="shared" si="3"/>
        <v>218990.39300000001</v>
      </c>
      <c r="D135" s="330">
        <f t="shared" si="1"/>
        <v>-13.343067818640003</v>
      </c>
    </row>
    <row r="136" spans="1:4">
      <c r="A136" s="148" t="s">
        <v>1099</v>
      </c>
      <c r="B136" s="351">
        <f>B52*'A02'!$L$12</f>
        <v>2229660.0463986956</v>
      </c>
      <c r="C136" s="351">
        <f t="shared" si="3"/>
        <v>2203805.0649999999</v>
      </c>
      <c r="D136" s="330">
        <f t="shared" si="1"/>
        <v>-1.1595929810222005</v>
      </c>
    </row>
    <row r="137" spans="1:4">
      <c r="A137" s="333" t="s">
        <v>1100</v>
      </c>
      <c r="B137" s="351">
        <f>B53*'A02'!$L$12</f>
        <v>640886.60045169177</v>
      </c>
      <c r="C137" s="351">
        <f t="shared" si="3"/>
        <v>545483.34</v>
      </c>
      <c r="D137" s="330">
        <f t="shared" si="1"/>
        <v>-14.886137482739121</v>
      </c>
    </row>
    <row r="138" spans="1:4">
      <c r="A138" s="148" t="s">
        <v>1101</v>
      </c>
      <c r="B138" s="351">
        <f>B54*'A02'!$L$12</f>
        <v>1538762.331359152</v>
      </c>
      <c r="C138" s="351">
        <f t="shared" si="3"/>
        <v>1436876.6370000001</v>
      </c>
      <c r="D138" s="330">
        <f t="shared" si="1"/>
        <v>-6.6212755721124701</v>
      </c>
    </row>
    <row r="139" spans="1:4" ht="6.6" customHeight="1">
      <c r="A139" s="331"/>
      <c r="B139" s="31"/>
      <c r="C139" s="31"/>
      <c r="D139" s="326"/>
    </row>
    <row r="140" spans="1:4">
      <c r="A140" s="335" t="s">
        <v>1102</v>
      </c>
      <c r="B140" s="352">
        <f>B56*'A02'!$L$12</f>
        <v>2330720.3240440274</v>
      </c>
      <c r="C140" s="352">
        <f>SUM(C141:C146)</f>
        <v>2240254.6800000002</v>
      </c>
      <c r="D140" s="330">
        <f t="shared" si="1"/>
        <v>-3.8814457106144968</v>
      </c>
    </row>
    <row r="141" spans="1:4">
      <c r="A141" s="333" t="s">
        <v>1103</v>
      </c>
      <c r="B141" s="351">
        <f>B57*'A02'!$L$12</f>
        <v>583903.81294741132</v>
      </c>
      <c r="C141" s="351">
        <f t="shared" ref="C141:C146" si="4">+C57</f>
        <v>534975.46</v>
      </c>
      <c r="D141" s="330">
        <f t="shared" si="1"/>
        <v>-8.3795227677025022</v>
      </c>
    </row>
    <row r="142" spans="1:4">
      <c r="A142" s="333" t="s">
        <v>1104</v>
      </c>
      <c r="B142" s="351">
        <f>B58*'A02'!$L$12</f>
        <v>331992.96950672648</v>
      </c>
      <c r="C142" s="351">
        <f t="shared" si="4"/>
        <v>280186.74</v>
      </c>
      <c r="D142" s="330">
        <f t="shared" si="1"/>
        <v>-15.604616442239704</v>
      </c>
    </row>
    <row r="143" spans="1:4">
      <c r="A143" s="333" t="s">
        <v>1105</v>
      </c>
      <c r="B143" s="351">
        <f>B59*'A02'!$L$12</f>
        <v>73346.436102731343</v>
      </c>
      <c r="C143" s="351">
        <f t="shared" si="4"/>
        <v>108056.17</v>
      </c>
      <c r="D143" s="330">
        <f t="shared" si="1"/>
        <v>47.322999918705122</v>
      </c>
    </row>
    <row r="144" spans="1:4">
      <c r="A144" s="333" t="s">
        <v>1106</v>
      </c>
      <c r="B144" s="351">
        <f>B60*'A02'!$L$12</f>
        <v>1301995.8960456583</v>
      </c>
      <c r="C144" s="351">
        <f t="shared" si="4"/>
        <v>1280497.95</v>
      </c>
      <c r="D144" s="330">
        <f t="shared" si="1"/>
        <v>-1.6511531342725854</v>
      </c>
    </row>
    <row r="145" spans="1:4">
      <c r="A145" s="333" t="s">
        <v>1107</v>
      </c>
      <c r="B145" s="351">
        <f>B61*'A02'!$L$12</f>
        <v>21647.446555238483</v>
      </c>
      <c r="C145" s="351">
        <f t="shared" si="4"/>
        <v>18533.37</v>
      </c>
      <c r="D145" s="330">
        <f t="shared" si="1"/>
        <v>-14.385422074110195</v>
      </c>
    </row>
    <row r="146" spans="1:4">
      <c r="A146" s="333" t="s">
        <v>1108</v>
      </c>
      <c r="B146" s="351">
        <f>B62*'A02'!$L$12</f>
        <v>17833.76288626172</v>
      </c>
      <c r="C146" s="351">
        <f t="shared" si="4"/>
        <v>18004.990000000002</v>
      </c>
      <c r="D146" s="330">
        <f t="shared" si="1"/>
        <v>0.96012891295188485</v>
      </c>
    </row>
    <row r="147" spans="1:4" ht="5.45" customHeight="1">
      <c r="A147" s="331"/>
      <c r="B147" s="31"/>
      <c r="C147" s="31"/>
      <c r="D147" s="326"/>
    </row>
    <row r="148" spans="1:4">
      <c r="A148" s="251" t="s">
        <v>1109</v>
      </c>
      <c r="B148" s="350">
        <f>B64*'A02'!$L$12</f>
        <v>143444192.63642722</v>
      </c>
      <c r="C148" s="350">
        <f>SUM(C149:C156)</f>
        <v>144506121.229</v>
      </c>
      <c r="D148" s="326">
        <f t="shared" si="1"/>
        <v>0.74030783195548122</v>
      </c>
    </row>
    <row r="149" spans="1:4">
      <c r="A149" s="256" t="s">
        <v>1110</v>
      </c>
      <c r="B149" s="351">
        <f>B65*'A02'!$L$12</f>
        <v>106321.73930697105</v>
      </c>
      <c r="C149" s="351">
        <f t="shared" ref="C149:C156" si="5">+C65</f>
        <v>94013.59</v>
      </c>
      <c r="D149" s="330">
        <f t="shared" si="1"/>
        <v>-11.576324265571966</v>
      </c>
    </row>
    <row r="150" spans="1:4">
      <c r="A150" s="333" t="s">
        <v>1138</v>
      </c>
      <c r="B150" s="351">
        <f>B66*'A02'!$L$12</f>
        <v>6852717.0323505914</v>
      </c>
      <c r="C150" s="351">
        <f t="shared" si="5"/>
        <v>7132201.409</v>
      </c>
      <c r="D150" s="330">
        <f t="shared" si="1"/>
        <v>4.078446189008055</v>
      </c>
    </row>
    <row r="151" spans="1:4">
      <c r="A151" s="333" t="s">
        <v>1139</v>
      </c>
      <c r="B151" s="351">
        <f>B67*'A02'!$L$12</f>
        <v>211.73170811251529</v>
      </c>
      <c r="C151" s="351">
        <f t="shared" si="5"/>
        <v>466.61</v>
      </c>
      <c r="D151" s="330">
        <f t="shared" si="1"/>
        <v>120.37795102094067</v>
      </c>
    </row>
    <row r="152" spans="1:4">
      <c r="A152" s="256" t="s">
        <v>1113</v>
      </c>
      <c r="B152" s="351">
        <f>B68*'A02'!$L$12</f>
        <v>97.532181002853648</v>
      </c>
      <c r="C152" s="351">
        <f t="shared" si="5"/>
        <v>106.58</v>
      </c>
      <c r="D152" s="330">
        <f t="shared" si="1"/>
        <v>9.2767524565882766</v>
      </c>
    </row>
    <row r="153" spans="1:4">
      <c r="A153" s="256" t="s">
        <v>1114</v>
      </c>
      <c r="B153" s="351">
        <f>B69*'A02'!$L$12</f>
        <v>61301.042511210762</v>
      </c>
      <c r="C153" s="351">
        <f t="shared" si="5"/>
        <v>43523.66</v>
      </c>
      <c r="D153" s="330">
        <f t="shared" si="1"/>
        <v>-29.00013080195108</v>
      </c>
    </row>
    <row r="154" spans="1:4">
      <c r="A154" s="256" t="s">
        <v>1115</v>
      </c>
      <c r="B154" s="351">
        <f>B70*'A02'!$L$12</f>
        <v>119167952.8360212</v>
      </c>
      <c r="C154" s="351">
        <f t="shared" si="5"/>
        <v>118850852.26000001</v>
      </c>
      <c r="D154" s="330">
        <f t="shared" si="1"/>
        <v>-0.26609551349559113</v>
      </c>
    </row>
    <row r="155" spans="1:4">
      <c r="A155" s="256" t="s">
        <v>1140</v>
      </c>
      <c r="B155" s="351">
        <f>B71*'A02'!$L$12</f>
        <v>15893129.971724417</v>
      </c>
      <c r="C155" s="351">
        <f t="shared" si="5"/>
        <v>16338670.58</v>
      </c>
      <c r="D155" s="330">
        <f t="shared" si="1"/>
        <v>2.8033534556644759</v>
      </c>
    </row>
    <row r="156" spans="1:4">
      <c r="A156" s="256" t="s">
        <v>1116</v>
      </c>
      <c r="B156" s="351">
        <f>B72*'A02'!$L$12</f>
        <v>1362460.7506237261</v>
      </c>
      <c r="C156" s="351">
        <f t="shared" si="5"/>
        <v>2046286.54</v>
      </c>
      <c r="D156" s="330">
        <f t="shared" si="1"/>
        <v>50.19049459320005</v>
      </c>
    </row>
    <row r="157" spans="1:4" ht="6" customHeight="1">
      <c r="A157" s="256"/>
      <c r="B157" s="353"/>
      <c r="C157" s="40"/>
      <c r="D157" s="326"/>
    </row>
    <row r="158" spans="1:4">
      <c r="A158" s="336" t="s">
        <v>26</v>
      </c>
      <c r="B158" s="354">
        <f>+B148+B140+B123+B103+B98+B93</f>
        <v>544032049.45892048</v>
      </c>
      <c r="C158" s="355">
        <f>+C148+C140+C123+C103+C98+C93</f>
        <v>568041476.472</v>
      </c>
      <c r="D158" s="338">
        <f>100*(C158-B158)/B158</f>
        <v>4.4132376092472212</v>
      </c>
    </row>
    <row r="159" spans="1:4" ht="15">
      <c r="A159" s="356"/>
      <c r="B159" s="357"/>
      <c r="C159" s="304"/>
      <c r="D159" s="326"/>
    </row>
    <row r="160" spans="1:4">
      <c r="A160" s="272" t="s">
        <v>845</v>
      </c>
    </row>
    <row r="161" spans="1:1">
      <c r="A161" s="5" t="s">
        <v>1665</v>
      </c>
    </row>
    <row r="162" spans="1:1">
      <c r="A162" s="281"/>
    </row>
    <row r="163" spans="1:1">
      <c r="A163" s="358" t="s">
        <v>1118</v>
      </c>
    </row>
    <row r="164" spans="1:1">
      <c r="A164" s="359" t="s">
        <v>1141</v>
      </c>
    </row>
    <row r="165" spans="1:1">
      <c r="A165" s="346" t="s">
        <v>1142</v>
      </c>
    </row>
    <row r="166" spans="1:1">
      <c r="A166" s="346" t="s">
        <v>1143</v>
      </c>
    </row>
    <row r="167" spans="1:1">
      <c r="A167" s="359" t="s">
        <v>1144</v>
      </c>
    </row>
    <row r="168" spans="1:1">
      <c r="A168" s="346" t="s">
        <v>1145</v>
      </c>
    </row>
    <row r="169" spans="1:1">
      <c r="A169" s="346" t="s">
        <v>1146</v>
      </c>
    </row>
  </sheetData>
  <mergeCells count="7">
    <mergeCell ref="A88:D88"/>
    <mergeCell ref="A1:D1"/>
    <mergeCell ref="A2:D2"/>
    <mergeCell ref="A3:D3"/>
    <mergeCell ref="A4:D4"/>
    <mergeCell ref="A86:D86"/>
    <mergeCell ref="A87:D87"/>
  </mergeCells>
  <hyperlinks>
    <hyperlink ref="A1:D1" location="'Sección D'!A1" display="TABLA D02a"/>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68"/>
  <sheetViews>
    <sheetView showGridLines="0" zoomScale="90" zoomScaleNormal="90" workbookViewId="0">
      <selection sqref="A1:D1"/>
    </sheetView>
  </sheetViews>
  <sheetFormatPr baseColWidth="10" defaultColWidth="11.42578125" defaultRowHeight="14.25"/>
  <cols>
    <col min="1" max="1" width="57.5703125" style="27" customWidth="1"/>
    <col min="2" max="2" width="14.28515625" style="27" customWidth="1"/>
    <col min="3" max="3" width="15.140625" style="27" bestFit="1" customWidth="1"/>
    <col min="4" max="4" width="11.28515625" style="27" customWidth="1"/>
    <col min="5" max="5" width="4.140625" style="27" customWidth="1"/>
    <col min="6" max="6" width="13.85546875" style="27" bestFit="1" customWidth="1"/>
    <col min="7" max="8" width="11.42578125" style="27"/>
    <col min="9" max="10" width="12.7109375" style="27" bestFit="1" customWidth="1"/>
    <col min="11" max="16384" width="11.42578125" style="27"/>
  </cols>
  <sheetData>
    <row r="1" spans="1:9" ht="15">
      <c r="A1" s="881" t="s">
        <v>1147</v>
      </c>
      <c r="B1" s="881"/>
      <c r="C1" s="881"/>
      <c r="D1" s="881"/>
      <c r="E1" s="203"/>
    </row>
    <row r="2" spans="1:9">
      <c r="A2" s="912" t="s">
        <v>1603</v>
      </c>
      <c r="B2" s="912"/>
      <c r="C2" s="912"/>
      <c r="D2" s="912"/>
      <c r="E2" s="360"/>
    </row>
    <row r="3" spans="1:9">
      <c r="A3" s="912" t="s">
        <v>8</v>
      </c>
      <c r="B3" s="912"/>
      <c r="C3" s="912"/>
      <c r="D3" s="912"/>
      <c r="E3" s="360"/>
    </row>
    <row r="4" spans="1:9">
      <c r="A4" s="952" t="s">
        <v>1131</v>
      </c>
      <c r="B4" s="952"/>
      <c r="C4" s="952"/>
      <c r="D4" s="952"/>
      <c r="E4" s="361"/>
    </row>
    <row r="5" spans="1:9" ht="15" thickBot="1">
      <c r="A5" s="316"/>
      <c r="B5" s="316"/>
      <c r="C5" s="316"/>
      <c r="D5" s="362"/>
      <c r="E5" s="363"/>
    </row>
    <row r="6" spans="1:9" ht="15">
      <c r="A6" s="318"/>
      <c r="B6" s="632">
        <v>2017</v>
      </c>
      <c r="C6" s="632">
        <v>2018</v>
      </c>
      <c r="D6" s="500" t="s">
        <v>1057</v>
      </c>
      <c r="E6" s="364"/>
    </row>
    <row r="7" spans="1:9">
      <c r="A7" s="320" t="s">
        <v>1056</v>
      </c>
      <c r="B7" s="365" t="s">
        <v>1132</v>
      </c>
      <c r="C7" s="365" t="s">
        <v>1132</v>
      </c>
      <c r="D7" s="322" t="s">
        <v>1148</v>
      </c>
      <c r="E7" s="366"/>
    </row>
    <row r="8" spans="1:9" ht="4.5" customHeight="1">
      <c r="A8" s="323"/>
      <c r="B8" s="324"/>
      <c r="C8" s="323"/>
      <c r="D8" s="367"/>
      <c r="E8" s="367"/>
    </row>
    <row r="9" spans="1:9" ht="15">
      <c r="A9" s="251" t="s">
        <v>1059</v>
      </c>
      <c r="B9" s="325">
        <f>SUM(B10:B12)</f>
        <v>77476457.649999991</v>
      </c>
      <c r="C9" s="720">
        <f>SUM(C10:C12)</f>
        <v>81467886.540000007</v>
      </c>
      <c r="D9" s="368">
        <f>100*(C9-B9)/B9</f>
        <v>5.1517957984492542</v>
      </c>
      <c r="E9" s="327"/>
      <c r="F9"/>
      <c r="G9"/>
      <c r="H9"/>
      <c r="I9"/>
    </row>
    <row r="10" spans="1:9" ht="15">
      <c r="A10" s="333" t="s">
        <v>1149</v>
      </c>
      <c r="B10" s="369">
        <v>76913324.780000001</v>
      </c>
      <c r="C10" s="755">
        <v>80942610.079999998</v>
      </c>
      <c r="D10" s="370">
        <f t="shared" ref="D10:D72" si="0">100*(C10-B10)/B10</f>
        <v>5.2387350456181867</v>
      </c>
      <c r="E10" s="41"/>
      <c r="F10"/>
      <c r="G10"/>
      <c r="H10"/>
      <c r="I10"/>
    </row>
    <row r="11" spans="1:9" ht="15">
      <c r="A11" s="256" t="s">
        <v>1061</v>
      </c>
      <c r="B11" s="369">
        <v>88312.8</v>
      </c>
      <c r="C11" s="755">
        <v>104719.76</v>
      </c>
      <c r="D11" s="370">
        <f t="shared" si="0"/>
        <v>18.578235544564311</v>
      </c>
      <c r="E11" s="41"/>
      <c r="F11"/>
      <c r="G11"/>
      <c r="H11"/>
      <c r="I11"/>
    </row>
    <row r="12" spans="1:9" ht="15">
      <c r="A12" s="256" t="s">
        <v>1062</v>
      </c>
      <c r="B12" s="369">
        <v>474820.07</v>
      </c>
      <c r="C12" s="755">
        <v>420556.7</v>
      </c>
      <c r="D12" s="370">
        <f t="shared" si="0"/>
        <v>-11.428196369205708</v>
      </c>
      <c r="E12" s="41"/>
      <c r="F12"/>
      <c r="G12"/>
      <c r="H12"/>
      <c r="I12"/>
    </row>
    <row r="13" spans="1:9" ht="15" customHeight="1">
      <c r="A13" s="331"/>
      <c r="B13" s="122"/>
      <c r="C13" s="122"/>
      <c r="D13" s="371"/>
      <c r="E13" s="41"/>
      <c r="F13"/>
      <c r="G13"/>
      <c r="H13"/>
      <c r="I13"/>
    </row>
    <row r="14" spans="1:9" ht="15">
      <c r="A14" s="251" t="s">
        <v>1063</v>
      </c>
      <c r="B14" s="325">
        <f>SUM(B15:B17)</f>
        <v>76984718.719999999</v>
      </c>
      <c r="C14" s="720">
        <f>SUM(C15:C17)</f>
        <v>84814124.570000008</v>
      </c>
      <c r="D14" s="368">
        <f t="shared" si="0"/>
        <v>10.170077880619695</v>
      </c>
      <c r="E14" s="327"/>
      <c r="F14"/>
      <c r="G14"/>
      <c r="H14"/>
      <c r="I14"/>
    </row>
    <row r="15" spans="1:9" ht="15">
      <c r="A15" s="256" t="s">
        <v>1133</v>
      </c>
      <c r="B15" s="369">
        <v>29930566.239999998</v>
      </c>
      <c r="C15" s="755">
        <v>32511326.09</v>
      </c>
      <c r="D15" s="370">
        <f t="shared" si="0"/>
        <v>8.6224892282559154</v>
      </c>
      <c r="E15" s="41"/>
      <c r="F15"/>
      <c r="G15"/>
      <c r="H15"/>
      <c r="I15"/>
    </row>
    <row r="16" spans="1:9" ht="15">
      <c r="A16" s="256" t="s">
        <v>1065</v>
      </c>
      <c r="B16" s="369">
        <v>44585807.82</v>
      </c>
      <c r="C16" s="755">
        <v>49650334.939999998</v>
      </c>
      <c r="D16" s="370">
        <f t="shared" si="0"/>
        <v>11.359056542042032</v>
      </c>
      <c r="E16" s="41"/>
      <c r="F16"/>
      <c r="G16"/>
      <c r="H16"/>
      <c r="I16"/>
    </row>
    <row r="17" spans="1:9" ht="15">
      <c r="A17" s="256" t="s">
        <v>1066</v>
      </c>
      <c r="B17" s="369">
        <v>2468344.66</v>
      </c>
      <c r="C17" s="755">
        <v>2652463.54</v>
      </c>
      <c r="D17" s="370">
        <f t="shared" si="0"/>
        <v>7.4592046639062097</v>
      </c>
      <c r="E17" s="41"/>
      <c r="F17"/>
      <c r="G17"/>
      <c r="H17"/>
      <c r="I17"/>
    </row>
    <row r="18" spans="1:9" ht="16.5" customHeight="1">
      <c r="A18" s="331"/>
      <c r="B18" s="122"/>
      <c r="C18" s="122"/>
      <c r="D18" s="371"/>
      <c r="E18" s="41"/>
      <c r="F18"/>
      <c r="G18"/>
      <c r="H18"/>
      <c r="I18"/>
    </row>
    <row r="19" spans="1:9" ht="15">
      <c r="A19" s="251" t="s">
        <v>1134</v>
      </c>
      <c r="B19" s="325">
        <f>SUM(B20:B37)</f>
        <v>31257833.324999999</v>
      </c>
      <c r="C19" s="720">
        <f>SUM(C20:C37)</f>
        <v>38197078.199000001</v>
      </c>
      <c r="D19" s="368">
        <f t="shared" si="0"/>
        <v>22.200018798007978</v>
      </c>
      <c r="E19" s="327"/>
      <c r="F19"/>
      <c r="G19"/>
      <c r="H19"/>
      <c r="I19"/>
    </row>
    <row r="20" spans="1:9" ht="15">
      <c r="A20" s="256" t="s">
        <v>1068</v>
      </c>
      <c r="B20" s="369">
        <v>1972805.05</v>
      </c>
      <c r="C20" s="755">
        <v>2301620.04</v>
      </c>
      <c r="D20" s="370">
        <f t="shared" si="0"/>
        <v>16.667383835011979</v>
      </c>
      <c r="E20" s="41"/>
      <c r="F20"/>
      <c r="G20"/>
      <c r="H20"/>
      <c r="I20"/>
    </row>
    <row r="21" spans="1:9" ht="15">
      <c r="A21" s="256" t="s">
        <v>1069</v>
      </c>
      <c r="B21" s="369">
        <v>7733776.46</v>
      </c>
      <c r="C21" s="755">
        <v>11613559.960000001</v>
      </c>
      <c r="D21" s="370">
        <f t="shared" si="0"/>
        <v>50.166739626710147</v>
      </c>
      <c r="E21" s="41"/>
      <c r="F21"/>
      <c r="G21"/>
      <c r="H21"/>
      <c r="I21"/>
    </row>
    <row r="22" spans="1:9" ht="15">
      <c r="A22" s="256" t="s">
        <v>1070</v>
      </c>
      <c r="B22" s="369">
        <v>150296.66</v>
      </c>
      <c r="C22" s="755">
        <v>124514.68</v>
      </c>
      <c r="D22" s="370">
        <f t="shared" si="0"/>
        <v>-17.154060509395226</v>
      </c>
      <c r="E22" s="41"/>
      <c r="F22"/>
      <c r="G22"/>
      <c r="H22"/>
      <c r="I22"/>
    </row>
    <row r="23" spans="1:9" ht="15">
      <c r="A23" s="256" t="s">
        <v>1135</v>
      </c>
      <c r="B23" s="369">
        <v>457076.86</v>
      </c>
      <c r="C23" s="755">
        <v>324553.40000000002</v>
      </c>
      <c r="D23" s="370">
        <f t="shared" si="0"/>
        <v>-28.993692658166935</v>
      </c>
      <c r="E23" s="41"/>
      <c r="F23"/>
      <c r="G23"/>
      <c r="H23"/>
      <c r="I23"/>
    </row>
    <row r="24" spans="1:9" ht="15">
      <c r="A24" s="256" t="s">
        <v>1072</v>
      </c>
      <c r="B24" s="369">
        <v>2147516.69</v>
      </c>
      <c r="C24" s="755">
        <v>3341564.02</v>
      </c>
      <c r="D24" s="370">
        <f t="shared" si="0"/>
        <v>55.601306176577374</v>
      </c>
      <c r="E24" s="41"/>
      <c r="F24"/>
      <c r="G24"/>
      <c r="H24"/>
      <c r="I24"/>
    </row>
    <row r="25" spans="1:9" ht="15">
      <c r="A25" s="256" t="s">
        <v>1073</v>
      </c>
      <c r="B25" s="369">
        <v>361.79</v>
      </c>
      <c r="C25" s="755">
        <v>334.14</v>
      </c>
      <c r="D25" s="370">
        <f t="shared" si="0"/>
        <v>-7.6425550733851226</v>
      </c>
      <c r="E25" s="41"/>
      <c r="F25"/>
      <c r="G25"/>
      <c r="H25"/>
      <c r="I25"/>
    </row>
    <row r="26" spans="1:9" ht="15">
      <c r="A26" s="256" t="s">
        <v>1136</v>
      </c>
      <c r="B26" s="369">
        <v>1051719.8419999999</v>
      </c>
      <c r="C26" s="755">
        <v>1089514.4990000001</v>
      </c>
      <c r="D26" s="370">
        <f t="shared" si="0"/>
        <v>3.593605016344279</v>
      </c>
      <c r="E26" s="41"/>
      <c r="F26"/>
      <c r="G26"/>
      <c r="H26"/>
      <c r="I26"/>
    </row>
    <row r="27" spans="1:9" ht="15">
      <c r="A27" s="256" t="s">
        <v>1075</v>
      </c>
      <c r="B27" s="369">
        <v>2877920.3879999998</v>
      </c>
      <c r="C27" s="755">
        <v>3499807.682</v>
      </c>
      <c r="D27" s="370">
        <f t="shared" si="0"/>
        <v>21.608912344937327</v>
      </c>
      <c r="E27" s="41"/>
      <c r="F27"/>
      <c r="G27"/>
      <c r="H27"/>
      <c r="I27"/>
    </row>
    <row r="28" spans="1:9" ht="15">
      <c r="A28" s="256" t="s">
        <v>1137</v>
      </c>
      <c r="B28" s="369">
        <v>1046216.046</v>
      </c>
      <c r="C28" s="755">
        <v>1023091.199</v>
      </c>
      <c r="D28" s="370">
        <f t="shared" si="0"/>
        <v>-2.2103318992681511</v>
      </c>
      <c r="E28" s="41"/>
      <c r="F28"/>
      <c r="G28"/>
      <c r="H28"/>
      <c r="I28"/>
    </row>
    <row r="29" spans="1:9" ht="15">
      <c r="A29" s="256" t="s">
        <v>1077</v>
      </c>
      <c r="B29" s="369">
        <v>261064.73</v>
      </c>
      <c r="C29" s="755">
        <v>441310.18</v>
      </c>
      <c r="D29" s="370">
        <f t="shared" si="0"/>
        <v>69.042436333701602</v>
      </c>
      <c r="E29" s="41"/>
      <c r="F29"/>
      <c r="G29"/>
      <c r="H29"/>
      <c r="I29"/>
    </row>
    <row r="30" spans="1:9" ht="15">
      <c r="A30" s="256" t="s">
        <v>1078</v>
      </c>
      <c r="B30" s="369">
        <v>1427.58</v>
      </c>
      <c r="C30" s="755">
        <v>1490.75</v>
      </c>
      <c r="D30" s="370">
        <f t="shared" si="0"/>
        <v>4.4249709298253039</v>
      </c>
      <c r="E30" s="41"/>
      <c r="F30"/>
      <c r="G30"/>
      <c r="H30"/>
      <c r="I30"/>
    </row>
    <row r="31" spans="1:9" ht="15">
      <c r="A31" s="256" t="s">
        <v>1079</v>
      </c>
      <c r="B31" s="369">
        <v>361076.29499999998</v>
      </c>
      <c r="C31" s="755">
        <v>364414.69400000002</v>
      </c>
      <c r="D31" s="370">
        <f t="shared" si="0"/>
        <v>0.92456886431717544</v>
      </c>
      <c r="E31" s="41"/>
      <c r="F31"/>
      <c r="G31"/>
      <c r="H31"/>
      <c r="I31"/>
    </row>
    <row r="32" spans="1:9" ht="15">
      <c r="A32" s="256" t="s">
        <v>1080</v>
      </c>
      <c r="B32" s="369">
        <v>8190438.9390000002</v>
      </c>
      <c r="C32" s="755">
        <v>8827213.125</v>
      </c>
      <c r="D32" s="370">
        <f t="shared" si="0"/>
        <v>7.7746039100286097</v>
      </c>
      <c r="E32" s="41"/>
      <c r="F32"/>
      <c r="G32"/>
      <c r="H32"/>
      <c r="I32"/>
    </row>
    <row r="33" spans="1:9" ht="15">
      <c r="A33" s="333" t="s">
        <v>1081</v>
      </c>
      <c r="B33" s="369">
        <v>4157132.7769999998</v>
      </c>
      <c r="C33" s="755">
        <v>4456657.6660000002</v>
      </c>
      <c r="D33" s="370">
        <f t="shared" si="0"/>
        <v>7.20508352913743</v>
      </c>
      <c r="E33" s="41"/>
      <c r="F33"/>
      <c r="G33"/>
      <c r="H33"/>
      <c r="I33"/>
    </row>
    <row r="34" spans="1:9" ht="15">
      <c r="A34" s="148" t="s">
        <v>1082</v>
      </c>
      <c r="B34" s="369">
        <v>680686.46200000006</v>
      </c>
      <c r="C34" s="755">
        <v>631429.40300000005</v>
      </c>
      <c r="D34" s="370">
        <f t="shared" si="0"/>
        <v>-7.2363800001651857</v>
      </c>
      <c r="E34" s="41"/>
      <c r="F34"/>
      <c r="G34"/>
      <c r="H34"/>
      <c r="I34"/>
    </row>
    <row r="35" spans="1:9" ht="15">
      <c r="A35" s="333" t="s">
        <v>1083</v>
      </c>
      <c r="B35" s="369">
        <v>0</v>
      </c>
      <c r="C35" s="755">
        <v>0</v>
      </c>
      <c r="D35" s="370">
        <v>0</v>
      </c>
      <c r="E35" s="41"/>
      <c r="F35"/>
      <c r="G35"/>
      <c r="H35"/>
      <c r="I35"/>
    </row>
    <row r="36" spans="1:9" ht="15">
      <c r="A36" s="256" t="s">
        <v>1084</v>
      </c>
      <c r="B36" s="369">
        <v>0</v>
      </c>
      <c r="C36" s="755">
        <v>0</v>
      </c>
      <c r="D36" s="370">
        <v>0</v>
      </c>
      <c r="E36" s="41"/>
      <c r="F36"/>
      <c r="G36"/>
      <c r="H36"/>
      <c r="I36"/>
    </row>
    <row r="37" spans="1:9" ht="15">
      <c r="A37" s="333" t="s">
        <v>1085</v>
      </c>
      <c r="B37" s="369">
        <v>168316.75599999999</v>
      </c>
      <c r="C37" s="755">
        <v>156002.761</v>
      </c>
      <c r="D37" s="264">
        <f>100*(C37-B37)/B37</f>
        <v>-7.3159650248962711</v>
      </c>
      <c r="E37" s="41"/>
      <c r="F37"/>
      <c r="G37"/>
      <c r="H37"/>
      <c r="I37"/>
    </row>
    <row r="38" spans="1:9" ht="15" customHeight="1">
      <c r="A38" s="331"/>
      <c r="B38" s="122"/>
      <c r="C38" s="122"/>
      <c r="D38" s="371"/>
      <c r="E38" s="41"/>
      <c r="F38"/>
      <c r="G38"/>
      <c r="H38"/>
      <c r="I38"/>
    </row>
    <row r="39" spans="1:9" ht="15">
      <c r="A39" s="251" t="s">
        <v>1086</v>
      </c>
      <c r="B39" s="325">
        <f>SUM(B40:B54)</f>
        <v>9765592.2420000006</v>
      </c>
      <c r="C39" s="720">
        <f>SUM(C40:C54)</f>
        <v>7727698.1779999994</v>
      </c>
      <c r="D39" s="370">
        <f t="shared" si="0"/>
        <v>-20.868105215732815</v>
      </c>
      <c r="E39" s="327"/>
      <c r="F39"/>
      <c r="G39"/>
      <c r="H39"/>
      <c r="I39"/>
    </row>
    <row r="40" spans="1:9" ht="15">
      <c r="A40" s="333" t="s">
        <v>1087</v>
      </c>
      <c r="B40" s="369">
        <v>360881.26799999998</v>
      </c>
      <c r="C40" s="755">
        <v>365430.30599999998</v>
      </c>
      <c r="D40" s="370">
        <f t="shared" si="0"/>
        <v>1.2605359167603016</v>
      </c>
      <c r="E40" s="41"/>
      <c r="F40"/>
      <c r="G40"/>
      <c r="H40"/>
      <c r="I40"/>
    </row>
    <row r="41" spans="1:9" ht="15">
      <c r="A41" s="262" t="s">
        <v>1088</v>
      </c>
      <c r="B41" s="369">
        <v>2005661.4879999999</v>
      </c>
      <c r="C41" s="755"/>
      <c r="D41" s="370">
        <f t="shared" si="0"/>
        <v>-100</v>
      </c>
      <c r="E41" s="41"/>
      <c r="F41"/>
      <c r="G41"/>
      <c r="H41"/>
      <c r="I41"/>
    </row>
    <row r="42" spans="1:9" ht="15">
      <c r="A42" s="256" t="s">
        <v>1089</v>
      </c>
      <c r="B42" s="369">
        <v>344947.897</v>
      </c>
      <c r="C42" s="755">
        <v>374575.07299999997</v>
      </c>
      <c r="D42" s="370">
        <f t="shared" si="0"/>
        <v>8.5888843670787693</v>
      </c>
      <c r="E42" s="41"/>
      <c r="F42"/>
      <c r="G42"/>
      <c r="H42"/>
      <c r="I42"/>
    </row>
    <row r="43" spans="1:9" ht="15">
      <c r="A43" s="333" t="s">
        <v>1090</v>
      </c>
      <c r="B43" s="369">
        <v>129966.53200000001</v>
      </c>
      <c r="C43" s="755">
        <v>144093.89300000001</v>
      </c>
      <c r="D43" s="370">
        <f t="shared" si="0"/>
        <v>10.869999208719369</v>
      </c>
      <c r="E43" s="41"/>
      <c r="F43"/>
      <c r="G43"/>
      <c r="H43"/>
      <c r="I43"/>
    </row>
    <row r="44" spans="1:9" ht="15">
      <c r="A44" s="333" t="s">
        <v>1091</v>
      </c>
      <c r="B44" s="369">
        <v>199987.804</v>
      </c>
      <c r="C44" s="755">
        <v>190250.981</v>
      </c>
      <c r="D44" s="370">
        <f t="shared" si="0"/>
        <v>-4.8687083938378581</v>
      </c>
      <c r="E44" s="41"/>
      <c r="F44"/>
      <c r="G44"/>
      <c r="H44"/>
      <c r="I44"/>
    </row>
    <row r="45" spans="1:9" ht="15">
      <c r="A45" s="333" t="s">
        <v>1092</v>
      </c>
      <c r="B45" s="369">
        <v>1742950.9580000001</v>
      </c>
      <c r="C45" s="755">
        <v>1804701.466</v>
      </c>
      <c r="D45" s="370">
        <f t="shared" si="0"/>
        <v>3.5428712274760348</v>
      </c>
      <c r="E45" s="41"/>
      <c r="F45"/>
      <c r="G45"/>
      <c r="H45"/>
      <c r="I45"/>
    </row>
    <row r="46" spans="1:9" ht="15">
      <c r="A46" s="333" t="s">
        <v>1093</v>
      </c>
      <c r="B46" s="369">
        <v>493825.37400000001</v>
      </c>
      <c r="C46" s="755">
        <v>457187.88199999998</v>
      </c>
      <c r="D46" s="370">
        <f t="shared" si="0"/>
        <v>-7.4191189697757469</v>
      </c>
      <c r="E46" s="41"/>
      <c r="F46"/>
      <c r="G46"/>
      <c r="H46"/>
      <c r="I46"/>
    </row>
    <row r="47" spans="1:9" ht="15">
      <c r="A47" s="333" t="s">
        <v>1094</v>
      </c>
      <c r="B47" s="369">
        <v>44947.19</v>
      </c>
      <c r="C47" s="755">
        <v>47878.294999999998</v>
      </c>
      <c r="D47" s="370">
        <f t="shared" si="0"/>
        <v>6.5212196802514146</v>
      </c>
      <c r="E47" s="41"/>
      <c r="F47"/>
      <c r="G47"/>
      <c r="H47"/>
      <c r="I47"/>
    </row>
    <row r="48" spans="1:9" ht="15">
      <c r="A48" s="333" t="s">
        <v>1095</v>
      </c>
      <c r="B48" s="369">
        <v>1160154.9350000001</v>
      </c>
      <c r="C48" s="755">
        <v>1135243.3189999999</v>
      </c>
      <c r="D48" s="370">
        <f t="shared" si="0"/>
        <v>-2.1472663045647566</v>
      </c>
      <c r="E48" s="41"/>
      <c r="F48"/>
      <c r="G48"/>
      <c r="H48"/>
      <c r="I48"/>
    </row>
    <row r="49" spans="1:9" ht="15">
      <c r="A49" s="333" t="s">
        <v>1096</v>
      </c>
      <c r="B49" s="369">
        <v>237123.52799999999</v>
      </c>
      <c r="C49" s="755">
        <v>228547.02100000001</v>
      </c>
      <c r="D49" s="370">
        <f t="shared" si="0"/>
        <v>-3.6168941447261123</v>
      </c>
      <c r="E49" s="41"/>
      <c r="F49"/>
      <c r="G49"/>
      <c r="H49"/>
      <c r="I49"/>
    </row>
    <row r="50" spans="1:9" ht="15">
      <c r="A50" s="333" t="s">
        <v>1097</v>
      </c>
      <c r="B50" s="369">
        <v>1926086.9650000001</v>
      </c>
      <c r="C50" s="755">
        <v>1873014.656</v>
      </c>
      <c r="D50" s="370">
        <f t="shared" si="0"/>
        <v>-2.7554471820019883</v>
      </c>
      <c r="E50" s="41"/>
      <c r="F50"/>
      <c r="G50"/>
      <c r="H50"/>
      <c r="I50"/>
    </row>
    <row r="51" spans="1:9" ht="15">
      <c r="A51" s="333" t="s">
        <v>1098</v>
      </c>
      <c r="B51" s="369">
        <v>6557.3950000000004</v>
      </c>
      <c r="C51" s="755">
        <v>5765.6940000000004</v>
      </c>
      <c r="D51" s="370">
        <f t="shared" si="0"/>
        <v>-12.073407199047793</v>
      </c>
      <c r="E51" s="41"/>
      <c r="F51"/>
      <c r="G51"/>
      <c r="H51"/>
      <c r="I51"/>
    </row>
    <row r="52" spans="1:9" ht="15">
      <c r="A52" s="148" t="s">
        <v>1099</v>
      </c>
      <c r="B52" s="369">
        <v>0</v>
      </c>
      <c r="C52" s="755">
        <v>0</v>
      </c>
      <c r="D52" s="372"/>
      <c r="E52" s="41"/>
      <c r="F52"/>
      <c r="G52"/>
      <c r="H52"/>
      <c r="I52"/>
    </row>
    <row r="53" spans="1:9" ht="15">
      <c r="A53" s="333" t="s">
        <v>1100</v>
      </c>
      <c r="B53" s="369">
        <v>0</v>
      </c>
      <c r="C53" s="755">
        <v>0</v>
      </c>
      <c r="D53" s="372"/>
      <c r="E53" s="41"/>
      <c r="F53"/>
      <c r="G53"/>
      <c r="H53"/>
      <c r="I53"/>
    </row>
    <row r="54" spans="1:9" ht="15">
      <c r="A54" s="148" t="s">
        <v>1101</v>
      </c>
      <c r="B54" s="369">
        <v>1112500.9080000001</v>
      </c>
      <c r="C54" s="755">
        <v>1101009.5919999999</v>
      </c>
      <c r="D54" s="372">
        <f t="shared" si="0"/>
        <v>-1.0329264378452181</v>
      </c>
      <c r="E54" s="41"/>
      <c r="F54"/>
      <c r="G54"/>
      <c r="H54"/>
      <c r="I54"/>
    </row>
    <row r="55" spans="1:9" ht="12.75" customHeight="1">
      <c r="A55" s="331"/>
      <c r="B55" s="122"/>
      <c r="C55" s="122"/>
      <c r="D55" s="371"/>
      <c r="E55" s="41"/>
      <c r="F55"/>
      <c r="G55"/>
      <c r="H55"/>
      <c r="I55"/>
    </row>
    <row r="56" spans="1:9" ht="15">
      <c r="A56" s="335" t="s">
        <v>1102</v>
      </c>
      <c r="B56" s="325">
        <f>SUM(B57:B62)</f>
        <v>1736605.98</v>
      </c>
      <c r="C56" s="720">
        <f>SUM(C57:C62)</f>
        <v>1758425.26</v>
      </c>
      <c r="D56" s="368">
        <f t="shared" si="0"/>
        <v>1.2564323888830573</v>
      </c>
      <c r="E56" s="327"/>
      <c r="F56"/>
      <c r="G56"/>
      <c r="H56"/>
      <c r="I56"/>
    </row>
    <row r="57" spans="1:9" ht="15">
      <c r="A57" s="333" t="s">
        <v>1103</v>
      </c>
      <c r="B57" s="369">
        <v>382405.32</v>
      </c>
      <c r="C57" s="755">
        <v>357469.97</v>
      </c>
      <c r="D57" s="370">
        <f t="shared" si="0"/>
        <v>-6.5206598067202721</v>
      </c>
      <c r="E57" s="41"/>
      <c r="F57"/>
      <c r="G57"/>
      <c r="H57"/>
      <c r="I57"/>
    </row>
    <row r="58" spans="1:9" ht="15">
      <c r="A58" s="333" t="s">
        <v>1104</v>
      </c>
      <c r="B58" s="369">
        <v>294495.71999999997</v>
      </c>
      <c r="C58" s="755">
        <v>288141.53999999998</v>
      </c>
      <c r="D58" s="370">
        <f t="shared" si="0"/>
        <v>-2.1576476561357136</v>
      </c>
      <c r="E58" s="41"/>
      <c r="F58"/>
      <c r="G58"/>
      <c r="H58"/>
      <c r="I58"/>
    </row>
    <row r="59" spans="1:9" ht="15">
      <c r="A59" s="333" t="s">
        <v>1105</v>
      </c>
      <c r="B59" s="369">
        <v>118116.98</v>
      </c>
      <c r="C59" s="755">
        <v>183259.78</v>
      </c>
      <c r="D59" s="370">
        <f t="shared" si="0"/>
        <v>55.151088353257933</v>
      </c>
      <c r="E59" s="41"/>
      <c r="F59"/>
      <c r="G59"/>
      <c r="H59"/>
      <c r="I59"/>
    </row>
    <row r="60" spans="1:9" ht="15">
      <c r="A60" s="333" t="s">
        <v>1106</v>
      </c>
      <c r="B60" s="369">
        <v>912470.67</v>
      </c>
      <c r="C60" s="755">
        <v>902589.13</v>
      </c>
      <c r="D60" s="370">
        <f t="shared" si="0"/>
        <v>-1.0829433016186742</v>
      </c>
      <c r="E60" s="41"/>
      <c r="F60"/>
      <c r="G60"/>
      <c r="H60"/>
      <c r="I60"/>
    </row>
    <row r="61" spans="1:9" ht="15">
      <c r="A61" s="333" t="s">
        <v>1107</v>
      </c>
      <c r="B61" s="369">
        <v>17203.12</v>
      </c>
      <c r="C61" s="755">
        <v>13396.61</v>
      </c>
      <c r="D61" s="370">
        <f t="shared" si="0"/>
        <v>-22.12685838382804</v>
      </c>
      <c r="E61" s="41"/>
      <c r="F61"/>
      <c r="G61"/>
      <c r="H61"/>
      <c r="I61"/>
    </row>
    <row r="62" spans="1:9" ht="15">
      <c r="A62" s="333" t="s">
        <v>1108</v>
      </c>
      <c r="B62" s="369">
        <v>11914.17</v>
      </c>
      <c r="C62" s="755">
        <v>13568.23</v>
      </c>
      <c r="D62" s="370">
        <f t="shared" si="0"/>
        <v>13.883132438096816</v>
      </c>
      <c r="E62" s="41"/>
      <c r="F62"/>
      <c r="G62"/>
      <c r="H62"/>
      <c r="I62"/>
    </row>
    <row r="63" spans="1:9" ht="12.75" customHeight="1">
      <c r="A63" s="331"/>
      <c r="B63" s="122"/>
      <c r="C63" s="122"/>
      <c r="D63" s="371"/>
      <c r="E63" s="41"/>
      <c r="F63"/>
      <c r="G63"/>
      <c r="H63"/>
      <c r="I63"/>
    </row>
    <row r="64" spans="1:9" ht="15">
      <c r="A64" s="251" t="s">
        <v>1109</v>
      </c>
      <c r="B64" s="325">
        <f>SUM(B65:B72)</f>
        <v>58372731.288000003</v>
      </c>
      <c r="C64" s="720">
        <f>SUM(C65:C72)</f>
        <v>63678177.445999995</v>
      </c>
      <c r="D64" s="371">
        <f t="shared" si="0"/>
        <v>9.0889119644306611</v>
      </c>
      <c r="E64" s="327"/>
      <c r="F64"/>
      <c r="G64"/>
      <c r="H64"/>
      <c r="I64"/>
    </row>
    <row r="65" spans="1:10" ht="15">
      <c r="A65" s="256" t="s">
        <v>1110</v>
      </c>
      <c r="B65" s="369">
        <v>66328.320000000007</v>
      </c>
      <c r="C65" s="755">
        <v>59819.61</v>
      </c>
      <c r="D65" s="370">
        <f t="shared" si="0"/>
        <v>-9.8128672639379477</v>
      </c>
      <c r="E65" s="41"/>
      <c r="F65"/>
      <c r="G65"/>
      <c r="H65"/>
      <c r="I65"/>
    </row>
    <row r="66" spans="1:10" ht="15">
      <c r="A66" s="333" t="s">
        <v>1138</v>
      </c>
      <c r="B66" s="369">
        <v>3746669.5780000002</v>
      </c>
      <c r="C66" s="755">
        <v>4074716.426</v>
      </c>
      <c r="D66" s="264">
        <f t="shared" si="0"/>
        <v>8.7556919864578386</v>
      </c>
      <c r="E66" s="41"/>
      <c r="F66"/>
      <c r="G66"/>
      <c r="H66"/>
      <c r="I66"/>
    </row>
    <row r="67" spans="1:10" ht="15">
      <c r="A67" s="333" t="s">
        <v>1139</v>
      </c>
      <c r="B67" s="369">
        <v>102.88</v>
      </c>
      <c r="C67" s="755">
        <v>9.58</v>
      </c>
      <c r="D67" s="264">
        <f t="shared" si="0"/>
        <v>-90.688180404354597</v>
      </c>
      <c r="E67" s="41"/>
      <c r="F67"/>
      <c r="G67"/>
      <c r="H67"/>
      <c r="I67"/>
    </row>
    <row r="68" spans="1:10" ht="15">
      <c r="A68" s="256" t="s">
        <v>1113</v>
      </c>
      <c r="B68" s="369">
        <v>114.46</v>
      </c>
      <c r="C68" s="755">
        <v>132.75</v>
      </c>
      <c r="D68" s="370">
        <f t="shared" si="0"/>
        <v>15.979381443298976</v>
      </c>
      <c r="E68" s="41"/>
      <c r="F68"/>
      <c r="G68"/>
      <c r="H68"/>
      <c r="I68"/>
    </row>
    <row r="69" spans="1:10" ht="15">
      <c r="A69" s="256" t="s">
        <v>1114</v>
      </c>
      <c r="B69" s="369">
        <v>0</v>
      </c>
      <c r="C69" s="755">
        <v>0</v>
      </c>
      <c r="D69" s="370"/>
      <c r="E69" s="41"/>
      <c r="F69"/>
      <c r="G69"/>
      <c r="H69"/>
      <c r="I69"/>
    </row>
    <row r="70" spans="1:10">
      <c r="A70" s="256" t="s">
        <v>1115</v>
      </c>
      <c r="B70" s="369">
        <v>38688964.810000002</v>
      </c>
      <c r="C70" s="755">
        <v>42152398.030000001</v>
      </c>
      <c r="D70" s="370">
        <f t="shared" si="0"/>
        <v>8.9519924790151002</v>
      </c>
      <c r="E70" s="41"/>
      <c r="F70" s="265"/>
      <c r="G70" s="265"/>
      <c r="H70" s="265"/>
      <c r="I70" s="265"/>
      <c r="J70" s="265"/>
    </row>
    <row r="71" spans="1:10" ht="15">
      <c r="A71" s="256" t="s">
        <v>1140</v>
      </c>
      <c r="B71" s="369">
        <v>15362308.039999999</v>
      </c>
      <c r="C71" s="755">
        <v>16421066.58</v>
      </c>
      <c r="D71" s="370">
        <f t="shared" si="0"/>
        <v>6.8919236435256437</v>
      </c>
      <c r="E71" s="41"/>
      <c r="F71"/>
      <c r="G71"/>
      <c r="H71"/>
      <c r="I71"/>
    </row>
    <row r="72" spans="1:10" ht="15">
      <c r="A72" s="256" t="s">
        <v>1116</v>
      </c>
      <c r="B72" s="369">
        <v>508243.20000000001</v>
      </c>
      <c r="C72" s="755">
        <v>970034.47</v>
      </c>
      <c r="D72" s="370">
        <f t="shared" si="0"/>
        <v>90.860294835228473</v>
      </c>
      <c r="E72" s="41"/>
      <c r="F72"/>
      <c r="G72"/>
      <c r="H72"/>
      <c r="I72"/>
    </row>
    <row r="73" spans="1:10" ht="6" customHeight="1">
      <c r="A73" s="373"/>
      <c r="B73" s="374"/>
      <c r="C73" s="374"/>
      <c r="D73" s="375"/>
      <c r="E73" s="376"/>
      <c r="F73"/>
      <c r="G73"/>
      <c r="H73"/>
      <c r="I73"/>
    </row>
    <row r="74" spans="1:10" ht="15">
      <c r="A74" s="356" t="s">
        <v>26</v>
      </c>
      <c r="B74" s="325">
        <f>+B64+B56+B39+B19+B14+B9</f>
        <v>255593939.20499998</v>
      </c>
      <c r="C74" s="720">
        <f>+C64+C56+C39+C19+C14+C9</f>
        <v>277643390.19300002</v>
      </c>
      <c r="D74" s="371">
        <f>100*(C74-B74)/B74</f>
        <v>8.6267503277200941</v>
      </c>
      <c r="E74" s="376"/>
      <c r="F74"/>
      <c r="G74"/>
      <c r="H74"/>
      <c r="I74"/>
    </row>
    <row r="75" spans="1:10">
      <c r="A75" s="377" t="s">
        <v>845</v>
      </c>
      <c r="B75" s="378"/>
      <c r="C75" s="343"/>
      <c r="D75" s="379"/>
      <c r="E75" s="380"/>
    </row>
    <row r="76" spans="1:10">
      <c r="A76" s="5" t="s">
        <v>1665</v>
      </c>
      <c r="B76" s="343"/>
      <c r="C76" s="344"/>
      <c r="D76" s="381"/>
      <c r="E76" s="382"/>
    </row>
    <row r="77" spans="1:10">
      <c r="A77" s="281"/>
      <c r="B77" s="343"/>
      <c r="C77" s="344"/>
      <c r="D77" s="383"/>
      <c r="E77" s="384"/>
    </row>
    <row r="78" spans="1:10">
      <c r="A78" s="285" t="s">
        <v>1118</v>
      </c>
      <c r="B78" s="343"/>
      <c r="C78" s="344"/>
      <c r="D78" s="383"/>
      <c r="E78" s="384"/>
    </row>
    <row r="79" spans="1:10">
      <c r="A79" s="286" t="s">
        <v>1141</v>
      </c>
      <c r="B79" s="345"/>
      <c r="C79" s="344"/>
      <c r="D79" s="383"/>
      <c r="E79" s="384"/>
    </row>
    <row r="80" spans="1:10">
      <c r="A80" s="288" t="s">
        <v>1142</v>
      </c>
      <c r="B80" s="345"/>
      <c r="C80" s="344"/>
      <c r="D80" s="383"/>
      <c r="E80" s="384"/>
    </row>
    <row r="81" spans="1:5">
      <c r="A81" s="288" t="s">
        <v>1143</v>
      </c>
      <c r="B81" s="345"/>
      <c r="C81" s="344"/>
      <c r="D81" s="383"/>
      <c r="E81" s="384"/>
    </row>
    <row r="82" spans="1:5">
      <c r="A82" s="286" t="s">
        <v>1144</v>
      </c>
      <c r="B82" s="345"/>
      <c r="C82" s="344"/>
      <c r="D82" s="383"/>
      <c r="E82" s="384"/>
    </row>
    <row r="83" spans="1:5">
      <c r="A83" s="288" t="s">
        <v>1145</v>
      </c>
      <c r="B83" s="345"/>
      <c r="C83" s="344"/>
      <c r="D83" s="383"/>
      <c r="E83" s="384"/>
    </row>
    <row r="84" spans="1:5">
      <c r="A84" s="346" t="s">
        <v>1146</v>
      </c>
      <c r="B84" s="385"/>
      <c r="C84" s="385"/>
      <c r="D84" s="385"/>
    </row>
    <row r="85" spans="1:5">
      <c r="A85" s="52"/>
      <c r="B85" s="52"/>
      <c r="C85" s="52"/>
      <c r="D85" s="52"/>
    </row>
    <row r="86" spans="1:5">
      <c r="A86" s="912" t="s">
        <v>1130</v>
      </c>
      <c r="B86" s="912"/>
      <c r="C86" s="912"/>
      <c r="D86" s="912"/>
    </row>
    <row r="87" spans="1:5">
      <c r="A87" s="912" t="s">
        <v>8</v>
      </c>
      <c r="B87" s="912"/>
      <c r="C87" s="912"/>
      <c r="D87" s="912"/>
    </row>
    <row r="88" spans="1:5">
      <c r="A88" s="953" t="s">
        <v>1150</v>
      </c>
      <c r="B88" s="953"/>
      <c r="C88" s="953"/>
      <c r="D88" s="953"/>
    </row>
    <row r="89" spans="1:5" ht="15" thickBot="1">
      <c r="A89" s="316"/>
      <c r="B89" s="316"/>
      <c r="C89" s="316"/>
      <c r="D89" s="362"/>
    </row>
    <row r="90" spans="1:5" ht="15">
      <c r="A90" s="318"/>
      <c r="B90" s="498">
        <v>2017</v>
      </c>
      <c r="C90" s="498">
        <v>2018</v>
      </c>
      <c r="D90" s="500" t="s">
        <v>1057</v>
      </c>
    </row>
    <row r="91" spans="1:5">
      <c r="A91" s="320" t="s">
        <v>1056</v>
      </c>
      <c r="B91" s="348" t="s">
        <v>1604</v>
      </c>
      <c r="C91" s="555" t="s">
        <v>1604</v>
      </c>
      <c r="D91" s="322" t="s">
        <v>1148</v>
      </c>
    </row>
    <row r="92" spans="1:5">
      <c r="A92" s="251" t="s">
        <v>1059</v>
      </c>
      <c r="B92" s="350">
        <f>B9*'A02'!$L$12</f>
        <v>79466272.909661621</v>
      </c>
      <c r="C92" s="350">
        <f>SUM(C93:C95)</f>
        <v>81467886.540000007</v>
      </c>
      <c r="D92" s="326">
        <f>100*(C92-B92)/B92</f>
        <v>2.5188215793307034</v>
      </c>
    </row>
    <row r="93" spans="1:5">
      <c r="A93" s="333" t="s">
        <v>1149</v>
      </c>
      <c r="B93" s="387">
        <f>B10*'A02'!$L$12</f>
        <v>78888677.189759478</v>
      </c>
      <c r="C93" s="387">
        <f>+C10</f>
        <v>80942610.079999998</v>
      </c>
      <c r="D93" s="330">
        <f t="shared" ref="D93:D155" si="1">100*(C93-B93)/B93</f>
        <v>2.6035838898654275</v>
      </c>
    </row>
    <row r="94" spans="1:5">
      <c r="A94" s="256" t="s">
        <v>1061</v>
      </c>
      <c r="B94" s="387">
        <f>B11*'A02'!$L$12</f>
        <v>90580.923277619237</v>
      </c>
      <c r="C94" s="387">
        <f>+C11</f>
        <v>104719.76</v>
      </c>
      <c r="D94" s="330">
        <f t="shared" si="1"/>
        <v>15.609066689513627</v>
      </c>
    </row>
    <row r="95" spans="1:5">
      <c r="A95" s="256" t="s">
        <v>1062</v>
      </c>
      <c r="B95" s="387">
        <f>B12*'A02'!$L$12</f>
        <v>487014.7966245414</v>
      </c>
      <c r="C95" s="387">
        <f>+C12</f>
        <v>420556.7</v>
      </c>
      <c r="D95" s="330">
        <f t="shared" si="1"/>
        <v>-13.646011801932275</v>
      </c>
    </row>
    <row r="96" spans="1:5" ht="4.5" customHeight="1">
      <c r="A96" s="331"/>
      <c r="B96" s="31"/>
      <c r="C96" s="31"/>
      <c r="D96" s="326"/>
    </row>
    <row r="97" spans="1:4">
      <c r="A97" s="251" t="s">
        <v>1063</v>
      </c>
      <c r="B97" s="350">
        <f>B14*'A02'!$L$12</f>
        <v>78961904.728707701</v>
      </c>
      <c r="C97" s="350">
        <f>SUM(C98:C100)</f>
        <v>84814124.570000008</v>
      </c>
      <c r="D97" s="326">
        <f t="shared" si="1"/>
        <v>7.4114471546741338</v>
      </c>
    </row>
    <row r="98" spans="1:4">
      <c r="A98" s="256" t="s">
        <v>1133</v>
      </c>
      <c r="B98" s="387">
        <f>B15*'A02'!$L$12</f>
        <v>30699268.104296777</v>
      </c>
      <c r="C98" s="387">
        <f>+C15</f>
        <v>32511326.09</v>
      </c>
      <c r="D98" s="330">
        <f t="shared" si="1"/>
        <v>5.9026097285022914</v>
      </c>
    </row>
    <row r="99" spans="1:4">
      <c r="A99" s="256" t="s">
        <v>1065</v>
      </c>
      <c r="B99" s="387">
        <f>B16*'A02'!$L$12</f>
        <v>45730897.870004073</v>
      </c>
      <c r="C99" s="387">
        <f>+C16</f>
        <v>49650334.939999998</v>
      </c>
      <c r="D99" s="330">
        <f t="shared" si="1"/>
        <v>8.5706540928573638</v>
      </c>
    </row>
    <row r="100" spans="1:4">
      <c r="A100" s="256" t="s">
        <v>1066</v>
      </c>
      <c r="B100" s="387">
        <f>B17*'A02'!$L$12</f>
        <v>2531738.7544068489</v>
      </c>
      <c r="C100" s="387">
        <f>+C17</f>
        <v>2652463.54</v>
      </c>
      <c r="D100" s="330">
        <f t="shared" si="1"/>
        <v>4.7684535137368567</v>
      </c>
    </row>
    <row r="101" spans="1:4" ht="5.25" customHeight="1">
      <c r="A101" s="331"/>
      <c r="B101" s="31"/>
      <c r="C101" s="31"/>
      <c r="D101" s="326"/>
    </row>
    <row r="102" spans="1:4">
      <c r="A102" s="251" t="s">
        <v>1134</v>
      </c>
      <c r="B102" s="350">
        <f>B19*'A02'!$L$12</f>
        <v>32060623.173950262</v>
      </c>
      <c r="C102" s="350">
        <f>SUM(C103:C120)</f>
        <v>38197078.199000001</v>
      </c>
      <c r="D102" s="326">
        <f t="shared" si="1"/>
        <v>19.140161411571377</v>
      </c>
    </row>
    <row r="103" spans="1:4">
      <c r="A103" s="256" t="s">
        <v>1068</v>
      </c>
      <c r="B103" s="387">
        <f>B20*'A02'!$L$12</f>
        <v>2023472.2812066856</v>
      </c>
      <c r="C103" s="387">
        <f t="shared" ref="C103:C120" si="2">+C20</f>
        <v>2301620.04</v>
      </c>
      <c r="D103" s="330">
        <f t="shared" si="1"/>
        <v>13.746062220701274</v>
      </c>
    </row>
    <row r="104" spans="1:4">
      <c r="A104" s="256" t="s">
        <v>1069</v>
      </c>
      <c r="B104" s="387">
        <f>B21*'A02'!$L$12</f>
        <v>7932401.7828618018</v>
      </c>
      <c r="C104" s="387">
        <f t="shared" si="2"/>
        <v>11613559.960000001</v>
      </c>
      <c r="D104" s="330">
        <f t="shared" si="1"/>
        <v>46.406602664674082</v>
      </c>
    </row>
    <row r="105" spans="1:4">
      <c r="A105" s="256" t="s">
        <v>1070</v>
      </c>
      <c r="B105" s="387">
        <f>B22*'A02'!$L$12</f>
        <v>154156.7046718304</v>
      </c>
      <c r="C105" s="387">
        <f t="shared" si="2"/>
        <v>124514.68</v>
      </c>
      <c r="D105" s="330">
        <f t="shared" si="1"/>
        <v>-19.228501760551065</v>
      </c>
    </row>
    <row r="106" spans="1:4">
      <c r="A106" s="256" t="s">
        <v>1135</v>
      </c>
      <c r="B106" s="387">
        <f>B23*'A02'!$L$12</f>
        <v>468815.89064818586</v>
      </c>
      <c r="C106" s="387">
        <f t="shared" si="2"/>
        <v>324553.40000000002</v>
      </c>
      <c r="D106" s="330">
        <f t="shared" si="1"/>
        <v>-30.771672531988667</v>
      </c>
    </row>
    <row r="107" spans="1:4">
      <c r="A107" s="256" t="s">
        <v>1072</v>
      </c>
      <c r="B107" s="387">
        <f>B24*'A02'!$L$12</f>
        <v>2202671.0118385651</v>
      </c>
      <c r="C107" s="387">
        <f t="shared" si="2"/>
        <v>3341564.02</v>
      </c>
      <c r="D107" s="330">
        <f t="shared" si="1"/>
        <v>51.705089050534291</v>
      </c>
    </row>
    <row r="108" spans="1:4">
      <c r="A108" s="256" t="s">
        <v>1073</v>
      </c>
      <c r="B108" s="387">
        <f>B25*'A02'!$L$12</f>
        <v>371.0817937219731</v>
      </c>
      <c r="C108" s="387">
        <f t="shared" si="2"/>
        <v>334.14</v>
      </c>
      <c r="D108" s="330">
        <f t="shared" si="1"/>
        <v>-9.9551620011978113</v>
      </c>
    </row>
    <row r="109" spans="1:4">
      <c r="A109" s="256" t="s">
        <v>1136</v>
      </c>
      <c r="B109" s="387">
        <f>B26*'A02'!$L$12</f>
        <v>1078730.9916314716</v>
      </c>
      <c r="C109" s="387">
        <f t="shared" si="2"/>
        <v>1089514.4990000001</v>
      </c>
      <c r="D109" s="330">
        <f t="shared" si="1"/>
        <v>0.99964749804949538</v>
      </c>
    </row>
    <row r="110" spans="1:4">
      <c r="A110" s="256" t="s">
        <v>1075</v>
      </c>
      <c r="B110" s="387">
        <f>B27*'A02'!$L$12</f>
        <v>2951833.549208316</v>
      </c>
      <c r="C110" s="387">
        <f t="shared" si="2"/>
        <v>3499807.682</v>
      </c>
      <c r="D110" s="330">
        <f t="shared" si="1"/>
        <v>18.563856113724672</v>
      </c>
    </row>
    <row r="111" spans="1:4">
      <c r="A111" s="256" t="s">
        <v>1137</v>
      </c>
      <c r="B111" s="387">
        <f>B28*'A02'!$L$12</f>
        <v>1073085.8425340399</v>
      </c>
      <c r="C111" s="387">
        <f t="shared" si="2"/>
        <v>1023091.199</v>
      </c>
      <c r="D111" s="330">
        <f t="shared" si="1"/>
        <v>-4.6589603135551521</v>
      </c>
    </row>
    <row r="112" spans="1:4">
      <c r="A112" s="256" t="s">
        <v>1077</v>
      </c>
      <c r="B112" s="387">
        <f>B29*'A02'!$L$12</f>
        <v>267769.61299633101</v>
      </c>
      <c r="C112" s="387">
        <f t="shared" si="2"/>
        <v>441310.18</v>
      </c>
      <c r="D112" s="330">
        <f t="shared" si="1"/>
        <v>64.809656727571564</v>
      </c>
    </row>
    <row r="113" spans="1:4">
      <c r="A113" s="256" t="s">
        <v>1078</v>
      </c>
      <c r="B113" s="387">
        <f>B30*'A02'!$L$12</f>
        <v>1464.2443049327353</v>
      </c>
      <c r="C113" s="387">
        <f t="shared" si="2"/>
        <v>1490.75</v>
      </c>
      <c r="D113" s="330">
        <f t="shared" si="1"/>
        <v>1.8101962205331794</v>
      </c>
    </row>
    <row r="114" spans="1:4">
      <c r="A114" s="256" t="s">
        <v>1079</v>
      </c>
      <c r="B114" s="387">
        <f>B31*'A02'!$L$12</f>
        <v>370349.7587525479</v>
      </c>
      <c r="C114" s="387">
        <f t="shared" si="2"/>
        <v>364414.69400000002</v>
      </c>
      <c r="D114" s="330">
        <f t="shared" si="1"/>
        <v>-1.6025566676589751</v>
      </c>
    </row>
    <row r="115" spans="1:4">
      <c r="A115" s="256" t="s">
        <v>1080</v>
      </c>
      <c r="B115" s="387">
        <f>B32*'A02'!$L$12</f>
        <v>8400792.6500301678</v>
      </c>
      <c r="C115" s="387">
        <f t="shared" si="2"/>
        <v>8827213.125</v>
      </c>
      <c r="D115" s="330">
        <f t="shared" si="1"/>
        <v>5.0759552429650903</v>
      </c>
    </row>
    <row r="116" spans="1:4">
      <c r="A116" s="333" t="s">
        <v>1081</v>
      </c>
      <c r="B116" s="387">
        <f>B33*'A02'!$L$12</f>
        <v>4263899.7419209126</v>
      </c>
      <c r="C116" s="387">
        <f t="shared" si="2"/>
        <v>4456657.6660000002</v>
      </c>
      <c r="D116" s="330">
        <f t="shared" si="1"/>
        <v>4.5206955075413884</v>
      </c>
    </row>
    <row r="117" spans="1:4">
      <c r="A117" s="144" t="s">
        <v>1082</v>
      </c>
      <c r="B117" s="387">
        <f>B34*'A02'!$L$12</f>
        <v>698168.42168446805</v>
      </c>
      <c r="C117" s="387">
        <f t="shared" si="2"/>
        <v>631429.40300000005</v>
      </c>
      <c r="D117" s="330">
        <f t="shared" si="1"/>
        <v>-9.5591574484917334</v>
      </c>
    </row>
    <row r="118" spans="1:4">
      <c r="A118" s="333" t="s">
        <v>1083</v>
      </c>
      <c r="B118" s="387">
        <f>B35*'A02'!$L$12</f>
        <v>0</v>
      </c>
      <c r="C118" s="387">
        <f t="shared" si="2"/>
        <v>0</v>
      </c>
      <c r="D118" s="330"/>
    </row>
    <row r="119" spans="1:4">
      <c r="A119" s="256" t="s">
        <v>1084</v>
      </c>
      <c r="B119" s="387">
        <f>B36*'A02'!$L$12</f>
        <v>0</v>
      </c>
      <c r="C119" s="387">
        <f t="shared" si="2"/>
        <v>0</v>
      </c>
      <c r="D119" s="330"/>
    </row>
    <row r="120" spans="1:4">
      <c r="A120" s="333" t="s">
        <v>1085</v>
      </c>
      <c r="B120" s="387">
        <f>B37*'A02'!$L$12</f>
        <v>172639.60786628618</v>
      </c>
      <c r="C120" s="387">
        <f t="shared" si="2"/>
        <v>156002.761</v>
      </c>
      <c r="D120" s="330">
        <f>100*(C120-B120)/B120</f>
        <v>-9.6367496844477607</v>
      </c>
    </row>
    <row r="121" spans="1:4" ht="5.25" customHeight="1">
      <c r="A121" s="331"/>
      <c r="B121" s="351"/>
      <c r="C121" s="351"/>
      <c r="D121" s="326"/>
    </row>
    <row r="122" spans="1:4">
      <c r="A122" s="251" t="s">
        <v>1086</v>
      </c>
      <c r="B122" s="350">
        <f>B39*'A02'!$L$12</f>
        <v>10016400.359099878</v>
      </c>
      <c r="C122" s="350">
        <f>SUM(C123:C137)</f>
        <v>7727698.1779999994</v>
      </c>
      <c r="D122" s="326">
        <f t="shared" si="1"/>
        <v>-22.849547732191013</v>
      </c>
    </row>
    <row r="123" spans="1:4">
      <c r="A123" s="333" t="s">
        <v>1087</v>
      </c>
      <c r="B123" s="387">
        <f>B40*'A02'!$L$12</f>
        <v>370149.72290582955</v>
      </c>
      <c r="C123" s="387">
        <f t="shared" ref="C123:C137" si="3">+C40</f>
        <v>365430.30599999998</v>
      </c>
      <c r="D123" s="330">
        <f t="shared" si="1"/>
        <v>-1.2750021447483946</v>
      </c>
    </row>
    <row r="124" spans="1:4">
      <c r="A124" s="262" t="s">
        <v>1088</v>
      </c>
      <c r="B124" s="387">
        <f>B41*'A02'!$L$12</f>
        <v>2057172.5657594781</v>
      </c>
      <c r="C124" s="387">
        <f t="shared" si="3"/>
        <v>0</v>
      </c>
      <c r="D124" s="330">
        <f t="shared" si="1"/>
        <v>-100</v>
      </c>
    </row>
    <row r="125" spans="1:4">
      <c r="A125" s="256" t="s">
        <v>1089</v>
      </c>
      <c r="B125" s="387">
        <f>B42*'A02'!$L$12</f>
        <v>353807.13773012639</v>
      </c>
      <c r="C125" s="387">
        <f t="shared" si="3"/>
        <v>374575.07299999997</v>
      </c>
      <c r="D125" s="330">
        <f t="shared" si="1"/>
        <v>5.8698463245008794</v>
      </c>
    </row>
    <row r="126" spans="1:4">
      <c r="A126" s="333" t="s">
        <v>1090</v>
      </c>
      <c r="B126" s="387">
        <f>B43*'A02'!$L$12</f>
        <v>133304.44130126375</v>
      </c>
      <c r="C126" s="387">
        <f t="shared" si="3"/>
        <v>144093.89300000001</v>
      </c>
      <c r="D126" s="330">
        <f t="shared" si="1"/>
        <v>8.0938426307585996</v>
      </c>
    </row>
    <row r="127" spans="1:4">
      <c r="A127" s="333" t="s">
        <v>1091</v>
      </c>
      <c r="B127" s="387">
        <f>B44*'A02'!$L$12</f>
        <v>205124.05824052182</v>
      </c>
      <c r="C127" s="387">
        <f t="shared" si="3"/>
        <v>190250.981</v>
      </c>
      <c r="D127" s="330">
        <f t="shared" si="1"/>
        <v>-7.2507717369174349</v>
      </c>
    </row>
    <row r="128" spans="1:4">
      <c r="A128" s="333" t="s">
        <v>1092</v>
      </c>
      <c r="B128" s="387">
        <f>B45*'A02'!$L$12</f>
        <v>1787714.8839494498</v>
      </c>
      <c r="C128" s="387">
        <f t="shared" si="3"/>
        <v>1804701.466</v>
      </c>
      <c r="D128" s="330">
        <f t="shared" si="1"/>
        <v>0.95018407034925056</v>
      </c>
    </row>
    <row r="129" spans="1:4">
      <c r="A129" s="333" t="s">
        <v>1093</v>
      </c>
      <c r="B129" s="387">
        <f>B46*'A02'!$L$12</f>
        <v>506508.21075580921</v>
      </c>
      <c r="C129" s="387">
        <f t="shared" si="3"/>
        <v>457187.88199999998</v>
      </c>
      <c r="D129" s="330">
        <f t="shared" si="1"/>
        <v>-9.7373206807869241</v>
      </c>
    </row>
    <row r="130" spans="1:4">
      <c r="A130" s="333" t="s">
        <v>1094</v>
      </c>
      <c r="B130" s="387">
        <f>B47*'A02'!$L$12</f>
        <v>46101.561369751325</v>
      </c>
      <c r="C130" s="387">
        <f t="shared" si="3"/>
        <v>47878.294999999998</v>
      </c>
      <c r="D130" s="330">
        <f t="shared" si="1"/>
        <v>3.853955435475648</v>
      </c>
    </row>
    <row r="131" spans="1:4">
      <c r="A131" s="333" t="s">
        <v>1095</v>
      </c>
      <c r="B131" s="387">
        <f>B48*'A02'!$L$12</f>
        <v>1189951.0054871587</v>
      </c>
      <c r="C131" s="387">
        <f t="shared" si="3"/>
        <v>1135243.3189999999</v>
      </c>
      <c r="D131" s="330">
        <f t="shared" si="1"/>
        <v>-4.5974738653010148</v>
      </c>
    </row>
    <row r="132" spans="1:4">
      <c r="A132" s="333" t="s">
        <v>1096</v>
      </c>
      <c r="B132" s="387">
        <f>B49*'A02'!$L$12</f>
        <v>243213.53299959231</v>
      </c>
      <c r="C132" s="387">
        <f t="shared" si="3"/>
        <v>228547.02100000001</v>
      </c>
      <c r="D132" s="330">
        <f t="shared" si="1"/>
        <v>-6.030302598176922</v>
      </c>
    </row>
    <row r="133" spans="1:4">
      <c r="A133" s="333" t="s">
        <v>1097</v>
      </c>
      <c r="B133" s="387">
        <f>B50*'A02'!$L$12</f>
        <v>1975554.3432286996</v>
      </c>
      <c r="C133" s="387">
        <f t="shared" si="3"/>
        <v>1873014.656</v>
      </c>
      <c r="D133" s="330">
        <f t="shared" si="1"/>
        <v>-5.190426048271414</v>
      </c>
    </row>
    <row r="134" spans="1:4">
      <c r="A134" s="333" t="s">
        <v>1098</v>
      </c>
      <c r="B134" s="387">
        <f>B51*'A02'!$L$12</f>
        <v>6725.8075091724422</v>
      </c>
      <c r="C134" s="387">
        <f t="shared" si="3"/>
        <v>5765.6940000000004</v>
      </c>
      <c r="D134" s="330">
        <f t="shared" si="1"/>
        <v>-14.275066716718692</v>
      </c>
    </row>
    <row r="135" spans="1:4">
      <c r="A135" s="144" t="s">
        <v>1099</v>
      </c>
      <c r="B135" s="387">
        <f>B52*'A02'!$L$12</f>
        <v>0</v>
      </c>
      <c r="C135" s="387">
        <f t="shared" si="3"/>
        <v>0</v>
      </c>
      <c r="D135" s="330"/>
    </row>
    <row r="136" spans="1:4">
      <c r="A136" s="333" t="s">
        <v>1100</v>
      </c>
      <c r="B136" s="387">
        <f>B53*'A02'!$L$12</f>
        <v>0</v>
      </c>
      <c r="C136" s="387">
        <f t="shared" si="3"/>
        <v>0</v>
      </c>
      <c r="D136" s="330"/>
    </row>
    <row r="137" spans="1:4">
      <c r="A137" s="144" t="s">
        <v>1101</v>
      </c>
      <c r="B137" s="387">
        <f>B54*'A02'!$L$12</f>
        <v>1141073.0878630248</v>
      </c>
      <c r="C137" s="387">
        <f t="shared" si="3"/>
        <v>1101009.5919999999</v>
      </c>
      <c r="D137" s="330">
        <f t="shared" si="1"/>
        <v>-3.5110367853872382</v>
      </c>
    </row>
    <row r="138" spans="1:4" ht="6" customHeight="1">
      <c r="A138" s="331"/>
      <c r="B138" s="31"/>
      <c r="C138" s="31"/>
      <c r="D138" s="326"/>
    </row>
    <row r="139" spans="1:4">
      <c r="A139" s="335" t="s">
        <v>1102</v>
      </c>
      <c r="B139" s="350">
        <f>B56*'A02'!$L$12</f>
        <v>1781206.9489115367</v>
      </c>
      <c r="C139" s="350">
        <f>SUM(C140:C145)</f>
        <v>1758425.26</v>
      </c>
      <c r="D139" s="330">
        <f t="shared" si="1"/>
        <v>-1.2790029213314145</v>
      </c>
    </row>
    <row r="140" spans="1:4">
      <c r="A140" s="333" t="s">
        <v>1103</v>
      </c>
      <c r="B140" s="387">
        <f>B57*'A02'!$L$12</f>
        <v>392226.57363228698</v>
      </c>
      <c r="C140" s="387">
        <f t="shared" ref="C140:C145" si="4">+C57</f>
        <v>357469.97</v>
      </c>
      <c r="D140" s="330">
        <f t="shared" si="1"/>
        <v>-8.8613587066314832</v>
      </c>
    </row>
    <row r="141" spans="1:4">
      <c r="A141" s="333" t="s">
        <v>1104</v>
      </c>
      <c r="B141" s="387">
        <f>B58*'A02'!$L$12</f>
        <v>302059.20567468402</v>
      </c>
      <c r="C141" s="387">
        <f t="shared" si="4"/>
        <v>288141.53999999998</v>
      </c>
      <c r="D141" s="330">
        <f t="shared" si="1"/>
        <v>-4.6075952704693561</v>
      </c>
    </row>
    <row r="142" spans="1:4">
      <c r="A142" s="333" t="s">
        <v>1105</v>
      </c>
      <c r="B142" s="387">
        <f>B59*'A02'!$L$12</f>
        <v>121150.55918467182</v>
      </c>
      <c r="C142" s="387">
        <f t="shared" si="4"/>
        <v>183259.78</v>
      </c>
      <c r="D142" s="330">
        <f t="shared" si="1"/>
        <v>51.266144566987975</v>
      </c>
    </row>
    <row r="143" spans="1:4">
      <c r="A143" s="333" t="s">
        <v>1151</v>
      </c>
      <c r="B143" s="387">
        <f>B60*'A02'!$L$12</f>
        <v>935905.50579698326</v>
      </c>
      <c r="C143" s="387">
        <f t="shared" si="4"/>
        <v>902589.13</v>
      </c>
      <c r="D143" s="330">
        <f t="shared" si="1"/>
        <v>-3.5598012396147016</v>
      </c>
    </row>
    <row r="144" spans="1:4">
      <c r="A144" s="333" t="s">
        <v>1107</v>
      </c>
      <c r="B144" s="387">
        <f>B61*'A02'!$L$12</f>
        <v>17644.944932735423</v>
      </c>
      <c r="C144" s="387">
        <f t="shared" si="4"/>
        <v>13396.61</v>
      </c>
      <c r="D144" s="330">
        <f t="shared" si="1"/>
        <v>-24.076782041148714</v>
      </c>
    </row>
    <row r="145" spans="1:4">
      <c r="A145" s="333" t="s">
        <v>1108</v>
      </c>
      <c r="B145" s="387">
        <f>B62*'A02'!$L$12</f>
        <v>12220.159690175295</v>
      </c>
      <c r="C145" s="387">
        <f t="shared" si="4"/>
        <v>13568.23</v>
      </c>
      <c r="D145" s="330">
        <f t="shared" si="1"/>
        <v>11.031527770529218</v>
      </c>
    </row>
    <row r="146" spans="1:4" ht="6" customHeight="1">
      <c r="A146" s="331"/>
      <c r="B146" s="31"/>
      <c r="C146" s="31"/>
      <c r="D146" s="326"/>
    </row>
    <row r="147" spans="1:4">
      <c r="A147" s="251" t="s">
        <v>1109</v>
      </c>
      <c r="B147" s="350">
        <f>B64*'A02'!$L$12</f>
        <v>59871908.650879741</v>
      </c>
      <c r="C147" s="350">
        <f>SUM(C148:C155)</f>
        <v>63678177.445999995</v>
      </c>
      <c r="D147" s="326">
        <f t="shared" si="1"/>
        <v>6.3573533580081145</v>
      </c>
    </row>
    <row r="148" spans="1:4">
      <c r="A148" s="256" t="s">
        <v>1110</v>
      </c>
      <c r="B148" s="387">
        <f>B65*'A02'!$L$12</f>
        <v>68031.819453730131</v>
      </c>
      <c r="C148" s="387">
        <f t="shared" ref="C148:C155" si="5">+C65</f>
        <v>59819.61</v>
      </c>
      <c r="D148" s="330">
        <f t="shared" si="1"/>
        <v>-12.07113012656589</v>
      </c>
    </row>
    <row r="149" spans="1:4">
      <c r="A149" s="333" t="s">
        <v>1138</v>
      </c>
      <c r="B149" s="387">
        <f>B66*'A02'!$L$12</f>
        <v>3842894.6833461071</v>
      </c>
      <c r="C149" s="387">
        <f t="shared" si="5"/>
        <v>4074716.426</v>
      </c>
      <c r="D149" s="330">
        <f t="shared" si="1"/>
        <v>6.0324771235218897</v>
      </c>
    </row>
    <row r="150" spans="1:4">
      <c r="A150" s="333" t="s">
        <v>1139</v>
      </c>
      <c r="B150" s="387">
        <f>B67*'A02'!$L$12</f>
        <v>105.52225030574806</v>
      </c>
      <c r="C150" s="387">
        <f t="shared" si="5"/>
        <v>9.58</v>
      </c>
      <c r="D150" s="330">
        <f t="shared" si="1"/>
        <v>-90.921345998363194</v>
      </c>
    </row>
    <row r="151" spans="1:4">
      <c r="A151" s="256" t="s">
        <v>1113</v>
      </c>
      <c r="B151" s="387">
        <f>B68*'A02'!$L$12</f>
        <v>117.39965756216877</v>
      </c>
      <c r="C151" s="387">
        <f t="shared" si="5"/>
        <v>132.75</v>
      </c>
      <c r="D151" s="330">
        <f t="shared" si="1"/>
        <v>13.075287233868195</v>
      </c>
    </row>
    <row r="152" spans="1:4">
      <c r="A152" s="256" t="s">
        <v>1152</v>
      </c>
      <c r="B152" s="387">
        <f>B69*'A02'!$L$12</f>
        <v>0</v>
      </c>
      <c r="C152" s="387">
        <f t="shared" si="5"/>
        <v>0</v>
      </c>
      <c r="D152" s="330"/>
    </row>
    <row r="153" spans="1:4">
      <c r="A153" s="256" t="s">
        <v>1115</v>
      </c>
      <c r="B153" s="387">
        <f>B70*'A02'!$L$12</f>
        <v>39682607.200146757</v>
      </c>
      <c r="C153" s="387">
        <f t="shared" si="5"/>
        <v>42152398.030000001</v>
      </c>
      <c r="D153" s="330">
        <f t="shared" si="1"/>
        <v>6.2238623016788832</v>
      </c>
    </row>
    <row r="154" spans="1:4">
      <c r="A154" s="256" t="s">
        <v>1153</v>
      </c>
      <c r="B154" s="387">
        <f>B71*'A02'!$L$12</f>
        <v>15756855.698589481</v>
      </c>
      <c r="C154" s="387">
        <f t="shared" si="5"/>
        <v>16421066.58</v>
      </c>
      <c r="D154" s="330">
        <f t="shared" si="1"/>
        <v>4.2153770658062024</v>
      </c>
    </row>
    <row r="155" spans="1:4">
      <c r="A155" s="256" t="s">
        <v>1116</v>
      </c>
      <c r="B155" s="387">
        <f>B72*'A02'!$L$12</f>
        <v>521296.32743579289</v>
      </c>
      <c r="C155" s="387">
        <f t="shared" si="5"/>
        <v>970034.47</v>
      </c>
      <c r="D155" s="330">
        <f t="shared" si="1"/>
        <v>86.081201602072923</v>
      </c>
    </row>
    <row r="156" spans="1:4" ht="4.5" customHeight="1">
      <c r="A156" s="256"/>
      <c r="B156" s="353"/>
      <c r="C156" s="40"/>
      <c r="D156" s="326"/>
    </row>
    <row r="157" spans="1:4">
      <c r="A157" s="336" t="s">
        <v>26</v>
      </c>
      <c r="B157" s="354">
        <f>+B147+B139+B122+B102+B97+B92</f>
        <v>262158316.77121073</v>
      </c>
      <c r="C157" s="355">
        <f>+C147+C139+C122+C102+C97+C92</f>
        <v>277643390.19300002</v>
      </c>
      <c r="D157" s="338">
        <f>100*(C157-B157)/B157</f>
        <v>5.9067641311197958</v>
      </c>
    </row>
    <row r="158" spans="1:4" ht="15">
      <c r="A158" s="356"/>
      <c r="B158" s="357"/>
      <c r="C158" s="304"/>
      <c r="D158" s="326"/>
    </row>
    <row r="159" spans="1:4">
      <c r="A159" s="377" t="s">
        <v>845</v>
      </c>
    </row>
    <row r="160" spans="1:4">
      <c r="A160" s="5" t="s">
        <v>1665</v>
      </c>
    </row>
    <row r="161" spans="1:4">
      <c r="A161" s="281"/>
    </row>
    <row r="162" spans="1:4">
      <c r="A162" s="285" t="s">
        <v>1118</v>
      </c>
    </row>
    <row r="163" spans="1:4">
      <c r="A163" s="286" t="s">
        <v>1141</v>
      </c>
    </row>
    <row r="164" spans="1:4">
      <c r="A164" s="288" t="s">
        <v>1142</v>
      </c>
    </row>
    <row r="165" spans="1:4">
      <c r="A165" s="288" t="s">
        <v>1143</v>
      </c>
    </row>
    <row r="166" spans="1:4">
      <c r="A166" s="286" t="s">
        <v>1144</v>
      </c>
    </row>
    <row r="167" spans="1:4">
      <c r="A167" s="288" t="s">
        <v>1145</v>
      </c>
    </row>
    <row r="168" spans="1:4">
      <c r="A168" s="346" t="s">
        <v>1146</v>
      </c>
      <c r="B168" s="298"/>
      <c r="C168" s="298"/>
      <c r="D168" s="298"/>
    </row>
  </sheetData>
  <mergeCells count="7">
    <mergeCell ref="A88:D88"/>
    <mergeCell ref="A1:D1"/>
    <mergeCell ref="A2:D2"/>
    <mergeCell ref="A3:D3"/>
    <mergeCell ref="A4:D4"/>
    <mergeCell ref="A86:D86"/>
    <mergeCell ref="A87:D87"/>
  </mergeCells>
  <hyperlinks>
    <hyperlink ref="A1:D1" location="'Sección D'!A1" display="TABLA D02b"/>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71"/>
  <sheetViews>
    <sheetView zoomScale="90" zoomScaleNormal="90" workbookViewId="0">
      <selection sqref="A1:D1"/>
    </sheetView>
  </sheetViews>
  <sheetFormatPr baseColWidth="10" defaultColWidth="11.42578125" defaultRowHeight="14.25"/>
  <cols>
    <col min="1" max="1" width="64.7109375" style="27" customWidth="1"/>
    <col min="2" max="2" width="15.28515625" style="27" customWidth="1"/>
    <col min="3" max="3" width="16" style="27" customWidth="1"/>
    <col min="4" max="4" width="9.140625" style="27" customWidth="1"/>
    <col min="5" max="5" width="3.140625" style="27" customWidth="1"/>
    <col min="6" max="8" width="11.42578125" style="27"/>
    <col min="9" max="10" width="13.85546875" style="27" bestFit="1" customWidth="1"/>
    <col min="11" max="16384" width="11.42578125" style="27"/>
  </cols>
  <sheetData>
    <row r="1" spans="1:5" ht="15">
      <c r="A1" s="881" t="s">
        <v>1154</v>
      </c>
      <c r="B1" s="881"/>
      <c r="C1" s="881"/>
      <c r="D1" s="881"/>
    </row>
    <row r="2" spans="1:5">
      <c r="A2" s="912" t="s">
        <v>1603</v>
      </c>
      <c r="B2" s="912"/>
      <c r="C2" s="912"/>
      <c r="D2" s="912"/>
    </row>
    <row r="3" spans="1:5">
      <c r="A3" s="912" t="s">
        <v>1128</v>
      </c>
      <c r="B3" s="912"/>
      <c r="C3" s="912"/>
      <c r="D3" s="912"/>
    </row>
    <row r="4" spans="1:5">
      <c r="A4" s="952" t="s">
        <v>1155</v>
      </c>
      <c r="B4" s="952"/>
      <c r="C4" s="952"/>
      <c r="D4" s="952"/>
    </row>
    <row r="5" spans="1:5" ht="15" thickBot="1">
      <c r="A5" s="316"/>
      <c r="B5" s="316"/>
      <c r="C5" s="316"/>
      <c r="D5" s="317"/>
    </row>
    <row r="6" spans="1:5" ht="15">
      <c r="A6" s="318"/>
      <c r="B6" s="498">
        <v>2017</v>
      </c>
      <c r="C6" s="498">
        <v>2018</v>
      </c>
      <c r="D6" s="319" t="s">
        <v>1057</v>
      </c>
    </row>
    <row r="7" spans="1:5">
      <c r="A7" s="320" t="s">
        <v>1056</v>
      </c>
      <c r="B7" s="388" t="s">
        <v>1132</v>
      </c>
      <c r="C7" s="388" t="s">
        <v>1132</v>
      </c>
      <c r="D7" s="322" t="s">
        <v>1148</v>
      </c>
    </row>
    <row r="8" spans="1:5" ht="6" customHeight="1">
      <c r="A8" s="323"/>
      <c r="B8" s="323"/>
      <c r="C8" s="323"/>
      <c r="D8" s="323"/>
    </row>
    <row r="9" spans="1:5" ht="15">
      <c r="A9" s="251" t="s">
        <v>1059</v>
      </c>
      <c r="B9" s="720">
        <f>SUM(B10:B12)</f>
        <v>226418131.35000002</v>
      </c>
      <c r="C9" s="720">
        <f>SUM(C10:C12)</f>
        <v>236457548.5</v>
      </c>
      <c r="D9" s="326">
        <f>100*(B9-C9)/B9</f>
        <v>-4.4340164324035154</v>
      </c>
      <c r="E9" s="327"/>
    </row>
    <row r="10" spans="1:5">
      <c r="A10" s="333" t="s">
        <v>1149</v>
      </c>
      <c r="B10" s="756">
        <f>[1]D02a!B10+[1]D02b!B10</f>
        <v>224898506.40000001</v>
      </c>
      <c r="C10" s="752">
        <f>[1]D02a!C10+[1]D02b!C10</f>
        <v>235033653.81</v>
      </c>
      <c r="D10" s="330">
        <f>100*(C10-B10)/B10</f>
        <v>4.5065427833361529</v>
      </c>
      <c r="E10" s="41"/>
    </row>
    <row r="11" spans="1:5">
      <c r="A11" s="256" t="s">
        <v>1061</v>
      </c>
      <c r="B11" s="756">
        <f>[1]D02a!B11+[1]D02b!B11</f>
        <v>341915.59</v>
      </c>
      <c r="C11" s="752">
        <f>[1]D02a!C11+[1]D02b!C11</f>
        <v>379377.14</v>
      </c>
      <c r="D11" s="330">
        <f t="shared" ref="D11:D73" si="0">100*(C11-B11)/B11</f>
        <v>10.956373764647582</v>
      </c>
      <c r="E11" s="41"/>
    </row>
    <row r="12" spans="1:5">
      <c r="A12" s="256" t="s">
        <v>1062</v>
      </c>
      <c r="B12" s="756">
        <f>[1]D02a!B12+[1]D02b!B12</f>
        <v>1177709.3600000001</v>
      </c>
      <c r="C12" s="752">
        <f>[1]D02a!C12+[1]D02b!C12</f>
        <v>1044517.55</v>
      </c>
      <c r="D12" s="330">
        <f t="shared" si="0"/>
        <v>-11.309395554094946</v>
      </c>
      <c r="E12" s="41"/>
    </row>
    <row r="13" spans="1:5" ht="5.25" customHeight="1">
      <c r="A13" s="331"/>
      <c r="B13" s="332"/>
      <c r="C13" s="332"/>
      <c r="D13" s="330"/>
      <c r="E13" s="41"/>
    </row>
    <row r="14" spans="1:5" ht="15">
      <c r="A14" s="251" t="s">
        <v>1063</v>
      </c>
      <c r="B14" s="720">
        <f>SUM(B15:B17)</f>
        <v>247006384.35999998</v>
      </c>
      <c r="C14" s="720">
        <f>SUM(C15:C17)</f>
        <v>271485938.98000002</v>
      </c>
      <c r="D14" s="326">
        <f t="shared" si="0"/>
        <v>9.9104946956845676</v>
      </c>
      <c r="E14" s="327"/>
    </row>
    <row r="15" spans="1:5">
      <c r="A15" s="256" t="s">
        <v>1133</v>
      </c>
      <c r="B15" s="756">
        <f>[1]D02a!B15+[1]D02b!B15</f>
        <v>94340133.829999998</v>
      </c>
      <c r="C15" s="752">
        <f>[1]D02a!C15+[1]D02b!C15</f>
        <v>103009208.02000001</v>
      </c>
      <c r="D15" s="330">
        <f t="shared" si="0"/>
        <v>9.1891688489880661</v>
      </c>
      <c r="E15" s="41"/>
    </row>
    <row r="16" spans="1:5">
      <c r="A16" s="256" t="s">
        <v>1065</v>
      </c>
      <c r="B16" s="756">
        <f>[1]D02a!B16+[1]D02b!B16</f>
        <v>143702019.44</v>
      </c>
      <c r="C16" s="752">
        <f>[1]D02a!C16+[1]D02b!C16</f>
        <v>158989528.17000002</v>
      </c>
      <c r="D16" s="330">
        <f t="shared" si="0"/>
        <v>10.638339523393423</v>
      </c>
      <c r="E16" s="41"/>
    </row>
    <row r="17" spans="1:5">
      <c r="A17" s="256" t="s">
        <v>1066</v>
      </c>
      <c r="B17" s="756">
        <f>[1]D02a!B17+[1]D02b!B17</f>
        <v>8964231.0899999999</v>
      </c>
      <c r="C17" s="752">
        <f>[1]D02a!C17+[1]D02b!C17</f>
        <v>9487202.7899999991</v>
      </c>
      <c r="D17" s="330">
        <f t="shared" si="0"/>
        <v>5.8339828006374974</v>
      </c>
      <c r="E17" s="41"/>
    </row>
    <row r="18" spans="1:5" ht="6" customHeight="1">
      <c r="A18" s="331"/>
      <c r="B18" s="332"/>
      <c r="C18" s="332"/>
      <c r="D18" s="330"/>
      <c r="E18" s="41"/>
    </row>
    <row r="19" spans="1:5" ht="15">
      <c r="A19" s="251" t="s">
        <v>1134</v>
      </c>
      <c r="B19" s="720">
        <f>SUM(B20:B37)</f>
        <v>85494940.416999981</v>
      </c>
      <c r="C19" s="720">
        <f>SUM(C20:C37)</f>
        <v>102894847.34300001</v>
      </c>
      <c r="D19" s="326">
        <f t="shared" si="0"/>
        <v>20.35197269117015</v>
      </c>
      <c r="E19" s="327"/>
    </row>
    <row r="20" spans="1:5">
      <c r="A20" s="256" t="s">
        <v>1068</v>
      </c>
      <c r="B20" s="756">
        <f>[1]D02a!B20+[1]D02b!B20</f>
        <v>6738186.4100000001</v>
      </c>
      <c r="C20" s="752">
        <f>[1]D02a!C20+[1]D02b!C20</f>
        <v>7579220.3399999999</v>
      </c>
      <c r="D20" s="330">
        <f t="shared" si="0"/>
        <v>12.481606753292533</v>
      </c>
      <c r="E20" s="41"/>
    </row>
    <row r="21" spans="1:5">
      <c r="A21" s="256" t="s">
        <v>1069</v>
      </c>
      <c r="B21" s="756">
        <f>[1]D02a!B21+[1]D02b!B21</f>
        <v>21629025.02</v>
      </c>
      <c r="C21" s="752">
        <f>[1]D02a!C21+[1]D02b!C21</f>
        <v>31673876.890000001</v>
      </c>
      <c r="D21" s="330">
        <f t="shared" si="0"/>
        <v>46.441537982926619</v>
      </c>
      <c r="E21" s="41"/>
    </row>
    <row r="22" spans="1:5">
      <c r="A22" s="256" t="s">
        <v>1070</v>
      </c>
      <c r="B22" s="756">
        <f>[1]D02a!B22+[1]D02b!B22</f>
        <v>365559.61</v>
      </c>
      <c r="C22" s="752">
        <f>[1]D02a!C22+[1]D02b!C22</f>
        <v>278708.73</v>
      </c>
      <c r="D22" s="330">
        <f t="shared" si="0"/>
        <v>-23.758335883988934</v>
      </c>
      <c r="E22" s="41"/>
    </row>
    <row r="23" spans="1:5">
      <c r="A23" s="256" t="s">
        <v>1135</v>
      </c>
      <c r="B23" s="756">
        <f>[1]D02a!B23+[1]D02b!B23</f>
        <v>1603288.56</v>
      </c>
      <c r="C23" s="752">
        <f>[1]D02a!C23+[1]D02b!C23</f>
        <v>1051151.8399999999</v>
      </c>
      <c r="D23" s="330">
        <f t="shared" si="0"/>
        <v>-34.437763343112749</v>
      </c>
      <c r="E23" s="41"/>
    </row>
    <row r="24" spans="1:5">
      <c r="A24" s="256" t="s">
        <v>1072</v>
      </c>
      <c r="B24" s="756">
        <f>[1]D02a!B24+[1]D02b!B24</f>
        <v>5809630.79</v>
      </c>
      <c r="C24" s="752">
        <f>[1]D02a!C24+[1]D02b!C24</f>
        <v>8961908.6699999999</v>
      </c>
      <c r="D24" s="330">
        <f t="shared" si="0"/>
        <v>54.259521713943549</v>
      </c>
      <c r="E24" s="41"/>
    </row>
    <row r="25" spans="1:5">
      <c r="A25" s="256" t="s">
        <v>1073</v>
      </c>
      <c r="B25" s="756">
        <f>[1]D02a!B25+[1]D02b!B25</f>
        <v>1786.85</v>
      </c>
      <c r="C25" s="752">
        <f>[1]D02a!C25+[1]D02b!C25</f>
        <v>2164.5300000000002</v>
      </c>
      <c r="D25" s="330">
        <f t="shared" si="0"/>
        <v>21.136637098805178</v>
      </c>
      <c r="E25" s="41"/>
    </row>
    <row r="26" spans="1:5">
      <c r="A26" s="256" t="s">
        <v>1136</v>
      </c>
      <c r="B26" s="756">
        <f>[1]D02a!B26+[1]D02b!B26</f>
        <v>2981202.8259999999</v>
      </c>
      <c r="C26" s="752">
        <f>[1]D02a!C26+[1]D02b!C26</f>
        <v>3045916.0729999999</v>
      </c>
      <c r="D26" s="330">
        <f t="shared" si="0"/>
        <v>2.1707093001393787</v>
      </c>
      <c r="E26" s="41"/>
    </row>
    <row r="27" spans="1:5">
      <c r="A27" s="256" t="s">
        <v>1075</v>
      </c>
      <c r="B27" s="756">
        <f>[1]D02a!B27+[1]D02b!B27</f>
        <v>7846914.3959999997</v>
      </c>
      <c r="C27" s="752">
        <f>[1]D02a!C27+[1]D02b!C27</f>
        <v>9241476.9879999999</v>
      </c>
      <c r="D27" s="330">
        <f t="shared" si="0"/>
        <v>17.77211425564786</v>
      </c>
      <c r="E27" s="41"/>
    </row>
    <row r="28" spans="1:5">
      <c r="A28" s="256" t="s">
        <v>1137</v>
      </c>
      <c r="B28" s="756">
        <f>[1]D02a!B28+[1]D02b!B28</f>
        <v>2700093.645</v>
      </c>
      <c r="C28" s="752">
        <f>[1]D02a!C28+[1]D02b!C28</f>
        <v>2628127.3090000004</v>
      </c>
      <c r="D28" s="330">
        <f t="shared" si="0"/>
        <v>-2.6653274094128561</v>
      </c>
      <c r="E28" s="41"/>
    </row>
    <row r="29" spans="1:5">
      <c r="A29" s="256" t="s">
        <v>1077</v>
      </c>
      <c r="B29" s="756">
        <f>[1]D02a!B29+[1]D02b!B29</f>
        <v>406177.55000000005</v>
      </c>
      <c r="C29" s="752">
        <f>[1]D02a!C29+[1]D02b!C29</f>
        <v>743971.51</v>
      </c>
      <c r="D29" s="330">
        <f t="shared" si="0"/>
        <v>83.16411382165262</v>
      </c>
      <c r="E29" s="41"/>
    </row>
    <row r="30" spans="1:5">
      <c r="A30" s="256" t="s">
        <v>1078</v>
      </c>
      <c r="B30" s="756">
        <f>[1]D02a!B30+[1]D02b!B30</f>
        <v>14499.59</v>
      </c>
      <c r="C30" s="752">
        <f>[1]D02a!C30+[1]D02b!C30</f>
        <v>15017.78</v>
      </c>
      <c r="D30" s="330">
        <f t="shared" si="0"/>
        <v>3.5738251909191949</v>
      </c>
      <c r="E30" s="41"/>
    </row>
    <row r="31" spans="1:5">
      <c r="A31" s="256" t="s">
        <v>1079</v>
      </c>
      <c r="B31" s="756">
        <f>[1]D02a!B31+[1]D02b!B31</f>
        <v>1108675.851</v>
      </c>
      <c r="C31" s="752">
        <f>[1]D02a!C31+[1]D02b!C31</f>
        <v>1156189.6869999999</v>
      </c>
      <c r="D31" s="330">
        <f t="shared" si="0"/>
        <v>4.2856382194257687</v>
      </c>
      <c r="E31" s="41"/>
    </row>
    <row r="32" spans="1:5">
      <c r="A32" s="256" t="s">
        <v>1080</v>
      </c>
      <c r="B32" s="756">
        <f>[1]D02a!B32+[1]D02b!B32</f>
        <v>19454626.555</v>
      </c>
      <c r="C32" s="752">
        <f>[1]D02a!C32+[1]D02b!C32</f>
        <v>21067270.278000001</v>
      </c>
      <c r="D32" s="330">
        <f t="shared" si="0"/>
        <v>8.2892556094094676</v>
      </c>
      <c r="E32" s="41"/>
    </row>
    <row r="33" spans="1:5">
      <c r="A33" s="333" t="s">
        <v>1081</v>
      </c>
      <c r="B33" s="756">
        <f>[1]D02a!B33+[1]D02b!B33</f>
        <v>12779116.239999998</v>
      </c>
      <c r="C33" s="752">
        <f>[1]D02a!C33+[1]D02b!C33</f>
        <v>13537767.284000002</v>
      </c>
      <c r="D33" s="330">
        <f t="shared" si="0"/>
        <v>5.936647180853905</v>
      </c>
      <c r="E33" s="41"/>
    </row>
    <row r="34" spans="1:5">
      <c r="A34" s="144" t="s">
        <v>1082</v>
      </c>
      <c r="B34" s="756">
        <f>[1]D02a!B34+[1]D02b!B34</f>
        <v>1143575.5</v>
      </c>
      <c r="C34" s="752">
        <f>[1]D02a!C34+[1]D02b!C34</f>
        <v>1000048.443</v>
      </c>
      <c r="D34" s="330">
        <f t="shared" si="0"/>
        <v>-12.550728570173113</v>
      </c>
      <c r="E34" s="41"/>
    </row>
    <row r="35" spans="1:5">
      <c r="A35" s="333" t="s">
        <v>1083</v>
      </c>
      <c r="B35" s="756">
        <f>[1]D02a!B35+[1]D02b!B35</f>
        <v>354864.88299999997</v>
      </c>
      <c r="C35" s="752">
        <f>[1]D02a!C35+[1]D02b!C35</f>
        <v>373284.13699999999</v>
      </c>
      <c r="D35" s="330">
        <f t="shared" si="0"/>
        <v>5.190497815474183</v>
      </c>
      <c r="E35" s="41"/>
    </row>
    <row r="36" spans="1:5">
      <c r="A36" s="256" t="s">
        <v>1084</v>
      </c>
      <c r="B36" s="756">
        <f>[1]D02a!B36+[1]D02b!B36</f>
        <v>42805.85</v>
      </c>
      <c r="C36" s="752">
        <f>[1]D02a!C36+[1]D02b!C36</f>
        <v>35950.620000000003</v>
      </c>
      <c r="D36" s="330">
        <f t="shared" si="0"/>
        <v>-16.014703597755904</v>
      </c>
      <c r="E36" s="41"/>
    </row>
    <row r="37" spans="1:5">
      <c r="A37" s="333" t="s">
        <v>1085</v>
      </c>
      <c r="B37" s="756">
        <f>[1]D02a!B37+[1]D02b!B37</f>
        <v>514910.29099999997</v>
      </c>
      <c r="C37" s="752">
        <f>[1]D02a!C37+[1]D02b!C37</f>
        <v>502796.234</v>
      </c>
      <c r="D37" s="330">
        <f t="shared" si="0"/>
        <v>-2.3526538917047928</v>
      </c>
      <c r="E37" s="41"/>
    </row>
    <row r="38" spans="1:5" ht="6" customHeight="1">
      <c r="A38" s="331"/>
      <c r="B38" s="753"/>
      <c r="C38" s="753"/>
      <c r="D38" s="330"/>
      <c r="E38" s="41"/>
    </row>
    <row r="39" spans="1:5" ht="15">
      <c r="A39" s="251" t="s">
        <v>1086</v>
      </c>
      <c r="B39" s="720">
        <f>SUM(B40:B54)</f>
        <v>24850024.915999997</v>
      </c>
      <c r="C39" s="720">
        <f>SUM(C40:C54)</f>
        <v>22663553.227000006</v>
      </c>
      <c r="D39" s="326">
        <f t="shared" si="0"/>
        <v>-8.7986700069351045</v>
      </c>
      <c r="E39" s="327"/>
    </row>
    <row r="40" spans="1:5">
      <c r="A40" s="333" t="s">
        <v>1087</v>
      </c>
      <c r="B40" s="756">
        <f>[1]D02a!B40+[1]D02b!B40</f>
        <v>984575.26</v>
      </c>
      <c r="C40" s="752">
        <f>[1]D02a!C40+[1]D02b!C40</f>
        <v>950673.64300000004</v>
      </c>
      <c r="D40" s="330">
        <f t="shared" si="0"/>
        <v>-3.4432732953293961</v>
      </c>
      <c r="E40" s="41"/>
    </row>
    <row r="41" spans="1:5">
      <c r="A41" s="262" t="s">
        <v>1088</v>
      </c>
      <c r="B41" s="756">
        <f>[1]D02a!B41+[1]D02b!B41</f>
        <v>4942156.1129999999</v>
      </c>
      <c r="C41" s="752">
        <f>[1]D02a!C41+[1]D02b!C41</f>
        <v>3114682.8829999999</v>
      </c>
      <c r="D41" s="330">
        <f t="shared" si="0"/>
        <v>-36.977246129335292</v>
      </c>
      <c r="E41" s="41"/>
    </row>
    <row r="42" spans="1:5">
      <c r="A42" s="256" t="s">
        <v>1089</v>
      </c>
      <c r="B42" s="756">
        <f>[1]D02a!B42+[1]D02b!B42</f>
        <v>711516.79</v>
      </c>
      <c r="C42" s="752">
        <f>[1]D02a!C42+[1]D02b!C42</f>
        <v>765350.52799999993</v>
      </c>
      <c r="D42" s="330">
        <f t="shared" si="0"/>
        <v>7.5660530793658278</v>
      </c>
      <c r="E42" s="41"/>
    </row>
    <row r="43" spans="1:5">
      <c r="A43" s="333" t="s">
        <v>1090</v>
      </c>
      <c r="B43" s="756">
        <f>[1]D02a!B43+[1]D02b!B43</f>
        <v>708708.38199999998</v>
      </c>
      <c r="C43" s="752">
        <f>[1]D02a!C43+[1]D02b!C43</f>
        <v>717818.29100000008</v>
      </c>
      <c r="D43" s="330">
        <f t="shared" si="0"/>
        <v>1.2854241929934027</v>
      </c>
      <c r="E43" s="41"/>
    </row>
    <row r="44" spans="1:5">
      <c r="A44" s="333" t="s">
        <v>1091</v>
      </c>
      <c r="B44" s="756">
        <f>[1]D02a!B44+[1]D02b!B44</f>
        <v>492107.73200000002</v>
      </c>
      <c r="C44" s="752">
        <f>[1]D02a!C44+[1]D02b!C44</f>
        <v>469572.41700000002</v>
      </c>
      <c r="D44" s="330">
        <f t="shared" si="0"/>
        <v>-4.5793458494165664</v>
      </c>
      <c r="E44" s="41"/>
    </row>
    <row r="45" spans="1:5">
      <c r="A45" s="333" t="s">
        <v>1092</v>
      </c>
      <c r="B45" s="756">
        <f>[1]D02a!B45+[1]D02b!B45</f>
        <v>4101537.1040000003</v>
      </c>
      <c r="C45" s="752">
        <f>[1]D02a!C45+[1]D02b!C45</f>
        <v>4185842.605</v>
      </c>
      <c r="D45" s="330">
        <f t="shared" si="0"/>
        <v>2.0554611323101586</v>
      </c>
      <c r="E45" s="41"/>
    </row>
    <row r="46" spans="1:5">
      <c r="A46" s="333" t="s">
        <v>1093</v>
      </c>
      <c r="B46" s="756">
        <f>[1]D02a!B46+[1]D02b!B46</f>
        <v>1464404.8740000001</v>
      </c>
      <c r="C46" s="752">
        <f>[1]D02a!C46+[1]D02b!C46</f>
        <v>1341670.9169999999</v>
      </c>
      <c r="D46" s="330">
        <f t="shared" si="0"/>
        <v>-8.38114917391351</v>
      </c>
      <c r="E46" s="41"/>
    </row>
    <row r="47" spans="1:5">
      <c r="A47" s="333" t="s">
        <v>1094</v>
      </c>
      <c r="B47" s="756">
        <f>[1]D02a!B47+[1]D02b!B47</f>
        <v>94331.861999999994</v>
      </c>
      <c r="C47" s="752">
        <f>[1]D02a!C47+[1]D02b!C47</f>
        <v>105692.74299999999</v>
      </c>
      <c r="D47" s="330">
        <f t="shared" si="0"/>
        <v>12.04352459405497</v>
      </c>
      <c r="E47" s="41"/>
    </row>
    <row r="48" spans="1:5">
      <c r="A48" s="333" t="s">
        <v>1095</v>
      </c>
      <c r="B48" s="756">
        <f>[1]D02a!B48+[1]D02b!B48</f>
        <v>2771889.9720000001</v>
      </c>
      <c r="C48" s="752">
        <f>[1]D02a!C48+[1]D02b!C48</f>
        <v>2666545.6629999997</v>
      </c>
      <c r="D48" s="330">
        <f t="shared" si="0"/>
        <v>-3.8004505973947929</v>
      </c>
      <c r="E48" s="41"/>
    </row>
    <row r="49" spans="1:5">
      <c r="A49" s="333" t="s">
        <v>1096</v>
      </c>
      <c r="B49" s="756">
        <f>[1]D02a!B49+[1]D02b!B49</f>
        <v>428577.20199999999</v>
      </c>
      <c r="C49" s="752">
        <f>[1]D02a!C49+[1]D02b!C49</f>
        <v>403598.32799999998</v>
      </c>
      <c r="D49" s="330">
        <f t="shared" si="0"/>
        <v>-5.8283254180188555</v>
      </c>
      <c r="E49" s="41"/>
    </row>
    <row r="50" spans="1:5">
      <c r="A50" s="333" t="s">
        <v>1097</v>
      </c>
      <c r="B50" s="756">
        <f>[1]D02a!B50+[1]D02b!B50</f>
        <v>2485878.4960000003</v>
      </c>
      <c r="C50" s="752">
        <f>[1]D02a!C50+[1]D02b!C50</f>
        <v>2430174.4879999999</v>
      </c>
      <c r="D50" s="330">
        <f t="shared" si="0"/>
        <v>-2.2408178070502274</v>
      </c>
      <c r="E50" s="41"/>
    </row>
    <row r="51" spans="1:5">
      <c r="A51" s="333" t="s">
        <v>1098</v>
      </c>
      <c r="B51" s="756">
        <f>[1]D02a!B51+[1]D02b!B51</f>
        <v>252939.21799999999</v>
      </c>
      <c r="C51" s="752">
        <f>[1]D02a!C51+[1]D02b!C51</f>
        <v>224756.087</v>
      </c>
      <c r="D51" s="330">
        <f t="shared" si="0"/>
        <v>-11.142254341910711</v>
      </c>
      <c r="E51" s="41"/>
    </row>
    <row r="52" spans="1:5">
      <c r="A52" s="333" t="s">
        <v>1099</v>
      </c>
      <c r="B52" s="756">
        <f>[1]D02a!B52+[1]D02b!B52</f>
        <v>2173829.926</v>
      </c>
      <c r="C52" s="752">
        <f>[1]D02a!C52+[1]D02b!C52</f>
        <v>2203805.0649999999</v>
      </c>
      <c r="D52" s="330">
        <f t="shared" si="0"/>
        <v>1.378909115266268</v>
      </c>
      <c r="E52" s="41"/>
    </row>
    <row r="53" spans="1:5">
      <c r="A53" s="333" t="s">
        <v>1100</v>
      </c>
      <c r="B53" s="756">
        <f>[1]D02a!B53+[1]D02b!B53</f>
        <v>624838.96299999999</v>
      </c>
      <c r="C53" s="752">
        <f>[1]D02a!C53+[1]D02b!C53</f>
        <v>545483.34</v>
      </c>
      <c r="D53" s="330">
        <f t="shared" si="0"/>
        <v>-12.700171996156396</v>
      </c>
      <c r="E53" s="41"/>
    </row>
    <row r="54" spans="1:5">
      <c r="A54" s="333" t="s">
        <v>1101</v>
      </c>
      <c r="B54" s="756">
        <f>[1]D02a!B54+[1]D02b!B54</f>
        <v>2612733.0219999999</v>
      </c>
      <c r="C54" s="752">
        <f>[1]D02a!C54+[1]D02b!C54</f>
        <v>2537886.2290000003</v>
      </c>
      <c r="D54" s="330">
        <f t="shared" si="0"/>
        <v>-2.8646934979489687</v>
      </c>
      <c r="E54" s="41"/>
    </row>
    <row r="55" spans="1:5" ht="5.25" customHeight="1">
      <c r="A55" s="331"/>
      <c r="B55" s="332"/>
      <c r="C55" s="332"/>
      <c r="D55" s="330"/>
      <c r="E55" s="41"/>
    </row>
    <row r="56" spans="1:5" ht="15">
      <c r="A56" s="335" t="s">
        <v>1102</v>
      </c>
      <c r="B56" s="720">
        <f>SUM(B57:B62)</f>
        <v>4008965.6599999997</v>
      </c>
      <c r="C56" s="720">
        <f>SUM(C57:C62)</f>
        <v>3998679.9400000004</v>
      </c>
      <c r="D56" s="326">
        <f t="shared" si="0"/>
        <v>-0.2565679248048055</v>
      </c>
      <c r="E56" s="327"/>
    </row>
    <row r="57" spans="1:5">
      <c r="A57" s="333" t="s">
        <v>1103</v>
      </c>
      <c r="B57" s="756">
        <f>[1]D02a!B57+[1]D02b!B57</f>
        <v>951688.33000000007</v>
      </c>
      <c r="C57" s="752">
        <f>[1]D02a!C57+[1]D02b!C57</f>
        <v>892445.42999999993</v>
      </c>
      <c r="D57" s="330">
        <f t="shared" si="0"/>
        <v>-6.2250316760740496</v>
      </c>
      <c r="E57" s="41"/>
    </row>
    <row r="58" spans="1:5">
      <c r="A58" s="333" t="s">
        <v>1104</v>
      </c>
      <c r="B58" s="756">
        <f>[1]D02a!B58+[1]D02b!B58</f>
        <v>618175.66999999993</v>
      </c>
      <c r="C58" s="752">
        <f>[1]D02a!C58+[1]D02b!C58</f>
        <v>568328.28</v>
      </c>
      <c r="D58" s="330">
        <f t="shared" si="0"/>
        <v>-8.0636285798824634</v>
      </c>
      <c r="E58" s="41"/>
    </row>
    <row r="59" spans="1:5">
      <c r="A59" s="333" t="s">
        <v>1105</v>
      </c>
      <c r="B59" s="756">
        <f>[1]D02a!B59+[1]D02b!B59</f>
        <v>189626.84</v>
      </c>
      <c r="C59" s="752">
        <f>[1]D02a!C59+[1]D02b!C59</f>
        <v>291315.95</v>
      </c>
      <c r="D59" s="330">
        <f t="shared" si="0"/>
        <v>53.62590548890654</v>
      </c>
      <c r="E59" s="41"/>
    </row>
    <row r="60" spans="1:5">
      <c r="A60" s="333" t="s">
        <v>1151</v>
      </c>
      <c r="B60" s="756">
        <f>[1]D02a!B60+[1]D02b!B60</f>
        <v>2181864.92</v>
      </c>
      <c r="C60" s="752">
        <f>[1]D02a!C60+[1]D02b!C60</f>
        <v>2183087.08</v>
      </c>
      <c r="D60" s="330">
        <f t="shared" si="0"/>
        <v>5.6014466743438407E-2</v>
      </c>
      <c r="E60" s="41"/>
    </row>
    <row r="61" spans="1:5">
      <c r="A61" s="333" t="s">
        <v>1107</v>
      </c>
      <c r="B61" s="756">
        <f>[1]D02a!B61+[1]D02b!B61</f>
        <v>38308.520000000004</v>
      </c>
      <c r="C61" s="752">
        <f>[1]D02a!C61+[1]D02b!C61</f>
        <v>31929.98</v>
      </c>
      <c r="D61" s="330">
        <f t="shared" si="0"/>
        <v>-16.650447472259444</v>
      </c>
      <c r="E61" s="41"/>
    </row>
    <row r="62" spans="1:5">
      <c r="A62" s="333" t="s">
        <v>1108</v>
      </c>
      <c r="B62" s="756">
        <f>[1]D02a!B62+[1]D02b!B62</f>
        <v>29301.379999999997</v>
      </c>
      <c r="C62" s="752">
        <f>[1]D02a!C62+[1]D02b!C62</f>
        <v>31573.22</v>
      </c>
      <c r="D62" s="330">
        <f t="shared" si="0"/>
        <v>7.7533549614386903</v>
      </c>
      <c r="E62" s="41"/>
    </row>
    <row r="63" spans="1:5" ht="6" customHeight="1">
      <c r="A63" s="331"/>
      <c r="B63" s="332"/>
      <c r="C63" s="332"/>
      <c r="D63" s="330"/>
      <c r="E63" s="41"/>
    </row>
    <row r="64" spans="1:5" ht="15">
      <c r="A64" s="251" t="s">
        <v>1109</v>
      </c>
      <c r="B64" s="720">
        <f>SUM(B65:B72)</f>
        <v>198225117.82900003</v>
      </c>
      <c r="C64" s="720">
        <f>SUM(C65:C72)</f>
        <v>208184298.67500001</v>
      </c>
      <c r="D64" s="326">
        <f t="shared" si="0"/>
        <v>5.024177034209826</v>
      </c>
      <c r="E64" s="327"/>
    </row>
    <row r="65" spans="1:10">
      <c r="A65" s="256" t="s">
        <v>1110</v>
      </c>
      <c r="B65" s="756">
        <f>[1]D02a!B65+[1]D02b!B65</f>
        <v>169987.79</v>
      </c>
      <c r="C65" s="752">
        <f>[1]D02a!C65+[1]D02b!C65</f>
        <v>153833.20000000001</v>
      </c>
      <c r="D65" s="330">
        <f t="shared" si="0"/>
        <v>-9.5033825664772706</v>
      </c>
      <c r="E65" s="41"/>
    </row>
    <row r="66" spans="1:10">
      <c r="A66" s="333" t="s">
        <v>1138</v>
      </c>
      <c r="B66" s="756">
        <f>[1]D02a!B66+[1]D02b!B66</f>
        <v>10427796.319</v>
      </c>
      <c r="C66" s="752">
        <f>[1]D02a!C66+[1]D02b!C66</f>
        <v>11206917.835000001</v>
      </c>
      <c r="D66" s="330">
        <f t="shared" si="0"/>
        <v>7.4715835653636615</v>
      </c>
      <c r="E66" s="41"/>
    </row>
    <row r="67" spans="1:10">
      <c r="A67" s="333" t="s">
        <v>1139</v>
      </c>
      <c r="B67" s="756">
        <f>[1]D02a!B67+[1]D02b!B67</f>
        <v>309.31</v>
      </c>
      <c r="C67" s="752">
        <f>[1]D02a!C67+[1]D02b!C67</f>
        <v>476.19</v>
      </c>
      <c r="D67" s="330">
        <f t="shared" si="0"/>
        <v>53.952345543306066</v>
      </c>
      <c r="E67" s="41"/>
    </row>
    <row r="68" spans="1:10">
      <c r="A68" s="256" t="s">
        <v>1113</v>
      </c>
      <c r="B68" s="756">
        <f>[1]D02a!B68+[1]D02b!B68</f>
        <v>209.55</v>
      </c>
      <c r="C68" s="752">
        <f>[1]D02a!C68+[1]D02b!C68</f>
        <v>239.32999999999998</v>
      </c>
      <c r="D68" s="330">
        <f t="shared" si="0"/>
        <v>14.211405392507741</v>
      </c>
      <c r="E68" s="41"/>
    </row>
    <row r="69" spans="1:10">
      <c r="A69" s="256" t="s">
        <v>1152</v>
      </c>
      <c r="B69" s="756">
        <f>[1]D02a!B69+[1]D02b!B69</f>
        <v>59766.080000000002</v>
      </c>
      <c r="C69" s="752">
        <f>[1]D02a!C69+[1]D02b!C69</f>
        <v>43523.66</v>
      </c>
      <c r="D69" s="330">
        <f t="shared" si="0"/>
        <v>-27.176652710032172</v>
      </c>
      <c r="E69" s="41"/>
    </row>
    <row r="70" spans="1:10">
      <c r="A70" s="256" t="s">
        <v>1115</v>
      </c>
      <c r="B70" s="756">
        <f>[1]D02a!B70+[1]D02b!B70</f>
        <v>154872982.42000002</v>
      </c>
      <c r="C70" s="752">
        <f>[1]D02a!C70+[1]D02b!C70</f>
        <v>161003250.29000002</v>
      </c>
      <c r="D70" s="330">
        <v>18.557697810771558</v>
      </c>
      <c r="E70" s="41"/>
      <c r="F70" s="309"/>
      <c r="G70" s="310"/>
      <c r="H70" s="310"/>
      <c r="I70" s="310"/>
      <c r="J70" s="310"/>
    </row>
    <row r="71" spans="1:10">
      <c r="A71" s="256" t="s">
        <v>1153</v>
      </c>
      <c r="B71" s="756">
        <f>[1]D02a!B71+[1]D02b!B71</f>
        <v>30857478.079999998</v>
      </c>
      <c r="C71" s="752">
        <f>[1]D02a!C71+[1]D02b!C71</f>
        <v>32759737.16</v>
      </c>
      <c r="D71" s="330">
        <f t="shared" si="0"/>
        <v>6.1646615289437223</v>
      </c>
      <c r="E71" s="41"/>
    </row>
    <row r="72" spans="1:10">
      <c r="A72" s="256" t="s">
        <v>1116</v>
      </c>
      <c r="B72" s="756">
        <f>[1]D02a!B72+[1]D02b!B72</f>
        <v>1836588.28</v>
      </c>
      <c r="C72" s="752">
        <f>[1]D02a!C72+[1]D02b!C72</f>
        <v>3016321.01</v>
      </c>
      <c r="D72" s="330">
        <f t="shared" si="0"/>
        <v>64.235013521920095</v>
      </c>
      <c r="E72" s="41"/>
    </row>
    <row r="73" spans="1:10">
      <c r="A73" s="336" t="s">
        <v>26</v>
      </c>
      <c r="B73" s="754">
        <f>+B64+B56+B39+B19+B14+B9</f>
        <v>786003564.53200006</v>
      </c>
      <c r="C73" s="754">
        <f>+C64+C56+C39+C19+C14+C9</f>
        <v>845684866.66499996</v>
      </c>
      <c r="D73" s="338">
        <f t="shared" si="0"/>
        <v>7.593006549344997</v>
      </c>
    </row>
    <row r="74" spans="1:10">
      <c r="A74" s="324"/>
      <c r="B74" s="324"/>
      <c r="D74" s="324"/>
    </row>
    <row r="75" spans="1:10">
      <c r="A75" s="389" t="s">
        <v>845</v>
      </c>
      <c r="B75" s="390"/>
      <c r="C75" s="52"/>
      <c r="D75" s="391"/>
    </row>
    <row r="76" spans="1:10">
      <c r="A76" s="5" t="s">
        <v>1665</v>
      </c>
      <c r="B76" s="378"/>
      <c r="C76" s="52"/>
      <c r="D76" s="391"/>
    </row>
    <row r="77" spans="1:10">
      <c r="A77" s="392"/>
      <c r="B77" s="343"/>
      <c r="C77" s="344"/>
      <c r="D77" s="343"/>
    </row>
    <row r="78" spans="1:10">
      <c r="A78" s="389" t="s">
        <v>1118</v>
      </c>
      <c r="B78" s="343"/>
      <c r="C78" s="344"/>
      <c r="D78" s="344"/>
    </row>
    <row r="79" spans="1:10">
      <c r="A79" s="286" t="s">
        <v>1141</v>
      </c>
      <c r="B79" s="343"/>
      <c r="C79" s="344"/>
      <c r="D79" s="344"/>
    </row>
    <row r="80" spans="1:10">
      <c r="A80" s="288" t="s">
        <v>1142</v>
      </c>
      <c r="B80" s="345"/>
      <c r="C80" s="344"/>
      <c r="D80" s="344"/>
    </row>
    <row r="81" spans="1:4">
      <c r="A81" s="288" t="s">
        <v>1143</v>
      </c>
      <c r="B81" s="345"/>
      <c r="C81" s="344"/>
      <c r="D81" s="344"/>
    </row>
    <row r="82" spans="1:4">
      <c r="A82" s="286" t="s">
        <v>1144</v>
      </c>
      <c r="B82" s="345"/>
      <c r="C82" s="344"/>
      <c r="D82" s="344"/>
    </row>
    <row r="83" spans="1:4">
      <c r="A83" s="288" t="s">
        <v>1145</v>
      </c>
      <c r="B83" s="345"/>
      <c r="C83" s="344"/>
      <c r="D83" s="344"/>
    </row>
    <row r="84" spans="1:4">
      <c r="A84" s="346" t="s">
        <v>1146</v>
      </c>
      <c r="B84" s="385"/>
      <c r="C84" s="385"/>
      <c r="D84" s="385"/>
    </row>
    <row r="86" spans="1:4">
      <c r="A86" s="912" t="s">
        <v>1130</v>
      </c>
      <c r="B86" s="912"/>
      <c r="C86" s="912"/>
      <c r="D86" s="912"/>
    </row>
    <row r="87" spans="1:4">
      <c r="A87" s="912" t="s">
        <v>1128</v>
      </c>
      <c r="B87" s="912"/>
      <c r="C87" s="912"/>
      <c r="D87" s="912"/>
    </row>
    <row r="88" spans="1:4">
      <c r="A88" s="953" t="s">
        <v>1156</v>
      </c>
      <c r="B88" s="953"/>
      <c r="C88" s="953"/>
      <c r="D88" s="953"/>
    </row>
    <row r="89" spans="1:4" ht="15" thickBot="1">
      <c r="A89" s="316"/>
      <c r="B89" s="316"/>
      <c r="C89" s="316"/>
      <c r="D89" s="317"/>
    </row>
    <row r="90" spans="1:4" ht="15">
      <c r="A90" s="318"/>
      <c r="B90" s="498">
        <v>2017</v>
      </c>
      <c r="C90" s="498">
        <v>2018</v>
      </c>
      <c r="D90" s="319" t="s">
        <v>1057</v>
      </c>
    </row>
    <row r="91" spans="1:4">
      <c r="A91" s="320" t="s">
        <v>1056</v>
      </c>
      <c r="B91" s="348" t="s">
        <v>1604</v>
      </c>
      <c r="C91" s="555" t="s">
        <v>1604</v>
      </c>
      <c r="D91" s="322" t="s">
        <v>1148</v>
      </c>
    </row>
    <row r="92" spans="1:4">
      <c r="A92" s="323"/>
    </row>
    <row r="93" spans="1:4">
      <c r="A93" s="251" t="s">
        <v>1059</v>
      </c>
      <c r="B93" s="352">
        <f>B9*'A02'!$L$12</f>
        <v>232233191.3887485</v>
      </c>
      <c r="C93" s="352">
        <f>SUM(C94:C96)</f>
        <v>236457548.5</v>
      </c>
      <c r="D93" s="326">
        <f>100*(B93-C93)/B93</f>
        <v>-1.819015226027751</v>
      </c>
    </row>
    <row r="94" spans="1:4">
      <c r="A94" s="333" t="s">
        <v>1149</v>
      </c>
      <c r="B94" s="329">
        <f>B10*'A02'!$L$12</f>
        <v>230674538.15833673</v>
      </c>
      <c r="C94" s="329">
        <f>C10</f>
        <v>235033653.81</v>
      </c>
      <c r="D94" s="330">
        <f>100*(C94-B94)/B94</f>
        <v>1.8897255355817137</v>
      </c>
    </row>
    <row r="95" spans="1:4">
      <c r="A95" s="256" t="s">
        <v>1061</v>
      </c>
      <c r="B95" s="329">
        <f>B11*'A02'!$L$12</f>
        <v>350696.95248267427</v>
      </c>
      <c r="C95" s="329">
        <f t="shared" ref="C95:C96" si="1">C11</f>
        <v>379377.14</v>
      </c>
      <c r="D95" s="330">
        <f t="shared" ref="D95:D158" si="2">100*(C95-B95)/B95</f>
        <v>8.178054389777639</v>
      </c>
    </row>
    <row r="96" spans="1:4">
      <c r="A96" s="256" t="s">
        <v>1062</v>
      </c>
      <c r="B96" s="329">
        <f>B12*'A02'!$L$12</f>
        <v>1207956.2779290664</v>
      </c>
      <c r="C96" s="329">
        <f t="shared" si="1"/>
        <v>1044517.55</v>
      </c>
      <c r="D96" s="330">
        <f t="shared" si="2"/>
        <v>-13.530185729012276</v>
      </c>
    </row>
    <row r="97" spans="1:4" ht="9" customHeight="1">
      <c r="A97" s="331"/>
      <c r="B97" s="32"/>
      <c r="C97" s="32"/>
      <c r="D97" s="330"/>
    </row>
    <row r="98" spans="1:4">
      <c r="A98" s="251" t="s">
        <v>1063</v>
      </c>
      <c r="B98" s="352">
        <f>B14*'A02'!$L$12</f>
        <v>253350209.15196085</v>
      </c>
      <c r="C98" s="352">
        <f>SUM(C99:C101)</f>
        <v>271485938.98000002</v>
      </c>
      <c r="D98" s="326">
        <f t="shared" si="2"/>
        <v>7.1583638666590792</v>
      </c>
    </row>
    <row r="99" spans="1:4">
      <c r="A99" s="256" t="s">
        <v>1133</v>
      </c>
      <c r="B99" s="329">
        <f>B15*'A02'!$L$12</f>
        <v>96763056.141981244</v>
      </c>
      <c r="C99" s="329">
        <f t="shared" ref="C99:C101" si="3">C15</f>
        <v>103009208.02000001</v>
      </c>
      <c r="D99" s="330">
        <f t="shared" si="2"/>
        <v>6.455099835678749</v>
      </c>
    </row>
    <row r="100" spans="1:4">
      <c r="A100" s="256" t="s">
        <v>1065</v>
      </c>
      <c r="B100" s="329">
        <f>B16*'A02'!$L$12</f>
        <v>147392695.03099877</v>
      </c>
      <c r="C100" s="329">
        <f t="shared" si="3"/>
        <v>158989528.17000002</v>
      </c>
      <c r="D100" s="330">
        <f t="shared" si="2"/>
        <v>7.8679836450254692</v>
      </c>
    </row>
    <row r="101" spans="1:4">
      <c r="A101" s="256" t="s">
        <v>1066</v>
      </c>
      <c r="B101" s="329">
        <f>B17*'A02'!$L$12</f>
        <v>9194457.9789808393</v>
      </c>
      <c r="C101" s="329">
        <f t="shared" si="3"/>
        <v>9487202.7899999991</v>
      </c>
      <c r="D101" s="330">
        <f t="shared" si="2"/>
        <v>3.1839267925134309</v>
      </c>
    </row>
    <row r="102" spans="1:4" ht="6" customHeight="1">
      <c r="A102" s="331"/>
      <c r="B102" s="393"/>
      <c r="C102" s="393"/>
      <c r="D102" s="330"/>
    </row>
    <row r="103" spans="1:4">
      <c r="A103" s="251" t="s">
        <v>1134</v>
      </c>
      <c r="B103" s="394">
        <f>B19*'A02'!$L$12</f>
        <v>87690693.065296352</v>
      </c>
      <c r="C103" s="394">
        <f>SUM(C104:C121)</f>
        <v>102894847.34300001</v>
      </c>
      <c r="D103" s="326">
        <f t="shared" si="2"/>
        <v>17.338389909157545</v>
      </c>
    </row>
    <row r="104" spans="1:4">
      <c r="A104" s="256" t="s">
        <v>1068</v>
      </c>
      <c r="B104" s="329">
        <f>B20*'A02'!$L$12</f>
        <v>6911242.155548308</v>
      </c>
      <c r="C104" s="329">
        <f t="shared" ref="C104:C121" si="4">C20</f>
        <v>7579220.3399999999</v>
      </c>
      <c r="D104" s="330">
        <f t="shared" si="2"/>
        <v>9.6650959323635117</v>
      </c>
    </row>
    <row r="105" spans="1:4">
      <c r="A105" s="256" t="s">
        <v>1069</v>
      </c>
      <c r="B105" s="329">
        <f>B21*'A02'!$L$12</f>
        <v>22184519.751455359</v>
      </c>
      <c r="C105" s="329">
        <f t="shared" si="4"/>
        <v>31673876.890000001</v>
      </c>
      <c r="D105" s="330">
        <f t="shared" si="2"/>
        <v>42.774679122463837</v>
      </c>
    </row>
    <row r="106" spans="1:4">
      <c r="A106" s="256" t="s">
        <v>1070</v>
      </c>
      <c r="B106" s="329">
        <f>B22*'A02'!$L$12</f>
        <v>374948.21800244594</v>
      </c>
      <c r="C106" s="329">
        <f t="shared" si="4"/>
        <v>278708.73</v>
      </c>
      <c r="D106" s="330">
        <f t="shared" si="2"/>
        <v>-25.667407759707807</v>
      </c>
    </row>
    <row r="107" spans="1:4">
      <c r="A107" s="256" t="s">
        <v>1135</v>
      </c>
      <c r="B107" s="329">
        <f>B23*'A02'!$L$12</f>
        <v>1644465.5592988178</v>
      </c>
      <c r="C107" s="329">
        <f t="shared" si="4"/>
        <v>1051151.8399999999</v>
      </c>
      <c r="D107" s="330">
        <f t="shared" si="2"/>
        <v>-36.079425071802682</v>
      </c>
    </row>
    <row r="108" spans="1:4">
      <c r="A108" s="256" t="s">
        <v>1072</v>
      </c>
      <c r="B108" s="329">
        <f>B24*'A02'!$L$12</f>
        <v>5958838.5925968206</v>
      </c>
      <c r="C108" s="329">
        <f t="shared" si="4"/>
        <v>8961908.6699999999</v>
      </c>
      <c r="D108" s="330">
        <f t="shared" si="2"/>
        <v>50.39690252953239</v>
      </c>
    </row>
    <row r="109" spans="1:4">
      <c r="A109" s="256" t="s">
        <v>1073</v>
      </c>
      <c r="B109" s="329">
        <f>B25*'A02'!$L$12</f>
        <v>1832.7413779046065</v>
      </c>
      <c r="C109" s="329">
        <f t="shared" si="4"/>
        <v>2164.5300000000002</v>
      </c>
      <c r="D109" s="330">
        <f t="shared" si="2"/>
        <v>18.103406519622062</v>
      </c>
    </row>
    <row r="110" spans="1:4">
      <c r="A110" s="256" t="s">
        <v>1136</v>
      </c>
      <c r="B110" s="329">
        <f>B26*'A02'!$L$12</f>
        <v>3057768.5732637583</v>
      </c>
      <c r="C110" s="329">
        <f t="shared" si="4"/>
        <v>3045916.0729999999</v>
      </c>
      <c r="D110" s="330">
        <f t="shared" si="2"/>
        <v>-0.3876192713664891</v>
      </c>
    </row>
    <row r="111" spans="1:4">
      <c r="A111" s="256" t="s">
        <v>1075</v>
      </c>
      <c r="B111" s="329">
        <f>B27*'A02'!$L$12</f>
        <v>8048445.4220693028</v>
      </c>
      <c r="C111" s="329">
        <f t="shared" si="4"/>
        <v>9241476.9879999999</v>
      </c>
      <c r="D111" s="330">
        <f t="shared" si="2"/>
        <v>14.823130472616931</v>
      </c>
    </row>
    <row r="112" spans="1:4">
      <c r="A112" s="256" t="s">
        <v>1137</v>
      </c>
      <c r="B112" s="329">
        <f>B28*'A02'!$L$12</f>
        <v>2769439.7108927844</v>
      </c>
      <c r="C112" s="329">
        <f t="shared" si="4"/>
        <v>2628127.3090000004</v>
      </c>
      <c r="D112" s="330">
        <f t="shared" si="2"/>
        <v>-5.1025628518639667</v>
      </c>
    </row>
    <row r="113" spans="1:4">
      <c r="A113" s="256" t="s">
        <v>1077</v>
      </c>
      <c r="B113" s="329">
        <f>B29*'A02'!$L$12</f>
        <v>416609.34194863436</v>
      </c>
      <c r="C113" s="329">
        <f t="shared" si="4"/>
        <v>743971.51</v>
      </c>
      <c r="D113" s="330">
        <f t="shared" si="2"/>
        <v>78.577731003383889</v>
      </c>
    </row>
    <row r="114" spans="1:4">
      <c r="A114" s="256" t="s">
        <v>1078</v>
      </c>
      <c r="B114" s="329">
        <f>B30*'A02'!$L$12</f>
        <v>14871.980611496127</v>
      </c>
      <c r="C114" s="329">
        <f t="shared" si="4"/>
        <v>15017.78</v>
      </c>
      <c r="D114" s="330">
        <f t="shared" si="2"/>
        <v>0.98036295442162091</v>
      </c>
    </row>
    <row r="115" spans="1:4">
      <c r="A115" s="256" t="s">
        <v>1079</v>
      </c>
      <c r="B115" s="329">
        <f>B31*'A02'!$L$12</f>
        <v>1137149.7925462699</v>
      </c>
      <c r="C115" s="329">
        <f t="shared" si="4"/>
        <v>1156189.6869999999</v>
      </c>
      <c r="D115" s="330">
        <f t="shared" si="2"/>
        <v>1.6743523657596979</v>
      </c>
    </row>
    <row r="116" spans="1:4">
      <c r="A116" s="256" t="s">
        <v>1080</v>
      </c>
      <c r="B116" s="329">
        <f>B32*'A02'!$L$12</f>
        <v>19954276.564362004</v>
      </c>
      <c r="C116" s="329">
        <f t="shared" si="4"/>
        <v>21067270.278000001</v>
      </c>
      <c r="D116" s="330">
        <f t="shared" si="2"/>
        <v>5.577720194706453</v>
      </c>
    </row>
    <row r="117" spans="1:4">
      <c r="A117" s="333" t="s">
        <v>1081</v>
      </c>
      <c r="B117" s="329">
        <f>B33*'A02'!$L$12</f>
        <v>13107320.203766814</v>
      </c>
      <c r="C117" s="329">
        <f t="shared" si="4"/>
        <v>13537767.284000002</v>
      </c>
      <c r="D117" s="330">
        <f t="shared" si="2"/>
        <v>3.284020482764169</v>
      </c>
    </row>
    <row r="118" spans="1:4">
      <c r="A118" s="148" t="s">
        <v>1082</v>
      </c>
      <c r="B118" s="329">
        <f>B34*'A02'!$L$12</f>
        <v>1172945.7635548308</v>
      </c>
      <c r="C118" s="329">
        <f t="shared" si="4"/>
        <v>1000048.443</v>
      </c>
      <c r="D118" s="330">
        <f t="shared" si="2"/>
        <v>-14.740436082128237</v>
      </c>
    </row>
    <row r="119" spans="1:4">
      <c r="A119" s="333" t="s">
        <v>1083</v>
      </c>
      <c r="B119" s="329">
        <f>B35*'A02'!$L$12</f>
        <v>363978.82006848755</v>
      </c>
      <c r="C119" s="329">
        <f t="shared" si="4"/>
        <v>373284.13699999999</v>
      </c>
      <c r="D119" s="330">
        <f t="shared" si="2"/>
        <v>2.5565545076940239</v>
      </c>
    </row>
    <row r="120" spans="1:4">
      <c r="A120" s="256" t="s">
        <v>1084</v>
      </c>
      <c r="B120" s="329">
        <f>B36*'A02'!$L$12</f>
        <v>43905.225682837343</v>
      </c>
      <c r="C120" s="329">
        <f t="shared" si="4"/>
        <v>35950.620000000003</v>
      </c>
      <c r="D120" s="330">
        <f t="shared" si="2"/>
        <v>-18.117674056158684</v>
      </c>
    </row>
    <row r="121" spans="1:4">
      <c r="A121" s="333" t="s">
        <v>1085</v>
      </c>
      <c r="B121" s="329">
        <f>B37*'A02'!$L$12</f>
        <v>528134.64824949042</v>
      </c>
      <c r="C121" s="329">
        <f t="shared" si="4"/>
        <v>502796.234</v>
      </c>
      <c r="D121" s="330">
        <f t="shared" si="2"/>
        <v>-4.7977185995039235</v>
      </c>
    </row>
    <row r="122" spans="1:4" ht="6.75" customHeight="1">
      <c r="A122" s="331"/>
      <c r="B122" s="32"/>
      <c r="C122" s="32"/>
      <c r="D122" s="330"/>
    </row>
    <row r="123" spans="1:4">
      <c r="A123" s="251" t="s">
        <v>1086</v>
      </c>
      <c r="B123" s="352">
        <f>B39*'A02'!$L$12</f>
        <v>25488244.06386302</v>
      </c>
      <c r="C123" s="352">
        <f>SUM(C124:C138)</f>
        <v>22663553.227000006</v>
      </c>
      <c r="D123" s="326">
        <f t="shared" si="2"/>
        <v>-11.082328110894988</v>
      </c>
    </row>
    <row r="124" spans="1:4">
      <c r="A124" s="333" t="s">
        <v>1087</v>
      </c>
      <c r="B124" s="329">
        <f>B40*'A02'!$L$12</f>
        <v>1009861.946253567</v>
      </c>
      <c r="C124" s="329">
        <f t="shared" ref="C124:C138" si="5">C40</f>
        <v>950673.64300000004</v>
      </c>
      <c r="D124" s="330">
        <f t="shared" si="2"/>
        <v>-5.8610291706848141</v>
      </c>
    </row>
    <row r="125" spans="1:4">
      <c r="A125" s="262" t="s">
        <v>1088</v>
      </c>
      <c r="B125" s="329">
        <f>B41*'A02'!$L$12</f>
        <v>5069084.7045690985</v>
      </c>
      <c r="C125" s="329">
        <f t="shared" si="5"/>
        <v>3114682.8829999999</v>
      </c>
      <c r="D125" s="330">
        <f t="shared" si="2"/>
        <v>-38.555319855031577</v>
      </c>
    </row>
    <row r="126" spans="1:4">
      <c r="A126" s="256" t="s">
        <v>1089</v>
      </c>
      <c r="B126" s="329">
        <f>B42*'A02'!$L$12</f>
        <v>729790.55998369341</v>
      </c>
      <c r="C126" s="329">
        <f t="shared" si="5"/>
        <v>765350.52799999993</v>
      </c>
      <c r="D126" s="330">
        <f t="shared" si="2"/>
        <v>4.8726264720526231</v>
      </c>
    </row>
    <row r="127" spans="1:4">
      <c r="A127" s="333" t="s">
        <v>1090</v>
      </c>
      <c r="B127" s="329">
        <f>B43*'A02'!$L$12</f>
        <v>726910.02409783937</v>
      </c>
      <c r="C127" s="329">
        <f t="shared" si="5"/>
        <v>717818.29100000008</v>
      </c>
      <c r="D127" s="330">
        <f t="shared" si="2"/>
        <v>-1.2507370646212979</v>
      </c>
    </row>
    <row r="128" spans="1:4">
      <c r="A128" s="333" t="s">
        <v>1091</v>
      </c>
      <c r="B128" s="329">
        <f>B44*'A02'!$L$12</f>
        <v>504746.4548357114</v>
      </c>
      <c r="C128" s="329">
        <f t="shared" si="5"/>
        <v>469572.41700000002</v>
      </c>
      <c r="D128" s="330">
        <f t="shared" si="2"/>
        <v>-6.9686547570027182</v>
      </c>
    </row>
    <row r="129" spans="1:4">
      <c r="A129" s="333" t="s">
        <v>1092</v>
      </c>
      <c r="B129" s="329">
        <f>B45*'A02'!$L$12</f>
        <v>4206876.2142943339</v>
      </c>
      <c r="C129" s="329">
        <f t="shared" si="5"/>
        <v>4185842.605</v>
      </c>
      <c r="D129" s="330">
        <f t="shared" si="2"/>
        <v>-0.49998165438918579</v>
      </c>
    </row>
    <row r="130" spans="1:4">
      <c r="A130" s="333" t="s">
        <v>1093</v>
      </c>
      <c r="B130" s="329">
        <f>B46*'A02'!$L$12</f>
        <v>1502014.9461818181</v>
      </c>
      <c r="C130" s="329">
        <f t="shared" si="5"/>
        <v>1341670.9169999999</v>
      </c>
      <c r="D130" s="330">
        <f t="shared" si="2"/>
        <v>-10.675261893326638</v>
      </c>
    </row>
    <row r="131" spans="1:4">
      <c r="A131" s="333" t="s">
        <v>1094</v>
      </c>
      <c r="B131" s="329">
        <f>B47*'A02'!$L$12</f>
        <v>96754.57186791682</v>
      </c>
      <c r="C131" s="329">
        <f t="shared" si="5"/>
        <v>105692.74299999999</v>
      </c>
      <c r="D131" s="330">
        <f t="shared" si="2"/>
        <v>9.2379832389574208</v>
      </c>
    </row>
    <row r="132" spans="1:4">
      <c r="A132" s="333" t="s">
        <v>1095</v>
      </c>
      <c r="B132" s="329">
        <f>B48*'A02'!$L$12</f>
        <v>2843079.9712808807</v>
      </c>
      <c r="C132" s="329">
        <f t="shared" si="5"/>
        <v>2666545.6629999997</v>
      </c>
      <c r="D132" s="330">
        <f t="shared" si="2"/>
        <v>-6.2092628439624153</v>
      </c>
    </row>
    <row r="133" spans="1:4">
      <c r="A133" s="333" t="s">
        <v>1096</v>
      </c>
      <c r="B133" s="329">
        <f>B49*'A02'!$L$12</f>
        <v>439584.28056746838</v>
      </c>
      <c r="C133" s="329">
        <f t="shared" si="5"/>
        <v>403598.32799999998</v>
      </c>
      <c r="D133" s="330">
        <f t="shared" si="2"/>
        <v>-8.1863601949126554</v>
      </c>
    </row>
    <row r="134" spans="1:4">
      <c r="A134" s="333" t="s">
        <v>1097</v>
      </c>
      <c r="B134" s="329">
        <f>B50*'A02'!$L$12</f>
        <v>2549722.9090648186</v>
      </c>
      <c r="C134" s="329">
        <f t="shared" si="5"/>
        <v>2430174.4879999999</v>
      </c>
      <c r="D134" s="330">
        <f t="shared" si="2"/>
        <v>-4.6886828619611229</v>
      </c>
    </row>
    <row r="135" spans="1:4">
      <c r="A135" s="333" t="s">
        <v>1098</v>
      </c>
      <c r="B135" s="329">
        <f>B51*'A02'!$L$12</f>
        <v>259435.4147933143</v>
      </c>
      <c r="C135" s="329">
        <f t="shared" si="5"/>
        <v>224756.087</v>
      </c>
      <c r="D135" s="330">
        <f t="shared" si="2"/>
        <v>-13.36722969026509</v>
      </c>
    </row>
    <row r="136" spans="1:4">
      <c r="A136" s="148" t="s">
        <v>1099</v>
      </c>
      <c r="B136" s="329">
        <f>B52*'A02'!$L$12</f>
        <v>2229660.0463986956</v>
      </c>
      <c r="C136" s="329">
        <f t="shared" si="5"/>
        <v>2203805.0649999999</v>
      </c>
      <c r="D136" s="330">
        <f t="shared" si="2"/>
        <v>-1.1595929810222005</v>
      </c>
    </row>
    <row r="137" spans="1:4">
      <c r="A137" s="333" t="s">
        <v>1100</v>
      </c>
      <c r="B137" s="329">
        <f>B53*'A02'!$L$12</f>
        <v>640886.60045169177</v>
      </c>
      <c r="C137" s="329">
        <f t="shared" si="5"/>
        <v>545483.34</v>
      </c>
      <c r="D137" s="330">
        <f t="shared" si="2"/>
        <v>-14.886137482739121</v>
      </c>
    </row>
    <row r="138" spans="1:4">
      <c r="A138" s="333" t="s">
        <v>1101</v>
      </c>
      <c r="B138" s="329">
        <f>B54*'A02'!$L$12</f>
        <v>2679835.4192221765</v>
      </c>
      <c r="C138" s="329">
        <f t="shared" si="5"/>
        <v>2537886.2290000003</v>
      </c>
      <c r="D138" s="330">
        <f t="shared" si="2"/>
        <v>-5.2969368642562786</v>
      </c>
    </row>
    <row r="139" spans="1:4" ht="6.75" customHeight="1">
      <c r="A139" s="331"/>
      <c r="B139" s="32"/>
      <c r="C139" s="32"/>
      <c r="D139" s="330"/>
    </row>
    <row r="140" spans="1:4">
      <c r="A140" s="335" t="s">
        <v>1102</v>
      </c>
      <c r="B140" s="352">
        <f>B56*'A02'!$L$12</f>
        <v>4111927.2729555643</v>
      </c>
      <c r="C140" s="352">
        <f>SUM(C141:C146)</f>
        <v>3998679.9400000004</v>
      </c>
      <c r="D140" s="326">
        <f t="shared" si="2"/>
        <v>-2.7541180920294872</v>
      </c>
    </row>
    <row r="141" spans="1:4">
      <c r="A141" s="333" t="s">
        <v>1103</v>
      </c>
      <c r="B141" s="329">
        <f>B57*'A02'!$L$12</f>
        <v>976130.38657969842</v>
      </c>
      <c r="C141" s="329">
        <f t="shared" ref="C141:C146" si="6">C57</f>
        <v>892445.42999999993</v>
      </c>
      <c r="D141" s="330">
        <f t="shared" si="2"/>
        <v>-8.5731330291771251</v>
      </c>
    </row>
    <row r="142" spans="1:4">
      <c r="A142" s="333" t="s">
        <v>1104</v>
      </c>
      <c r="B142" s="329">
        <f>B58*'A02'!$L$12</f>
        <v>634052.17518141039</v>
      </c>
      <c r="C142" s="329">
        <f t="shared" si="6"/>
        <v>568328.28</v>
      </c>
      <c r="D142" s="330">
        <f t="shared" si="2"/>
        <v>-10.365691934201775</v>
      </c>
    </row>
    <row r="143" spans="1:4">
      <c r="A143" s="333" t="s">
        <v>1105</v>
      </c>
      <c r="B143" s="329">
        <f>B59*'A02'!$L$12</f>
        <v>194496.99528740317</v>
      </c>
      <c r="C143" s="329">
        <f t="shared" si="6"/>
        <v>291315.95</v>
      </c>
      <c r="D143" s="330">
        <f t="shared" si="2"/>
        <v>49.77915189359608</v>
      </c>
    </row>
    <row r="144" spans="1:4">
      <c r="A144" s="333" t="s">
        <v>1106</v>
      </c>
      <c r="B144" s="329">
        <f>B60*'A02'!$L$12</f>
        <v>2237901.4018426416</v>
      </c>
      <c r="C144" s="329">
        <f t="shared" si="6"/>
        <v>2183087.08</v>
      </c>
      <c r="D144" s="330">
        <f t="shared" si="2"/>
        <v>-2.4493626840533991</v>
      </c>
    </row>
    <row r="145" spans="1:4">
      <c r="A145" s="333" t="s">
        <v>1107</v>
      </c>
      <c r="B145" s="329">
        <f>B61*'A02'!$L$12</f>
        <v>39292.39148797391</v>
      </c>
      <c r="C145" s="329">
        <f t="shared" si="6"/>
        <v>31929.98</v>
      </c>
      <c r="D145" s="330">
        <f t="shared" si="2"/>
        <v>-18.737499065760094</v>
      </c>
    </row>
    <row r="146" spans="1:4">
      <c r="A146" s="333" t="s">
        <v>1108</v>
      </c>
      <c r="B146" s="329">
        <f>B62*'A02'!$L$12</f>
        <v>30053.922576437013</v>
      </c>
      <c r="C146" s="329">
        <f t="shared" si="6"/>
        <v>31573.22</v>
      </c>
      <c r="D146" s="330">
        <f t="shared" si="2"/>
        <v>5.0552383626427293</v>
      </c>
    </row>
    <row r="147" spans="1:4" ht="7.5" customHeight="1">
      <c r="A147" s="331"/>
      <c r="B147" s="32"/>
      <c r="C147" s="32"/>
      <c r="D147" s="330"/>
    </row>
    <row r="148" spans="1:4">
      <c r="A148" s="251" t="s">
        <v>1109</v>
      </c>
      <c r="B148" s="352">
        <f>B64*'A02'!$L$12</f>
        <v>203316101.28730699</v>
      </c>
      <c r="C148" s="352">
        <f>SUM(C149:C156)</f>
        <v>208184298.67500001</v>
      </c>
      <c r="D148" s="326">
        <f t="shared" si="2"/>
        <v>2.3943983564851776</v>
      </c>
    </row>
    <row r="149" spans="1:4">
      <c r="A149" s="256" t="s">
        <v>1110</v>
      </c>
      <c r="B149" s="329">
        <f>B65*'A02'!$L$12</f>
        <v>174353.55876070118</v>
      </c>
      <c r="C149" s="329">
        <f t="shared" ref="C149:C156" si="7">C65</f>
        <v>153833.20000000001</v>
      </c>
      <c r="D149" s="330">
        <f t="shared" si="2"/>
        <v>-11.769394847205382</v>
      </c>
    </row>
    <row r="150" spans="1:4">
      <c r="A150" s="333" t="s">
        <v>1138</v>
      </c>
      <c r="B150" s="329">
        <f>B66*'A02'!$L$12</f>
        <v>10695611.715696698</v>
      </c>
      <c r="C150" s="329">
        <f t="shared" si="7"/>
        <v>11206917.835000001</v>
      </c>
      <c r="D150" s="330">
        <f t="shared" si="2"/>
        <v>4.7805224506506594</v>
      </c>
    </row>
    <row r="151" spans="1:4">
      <c r="A151" s="333" t="s">
        <v>1139</v>
      </c>
      <c r="B151" s="329">
        <f>B67*'A02'!$L$12</f>
        <v>317.25395841826332</v>
      </c>
      <c r="C151" s="329">
        <f t="shared" si="7"/>
        <v>476.19</v>
      </c>
      <c r="D151" s="330">
        <f t="shared" si="2"/>
        <v>50.09741797207068</v>
      </c>
    </row>
    <row r="152" spans="1:4">
      <c r="A152" s="256" t="s">
        <v>1113</v>
      </c>
      <c r="B152" s="329">
        <f>B68*'A02'!$L$12</f>
        <v>214.93183856502242</v>
      </c>
      <c r="C152" s="329">
        <f t="shared" si="7"/>
        <v>239.32999999999998</v>
      </c>
      <c r="D152" s="330">
        <f t="shared" si="2"/>
        <v>11.351580853665146</v>
      </c>
    </row>
    <row r="153" spans="1:4">
      <c r="A153" s="256" t="s">
        <v>1114</v>
      </c>
      <c r="B153" s="329">
        <f>B69*'A02'!$L$12</f>
        <v>61301.042511210762</v>
      </c>
      <c r="C153" s="329">
        <f t="shared" si="7"/>
        <v>43523.66</v>
      </c>
      <c r="D153" s="330">
        <f t="shared" si="2"/>
        <v>-29.00013080195108</v>
      </c>
    </row>
    <row r="154" spans="1:4">
      <c r="A154" s="256" t="s">
        <v>1115</v>
      </c>
      <c r="B154" s="329">
        <f>B70*'A02'!$L$12</f>
        <v>158850560.03616798</v>
      </c>
      <c r="C154" s="329">
        <f t="shared" si="7"/>
        <v>161003250.29000002</v>
      </c>
      <c r="D154" s="330">
        <f t="shared" si="2"/>
        <v>1.3551669275461828</v>
      </c>
    </row>
    <row r="155" spans="1:4">
      <c r="A155" s="256" t="s">
        <v>1140</v>
      </c>
      <c r="B155" s="329">
        <f>B71*'A02'!$L$12</f>
        <v>31649985.670313898</v>
      </c>
      <c r="C155" s="329">
        <f t="shared" si="7"/>
        <v>32759737.16</v>
      </c>
      <c r="D155" s="330">
        <f t="shared" si="2"/>
        <v>3.5063254095782832</v>
      </c>
    </row>
    <row r="156" spans="1:4">
      <c r="A156" s="256" t="s">
        <v>1116</v>
      </c>
      <c r="B156" s="329">
        <f>B72*'A02'!$L$12</f>
        <v>1883757.0780595189</v>
      </c>
      <c r="C156" s="329">
        <f t="shared" si="7"/>
        <v>3016321.01</v>
      </c>
      <c r="D156" s="330">
        <f t="shared" si="2"/>
        <v>60.122610560123213</v>
      </c>
    </row>
    <row r="157" spans="1:4" ht="4.5" customHeight="1">
      <c r="A157" s="256"/>
      <c r="B157" s="32"/>
      <c r="C157" s="32"/>
      <c r="D157" s="326"/>
    </row>
    <row r="158" spans="1:4">
      <c r="A158" s="336" t="s">
        <v>26</v>
      </c>
      <c r="B158" s="355">
        <f>+B148+B140+B123+B103+B98+B93</f>
        <v>806190366.23013127</v>
      </c>
      <c r="C158" s="355">
        <f>+C148+C140+C123+C103+C98+C93</f>
        <v>845684866.66499996</v>
      </c>
      <c r="D158" s="338">
        <f t="shared" si="2"/>
        <v>4.8989050339997213</v>
      </c>
    </row>
    <row r="159" spans="1:4">
      <c r="A159" s="324"/>
    </row>
    <row r="160" spans="1:4">
      <c r="A160" s="389" t="s">
        <v>845</v>
      </c>
    </row>
    <row r="161" spans="1:4">
      <c r="A161" s="5" t="s">
        <v>1665</v>
      </c>
    </row>
    <row r="162" spans="1:4">
      <c r="A162" s="392"/>
    </row>
    <row r="163" spans="1:4">
      <c r="A163" s="389" t="s">
        <v>1118</v>
      </c>
    </row>
    <row r="164" spans="1:4">
      <c r="A164" s="286" t="s">
        <v>1141</v>
      </c>
    </row>
    <row r="165" spans="1:4">
      <c r="A165" s="288" t="s">
        <v>1142</v>
      </c>
    </row>
    <row r="166" spans="1:4">
      <c r="A166" s="288" t="s">
        <v>1143</v>
      </c>
    </row>
    <row r="167" spans="1:4">
      <c r="A167" s="286" t="s">
        <v>1144</v>
      </c>
    </row>
    <row r="168" spans="1:4">
      <c r="A168" s="288" t="s">
        <v>1145</v>
      </c>
    </row>
    <row r="169" spans="1:4">
      <c r="A169" s="346" t="s">
        <v>1146</v>
      </c>
      <c r="B169" s="298"/>
      <c r="C169" s="298"/>
      <c r="D169" s="298"/>
    </row>
    <row r="170" spans="1:4">
      <c r="A170" s="52"/>
    </row>
    <row r="171" spans="1:4">
      <c r="A171" s="52"/>
    </row>
  </sheetData>
  <mergeCells count="7">
    <mergeCell ref="A88:D88"/>
    <mergeCell ref="A1:D1"/>
    <mergeCell ref="A2:D2"/>
    <mergeCell ref="A3:D3"/>
    <mergeCell ref="A4:D4"/>
    <mergeCell ref="A86:D86"/>
    <mergeCell ref="A87:D87"/>
  </mergeCells>
  <hyperlinks>
    <hyperlink ref="A1:D1" location="'Sección D'!A1" display="TABLA D02c"/>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152"/>
  <sheetViews>
    <sheetView showGridLines="0" zoomScale="90" zoomScaleNormal="90" workbookViewId="0">
      <selection sqref="A1:G1"/>
    </sheetView>
  </sheetViews>
  <sheetFormatPr baseColWidth="10" defaultColWidth="11.42578125" defaultRowHeight="14.25"/>
  <cols>
    <col min="1" max="1" width="70.7109375" style="27" customWidth="1"/>
    <col min="2" max="2" width="10.140625" style="27" customWidth="1"/>
    <col min="3" max="3" width="10.7109375" style="27" bestFit="1" customWidth="1"/>
    <col min="4" max="4" width="7.85546875" style="27" bestFit="1" customWidth="1"/>
    <col min="5" max="5" width="15" style="27" bestFit="1" customWidth="1"/>
    <col min="6" max="6" width="18.85546875" style="27" bestFit="1" customWidth="1"/>
    <col min="7" max="7" width="9.5703125" style="27" bestFit="1" customWidth="1"/>
    <col min="8" max="8" width="2.85546875" style="27" customWidth="1"/>
    <col min="9" max="16384" width="11.42578125" style="27"/>
  </cols>
  <sheetData>
    <row r="1" spans="1:8" ht="15">
      <c r="A1" s="881" t="s">
        <v>1158</v>
      </c>
      <c r="B1" s="881"/>
      <c r="C1" s="881"/>
      <c r="D1" s="881"/>
      <c r="E1" s="881"/>
      <c r="F1" s="881"/>
      <c r="G1" s="881"/>
      <c r="H1" s="203"/>
    </row>
    <row r="2" spans="1:8">
      <c r="A2" s="913" t="s">
        <v>1159</v>
      </c>
      <c r="B2" s="913"/>
      <c r="C2" s="913"/>
      <c r="D2" s="913"/>
      <c r="E2" s="913"/>
      <c r="F2" s="913"/>
      <c r="G2" s="913"/>
      <c r="H2" s="395"/>
    </row>
    <row r="3" spans="1:8">
      <c r="A3" s="913" t="s">
        <v>1605</v>
      </c>
      <c r="B3" s="913"/>
      <c r="C3" s="913"/>
      <c r="D3" s="913"/>
      <c r="E3" s="913"/>
      <c r="F3" s="913"/>
      <c r="G3" s="913"/>
      <c r="H3" s="395"/>
    </row>
    <row r="4" spans="1:8">
      <c r="A4" s="913" t="s">
        <v>7</v>
      </c>
      <c r="B4" s="913"/>
      <c r="C4" s="913"/>
      <c r="D4" s="913"/>
      <c r="E4" s="913"/>
      <c r="F4" s="913"/>
      <c r="G4" s="913"/>
      <c r="H4" s="395"/>
    </row>
    <row r="5" spans="1:8">
      <c r="A5" s="954" t="s">
        <v>1160</v>
      </c>
      <c r="B5" s="954"/>
      <c r="C5" s="954"/>
      <c r="D5" s="954"/>
      <c r="E5" s="954"/>
      <c r="F5" s="954"/>
      <c r="G5" s="954"/>
      <c r="H5" s="396"/>
    </row>
    <row r="6" spans="1:8" ht="15" thickBot="1">
      <c r="A6" s="397"/>
      <c r="B6" s="397"/>
      <c r="C6" s="397"/>
      <c r="D6" s="397"/>
      <c r="E6" s="398"/>
      <c r="F6" s="398"/>
      <c r="G6" s="398"/>
      <c r="H6" s="398"/>
    </row>
    <row r="7" spans="1:8">
      <c r="A7" s="399"/>
      <c r="B7" s="955" t="s">
        <v>1161</v>
      </c>
      <c r="C7" s="955"/>
      <c r="D7" s="955"/>
      <c r="E7" s="956" t="s">
        <v>1162</v>
      </c>
      <c r="F7" s="955"/>
      <c r="G7" s="955"/>
      <c r="H7" s="400"/>
    </row>
    <row r="8" spans="1:8">
      <c r="A8" s="401" t="s">
        <v>1163</v>
      </c>
      <c r="B8" s="600">
        <v>2017</v>
      </c>
      <c r="C8" s="600">
        <v>2018</v>
      </c>
      <c r="D8" s="630" t="s">
        <v>1057</v>
      </c>
      <c r="E8" s="600">
        <v>2017</v>
      </c>
      <c r="F8" s="600">
        <v>2018</v>
      </c>
      <c r="G8" s="630" t="s">
        <v>1057</v>
      </c>
      <c r="H8" s="400"/>
    </row>
    <row r="9" spans="1:8">
      <c r="A9" s="403"/>
      <c r="B9" s="404" t="s">
        <v>1164</v>
      </c>
      <c r="C9" s="404" t="s">
        <v>1164</v>
      </c>
      <c r="D9" s="600" t="s">
        <v>6</v>
      </c>
      <c r="E9" s="404" t="s">
        <v>1132</v>
      </c>
      <c r="F9" s="404" t="s">
        <v>1132</v>
      </c>
      <c r="G9" s="600" t="s">
        <v>6</v>
      </c>
      <c r="H9" s="400"/>
    </row>
    <row r="10" spans="1:8" ht="8.25" customHeight="1">
      <c r="A10" s="398"/>
      <c r="B10" s="398"/>
      <c r="C10" s="398"/>
      <c r="D10" s="405"/>
      <c r="E10" s="406"/>
      <c r="F10" s="406"/>
      <c r="G10" s="405"/>
      <c r="H10" s="405"/>
    </row>
    <row r="11" spans="1:8">
      <c r="A11" s="407" t="s">
        <v>1165</v>
      </c>
      <c r="B11" s="408">
        <v>56523</v>
      </c>
      <c r="C11" s="757">
        <v>55773</v>
      </c>
      <c r="D11" s="409">
        <f>IFERROR(100*(C11/B11-1),0)</f>
        <v>-1.326893476991664</v>
      </c>
      <c r="E11" s="408">
        <v>59509350.75</v>
      </c>
      <c r="F11" s="757">
        <v>60148213.100000001</v>
      </c>
      <c r="G11" s="409">
        <f>IFERROR(100*(F11/E11-1),0)</f>
        <v>1.0735495211229518</v>
      </c>
      <c r="H11" s="258"/>
    </row>
    <row r="12" spans="1:8">
      <c r="A12" s="407" t="s">
        <v>1166</v>
      </c>
      <c r="B12" s="408">
        <v>12642</v>
      </c>
      <c r="C12" s="757">
        <v>12067</v>
      </c>
      <c r="D12" s="409">
        <f t="shared" ref="D12:D72" si="0">IFERROR(100*(C12/B12-1),0)</f>
        <v>-4.5483309602910911</v>
      </c>
      <c r="E12" s="408">
        <v>17603015.059999999</v>
      </c>
      <c r="F12" s="757">
        <v>17212338.93</v>
      </c>
      <c r="G12" s="409">
        <f t="shared" ref="G12:G72" si="1">IFERROR(100*(F12/E12-1),0)</f>
        <v>-2.2193705377651307</v>
      </c>
      <c r="H12" s="258"/>
    </row>
    <row r="13" spans="1:8">
      <c r="A13" s="407" t="s">
        <v>1167</v>
      </c>
      <c r="B13" s="408">
        <v>41</v>
      </c>
      <c r="C13" s="757">
        <v>30</v>
      </c>
      <c r="D13" s="409">
        <f t="shared" si="0"/>
        <v>-26.829268292682929</v>
      </c>
      <c r="E13" s="408">
        <v>36555.19</v>
      </c>
      <c r="F13" s="757">
        <v>27338.400000000001</v>
      </c>
      <c r="G13" s="409">
        <f t="shared" si="1"/>
        <v>-25.213355477019817</v>
      </c>
      <c r="H13" s="258"/>
    </row>
    <row r="14" spans="1:8">
      <c r="A14" s="407" t="s">
        <v>1168</v>
      </c>
      <c r="B14" s="408">
        <v>2</v>
      </c>
      <c r="C14" s="757">
        <v>5</v>
      </c>
      <c r="D14" s="409">
        <f t="shared" si="0"/>
        <v>150</v>
      </c>
      <c r="E14" s="408">
        <v>2254.1999999999998</v>
      </c>
      <c r="F14" s="757">
        <v>5782</v>
      </c>
      <c r="G14" s="409">
        <f t="shared" si="1"/>
        <v>156.49897968237073</v>
      </c>
      <c r="H14" s="258"/>
    </row>
    <row r="15" spans="1:8">
      <c r="A15" s="407" t="s">
        <v>1169</v>
      </c>
      <c r="B15" s="408">
        <v>1321</v>
      </c>
      <c r="C15" s="757">
        <v>1134</v>
      </c>
      <c r="D15" s="409">
        <f t="shared" si="0"/>
        <v>-14.155942467827398</v>
      </c>
      <c r="E15" s="408">
        <v>859474.49</v>
      </c>
      <c r="F15" s="757">
        <v>755412.84</v>
      </c>
      <c r="G15" s="409">
        <f t="shared" si="1"/>
        <v>-12.107590302069349</v>
      </c>
      <c r="H15" s="258"/>
    </row>
    <row r="16" spans="1:8">
      <c r="A16" s="407" t="s">
        <v>1170</v>
      </c>
      <c r="B16" s="408">
        <v>1694</v>
      </c>
      <c r="C16" s="757">
        <v>1753</v>
      </c>
      <c r="D16" s="409">
        <f t="shared" si="0"/>
        <v>3.482880755608031</v>
      </c>
      <c r="E16" s="408">
        <v>1548382.12</v>
      </c>
      <c r="F16" s="757">
        <v>1641956.27</v>
      </c>
      <c r="G16" s="409">
        <f t="shared" si="1"/>
        <v>6.0433499451672645</v>
      </c>
      <c r="H16" s="258"/>
    </row>
    <row r="17" spans="1:8">
      <c r="A17" s="8" t="s">
        <v>1171</v>
      </c>
      <c r="B17" s="408">
        <v>0</v>
      </c>
      <c r="C17" s="757">
        <v>0</v>
      </c>
      <c r="D17" s="409">
        <f t="shared" si="0"/>
        <v>0</v>
      </c>
      <c r="E17" s="408">
        <v>0</v>
      </c>
      <c r="F17" s="757">
        <v>0</v>
      </c>
      <c r="G17" s="409">
        <f t="shared" si="1"/>
        <v>0</v>
      </c>
      <c r="H17" s="258"/>
    </row>
    <row r="18" spans="1:8">
      <c r="A18" s="8" t="s">
        <v>1172</v>
      </c>
      <c r="B18" s="408">
        <v>0</v>
      </c>
      <c r="C18" s="757">
        <v>0</v>
      </c>
      <c r="D18" s="409">
        <f t="shared" si="0"/>
        <v>0</v>
      </c>
      <c r="E18" s="408">
        <v>0</v>
      </c>
      <c r="F18" s="757">
        <v>0</v>
      </c>
      <c r="G18" s="409">
        <f t="shared" si="1"/>
        <v>0</v>
      </c>
      <c r="H18" s="258"/>
    </row>
    <row r="19" spans="1:8">
      <c r="A19" s="8" t="s">
        <v>1173</v>
      </c>
      <c r="B19" s="408">
        <v>0</v>
      </c>
      <c r="C19" s="757">
        <v>0</v>
      </c>
      <c r="D19" s="409">
        <f t="shared" si="0"/>
        <v>0</v>
      </c>
      <c r="E19" s="408">
        <v>0</v>
      </c>
      <c r="F19" s="757">
        <v>0</v>
      </c>
      <c r="G19" s="409">
        <f t="shared" si="1"/>
        <v>0</v>
      </c>
      <c r="H19" s="258"/>
    </row>
    <row r="20" spans="1:8">
      <c r="A20" s="407" t="s">
        <v>1174</v>
      </c>
      <c r="B20" s="408">
        <v>16</v>
      </c>
      <c r="C20" s="757">
        <v>8</v>
      </c>
      <c r="D20" s="409">
        <f t="shared" si="0"/>
        <v>-50</v>
      </c>
      <c r="E20" s="408">
        <v>10418.15</v>
      </c>
      <c r="F20" s="757">
        <v>5339.8</v>
      </c>
      <c r="G20" s="409">
        <f t="shared" si="1"/>
        <v>-48.74521868085985</v>
      </c>
      <c r="H20" s="258"/>
    </row>
    <row r="21" spans="1:8">
      <c r="A21" s="407" t="s">
        <v>1175</v>
      </c>
      <c r="B21" s="408">
        <v>2716</v>
      </c>
      <c r="C21" s="757">
        <v>2738</v>
      </c>
      <c r="D21" s="409">
        <f t="shared" si="0"/>
        <v>0.81001472754049786</v>
      </c>
      <c r="E21" s="408">
        <v>1408976.78</v>
      </c>
      <c r="F21" s="757">
        <v>1454288.66</v>
      </c>
      <c r="G21" s="409">
        <f t="shared" si="1"/>
        <v>3.2159422811779637</v>
      </c>
      <c r="H21" s="258"/>
    </row>
    <row r="22" spans="1:8">
      <c r="A22" s="407" t="s">
        <v>1176</v>
      </c>
      <c r="B22" s="408">
        <v>486</v>
      </c>
      <c r="C22" s="757">
        <v>479</v>
      </c>
      <c r="D22" s="409">
        <f t="shared" si="0"/>
        <v>-1.4403292181069949</v>
      </c>
      <c r="E22" s="408">
        <v>216674.88</v>
      </c>
      <c r="F22" s="757">
        <v>218716.45</v>
      </c>
      <c r="G22" s="409">
        <f t="shared" si="1"/>
        <v>0.94222735925826306</v>
      </c>
      <c r="H22" s="258"/>
    </row>
    <row r="23" spans="1:8">
      <c r="A23" s="407" t="s">
        <v>1177</v>
      </c>
      <c r="B23" s="408">
        <v>0</v>
      </c>
      <c r="C23" s="757">
        <v>0</v>
      </c>
      <c r="D23" s="409">
        <f t="shared" si="0"/>
        <v>0</v>
      </c>
      <c r="E23" s="408">
        <v>0</v>
      </c>
      <c r="F23" s="757">
        <v>0</v>
      </c>
      <c r="G23" s="409">
        <f t="shared" si="1"/>
        <v>0</v>
      </c>
      <c r="H23" s="258"/>
    </row>
    <row r="24" spans="1:8">
      <c r="A24" s="407" t="s">
        <v>1178</v>
      </c>
      <c r="B24" s="408">
        <v>0</v>
      </c>
      <c r="C24" s="757">
        <v>5</v>
      </c>
      <c r="D24" s="409">
        <f t="shared" si="0"/>
        <v>0</v>
      </c>
      <c r="E24" s="408">
        <v>0</v>
      </c>
      <c r="F24" s="757">
        <v>3681.8</v>
      </c>
      <c r="G24" s="409">
        <f t="shared" si="1"/>
        <v>0</v>
      </c>
      <c r="H24" s="258"/>
    </row>
    <row r="25" spans="1:8">
      <c r="A25" s="407" t="s">
        <v>1179</v>
      </c>
      <c r="B25" s="408">
        <v>0</v>
      </c>
      <c r="C25" s="757">
        <v>177</v>
      </c>
      <c r="D25" s="409">
        <f t="shared" si="0"/>
        <v>0</v>
      </c>
      <c r="E25" s="408">
        <v>0</v>
      </c>
      <c r="F25" s="757">
        <v>0</v>
      </c>
      <c r="G25" s="409">
        <f t="shared" si="1"/>
        <v>0</v>
      </c>
      <c r="H25" s="258"/>
    </row>
    <row r="26" spans="1:8">
      <c r="A26" s="407" t="s">
        <v>1180</v>
      </c>
      <c r="B26" s="408">
        <v>164</v>
      </c>
      <c r="C26" s="757">
        <v>12982</v>
      </c>
      <c r="D26" s="409">
        <f t="shared" si="0"/>
        <v>7815.8536585365855</v>
      </c>
      <c r="E26" s="408">
        <v>21185.86</v>
      </c>
      <c r="F26" s="757">
        <v>11060368.140000001</v>
      </c>
      <c r="G26" s="409">
        <f t="shared" si="1"/>
        <v>52106.368492947659</v>
      </c>
      <c r="H26" s="258"/>
    </row>
    <row r="27" spans="1:8">
      <c r="A27" s="407" t="s">
        <v>1181</v>
      </c>
      <c r="B27" s="408">
        <v>12419</v>
      </c>
      <c r="C27" s="757"/>
      <c r="D27" s="409">
        <f t="shared" si="0"/>
        <v>-100</v>
      </c>
      <c r="E27" s="408">
        <v>10329465.449999999</v>
      </c>
      <c r="F27" s="757">
        <v>0</v>
      </c>
      <c r="G27" s="409">
        <f t="shared" si="1"/>
        <v>-100</v>
      </c>
      <c r="H27" s="258"/>
    </row>
    <row r="28" spans="1:8">
      <c r="A28" s="8" t="s">
        <v>1182</v>
      </c>
      <c r="B28" s="408">
        <v>0</v>
      </c>
      <c r="C28" s="757"/>
      <c r="D28" s="409">
        <f t="shared" si="0"/>
        <v>0</v>
      </c>
      <c r="E28" s="408">
        <v>0</v>
      </c>
      <c r="F28" s="757">
        <v>0</v>
      </c>
      <c r="G28" s="409">
        <f t="shared" si="1"/>
        <v>0</v>
      </c>
      <c r="H28" s="258"/>
    </row>
    <row r="29" spans="1:8">
      <c r="A29" s="407" t="s">
        <v>1183</v>
      </c>
      <c r="B29" s="408">
        <v>729</v>
      </c>
      <c r="C29" s="757">
        <v>712</v>
      </c>
      <c r="D29" s="409">
        <f t="shared" si="0"/>
        <v>-2.3319615912208547</v>
      </c>
      <c r="E29" s="408">
        <v>711480.47</v>
      </c>
      <c r="F29" s="757">
        <v>712327.96</v>
      </c>
      <c r="G29" s="409">
        <f t="shared" si="1"/>
        <v>0.11911641088335756</v>
      </c>
      <c r="H29" s="258"/>
    </row>
    <row r="30" spans="1:8">
      <c r="A30" s="407" t="s">
        <v>1184</v>
      </c>
      <c r="B30" s="408">
        <v>1</v>
      </c>
      <c r="C30" s="757">
        <v>2</v>
      </c>
      <c r="D30" s="409">
        <f t="shared" si="0"/>
        <v>100</v>
      </c>
      <c r="E30" s="408">
        <v>3241.75</v>
      </c>
      <c r="F30" s="757">
        <v>6652.08</v>
      </c>
      <c r="G30" s="409">
        <f t="shared" si="1"/>
        <v>105.20027762782446</v>
      </c>
      <c r="H30" s="258"/>
    </row>
    <row r="31" spans="1:8">
      <c r="A31" s="8" t="s">
        <v>1185</v>
      </c>
      <c r="B31" s="408">
        <v>0</v>
      </c>
      <c r="C31" s="757"/>
      <c r="D31" s="409">
        <f t="shared" si="0"/>
        <v>0</v>
      </c>
      <c r="E31" s="408">
        <v>0</v>
      </c>
      <c r="F31" s="757">
        <v>0</v>
      </c>
      <c r="G31" s="409">
        <f t="shared" si="1"/>
        <v>0</v>
      </c>
      <c r="H31" s="258"/>
    </row>
    <row r="32" spans="1:8">
      <c r="A32" s="8" t="s">
        <v>1186</v>
      </c>
      <c r="B32" s="408">
        <v>0</v>
      </c>
      <c r="C32" s="757"/>
      <c r="D32" s="409">
        <f t="shared" si="0"/>
        <v>0</v>
      </c>
      <c r="E32" s="408">
        <v>0</v>
      </c>
      <c r="F32" s="757">
        <v>0</v>
      </c>
      <c r="G32" s="409">
        <f t="shared" si="1"/>
        <v>0</v>
      </c>
      <c r="H32" s="258"/>
    </row>
    <row r="33" spans="1:8">
      <c r="A33" s="407" t="s">
        <v>1187</v>
      </c>
      <c r="B33" s="408">
        <v>951</v>
      </c>
      <c r="C33" s="757">
        <v>1027</v>
      </c>
      <c r="D33" s="409">
        <f t="shared" si="0"/>
        <v>7.9915878023133491</v>
      </c>
      <c r="E33" s="408">
        <v>1610620.53</v>
      </c>
      <c r="F33" s="757">
        <v>1781909.81</v>
      </c>
      <c r="G33" s="409">
        <f t="shared" si="1"/>
        <v>10.634986752590315</v>
      </c>
      <c r="H33" s="258"/>
    </row>
    <row r="34" spans="1:8">
      <c r="A34" s="407" t="s">
        <v>1188</v>
      </c>
      <c r="B34" s="408">
        <v>46</v>
      </c>
      <c r="C34" s="757">
        <v>36</v>
      </c>
      <c r="D34" s="409">
        <f t="shared" si="0"/>
        <v>-21.739130434782606</v>
      </c>
      <c r="E34" s="408">
        <v>21838</v>
      </c>
      <c r="F34" s="757">
        <v>17471.939999999999</v>
      </c>
      <c r="G34" s="409">
        <f t="shared" si="1"/>
        <v>-19.992948072167781</v>
      </c>
      <c r="H34" s="258"/>
    </row>
    <row r="35" spans="1:8">
      <c r="A35" s="407" t="s">
        <v>1189</v>
      </c>
      <c r="B35" s="408">
        <v>148</v>
      </c>
      <c r="C35" s="757">
        <v>72</v>
      </c>
      <c r="D35" s="409">
        <f t="shared" si="0"/>
        <v>-51.351351351351347</v>
      </c>
      <c r="E35" s="408">
        <v>105393.67</v>
      </c>
      <c r="F35" s="757">
        <v>52507.33</v>
      </c>
      <c r="G35" s="409">
        <f t="shared" si="1"/>
        <v>-50.179806813824769</v>
      </c>
      <c r="H35" s="258"/>
    </row>
    <row r="36" spans="1:8">
      <c r="A36" s="407" t="s">
        <v>1190</v>
      </c>
      <c r="B36" s="408">
        <v>8374</v>
      </c>
      <c r="C36" s="757">
        <v>7537</v>
      </c>
      <c r="D36" s="409">
        <f t="shared" si="0"/>
        <v>-9.9952233102460042</v>
      </c>
      <c r="E36" s="408">
        <v>6802378.3799999999</v>
      </c>
      <c r="F36" s="757">
        <v>6270227.5599999996</v>
      </c>
      <c r="G36" s="409">
        <f t="shared" si="1"/>
        <v>-7.8230111627515804</v>
      </c>
      <c r="H36" s="258"/>
    </row>
    <row r="37" spans="1:8">
      <c r="A37" s="407" t="s">
        <v>1191</v>
      </c>
      <c r="B37" s="408">
        <v>2980</v>
      </c>
      <c r="C37" s="757">
        <v>3046</v>
      </c>
      <c r="D37" s="409">
        <f t="shared" si="0"/>
        <v>2.2147651006711344</v>
      </c>
      <c r="E37" s="408">
        <v>3320153.56</v>
      </c>
      <c r="F37" s="757">
        <v>3476398.36</v>
      </c>
      <c r="G37" s="409">
        <f t="shared" si="1"/>
        <v>4.7059510102900104</v>
      </c>
      <c r="H37" s="258"/>
    </row>
    <row r="38" spans="1:8">
      <c r="A38" s="407" t="s">
        <v>1192</v>
      </c>
      <c r="B38" s="408">
        <v>3100</v>
      </c>
      <c r="C38" s="757">
        <v>3366</v>
      </c>
      <c r="D38" s="409">
        <f t="shared" si="0"/>
        <v>8.5806451612903132</v>
      </c>
      <c r="E38" s="408">
        <v>3075719.59</v>
      </c>
      <c r="F38" s="757">
        <v>3421551.48</v>
      </c>
      <c r="G38" s="409">
        <f t="shared" si="1"/>
        <v>11.24393430156616</v>
      </c>
      <c r="H38" s="258"/>
    </row>
    <row r="39" spans="1:8">
      <c r="A39" s="407" t="s">
        <v>1193</v>
      </c>
      <c r="B39" s="408">
        <v>390</v>
      </c>
      <c r="C39" s="757">
        <v>414</v>
      </c>
      <c r="D39" s="409">
        <f t="shared" si="0"/>
        <v>6.1538461538461542</v>
      </c>
      <c r="E39" s="408">
        <v>442496.25</v>
      </c>
      <c r="F39" s="757">
        <v>480927.8</v>
      </c>
      <c r="G39" s="409">
        <f t="shared" si="1"/>
        <v>8.6851696483303478</v>
      </c>
      <c r="H39" s="258"/>
    </row>
    <row r="40" spans="1:8">
      <c r="A40" s="407" t="s">
        <v>1194</v>
      </c>
      <c r="B40" s="408">
        <v>0</v>
      </c>
      <c r="C40" s="757"/>
      <c r="D40" s="409">
        <f t="shared" si="0"/>
        <v>0</v>
      </c>
      <c r="E40" s="408">
        <v>0</v>
      </c>
      <c r="F40" s="757">
        <v>0</v>
      </c>
      <c r="G40" s="409">
        <f t="shared" si="1"/>
        <v>0</v>
      </c>
      <c r="H40" s="297"/>
    </row>
    <row r="41" spans="1:8">
      <c r="A41" s="407" t="s">
        <v>1195</v>
      </c>
      <c r="B41" s="408">
        <v>214</v>
      </c>
      <c r="C41" s="757">
        <v>223</v>
      </c>
      <c r="D41" s="409">
        <f t="shared" si="0"/>
        <v>4.20560747663552</v>
      </c>
      <c r="E41" s="408">
        <v>85160.41</v>
      </c>
      <c r="F41" s="757">
        <v>90844.7</v>
      </c>
      <c r="G41" s="409">
        <f t="shared" si="1"/>
        <v>6.6748034679494861</v>
      </c>
      <c r="H41" s="410"/>
    </row>
    <row r="42" spans="1:8">
      <c r="A42" s="411" t="s">
        <v>1196</v>
      </c>
      <c r="B42" s="408">
        <v>921</v>
      </c>
      <c r="C42" s="757">
        <v>1029</v>
      </c>
      <c r="D42" s="409">
        <f t="shared" si="0"/>
        <v>11.726384364820852</v>
      </c>
      <c r="E42" s="408">
        <v>360372.42</v>
      </c>
      <c r="F42" s="757">
        <v>412554.16</v>
      </c>
      <c r="G42" s="409">
        <f t="shared" si="1"/>
        <v>14.479948271291132</v>
      </c>
      <c r="H42" s="412"/>
    </row>
    <row r="43" spans="1:8">
      <c r="A43" s="411" t="s">
        <v>1197</v>
      </c>
      <c r="B43" s="408">
        <v>0</v>
      </c>
      <c r="C43" s="757"/>
      <c r="D43" s="409">
        <f t="shared" si="0"/>
        <v>0</v>
      </c>
      <c r="E43" s="408">
        <v>0</v>
      </c>
      <c r="F43" s="757">
        <v>0</v>
      </c>
      <c r="G43" s="409">
        <f t="shared" si="1"/>
        <v>0</v>
      </c>
      <c r="H43" s="398"/>
    </row>
    <row r="44" spans="1:8" ht="15" customHeight="1">
      <c r="A44" s="411" t="s">
        <v>1198</v>
      </c>
      <c r="B44" s="408">
        <v>1882</v>
      </c>
      <c r="C44" s="757">
        <v>1951</v>
      </c>
      <c r="D44" s="409">
        <f t="shared" si="0"/>
        <v>3.6663124335812869</v>
      </c>
      <c r="E44" s="408">
        <v>1471959.54</v>
      </c>
      <c r="F44" s="757">
        <v>1563010.06</v>
      </c>
      <c r="G44" s="409">
        <f t="shared" si="1"/>
        <v>6.1856673044151655</v>
      </c>
      <c r="H44" s="398"/>
    </row>
    <row r="45" spans="1:8">
      <c r="A45" s="20" t="s">
        <v>1199</v>
      </c>
      <c r="B45" s="408">
        <v>1344</v>
      </c>
      <c r="C45" s="757">
        <v>1576</v>
      </c>
      <c r="D45" s="409">
        <f t="shared" si="0"/>
        <v>17.261904761904766</v>
      </c>
      <c r="E45" s="408">
        <v>3727485.42</v>
      </c>
      <c r="F45" s="757">
        <v>4478989.43</v>
      </c>
      <c r="G45" s="409">
        <f t="shared" si="1"/>
        <v>20.161152233292977</v>
      </c>
      <c r="H45" s="398"/>
    </row>
    <row r="46" spans="1:8">
      <c r="A46" s="20" t="s">
        <v>1200</v>
      </c>
      <c r="B46" s="408">
        <v>56</v>
      </c>
      <c r="C46" s="757">
        <v>59</v>
      </c>
      <c r="D46" s="409">
        <f t="shared" si="0"/>
        <v>5.3571428571428603</v>
      </c>
      <c r="E46" s="408">
        <v>113317.68</v>
      </c>
      <c r="F46" s="757">
        <v>122176.6</v>
      </c>
      <c r="G46" s="409">
        <f t="shared" si="1"/>
        <v>7.8177738901820115</v>
      </c>
      <c r="H46" s="398"/>
    </row>
    <row r="47" spans="1:8">
      <c r="A47" s="20" t="s">
        <v>1201</v>
      </c>
      <c r="B47" s="408">
        <v>0</v>
      </c>
      <c r="C47" s="757">
        <v>38</v>
      </c>
      <c r="D47" s="409">
        <f t="shared" si="0"/>
        <v>0</v>
      </c>
      <c r="E47" s="408">
        <v>0</v>
      </c>
      <c r="F47" s="757">
        <v>54281.14</v>
      </c>
      <c r="G47" s="409">
        <f t="shared" si="1"/>
        <v>0</v>
      </c>
      <c r="H47" s="398"/>
    </row>
    <row r="48" spans="1:8">
      <c r="A48" s="20" t="s">
        <v>1202</v>
      </c>
      <c r="B48" s="408">
        <v>37</v>
      </c>
      <c r="C48" s="757">
        <v>4</v>
      </c>
      <c r="D48" s="409">
        <f t="shared" si="0"/>
        <v>-89.189189189189193</v>
      </c>
      <c r="E48" s="408">
        <v>51644.98</v>
      </c>
      <c r="F48" s="757">
        <v>6652.58</v>
      </c>
      <c r="G48" s="409">
        <f t="shared" si="1"/>
        <v>-87.11863185928236</v>
      </c>
      <c r="H48" s="398"/>
    </row>
    <row r="49" spans="1:8">
      <c r="A49" s="413" t="s">
        <v>1203</v>
      </c>
      <c r="B49" s="408">
        <v>5</v>
      </c>
      <c r="C49" s="757">
        <v>46</v>
      </c>
      <c r="D49" s="409">
        <f t="shared" si="0"/>
        <v>819.99999999999989</v>
      </c>
      <c r="E49" s="408">
        <v>8209</v>
      </c>
      <c r="F49" s="757">
        <v>146869.48000000001</v>
      </c>
      <c r="G49" s="409">
        <f t="shared" si="1"/>
        <v>1689.1275429406751</v>
      </c>
      <c r="H49" s="398"/>
    </row>
    <row r="50" spans="1:8">
      <c r="A50" s="20" t="s">
        <v>1204</v>
      </c>
      <c r="B50" s="408">
        <v>41</v>
      </c>
      <c r="C50" s="757"/>
      <c r="D50" s="409">
        <f t="shared" si="0"/>
        <v>-100</v>
      </c>
      <c r="E50" s="408">
        <v>127799.46</v>
      </c>
      <c r="F50" s="757">
        <v>0</v>
      </c>
      <c r="G50" s="409">
        <f t="shared" si="1"/>
        <v>-100</v>
      </c>
    </row>
    <row r="51" spans="1:8">
      <c r="A51" s="20" t="s">
        <v>1205</v>
      </c>
      <c r="B51" s="408">
        <v>2</v>
      </c>
      <c r="C51" s="757"/>
      <c r="D51" s="409">
        <f t="shared" si="0"/>
        <v>-100</v>
      </c>
      <c r="E51" s="408">
        <v>6812.52</v>
      </c>
      <c r="F51" s="757">
        <v>0</v>
      </c>
      <c r="G51" s="409">
        <f t="shared" si="1"/>
        <v>-100</v>
      </c>
    </row>
    <row r="52" spans="1:8">
      <c r="A52" s="20" t="s">
        <v>1206</v>
      </c>
      <c r="B52" s="408">
        <v>10</v>
      </c>
      <c r="C52" s="757">
        <v>19</v>
      </c>
      <c r="D52" s="409">
        <f t="shared" si="0"/>
        <v>89.999999999999986</v>
      </c>
      <c r="E52" s="408">
        <v>7677</v>
      </c>
      <c r="F52" s="757">
        <v>14885.7</v>
      </c>
      <c r="G52" s="409">
        <f t="shared" si="1"/>
        <v>93.899960922235252</v>
      </c>
    </row>
    <row r="53" spans="1:8">
      <c r="A53" s="20" t="s">
        <v>1207</v>
      </c>
      <c r="B53" s="408">
        <v>296</v>
      </c>
      <c r="C53" s="757">
        <v>326</v>
      </c>
      <c r="D53" s="409">
        <f t="shared" si="0"/>
        <v>10.135135135135132</v>
      </c>
      <c r="E53" s="408">
        <v>276563.46999999997</v>
      </c>
      <c r="F53" s="757">
        <v>312120.78999999998</v>
      </c>
      <c r="G53" s="409">
        <f t="shared" si="1"/>
        <v>12.85683897443144</v>
      </c>
    </row>
    <row r="54" spans="1:8">
      <c r="A54" s="20" t="s">
        <v>1208</v>
      </c>
      <c r="B54" s="408">
        <v>294</v>
      </c>
      <c r="C54" s="757">
        <v>370</v>
      </c>
      <c r="D54" s="409">
        <f t="shared" si="0"/>
        <v>25.850340136054427</v>
      </c>
      <c r="E54" s="408">
        <v>808290.21</v>
      </c>
      <c r="F54" s="757">
        <v>1042470.8</v>
      </c>
      <c r="G54" s="409">
        <f t="shared" si="1"/>
        <v>28.972340268726015</v>
      </c>
    </row>
    <row r="55" spans="1:8">
      <c r="A55" s="20" t="s">
        <v>1209</v>
      </c>
      <c r="B55" s="408">
        <v>339</v>
      </c>
      <c r="C55" s="757">
        <v>410</v>
      </c>
      <c r="D55" s="409">
        <f t="shared" si="0"/>
        <v>20.943952802359878</v>
      </c>
      <c r="E55" s="408">
        <v>167327.01</v>
      </c>
      <c r="F55" s="757">
        <v>207272.95999999999</v>
      </c>
      <c r="G55" s="409">
        <f t="shared" si="1"/>
        <v>23.872983805782443</v>
      </c>
    </row>
    <row r="56" spans="1:8">
      <c r="A56" s="20" t="s">
        <v>1210</v>
      </c>
      <c r="B56" s="408">
        <v>252</v>
      </c>
      <c r="C56" s="757">
        <v>340</v>
      </c>
      <c r="D56" s="409">
        <f t="shared" si="0"/>
        <v>34.920634920634932</v>
      </c>
      <c r="E56" s="408">
        <v>194423.84</v>
      </c>
      <c r="F56" s="757">
        <v>268741.18</v>
      </c>
      <c r="G56" s="409">
        <f t="shared" si="1"/>
        <v>38.224396761220227</v>
      </c>
    </row>
    <row r="57" spans="1:8">
      <c r="A57" s="20" t="s">
        <v>1211</v>
      </c>
      <c r="B57" s="408">
        <v>119</v>
      </c>
      <c r="C57" s="757">
        <v>141</v>
      </c>
      <c r="D57" s="409">
        <f t="shared" si="0"/>
        <v>18.487394957983195</v>
      </c>
      <c r="E57" s="408">
        <v>45738.35</v>
      </c>
      <c r="F57" s="757">
        <v>55517.45</v>
      </c>
      <c r="G57" s="409">
        <f t="shared" si="1"/>
        <v>21.380526407270928</v>
      </c>
    </row>
    <row r="58" spans="1:8">
      <c r="A58" s="20" t="s">
        <v>1212</v>
      </c>
      <c r="B58" s="408">
        <v>377</v>
      </c>
      <c r="C58" s="757">
        <v>414</v>
      </c>
      <c r="D58" s="409">
        <f t="shared" si="0"/>
        <v>9.8143236074270668</v>
      </c>
      <c r="E58" s="408">
        <v>490509.39</v>
      </c>
      <c r="F58" s="757">
        <v>551634.81000000006</v>
      </c>
      <c r="G58" s="409">
        <f t="shared" si="1"/>
        <v>12.461620765302794</v>
      </c>
    </row>
    <row r="59" spans="1:8">
      <c r="A59" s="20" t="s">
        <v>1213</v>
      </c>
      <c r="B59" s="408">
        <v>1</v>
      </c>
      <c r="C59" s="757">
        <v>2</v>
      </c>
      <c r="D59" s="409">
        <f t="shared" si="0"/>
        <v>100</v>
      </c>
      <c r="E59" s="408">
        <v>1004.9</v>
      </c>
      <c r="F59" s="757">
        <v>2035.93</v>
      </c>
      <c r="G59" s="409">
        <f t="shared" si="1"/>
        <v>102.60025873221217</v>
      </c>
    </row>
    <row r="60" spans="1:8" ht="13.5" customHeight="1">
      <c r="A60" s="20" t="s">
        <v>1214</v>
      </c>
      <c r="B60" s="408">
        <v>0</v>
      </c>
      <c r="C60" s="757"/>
      <c r="D60" s="409">
        <f t="shared" si="0"/>
        <v>0</v>
      </c>
      <c r="E60" s="408">
        <v>0</v>
      </c>
      <c r="F60" s="757">
        <v>0</v>
      </c>
      <c r="G60" s="409">
        <f t="shared" si="1"/>
        <v>0</v>
      </c>
    </row>
    <row r="61" spans="1:8">
      <c r="A61" s="20" t="s">
        <v>1215</v>
      </c>
      <c r="B61" s="408">
        <v>625</v>
      </c>
      <c r="C61" s="757">
        <v>710</v>
      </c>
      <c r="D61" s="409">
        <f t="shared" si="0"/>
        <v>13.599999999999991</v>
      </c>
      <c r="E61" s="408">
        <v>99634.66</v>
      </c>
      <c r="F61" s="757">
        <v>115972.2</v>
      </c>
      <c r="G61" s="409">
        <f t="shared" si="1"/>
        <v>16.397446430790239</v>
      </c>
    </row>
    <row r="62" spans="1:8">
      <c r="A62" s="20" t="s">
        <v>1216</v>
      </c>
      <c r="B62" s="408">
        <v>85</v>
      </c>
      <c r="C62" s="757">
        <v>66</v>
      </c>
      <c r="D62" s="409">
        <f t="shared" si="0"/>
        <v>-22.352941176470587</v>
      </c>
      <c r="E62" s="408">
        <v>56035.4</v>
      </c>
      <c r="F62" s="757">
        <v>44606.8</v>
      </c>
      <c r="G62" s="409">
        <f t="shared" si="1"/>
        <v>-20.395321528890666</v>
      </c>
    </row>
    <row r="63" spans="1:8">
      <c r="A63" s="20" t="s">
        <v>1217</v>
      </c>
      <c r="B63" s="408">
        <v>414</v>
      </c>
      <c r="C63" s="757">
        <v>451</v>
      </c>
      <c r="D63" s="409">
        <f t="shared" si="0"/>
        <v>8.9371980676328455</v>
      </c>
      <c r="E63" s="408">
        <v>119078.72</v>
      </c>
      <c r="F63" s="757">
        <v>132976.47</v>
      </c>
      <c r="G63" s="409">
        <f t="shared" si="1"/>
        <v>11.671060958666679</v>
      </c>
    </row>
    <row r="64" spans="1:8">
      <c r="A64" s="20" t="s">
        <v>1218</v>
      </c>
      <c r="B64" s="408">
        <v>543</v>
      </c>
      <c r="C64" s="757">
        <v>715</v>
      </c>
      <c r="D64" s="409">
        <f t="shared" si="0"/>
        <v>31.675874769797431</v>
      </c>
      <c r="E64" s="408">
        <v>199119.35999999999</v>
      </c>
      <c r="F64" s="757">
        <v>268653.78000000003</v>
      </c>
      <c r="G64" s="409">
        <f t="shared" si="1"/>
        <v>34.920974032861515</v>
      </c>
    </row>
    <row r="65" spans="1:7">
      <c r="A65" s="414" t="s">
        <v>1219</v>
      </c>
      <c r="B65" s="408">
        <v>0</v>
      </c>
      <c r="C65" s="757">
        <v>0</v>
      </c>
      <c r="D65" s="409">
        <f t="shared" si="0"/>
        <v>0</v>
      </c>
      <c r="E65" s="408">
        <v>0</v>
      </c>
      <c r="F65" s="757">
        <v>0</v>
      </c>
      <c r="G65" s="409">
        <f t="shared" si="1"/>
        <v>0</v>
      </c>
    </row>
    <row r="66" spans="1:7">
      <c r="A66" s="414" t="s">
        <v>1220</v>
      </c>
      <c r="B66" s="408">
        <v>111</v>
      </c>
      <c r="C66" s="757">
        <v>123</v>
      </c>
      <c r="D66" s="409">
        <f t="shared" si="0"/>
        <v>10.810810810810811</v>
      </c>
      <c r="E66" s="408">
        <v>27742.23</v>
      </c>
      <c r="F66" s="757">
        <v>31488.89</v>
      </c>
      <c r="G66" s="409">
        <f t="shared" si="1"/>
        <v>13.505258949983467</v>
      </c>
    </row>
    <row r="67" spans="1:7">
      <c r="A67" s="20" t="s">
        <v>1221</v>
      </c>
      <c r="B67" s="408">
        <v>609</v>
      </c>
      <c r="C67" s="757">
        <v>831</v>
      </c>
      <c r="D67" s="409">
        <f t="shared" si="0"/>
        <v>36.453201970443352</v>
      </c>
      <c r="E67" s="408">
        <v>32158.14</v>
      </c>
      <c r="F67" s="757">
        <v>44970.239999999998</v>
      </c>
      <c r="G67" s="409">
        <f t="shared" si="1"/>
        <v>39.840923635508773</v>
      </c>
    </row>
    <row r="68" spans="1:7">
      <c r="A68" s="20" t="s">
        <v>1222</v>
      </c>
      <c r="B68" s="408">
        <v>283</v>
      </c>
      <c r="C68" s="757">
        <v>411</v>
      </c>
      <c r="D68" s="409">
        <f t="shared" si="0"/>
        <v>45.229681978798595</v>
      </c>
      <c r="E68" s="408">
        <v>15024.2</v>
      </c>
      <c r="F68" s="757">
        <v>22367.82</v>
      </c>
      <c r="G68" s="409">
        <f t="shared" si="1"/>
        <v>48.878609177194107</v>
      </c>
    </row>
    <row r="69" spans="1:7">
      <c r="A69" s="20" t="s">
        <v>1223</v>
      </c>
      <c r="B69" s="408">
        <v>287</v>
      </c>
      <c r="C69" s="757">
        <v>366</v>
      </c>
      <c r="D69" s="409">
        <f t="shared" si="0"/>
        <v>27.52613240418118</v>
      </c>
      <c r="E69" s="408">
        <v>23090.21</v>
      </c>
      <c r="F69" s="757">
        <v>30181.43</v>
      </c>
      <c r="G69" s="409">
        <f t="shared" si="1"/>
        <v>30.710937665789963</v>
      </c>
    </row>
    <row r="70" spans="1:7">
      <c r="A70" s="20" t="s">
        <v>1224</v>
      </c>
      <c r="B70" s="408">
        <v>56</v>
      </c>
      <c r="C70" s="757">
        <v>140</v>
      </c>
      <c r="D70" s="409">
        <f t="shared" si="0"/>
        <v>150</v>
      </c>
      <c r="E70" s="408">
        <v>5093.76</v>
      </c>
      <c r="F70" s="757">
        <v>13053</v>
      </c>
      <c r="G70" s="409">
        <f t="shared" si="1"/>
        <v>156.25471164719187</v>
      </c>
    </row>
    <row r="71" spans="1:7">
      <c r="A71" s="20" t="s">
        <v>1225</v>
      </c>
      <c r="B71" s="408">
        <v>93</v>
      </c>
      <c r="C71" s="757">
        <v>174</v>
      </c>
      <c r="D71" s="409">
        <f t="shared" si="0"/>
        <v>87.09677419354837</v>
      </c>
      <c r="E71" s="408">
        <v>9002.3700000000008</v>
      </c>
      <c r="F71" s="757">
        <v>17266.740000000002</v>
      </c>
      <c r="G71" s="409">
        <f t="shared" si="1"/>
        <v>91.802158764858603</v>
      </c>
    </row>
    <row r="72" spans="1:7">
      <c r="A72" s="20" t="s">
        <v>1226</v>
      </c>
      <c r="B72" s="408">
        <v>125</v>
      </c>
      <c r="C72" s="757">
        <v>147</v>
      </c>
      <c r="D72" s="409">
        <f t="shared" si="0"/>
        <v>17.599999999999994</v>
      </c>
      <c r="E72" s="408">
        <v>14667.83</v>
      </c>
      <c r="F72" s="757">
        <v>17680.39</v>
      </c>
      <c r="G72" s="409">
        <f t="shared" si="1"/>
        <v>20.538552737521499</v>
      </c>
    </row>
    <row r="73" spans="1:7">
      <c r="A73" s="415" t="s">
        <v>26</v>
      </c>
      <c r="B73" s="416">
        <f>SUM(B11:B72)</f>
        <v>114164</v>
      </c>
      <c r="C73" s="758">
        <f>SUM(C11:C72)</f>
        <v>114445</v>
      </c>
      <c r="D73" s="417">
        <f>100*(C73/B73-1)</f>
        <v>0.2461371360498843</v>
      </c>
      <c r="E73" s="416">
        <f>SUM(E11:E72)</f>
        <v>116184017.61000003</v>
      </c>
      <c r="F73" s="758">
        <f>SUM(F11:F72)</f>
        <v>118822686.24000001</v>
      </c>
      <c r="G73" s="417">
        <f>100*(F73/E73-1)</f>
        <v>2.2711115386432112</v>
      </c>
    </row>
    <row r="74" spans="1:7">
      <c r="F74" s="418"/>
    </row>
    <row r="75" spans="1:7">
      <c r="A75" s="419" t="s">
        <v>845</v>
      </c>
      <c r="B75" s="420"/>
      <c r="C75" s="398"/>
      <c r="D75" s="398"/>
      <c r="E75" s="405"/>
      <c r="F75" s="412"/>
      <c r="G75" s="412"/>
    </row>
    <row r="76" spans="1:7">
      <c r="A76" s="5" t="s">
        <v>1665</v>
      </c>
      <c r="B76" s="420"/>
      <c r="C76" s="398"/>
      <c r="D76" s="398"/>
      <c r="E76" s="398"/>
      <c r="F76" s="398"/>
      <c r="G76" s="398"/>
    </row>
    <row r="77" spans="1:7">
      <c r="A77" s="421"/>
      <c r="B77" s="420"/>
      <c r="C77" s="398"/>
      <c r="D77" s="398"/>
      <c r="E77" s="398"/>
      <c r="F77" s="398"/>
      <c r="G77" s="398"/>
    </row>
    <row r="78" spans="1:7">
      <c r="A78" s="913" t="s">
        <v>1159</v>
      </c>
      <c r="B78" s="913"/>
      <c r="C78" s="913"/>
      <c r="D78" s="913"/>
      <c r="E78" s="913"/>
      <c r="F78" s="913"/>
      <c r="G78" s="913"/>
    </row>
    <row r="79" spans="1:7">
      <c r="A79" s="913" t="s">
        <v>1605</v>
      </c>
      <c r="B79" s="913"/>
      <c r="C79" s="913"/>
      <c r="D79" s="913"/>
      <c r="E79" s="913"/>
      <c r="F79" s="913"/>
      <c r="G79" s="913"/>
    </row>
    <row r="80" spans="1:7">
      <c r="A80" s="913" t="s">
        <v>7</v>
      </c>
      <c r="B80" s="913"/>
      <c r="C80" s="913"/>
      <c r="D80" s="913"/>
      <c r="E80" s="913"/>
      <c r="F80" s="913"/>
      <c r="G80" s="913"/>
    </row>
    <row r="81" spans="1:7">
      <c r="A81" s="954" t="s">
        <v>1606</v>
      </c>
      <c r="B81" s="954"/>
      <c r="C81" s="954"/>
      <c r="D81" s="954"/>
      <c r="E81" s="954"/>
      <c r="F81" s="954"/>
      <c r="G81" s="954"/>
    </row>
    <row r="82" spans="1:7" ht="15" thickBot="1">
      <c r="A82" s="397"/>
      <c r="B82" s="397"/>
      <c r="C82" s="397"/>
      <c r="D82" s="397"/>
      <c r="E82" s="398"/>
      <c r="F82" s="398"/>
      <c r="G82" s="398"/>
    </row>
    <row r="83" spans="1:7">
      <c r="A83" s="399"/>
      <c r="B83" s="955" t="s">
        <v>1161</v>
      </c>
      <c r="C83" s="955"/>
      <c r="D83" s="955"/>
      <c r="E83" s="956" t="s">
        <v>1162</v>
      </c>
      <c r="F83" s="955"/>
      <c r="G83" s="955"/>
    </row>
    <row r="84" spans="1:7">
      <c r="A84" s="401" t="s">
        <v>1163</v>
      </c>
      <c r="B84" s="600">
        <v>2017</v>
      </c>
      <c r="C84" s="600">
        <v>2018</v>
      </c>
      <c r="D84" s="630" t="s">
        <v>1057</v>
      </c>
      <c r="E84" s="600">
        <v>2017</v>
      </c>
      <c r="F84" s="600">
        <v>2018</v>
      </c>
      <c r="G84" s="630" t="s">
        <v>1057</v>
      </c>
    </row>
    <row r="85" spans="1:7">
      <c r="A85" s="403"/>
      <c r="B85" s="404" t="s">
        <v>1164</v>
      </c>
      <c r="C85" s="404" t="s">
        <v>1164</v>
      </c>
      <c r="D85" s="600" t="s">
        <v>6</v>
      </c>
      <c r="E85" s="404" t="s">
        <v>1607</v>
      </c>
      <c r="F85" s="404" t="s">
        <v>1607</v>
      </c>
      <c r="G85" s="600" t="s">
        <v>6</v>
      </c>
    </row>
    <row r="86" spans="1:7" ht="6" customHeight="1">
      <c r="A86" s="398"/>
    </row>
    <row r="87" spans="1:7">
      <c r="A87" s="422" t="str">
        <f t="shared" ref="A87:C102" si="2">+A11</f>
        <v>Parto</v>
      </c>
      <c r="B87" s="387">
        <f t="shared" si="2"/>
        <v>56523</v>
      </c>
      <c r="C87" s="387">
        <f t="shared" si="2"/>
        <v>55773</v>
      </c>
      <c r="D87" s="409">
        <f>100*(C87/B87-1)</f>
        <v>-1.326893476991664</v>
      </c>
      <c r="E87" s="386">
        <f>E11*'A02'!$L$12</f>
        <v>61037719.72564207</v>
      </c>
      <c r="F87" s="387">
        <f t="shared" ref="F87:F148" si="3">+F11</f>
        <v>60148213.100000001</v>
      </c>
      <c r="G87" s="409">
        <f>IFERROR(100*(F87/E87-1),0)</f>
        <v>-1.4573064486031018</v>
      </c>
    </row>
    <row r="88" spans="1:7">
      <c r="A88" s="422" t="str">
        <f t="shared" si="2"/>
        <v>Colelitiasis</v>
      </c>
      <c r="B88" s="387">
        <f t="shared" si="2"/>
        <v>12642</v>
      </c>
      <c r="C88" s="387">
        <f t="shared" si="2"/>
        <v>12067</v>
      </c>
      <c r="D88" s="409">
        <f t="shared" ref="D88:D148" si="4">100*(C88/B88-1)</f>
        <v>-4.5483309602910911</v>
      </c>
      <c r="E88" s="386">
        <f>E12*'A02'!$L$12</f>
        <v>18055110.432515286</v>
      </c>
      <c r="F88" s="387">
        <f t="shared" si="3"/>
        <v>17212338.93</v>
      </c>
      <c r="G88" s="409">
        <f t="shared" ref="G88:G149" si="5">IFERROR(100*(F88/E88-1),0)</f>
        <v>-4.6677726268433473</v>
      </c>
    </row>
    <row r="89" spans="1:7">
      <c r="A89" s="422" t="str">
        <f t="shared" si="2"/>
        <v>Apendicitis</v>
      </c>
      <c r="B89" s="387">
        <f t="shared" si="2"/>
        <v>41</v>
      </c>
      <c r="C89" s="387">
        <f t="shared" si="2"/>
        <v>30</v>
      </c>
      <c r="D89" s="409">
        <f t="shared" si="4"/>
        <v>-26.829268292682929</v>
      </c>
      <c r="E89" s="386">
        <f>E13*'A02'!$L$12</f>
        <v>37494.030998777009</v>
      </c>
      <c r="F89" s="387">
        <f t="shared" si="3"/>
        <v>27338.400000000001</v>
      </c>
      <c r="G89" s="409">
        <f t="shared" si="5"/>
        <v>-27.085994032245473</v>
      </c>
    </row>
    <row r="90" spans="1:7">
      <c r="A90" s="422" t="str">
        <f t="shared" si="2"/>
        <v>Peritonitis</v>
      </c>
      <c r="B90" s="387">
        <f t="shared" si="2"/>
        <v>2</v>
      </c>
      <c r="C90" s="387">
        <f t="shared" si="2"/>
        <v>5</v>
      </c>
      <c r="D90" s="409">
        <f t="shared" si="4"/>
        <v>150</v>
      </c>
      <c r="E90" s="386">
        <f>E14*'A02'!$L$12</f>
        <v>2312.0942519364044</v>
      </c>
      <c r="F90" s="387">
        <f t="shared" si="3"/>
        <v>5782</v>
      </c>
      <c r="G90" s="409">
        <f t="shared" si="5"/>
        <v>150.07631047728748</v>
      </c>
    </row>
    <row r="91" spans="1:7">
      <c r="A91" s="422" t="str">
        <f t="shared" si="2"/>
        <v>Hernia Abdominal Simple</v>
      </c>
      <c r="B91" s="387">
        <f t="shared" si="2"/>
        <v>1321</v>
      </c>
      <c r="C91" s="387">
        <f t="shared" si="2"/>
        <v>1134</v>
      </c>
      <c r="D91" s="409">
        <f t="shared" si="4"/>
        <v>-14.155942467827398</v>
      </c>
      <c r="E91" s="386">
        <f>E15*'A02'!$L$12</f>
        <v>881548.23352629435</v>
      </c>
      <c r="F91" s="387">
        <f t="shared" si="3"/>
        <v>755412.84</v>
      </c>
      <c r="G91" s="409">
        <f t="shared" si="5"/>
        <v>-14.308393883535819</v>
      </c>
    </row>
    <row r="92" spans="1:7">
      <c r="A92" s="422" t="str">
        <f t="shared" si="2"/>
        <v>Hernia Abdominal Complicada</v>
      </c>
      <c r="B92" s="387">
        <f t="shared" si="2"/>
        <v>1694</v>
      </c>
      <c r="C92" s="387">
        <f t="shared" si="2"/>
        <v>1753</v>
      </c>
      <c r="D92" s="409">
        <f t="shared" si="4"/>
        <v>3.482880755608031</v>
      </c>
      <c r="E92" s="386">
        <f>E16*'A02'!$L$12</f>
        <v>1588148.9661312678</v>
      </c>
      <c r="F92" s="387">
        <f t="shared" si="3"/>
        <v>1641956.27</v>
      </c>
      <c r="G92" s="409">
        <f t="shared" si="5"/>
        <v>3.3880514370013382</v>
      </c>
    </row>
    <row r="93" spans="1:7">
      <c r="A93" s="422" t="str">
        <f t="shared" si="2"/>
        <v>Tumor Maligno de Estómago</v>
      </c>
      <c r="B93" s="387">
        <f t="shared" si="2"/>
        <v>0</v>
      </c>
      <c r="C93" s="387">
        <f t="shared" si="2"/>
        <v>0</v>
      </c>
      <c r="D93" s="409"/>
      <c r="E93" s="386">
        <f>E17*'A02'!$L$12</f>
        <v>0</v>
      </c>
      <c r="F93" s="387">
        <f t="shared" si="3"/>
        <v>0</v>
      </c>
      <c r="G93" s="409">
        <f t="shared" si="5"/>
        <v>0</v>
      </c>
    </row>
    <row r="94" spans="1:7">
      <c r="A94" s="422" t="str">
        <f t="shared" si="2"/>
        <v>Ulcera Gástrica Complicada</v>
      </c>
      <c r="B94" s="387">
        <f t="shared" si="2"/>
        <v>0</v>
      </c>
      <c r="C94" s="387">
        <f t="shared" si="2"/>
        <v>0</v>
      </c>
      <c r="D94" s="409"/>
      <c r="E94" s="386">
        <f>E18*'A02'!$L$12</f>
        <v>0</v>
      </c>
      <c r="F94" s="387">
        <f t="shared" si="3"/>
        <v>0</v>
      </c>
      <c r="G94" s="409">
        <f t="shared" si="5"/>
        <v>0</v>
      </c>
    </row>
    <row r="95" spans="1:7">
      <c r="A95" s="422" t="str">
        <f t="shared" si="2"/>
        <v>Ulcera Duodenal Complicada</v>
      </c>
      <c r="B95" s="387">
        <f t="shared" si="2"/>
        <v>0</v>
      </c>
      <c r="C95" s="387">
        <f t="shared" si="2"/>
        <v>0</v>
      </c>
      <c r="D95" s="409"/>
      <c r="E95" s="386">
        <f>E19*'A02'!$L$12</f>
        <v>0</v>
      </c>
      <c r="F95" s="387">
        <f t="shared" si="3"/>
        <v>0</v>
      </c>
      <c r="G95" s="409">
        <f t="shared" si="5"/>
        <v>0</v>
      </c>
    </row>
    <row r="96" spans="1:7">
      <c r="A96" s="422" t="str">
        <f t="shared" si="2"/>
        <v>Embarazo Ectópico</v>
      </c>
      <c r="B96" s="387">
        <f t="shared" si="2"/>
        <v>16</v>
      </c>
      <c r="C96" s="387">
        <f t="shared" si="2"/>
        <v>8</v>
      </c>
      <c r="D96" s="409">
        <f t="shared" si="4"/>
        <v>-50</v>
      </c>
      <c r="E96" s="386">
        <f>E20*'A02'!$L$12</f>
        <v>10685.717651854871</v>
      </c>
      <c r="F96" s="387">
        <f t="shared" si="3"/>
        <v>5339.8</v>
      </c>
      <c r="G96" s="409">
        <f t="shared" si="5"/>
        <v>-50.028625367308898</v>
      </c>
    </row>
    <row r="97" spans="1:7" ht="12.75" customHeight="1">
      <c r="A97" s="422" t="str">
        <f t="shared" si="2"/>
        <v>Enfermedad Crónica de las Amígdalas</v>
      </c>
      <c r="B97" s="387">
        <f t="shared" si="2"/>
        <v>2716</v>
      </c>
      <c r="C97" s="387">
        <f t="shared" si="2"/>
        <v>2738</v>
      </c>
      <c r="D97" s="409">
        <f t="shared" si="4"/>
        <v>0.81001472754049786</v>
      </c>
      <c r="E97" s="386">
        <f>E21*'A02'!$L$12</f>
        <v>1445163.3014594375</v>
      </c>
      <c r="F97" s="387">
        <f t="shared" si="3"/>
        <v>1454288.66</v>
      </c>
      <c r="G97" s="409">
        <f t="shared" si="5"/>
        <v>0.63144134170491917</v>
      </c>
    </row>
    <row r="98" spans="1:7">
      <c r="A98" s="422" t="str">
        <f t="shared" si="2"/>
        <v>Vegetaciones Adenoides</v>
      </c>
      <c r="B98" s="387">
        <f t="shared" si="2"/>
        <v>486</v>
      </c>
      <c r="C98" s="387">
        <f t="shared" si="2"/>
        <v>479</v>
      </c>
      <c r="D98" s="409">
        <f t="shared" si="4"/>
        <v>-1.4403292181069949</v>
      </c>
      <c r="E98" s="386">
        <f>E22*'A02'!$L$12</f>
        <v>222239.7056991439</v>
      </c>
      <c r="F98" s="387">
        <f t="shared" si="3"/>
        <v>218716.45</v>
      </c>
      <c r="G98" s="409">
        <f t="shared" si="5"/>
        <v>-1.5853403369393781</v>
      </c>
    </row>
    <row r="99" spans="1:7">
      <c r="A99" s="422" t="str">
        <f t="shared" si="2"/>
        <v>Hiperplasia de la Próstata</v>
      </c>
      <c r="B99" s="387">
        <f t="shared" si="2"/>
        <v>0</v>
      </c>
      <c r="C99" s="387">
        <f t="shared" si="2"/>
        <v>0</v>
      </c>
      <c r="D99" s="409"/>
      <c r="E99" s="386">
        <f>E23*'A02'!$L$12</f>
        <v>0</v>
      </c>
      <c r="F99" s="387">
        <f t="shared" si="3"/>
        <v>0</v>
      </c>
      <c r="G99" s="409">
        <f t="shared" si="5"/>
        <v>0</v>
      </c>
    </row>
    <row r="100" spans="1:7">
      <c r="A100" s="422" t="str">
        <f t="shared" si="2"/>
        <v>Fimosis</v>
      </c>
      <c r="B100" s="387">
        <f t="shared" si="2"/>
        <v>0</v>
      </c>
      <c r="C100" s="387">
        <f t="shared" si="2"/>
        <v>5</v>
      </c>
      <c r="D100" s="409"/>
      <c r="E100" s="386">
        <f>E24*'A02'!$L$12</f>
        <v>0</v>
      </c>
      <c r="F100" s="387">
        <f t="shared" si="3"/>
        <v>3681.8</v>
      </c>
      <c r="G100" s="409">
        <f t="shared" si="5"/>
        <v>0</v>
      </c>
    </row>
    <row r="101" spans="1:7">
      <c r="A101" s="422" t="str">
        <f t="shared" si="2"/>
        <v>Criptorquidia</v>
      </c>
      <c r="B101" s="387">
        <f t="shared" si="2"/>
        <v>0</v>
      </c>
      <c r="C101" s="387">
        <f t="shared" si="2"/>
        <v>177</v>
      </c>
      <c r="D101" s="409"/>
      <c r="E101" s="386">
        <f>E25*'A02'!$L$12</f>
        <v>0</v>
      </c>
      <c r="F101" s="387">
        <f t="shared" si="3"/>
        <v>0</v>
      </c>
      <c r="G101" s="409">
        <f t="shared" si="5"/>
        <v>0</v>
      </c>
    </row>
    <row r="102" spans="1:7">
      <c r="A102" s="422" t="str">
        <f t="shared" si="2"/>
        <v>Ictericia del Recién Nacido</v>
      </c>
      <c r="B102" s="387">
        <f t="shared" si="2"/>
        <v>164</v>
      </c>
      <c r="C102" s="387">
        <f t="shared" si="2"/>
        <v>12982</v>
      </c>
      <c r="D102" s="409">
        <f t="shared" si="4"/>
        <v>7815.8536585365855</v>
      </c>
      <c r="E102" s="386">
        <f>E26*'A02'!$L$12</f>
        <v>21729.972996331024</v>
      </c>
      <c r="F102" s="387">
        <f t="shared" si="3"/>
        <v>11060368.140000001</v>
      </c>
      <c r="G102" s="409">
        <f t="shared" si="5"/>
        <v>50799.134305723608</v>
      </c>
    </row>
    <row r="103" spans="1:7">
      <c r="A103" s="422" t="str">
        <f t="shared" ref="A103:C118" si="6">+A27</f>
        <v>Cataratas (No Incluye lente Intraocular)</v>
      </c>
      <c r="B103" s="387">
        <f t="shared" si="6"/>
        <v>12419</v>
      </c>
      <c r="C103" s="387">
        <f t="shared" si="6"/>
        <v>0</v>
      </c>
      <c r="D103" s="409">
        <f t="shared" si="4"/>
        <v>-100</v>
      </c>
      <c r="E103" s="386">
        <f>E27*'A02'!$L$12</f>
        <v>10594755.430982469</v>
      </c>
      <c r="F103" s="387">
        <f t="shared" si="3"/>
        <v>0</v>
      </c>
      <c r="G103" s="409">
        <f t="shared" si="5"/>
        <v>-100</v>
      </c>
    </row>
    <row r="104" spans="1:7">
      <c r="A104" s="422" t="str">
        <f t="shared" si="6"/>
        <v>Trasplante Renal</v>
      </c>
      <c r="B104" s="387">
        <f t="shared" si="6"/>
        <v>0</v>
      </c>
      <c r="C104" s="387">
        <f t="shared" si="6"/>
        <v>0</v>
      </c>
      <c r="D104" s="409"/>
      <c r="E104" s="386">
        <f>E28*'A02'!$L$12</f>
        <v>0</v>
      </c>
      <c r="F104" s="387">
        <f t="shared" si="3"/>
        <v>0</v>
      </c>
      <c r="G104" s="409">
        <f t="shared" si="5"/>
        <v>0</v>
      </c>
    </row>
    <row r="105" spans="1:7">
      <c r="A105" s="422" t="str">
        <f t="shared" si="6"/>
        <v>Prolapso Anterior o Posterior</v>
      </c>
      <c r="B105" s="387">
        <f t="shared" si="6"/>
        <v>729</v>
      </c>
      <c r="C105" s="387">
        <f t="shared" si="6"/>
        <v>712</v>
      </c>
      <c r="D105" s="409">
        <f t="shared" si="4"/>
        <v>-2.3319615912208547</v>
      </c>
      <c r="E105" s="386">
        <f>E29*'A02'!$L$12</f>
        <v>729753.30718304112</v>
      </c>
      <c r="F105" s="387">
        <f t="shared" si="3"/>
        <v>712327.96</v>
      </c>
      <c r="G105" s="409">
        <f t="shared" si="5"/>
        <v>-2.3878407965433723</v>
      </c>
    </row>
    <row r="106" spans="1:7">
      <c r="A106" s="422" t="str">
        <f t="shared" si="6"/>
        <v>Tumores y/o Quistes Intra-Craneanos</v>
      </c>
      <c r="B106" s="387">
        <f t="shared" si="6"/>
        <v>1</v>
      </c>
      <c r="C106" s="387">
        <f t="shared" si="6"/>
        <v>2</v>
      </c>
      <c r="D106" s="409"/>
      <c r="E106" s="386">
        <f>E30*'A02'!$L$12</f>
        <v>3325.0073379535261</v>
      </c>
      <c r="F106" s="387">
        <f t="shared" si="3"/>
        <v>6652.08</v>
      </c>
      <c r="G106" s="409">
        <f t="shared" si="5"/>
        <v>100.06211487323272</v>
      </c>
    </row>
    <row r="107" spans="1:7">
      <c r="A107" s="422" t="str">
        <f t="shared" si="6"/>
        <v>Aneurismas</v>
      </c>
      <c r="B107" s="387">
        <f t="shared" si="6"/>
        <v>0</v>
      </c>
      <c r="C107" s="387">
        <f t="shared" si="6"/>
        <v>0</v>
      </c>
      <c r="D107" s="409"/>
      <c r="E107" s="386">
        <f>E31*'A02'!$L$12</f>
        <v>0</v>
      </c>
      <c r="F107" s="387">
        <f t="shared" si="3"/>
        <v>0</v>
      </c>
      <c r="G107" s="409">
        <f t="shared" si="5"/>
        <v>0</v>
      </c>
    </row>
    <row r="108" spans="1:7">
      <c r="A108" s="422" t="str">
        <f t="shared" si="6"/>
        <v>Disrafia</v>
      </c>
      <c r="B108" s="387">
        <f t="shared" si="6"/>
        <v>0</v>
      </c>
      <c r="C108" s="387">
        <f t="shared" si="6"/>
        <v>0</v>
      </c>
      <c r="D108" s="409"/>
      <c r="E108" s="386">
        <f>E32*'A02'!$L$12</f>
        <v>0</v>
      </c>
      <c r="F108" s="387">
        <f t="shared" si="3"/>
        <v>0</v>
      </c>
      <c r="G108" s="409">
        <f t="shared" si="5"/>
        <v>0</v>
      </c>
    </row>
    <row r="109" spans="1:7">
      <c r="A109" s="422" t="str">
        <f t="shared" si="6"/>
        <v>Hernia del Núcleo Pulposo (Cervical, Dorsal , Lumbar)</v>
      </c>
      <c r="B109" s="387">
        <f t="shared" si="6"/>
        <v>951</v>
      </c>
      <c r="C109" s="387">
        <f t="shared" si="6"/>
        <v>1027</v>
      </c>
      <c r="D109" s="409">
        <f t="shared" si="4"/>
        <v>7.9915878023133491</v>
      </c>
      <c r="E109" s="386">
        <f>E33*'A02'!$L$12</f>
        <v>1651985.8350917243</v>
      </c>
      <c r="F109" s="387">
        <f t="shared" si="3"/>
        <v>1781909.81</v>
      </c>
      <c r="G109" s="409">
        <f t="shared" si="5"/>
        <v>7.8647148267504408</v>
      </c>
    </row>
    <row r="110" spans="1:7">
      <c r="A110" s="422" t="str">
        <f t="shared" si="6"/>
        <v>Acceso vascular simple (mediante FAV) para hemodiálisis</v>
      </c>
      <c r="B110" s="387">
        <f t="shared" si="6"/>
        <v>46</v>
      </c>
      <c r="C110" s="387">
        <f t="shared" si="6"/>
        <v>36</v>
      </c>
      <c r="D110" s="409">
        <f t="shared" si="4"/>
        <v>-21.739130434782606</v>
      </c>
      <c r="E110" s="386">
        <f>E34*'A02'!$L$12</f>
        <v>22398.861801875253</v>
      </c>
      <c r="F110" s="387">
        <f t="shared" si="3"/>
        <v>17471.939999999999</v>
      </c>
      <c r="G110" s="409">
        <f t="shared" si="5"/>
        <v>-21.99630430088536</v>
      </c>
    </row>
    <row r="111" spans="1:7">
      <c r="A111" s="422" t="str">
        <f t="shared" si="6"/>
        <v>Acceso vascular complejo (mediante FAV) para hemodiálisis</v>
      </c>
      <c r="B111" s="387">
        <f t="shared" si="6"/>
        <v>148</v>
      </c>
      <c r="C111" s="387">
        <f t="shared" si="6"/>
        <v>72</v>
      </c>
      <c r="D111" s="409">
        <f t="shared" si="4"/>
        <v>-51.351351351351347</v>
      </c>
      <c r="E111" s="386">
        <f>E35*'A02'!$L$12</f>
        <v>108100.4784834896</v>
      </c>
      <c r="F111" s="387">
        <f t="shared" si="3"/>
        <v>52507.33</v>
      </c>
      <c r="G111" s="409">
        <f t="shared" si="5"/>
        <v>-51.427291778343466</v>
      </c>
    </row>
    <row r="112" spans="1:7">
      <c r="A112" s="422" t="str">
        <f t="shared" si="6"/>
        <v>Queratectomia Fotorrefractiva o Queratomileusis Fotorrefractiva (Lasik o  PRK)</v>
      </c>
      <c r="B112" s="387">
        <f t="shared" si="6"/>
        <v>8374</v>
      </c>
      <c r="C112" s="387">
        <f t="shared" si="6"/>
        <v>7537</v>
      </c>
      <c r="D112" s="409">
        <f t="shared" si="4"/>
        <v>-9.9952233102460042</v>
      </c>
      <c r="E112" s="386">
        <f>E36*'A02'!$L$12</f>
        <v>6977082.7574724825</v>
      </c>
      <c r="F112" s="387">
        <f t="shared" si="3"/>
        <v>6270227.5599999996</v>
      </c>
      <c r="G112" s="409">
        <f t="shared" si="5"/>
        <v>-10.131099515989517</v>
      </c>
    </row>
    <row r="113" spans="1:7">
      <c r="A113" s="422" t="str">
        <f t="shared" si="6"/>
        <v>Histerectomía</v>
      </c>
      <c r="B113" s="387">
        <f t="shared" si="6"/>
        <v>2980</v>
      </c>
      <c r="C113" s="387">
        <f t="shared" si="6"/>
        <v>3046</v>
      </c>
      <c r="D113" s="409">
        <f t="shared" si="4"/>
        <v>2.2147651006711344</v>
      </c>
      <c r="E113" s="386">
        <f>E37*'A02'!$L$12</f>
        <v>3405424.5238320422</v>
      </c>
      <c r="F113" s="387">
        <f t="shared" si="3"/>
        <v>3476398.36</v>
      </c>
      <c r="G113" s="409">
        <f t="shared" si="5"/>
        <v>2.0841406312565258</v>
      </c>
    </row>
    <row r="114" spans="1:7">
      <c r="A114" s="422" t="str">
        <f t="shared" si="6"/>
        <v>Menisectomía</v>
      </c>
      <c r="B114" s="387">
        <f t="shared" si="6"/>
        <v>3100</v>
      </c>
      <c r="C114" s="387">
        <f t="shared" si="6"/>
        <v>3366</v>
      </c>
      <c r="D114" s="409">
        <f t="shared" si="4"/>
        <v>8.5806451612903132</v>
      </c>
      <c r="E114" s="386">
        <f>E38*'A02'!$L$12</f>
        <v>3154712.7959396653</v>
      </c>
      <c r="F114" s="387">
        <f t="shared" si="3"/>
        <v>3421551.48</v>
      </c>
      <c r="G114" s="409">
        <f t="shared" si="5"/>
        <v>8.4584144839991318</v>
      </c>
    </row>
    <row r="115" spans="1:7">
      <c r="A115" s="422" t="str">
        <f t="shared" si="6"/>
        <v>Litotripsia extracorporea</v>
      </c>
      <c r="B115" s="387">
        <f t="shared" si="6"/>
        <v>390</v>
      </c>
      <c r="C115" s="387">
        <f t="shared" si="6"/>
        <v>414</v>
      </c>
      <c r="D115" s="409">
        <f t="shared" si="4"/>
        <v>6.1538461538461542</v>
      </c>
      <c r="E115" s="386">
        <f>E39*'A02'!$L$12</f>
        <v>453860.80921320833</v>
      </c>
      <c r="F115" s="387">
        <f t="shared" si="3"/>
        <v>480927.8</v>
      </c>
      <c r="G115" s="409">
        <f t="shared" si="5"/>
        <v>5.9637206468021953</v>
      </c>
    </row>
    <row r="116" spans="1:7">
      <c r="A116" s="422" t="str">
        <f t="shared" si="6"/>
        <v>Diagnóstico Infección Tracto Urinario (I.T.U.)</v>
      </c>
      <c r="B116" s="387">
        <f t="shared" si="6"/>
        <v>0</v>
      </c>
      <c r="C116" s="387">
        <f t="shared" si="6"/>
        <v>0</v>
      </c>
      <c r="D116" s="409"/>
      <c r="E116" s="386">
        <f>E40*'A02'!$L$12</f>
        <v>0</v>
      </c>
      <c r="F116" s="387">
        <f t="shared" si="3"/>
        <v>0</v>
      </c>
      <c r="G116" s="409">
        <f t="shared" si="5"/>
        <v>0</v>
      </c>
    </row>
    <row r="117" spans="1:7">
      <c r="A117" s="422" t="str">
        <f t="shared" si="6"/>
        <v>Hemorroides</v>
      </c>
      <c r="B117" s="387">
        <f t="shared" si="6"/>
        <v>214</v>
      </c>
      <c r="C117" s="387">
        <f t="shared" si="6"/>
        <v>223</v>
      </c>
      <c r="D117" s="409">
        <f t="shared" si="4"/>
        <v>4.20560747663552</v>
      </c>
      <c r="E117" s="386">
        <f>E41*'A02'!$L$12</f>
        <v>87347.570958010605</v>
      </c>
      <c r="F117" s="387">
        <f t="shared" si="3"/>
        <v>90844.7</v>
      </c>
      <c r="G117" s="409">
        <f t="shared" si="5"/>
        <v>4.0036935241971605</v>
      </c>
    </row>
    <row r="118" spans="1:7">
      <c r="A118" s="422" t="str">
        <f t="shared" si="6"/>
        <v>Várices</v>
      </c>
      <c r="B118" s="387">
        <f t="shared" si="6"/>
        <v>921</v>
      </c>
      <c r="C118" s="387">
        <f t="shared" si="6"/>
        <v>1029</v>
      </c>
      <c r="D118" s="409">
        <f t="shared" si="4"/>
        <v>11.726384364820852</v>
      </c>
      <c r="E118" s="386">
        <f>E42*'A02'!$L$12</f>
        <v>369627.80624541373</v>
      </c>
      <c r="F118" s="387">
        <f t="shared" si="3"/>
        <v>412554.16</v>
      </c>
      <c r="G118" s="409">
        <f t="shared" si="5"/>
        <v>11.613399487073583</v>
      </c>
    </row>
    <row r="119" spans="1:7">
      <c r="A119" s="422" t="str">
        <f t="shared" ref="A119:C134" si="7">+A43</f>
        <v>Varicocele</v>
      </c>
      <c r="B119" s="387">
        <f t="shared" si="7"/>
        <v>0</v>
      </c>
      <c r="C119" s="387">
        <f t="shared" si="7"/>
        <v>0</v>
      </c>
      <c r="D119" s="409"/>
      <c r="E119" s="386">
        <f>E43*'A02'!$L$12</f>
        <v>0</v>
      </c>
      <c r="F119" s="387">
        <f t="shared" si="3"/>
        <v>0</v>
      </c>
      <c r="G119" s="409">
        <f t="shared" si="5"/>
        <v>0</v>
      </c>
    </row>
    <row r="120" spans="1:7">
      <c r="A120" s="422" t="str">
        <f t="shared" si="7"/>
        <v>Síndrome del Túnel Carpiano</v>
      </c>
      <c r="B120" s="387">
        <f t="shared" si="7"/>
        <v>1882</v>
      </c>
      <c r="C120" s="387">
        <f t="shared" si="7"/>
        <v>1951</v>
      </c>
      <c r="D120" s="409">
        <f t="shared" si="4"/>
        <v>3.6663124335812869</v>
      </c>
      <c r="E120" s="386">
        <f>E44*'A02'!$L$12</f>
        <v>1509763.6374398696</v>
      </c>
      <c r="F120" s="387">
        <f t="shared" si="3"/>
        <v>1563010.06</v>
      </c>
      <c r="G120" s="409">
        <f t="shared" si="5"/>
        <v>3.5268052057752186</v>
      </c>
    </row>
    <row r="121" spans="1:7">
      <c r="A121" s="422" t="str">
        <f t="shared" si="7"/>
        <v>Ruptura Manguito Rotador</v>
      </c>
      <c r="B121" s="387">
        <f t="shared" si="7"/>
        <v>1344</v>
      </c>
      <c r="C121" s="387">
        <f t="shared" si="7"/>
        <v>1576</v>
      </c>
      <c r="D121" s="409">
        <f t="shared" si="4"/>
        <v>17.261904761904766</v>
      </c>
      <c r="E121" s="386">
        <f>E45*'A02'!$L$12</f>
        <v>3823217.8217366487</v>
      </c>
      <c r="F121" s="387">
        <f t="shared" si="3"/>
        <v>4478989.43</v>
      </c>
      <c r="G121" s="409">
        <f t="shared" si="5"/>
        <v>17.152347547006229</v>
      </c>
    </row>
    <row r="122" spans="1:7">
      <c r="A122" s="422" t="str">
        <f t="shared" si="7"/>
        <v>Osteosíntesis Tibio-Peroné</v>
      </c>
      <c r="B122" s="387">
        <f t="shared" si="7"/>
        <v>56</v>
      </c>
      <c r="C122" s="387">
        <f t="shared" si="7"/>
        <v>59</v>
      </c>
      <c r="D122" s="409">
        <f t="shared" si="4"/>
        <v>5.3571428571428603</v>
      </c>
      <c r="E122" s="386">
        <f>E46*'A02'!$L$12</f>
        <v>116227.99954341621</v>
      </c>
      <c r="F122" s="387">
        <f t="shared" si="3"/>
        <v>122176.6</v>
      </c>
      <c r="G122" s="409">
        <f t="shared" si="5"/>
        <v>5.1180442577966945</v>
      </c>
    </row>
    <row r="123" spans="1:7">
      <c r="A123" s="422" t="str">
        <f t="shared" si="7"/>
        <v xml:space="preserve">Osteosíntesis  Muslo </v>
      </c>
      <c r="B123" s="387">
        <f t="shared" si="7"/>
        <v>0</v>
      </c>
      <c r="C123" s="387">
        <f t="shared" si="7"/>
        <v>38</v>
      </c>
      <c r="D123" s="409"/>
      <c r="E123" s="386">
        <f>E47*'A02'!$L$12</f>
        <v>0</v>
      </c>
      <c r="F123" s="387">
        <f t="shared" si="3"/>
        <v>54281.14</v>
      </c>
      <c r="G123" s="409">
        <f t="shared" si="5"/>
        <v>0</v>
      </c>
    </row>
    <row r="124" spans="1:7">
      <c r="A124" s="422" t="str">
        <f t="shared" si="7"/>
        <v>Osteosintesis  Cúbito y/o Radio</v>
      </c>
      <c r="B124" s="387">
        <f t="shared" si="7"/>
        <v>37</v>
      </c>
      <c r="C124" s="387">
        <f t="shared" si="7"/>
        <v>4</v>
      </c>
      <c r="D124" s="409">
        <f t="shared" si="4"/>
        <v>-89.189189189189193</v>
      </c>
      <c r="E124" s="386">
        <f>E48*'A02'!$L$12</f>
        <v>52971.3696208724</v>
      </c>
      <c r="F124" s="387">
        <f t="shared" si="3"/>
        <v>6652.58</v>
      </c>
      <c r="G124" s="409">
        <f t="shared" si="5"/>
        <v>-87.441178040866305</v>
      </c>
    </row>
    <row r="125" spans="1:7">
      <c r="A125" s="422" t="str">
        <f t="shared" si="7"/>
        <v>Osteosíntesis Diafisiaria Humero</v>
      </c>
      <c r="B125" s="387">
        <f t="shared" si="7"/>
        <v>5</v>
      </c>
      <c r="C125" s="387">
        <f t="shared" si="7"/>
        <v>46</v>
      </c>
      <c r="D125" s="409"/>
      <c r="E125" s="386">
        <f>E49*'A02'!$L$12</f>
        <v>8419.830411740726</v>
      </c>
      <c r="F125" s="387">
        <f t="shared" si="3"/>
        <v>146869.48000000001</v>
      </c>
      <c r="G125" s="409">
        <f t="shared" si="5"/>
        <v>1644.3282443694259</v>
      </c>
    </row>
    <row r="126" spans="1:7">
      <c r="A126" s="422" t="str">
        <f t="shared" si="7"/>
        <v>Inestabilidad de Hombro</v>
      </c>
      <c r="B126" s="387">
        <f t="shared" si="7"/>
        <v>41</v>
      </c>
      <c r="C126" s="387">
        <f t="shared" si="7"/>
        <v>0</v>
      </c>
      <c r="D126" s="409">
        <f t="shared" si="4"/>
        <v>-100</v>
      </c>
      <c r="E126" s="386">
        <f>E50*'A02'!$L$12</f>
        <v>131081.71274357929</v>
      </c>
      <c r="F126" s="387">
        <f t="shared" si="3"/>
        <v>0</v>
      </c>
      <c r="G126" s="409">
        <f t="shared" si="5"/>
        <v>-100</v>
      </c>
    </row>
    <row r="127" spans="1:7">
      <c r="A127" s="422" t="str">
        <f t="shared" si="7"/>
        <v xml:space="preserve">Endoprótesis total de hombro </v>
      </c>
      <c r="B127" s="387">
        <f t="shared" si="7"/>
        <v>2</v>
      </c>
      <c r="C127" s="387">
        <f t="shared" si="7"/>
        <v>0</v>
      </c>
      <c r="D127" s="409">
        <f t="shared" si="4"/>
        <v>-100</v>
      </c>
      <c r="E127" s="386">
        <f>E51*'A02'!$L$12</f>
        <v>6987.4848430493275</v>
      </c>
      <c r="F127" s="387">
        <f t="shared" si="3"/>
        <v>0</v>
      </c>
      <c r="G127" s="409">
        <f t="shared" si="5"/>
        <v>-100</v>
      </c>
    </row>
    <row r="128" spans="1:7">
      <c r="A128" s="422" t="str">
        <f t="shared" si="7"/>
        <v>Contractura Dupuytren</v>
      </c>
      <c r="B128" s="387">
        <f t="shared" si="7"/>
        <v>10</v>
      </c>
      <c r="C128" s="387">
        <f t="shared" si="7"/>
        <v>19</v>
      </c>
      <c r="D128" s="409"/>
      <c r="E128" s="386">
        <f>E52*'A02'!$L$12</f>
        <v>7874.167142274765</v>
      </c>
      <c r="F128" s="387">
        <f t="shared" si="3"/>
        <v>14885.7</v>
      </c>
      <c r="G128" s="409">
        <f t="shared" si="5"/>
        <v>89.044755223467064</v>
      </c>
    </row>
    <row r="129" spans="1:7">
      <c r="A129" s="422" t="str">
        <f t="shared" si="7"/>
        <v xml:space="preserve">Hallux Valgus </v>
      </c>
      <c r="B129" s="387">
        <f t="shared" si="7"/>
        <v>296</v>
      </c>
      <c r="C129" s="387">
        <f t="shared" si="7"/>
        <v>326</v>
      </c>
      <c r="D129" s="409">
        <f t="shared" si="4"/>
        <v>10.135135135135132</v>
      </c>
      <c r="E129" s="386">
        <f>E53*'A02'!$L$12</f>
        <v>283666.4046147574</v>
      </c>
      <c r="F129" s="387">
        <f t="shared" si="3"/>
        <v>312120.78999999998</v>
      </c>
      <c r="G129" s="409">
        <f t="shared" si="5"/>
        <v>10.030932434133689</v>
      </c>
    </row>
    <row r="130" spans="1:7">
      <c r="A130" s="422" t="str">
        <f t="shared" si="7"/>
        <v>Inestabilidad de Rodilla</v>
      </c>
      <c r="B130" s="387">
        <f t="shared" si="7"/>
        <v>294</v>
      </c>
      <c r="C130" s="387">
        <f t="shared" si="7"/>
        <v>370</v>
      </c>
      <c r="D130" s="409">
        <f t="shared" si="4"/>
        <v>25.850340136054427</v>
      </c>
      <c r="E130" s="386">
        <f>E54*'A02'!$L$12</f>
        <v>829049.39598858531</v>
      </c>
      <c r="F130" s="387">
        <f t="shared" si="3"/>
        <v>1042470.8</v>
      </c>
      <c r="G130" s="409">
        <f t="shared" si="5"/>
        <v>25.742905675351736</v>
      </c>
    </row>
    <row r="131" spans="1:7">
      <c r="A131" s="422" t="str">
        <f t="shared" si="7"/>
        <v>Dedos en Gatillo</v>
      </c>
      <c r="B131" s="387">
        <f t="shared" si="7"/>
        <v>339</v>
      </c>
      <c r="C131" s="387">
        <f t="shared" si="7"/>
        <v>410</v>
      </c>
      <c r="D131" s="409">
        <f t="shared" si="4"/>
        <v>20.943952802359878</v>
      </c>
      <c r="E131" s="386">
        <f>E55*'A02'!$L$12</f>
        <v>171624.44238075826</v>
      </c>
      <c r="F131" s="387">
        <f t="shared" si="3"/>
        <v>207272.95999999999</v>
      </c>
      <c r="G131" s="409">
        <f t="shared" si="5"/>
        <v>20.771235801106648</v>
      </c>
    </row>
    <row r="132" spans="1:7">
      <c r="A132" s="422" t="str">
        <f t="shared" si="7"/>
        <v>Tumores o Quistes Tendino-Musculares</v>
      </c>
      <c r="B132" s="387">
        <f t="shared" si="7"/>
        <v>252</v>
      </c>
      <c r="C132" s="387">
        <f t="shared" si="7"/>
        <v>340</v>
      </c>
      <c r="D132" s="409">
        <f t="shared" si="4"/>
        <v>34.920634920634932</v>
      </c>
      <c r="E132" s="386">
        <f>E56*'A02'!$L$12</f>
        <v>199417.19585813288</v>
      </c>
      <c r="F132" s="387">
        <f t="shared" si="3"/>
        <v>268741.18</v>
      </c>
      <c r="G132" s="409">
        <f t="shared" si="5"/>
        <v>34.763293026738175</v>
      </c>
    </row>
    <row r="133" spans="1:7">
      <c r="A133" s="422" t="str">
        <f t="shared" si="7"/>
        <v>Quistes Sinoviales</v>
      </c>
      <c r="B133" s="387">
        <f t="shared" si="7"/>
        <v>119</v>
      </c>
      <c r="C133" s="387">
        <f t="shared" si="7"/>
        <v>141</v>
      </c>
      <c r="D133" s="409">
        <f t="shared" si="4"/>
        <v>18.487394957983195</v>
      </c>
      <c r="E133" s="386">
        <f>E57*'A02'!$L$12</f>
        <v>46913.040603342844</v>
      </c>
      <c r="F133" s="387">
        <f t="shared" si="3"/>
        <v>55517.45</v>
      </c>
      <c r="G133" s="409">
        <f t="shared" si="5"/>
        <v>18.341188901842443</v>
      </c>
    </row>
    <row r="134" spans="1:7">
      <c r="A134" s="422" t="str">
        <f t="shared" si="7"/>
        <v>Tiroidectomía Total</v>
      </c>
      <c r="B134" s="387">
        <f t="shared" si="7"/>
        <v>377</v>
      </c>
      <c r="C134" s="387">
        <f t="shared" si="7"/>
        <v>414</v>
      </c>
      <c r="D134" s="409">
        <f t="shared" si="4"/>
        <v>9.8143236074270668</v>
      </c>
      <c r="E134" s="386">
        <f>E58*'A02'!$L$12</f>
        <v>503107.06287810847</v>
      </c>
      <c r="F134" s="387">
        <f t="shared" si="3"/>
        <v>551634.81000000006</v>
      </c>
      <c r="G134" s="409">
        <f t="shared" si="5"/>
        <v>9.645610388429148</v>
      </c>
    </row>
    <row r="135" spans="1:7">
      <c r="A135" s="422" t="str">
        <f t="shared" ref="A135:C148" si="8">+A59</f>
        <v>Tiroidectomía Subtotal</v>
      </c>
      <c r="B135" s="387">
        <f t="shared" si="8"/>
        <v>1</v>
      </c>
      <c r="C135" s="387">
        <f t="shared" si="8"/>
        <v>2</v>
      </c>
      <c r="D135" s="409"/>
      <c r="E135" s="386">
        <f>E59*'A02'!$L$12</f>
        <v>1030.7086832450061</v>
      </c>
      <c r="F135" s="387">
        <f t="shared" si="3"/>
        <v>2035.93</v>
      </c>
      <c r="G135" s="409">
        <f t="shared" si="5"/>
        <v>97.527199789394459</v>
      </c>
    </row>
    <row r="136" spans="1:7">
      <c r="A136" s="422" t="str">
        <f t="shared" si="8"/>
        <v>Hidrocele y/o Hematocele</v>
      </c>
      <c r="B136" s="387">
        <f t="shared" si="8"/>
        <v>0</v>
      </c>
      <c r="C136" s="387">
        <f t="shared" si="8"/>
        <v>0</v>
      </c>
      <c r="D136" s="409"/>
      <c r="E136" s="386">
        <f>E60*'A02'!$L$12</f>
        <v>0</v>
      </c>
      <c r="F136" s="387">
        <f t="shared" si="3"/>
        <v>0</v>
      </c>
      <c r="G136" s="409">
        <f t="shared" si="5"/>
        <v>0</v>
      </c>
    </row>
    <row r="137" spans="1:7">
      <c r="A137" s="422" t="str">
        <f t="shared" si="8"/>
        <v>Chalazión</v>
      </c>
      <c r="B137" s="387">
        <f t="shared" si="8"/>
        <v>625</v>
      </c>
      <c r="C137" s="387">
        <f t="shared" si="8"/>
        <v>710</v>
      </c>
      <c r="D137" s="409">
        <f t="shared" si="4"/>
        <v>13.599999999999991</v>
      </c>
      <c r="E137" s="386">
        <f>E61*'A02'!$L$12</f>
        <v>102193.56076640848</v>
      </c>
      <c r="F137" s="387">
        <f t="shared" si="3"/>
        <v>115972.2</v>
      </c>
      <c r="G137" s="409">
        <f t="shared" si="5"/>
        <v>13.482883980416727</v>
      </c>
    </row>
    <row r="138" spans="1:7">
      <c r="A138" s="422" t="str">
        <f t="shared" si="8"/>
        <v>Glaucoma</v>
      </c>
      <c r="B138" s="387">
        <f t="shared" si="8"/>
        <v>85</v>
      </c>
      <c r="C138" s="387">
        <f t="shared" si="8"/>
        <v>66</v>
      </c>
      <c r="D138" s="409">
        <f t="shared" si="4"/>
        <v>-22.352941176470587</v>
      </c>
      <c r="E138" s="386">
        <f>E62*'A02'!$L$12</f>
        <v>57474.548063595597</v>
      </c>
      <c r="F138" s="387">
        <f t="shared" si="3"/>
        <v>44606.8</v>
      </c>
      <c r="G138" s="409">
        <f t="shared" si="5"/>
        <v>-22.388602428604443</v>
      </c>
    </row>
    <row r="139" spans="1:7">
      <c r="A139" s="422" t="str">
        <f t="shared" si="8"/>
        <v xml:space="preserve">Pterigión </v>
      </c>
      <c r="B139" s="387">
        <f t="shared" si="8"/>
        <v>414</v>
      </c>
      <c r="C139" s="387">
        <f t="shared" si="8"/>
        <v>451</v>
      </c>
      <c r="D139" s="409">
        <f t="shared" si="4"/>
        <v>8.9371980676328455</v>
      </c>
      <c r="E139" s="386">
        <f>E63*'A02'!$L$12</f>
        <v>122136.99939665715</v>
      </c>
      <c r="F139" s="387">
        <f t="shared" si="3"/>
        <v>132976.47</v>
      </c>
      <c r="G139" s="409">
        <f t="shared" si="5"/>
        <v>8.874845998254921</v>
      </c>
    </row>
    <row r="140" spans="1:7">
      <c r="A140" s="422" t="str">
        <f t="shared" si="8"/>
        <v>Estudio Apnéa del Sueño</v>
      </c>
      <c r="B140" s="387">
        <f t="shared" si="8"/>
        <v>543</v>
      </c>
      <c r="C140" s="387">
        <f t="shared" si="8"/>
        <v>715</v>
      </c>
      <c r="D140" s="409">
        <f t="shared" si="4"/>
        <v>31.675874769797431</v>
      </c>
      <c r="E140" s="386">
        <f>E64*'A02'!$L$12</f>
        <v>204233.31013452914</v>
      </c>
      <c r="F140" s="387">
        <f t="shared" si="3"/>
        <v>268653.78000000003</v>
      </c>
      <c r="G140" s="409">
        <f t="shared" si="5"/>
        <v>31.542587163199244</v>
      </c>
    </row>
    <row r="141" spans="1:7">
      <c r="A141" s="422" t="str">
        <f t="shared" si="8"/>
        <v>Tratamiento fertilización asistida baja complejidad en hombre</v>
      </c>
      <c r="B141" s="387">
        <f t="shared" si="8"/>
        <v>0</v>
      </c>
      <c r="C141" s="387">
        <f t="shared" si="8"/>
        <v>0</v>
      </c>
      <c r="D141" s="409"/>
      <c r="E141" s="386">
        <f>E65*'A02'!$L$12</f>
        <v>0</v>
      </c>
      <c r="F141" s="387">
        <f t="shared" si="3"/>
        <v>0</v>
      </c>
      <c r="G141" s="409">
        <f t="shared" si="5"/>
        <v>0</v>
      </c>
    </row>
    <row r="142" spans="1:7">
      <c r="A142" s="422" t="str">
        <f t="shared" si="8"/>
        <v>Tratamiento fertilización asistida baja complejidad en mujer</v>
      </c>
      <c r="B142" s="387">
        <f t="shared" si="8"/>
        <v>111</v>
      </c>
      <c r="C142" s="387">
        <f t="shared" si="8"/>
        <v>123</v>
      </c>
      <c r="D142" s="409"/>
      <c r="E142" s="386">
        <f>E66*'A02'!$L$12</f>
        <v>28454.72918059519</v>
      </c>
      <c r="F142" s="387">
        <f t="shared" si="3"/>
        <v>31488.89</v>
      </c>
      <c r="G142" s="409">
        <f t="shared" si="5"/>
        <v>10.663116138437779</v>
      </c>
    </row>
    <row r="143" spans="1:7">
      <c r="A143" s="422" t="str">
        <f t="shared" si="8"/>
        <v>Obturación, diagnóstico y tratamiento para 1 pieza dental</v>
      </c>
      <c r="B143" s="387">
        <f t="shared" si="8"/>
        <v>609</v>
      </c>
      <c r="C143" s="387">
        <f t="shared" si="8"/>
        <v>831</v>
      </c>
      <c r="D143" s="409">
        <f t="shared" si="4"/>
        <v>36.453201970443352</v>
      </c>
      <c r="E143" s="386">
        <f>E67*'A02'!$L$12</f>
        <v>32984.052278842231</v>
      </c>
      <c r="F143" s="387">
        <f t="shared" si="3"/>
        <v>44970.239999999998</v>
      </c>
      <c r="G143" s="409">
        <f t="shared" si="5"/>
        <v>36.339342479293734</v>
      </c>
    </row>
    <row r="144" spans="1:7">
      <c r="A144" s="422" t="str">
        <f t="shared" si="8"/>
        <v>Obturación, tratamiento complementario, más de 1 y hasta 4 piezas dentales</v>
      </c>
      <c r="B144" s="387">
        <f t="shared" si="8"/>
        <v>283</v>
      </c>
      <c r="C144" s="387">
        <f t="shared" si="8"/>
        <v>411</v>
      </c>
      <c r="D144" s="409">
        <f t="shared" si="4"/>
        <v>45.229681978798595</v>
      </c>
      <c r="E144" s="386">
        <f>E68*'A02'!$L$12</f>
        <v>15410.06408479413</v>
      </c>
      <c r="F144" s="387">
        <f t="shared" si="3"/>
        <v>22367.82</v>
      </c>
      <c r="G144" s="409">
        <f t="shared" si="5"/>
        <v>45.150726673949592</v>
      </c>
    </row>
    <row r="145" spans="1:7">
      <c r="A145" s="422" t="str">
        <f t="shared" si="8"/>
        <v>Obturación, tratamiento complementario, más de 4 piezas dentales</v>
      </c>
      <c r="B145" s="387">
        <f t="shared" si="8"/>
        <v>287</v>
      </c>
      <c r="C145" s="387">
        <f t="shared" si="8"/>
        <v>366</v>
      </c>
      <c r="D145" s="409">
        <f t="shared" si="4"/>
        <v>27.52613240418118</v>
      </c>
      <c r="E145" s="386">
        <f>E69*'A02'!$L$12</f>
        <v>23683.232107623317</v>
      </c>
      <c r="F145" s="387">
        <f t="shared" si="3"/>
        <v>30181.43</v>
      </c>
      <c r="G145" s="409">
        <f t="shared" si="5"/>
        <v>27.437969035843722</v>
      </c>
    </row>
    <row r="146" spans="1:7">
      <c r="A146" s="422" t="str">
        <f t="shared" si="8"/>
        <v>Tratamiento de endodoncia incisivo o canino, 1 pieza dental</v>
      </c>
      <c r="B146" s="387">
        <f t="shared" si="8"/>
        <v>56</v>
      </c>
      <c r="C146" s="387">
        <f t="shared" si="8"/>
        <v>140</v>
      </c>
      <c r="D146" s="409">
        <f t="shared" si="4"/>
        <v>150</v>
      </c>
      <c r="E146" s="386">
        <f>E70*'A02'!$L$12</f>
        <v>5224.5822095393396</v>
      </c>
      <c r="F146" s="387">
        <f t="shared" si="3"/>
        <v>13053</v>
      </c>
      <c r="G146" s="409">
        <f t="shared" si="5"/>
        <v>149.83815885157458</v>
      </c>
    </row>
    <row r="147" spans="1:7">
      <c r="A147" s="422" t="str">
        <f t="shared" si="8"/>
        <v>Tratamiento de endodoncia pre molar, 1 pieza dental</v>
      </c>
      <c r="B147" s="387">
        <f t="shared" si="8"/>
        <v>93</v>
      </c>
      <c r="C147" s="387">
        <f t="shared" si="8"/>
        <v>174</v>
      </c>
      <c r="D147" s="409">
        <f t="shared" si="4"/>
        <v>87.09677419354837</v>
      </c>
      <c r="E147" s="386">
        <f>E71*'A02'!$L$12</f>
        <v>9233.5764044027728</v>
      </c>
      <c r="F147" s="387">
        <f t="shared" si="3"/>
        <v>17266.740000000002</v>
      </c>
      <c r="G147" s="409">
        <f t="shared" si="5"/>
        <v>86.999481498488933</v>
      </c>
    </row>
    <row r="148" spans="1:7" ht="12.75" customHeight="1">
      <c r="A148" s="422" t="str">
        <f t="shared" si="8"/>
        <v>Tratamiento de endodoncia molar, una pieza dental</v>
      </c>
      <c r="B148" s="387">
        <f t="shared" si="8"/>
        <v>125</v>
      </c>
      <c r="C148" s="387">
        <f t="shared" si="8"/>
        <v>147</v>
      </c>
      <c r="D148" s="409">
        <f t="shared" si="4"/>
        <v>17.599999999999994</v>
      </c>
      <c r="E148" s="386">
        <f>E72*'A02'!$L$12</f>
        <v>15044.54149205055</v>
      </c>
      <c r="F148" s="387">
        <f t="shared" si="3"/>
        <v>17680.39</v>
      </c>
      <c r="G148" s="409">
        <f t="shared" si="5"/>
        <v>17.520298038608995</v>
      </c>
    </row>
    <row r="149" spans="1:7">
      <c r="A149" s="415" t="s">
        <v>26</v>
      </c>
      <c r="B149" s="423">
        <f>SUM(B87:B148)</f>
        <v>114164</v>
      </c>
      <c r="C149" s="423">
        <f>SUM(C87:C148)</f>
        <v>114445</v>
      </c>
      <c r="D149" s="417">
        <f>100*(C149/B149-1)</f>
        <v>0.2461371360498843</v>
      </c>
      <c r="E149" s="424">
        <f>SUM(E87:E148)</f>
        <v>119167952.83602118</v>
      </c>
      <c r="F149" s="423">
        <f>SUM(F87:F148)</f>
        <v>118822686.24000001</v>
      </c>
      <c r="G149" s="417">
        <f t="shared" si="5"/>
        <v>-0.28973107937523279</v>
      </c>
    </row>
    <row r="150" spans="1:7">
      <c r="A150" s="398"/>
    </row>
    <row r="151" spans="1:7">
      <c r="A151" s="419" t="s">
        <v>845</v>
      </c>
    </row>
    <row r="152" spans="1:7">
      <c r="A152" s="5" t="s">
        <v>1665</v>
      </c>
    </row>
  </sheetData>
  <mergeCells count="13">
    <mergeCell ref="B7:D7"/>
    <mergeCell ref="E7:G7"/>
    <mergeCell ref="A1:G1"/>
    <mergeCell ref="A2:G2"/>
    <mergeCell ref="A3:G3"/>
    <mergeCell ref="A4:G4"/>
    <mergeCell ref="A5:G5"/>
    <mergeCell ref="A78:G78"/>
    <mergeCell ref="A79:G79"/>
    <mergeCell ref="A80:G80"/>
    <mergeCell ref="A81:G81"/>
    <mergeCell ref="B83:D83"/>
    <mergeCell ref="E83:G83"/>
  </mergeCells>
  <hyperlinks>
    <hyperlink ref="A1:G1" location="'Sección D'!A1" display="TABLA D03a"/>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152"/>
  <sheetViews>
    <sheetView zoomScale="90" zoomScaleNormal="90" workbookViewId="0">
      <selection sqref="A1:G1"/>
    </sheetView>
  </sheetViews>
  <sheetFormatPr baseColWidth="10" defaultColWidth="11.42578125" defaultRowHeight="14.25"/>
  <cols>
    <col min="1" max="1" width="63.28515625" style="27" customWidth="1"/>
    <col min="2" max="2" width="8.7109375" style="27" bestFit="1" customWidth="1"/>
    <col min="3" max="3" width="10.42578125" style="27" customWidth="1"/>
    <col min="4" max="4" width="7.85546875" style="27" bestFit="1" customWidth="1"/>
    <col min="5" max="5" width="12.7109375" style="27" bestFit="1" customWidth="1"/>
    <col min="6" max="6" width="18.42578125" style="27" bestFit="1" customWidth="1"/>
    <col min="7" max="7" width="7.85546875" style="27" bestFit="1" customWidth="1"/>
    <col min="8" max="8" width="8.5703125" style="27" customWidth="1"/>
    <col min="9" max="9" width="8" style="27" bestFit="1" customWidth="1"/>
    <col min="10" max="16384" width="11.42578125" style="27"/>
  </cols>
  <sheetData>
    <row r="1" spans="1:8" ht="15">
      <c r="A1" s="881" t="s">
        <v>1227</v>
      </c>
      <c r="B1" s="881"/>
      <c r="C1" s="881"/>
      <c r="D1" s="881"/>
      <c r="E1" s="881"/>
      <c r="F1" s="881"/>
      <c r="G1" s="881"/>
      <c r="H1" s="203"/>
    </row>
    <row r="2" spans="1:8">
      <c r="A2" s="912" t="s">
        <v>1159</v>
      </c>
      <c r="B2" s="912"/>
      <c r="C2" s="912"/>
      <c r="D2" s="912"/>
      <c r="E2" s="912"/>
      <c r="F2" s="912"/>
      <c r="G2" s="912"/>
      <c r="H2" s="360"/>
    </row>
    <row r="3" spans="1:8">
      <c r="A3" s="912" t="s">
        <v>1608</v>
      </c>
      <c r="B3" s="912"/>
      <c r="C3" s="912"/>
      <c r="D3" s="912"/>
      <c r="E3" s="912"/>
      <c r="F3" s="912"/>
      <c r="G3" s="912"/>
      <c r="H3" s="360"/>
    </row>
    <row r="4" spans="1:8">
      <c r="A4" s="912" t="s">
        <v>8</v>
      </c>
      <c r="B4" s="912"/>
      <c r="C4" s="912"/>
      <c r="D4" s="912"/>
      <c r="E4" s="912"/>
      <c r="F4" s="912"/>
      <c r="G4" s="912"/>
      <c r="H4" s="360"/>
    </row>
    <row r="5" spans="1:8">
      <c r="A5" s="957" t="s">
        <v>1160</v>
      </c>
      <c r="B5" s="957"/>
      <c r="C5" s="957"/>
      <c r="D5" s="957"/>
      <c r="E5" s="957"/>
      <c r="F5" s="957"/>
      <c r="G5" s="957"/>
      <c r="H5" s="425"/>
    </row>
    <row r="6" spans="1:8" ht="15" thickBot="1">
      <c r="A6" s="317"/>
      <c r="B6" s="317"/>
      <c r="C6" s="317"/>
      <c r="D6" s="317"/>
      <c r="E6" s="259"/>
      <c r="F6" s="259"/>
      <c r="G6" s="259"/>
      <c r="H6" s="259"/>
    </row>
    <row r="7" spans="1:8">
      <c r="A7" s="426"/>
      <c r="B7" s="919" t="s">
        <v>1161</v>
      </c>
      <c r="C7" s="919"/>
      <c r="D7" s="919"/>
      <c r="E7" s="918" t="s">
        <v>1162</v>
      </c>
      <c r="F7" s="919"/>
      <c r="G7" s="919"/>
      <c r="H7" s="364"/>
    </row>
    <row r="8" spans="1:8">
      <c r="A8" s="427" t="s">
        <v>1228</v>
      </c>
      <c r="B8" s="600">
        <v>2017</v>
      </c>
      <c r="C8" s="555">
        <v>2018</v>
      </c>
      <c r="D8" s="500" t="s">
        <v>1057</v>
      </c>
      <c r="E8" s="600">
        <v>2017</v>
      </c>
      <c r="F8" s="555">
        <v>2018</v>
      </c>
      <c r="G8" s="500" t="s">
        <v>1057</v>
      </c>
      <c r="H8" s="364"/>
    </row>
    <row r="9" spans="1:8">
      <c r="A9" s="428"/>
      <c r="B9" s="429" t="s">
        <v>1164</v>
      </c>
      <c r="C9" s="430" t="s">
        <v>1164</v>
      </c>
      <c r="D9" s="555" t="s">
        <v>6</v>
      </c>
      <c r="E9" s="404" t="s">
        <v>1132</v>
      </c>
      <c r="F9" s="404" t="s">
        <v>1132</v>
      </c>
      <c r="G9" s="555" t="s">
        <v>6</v>
      </c>
      <c r="H9" s="364"/>
    </row>
    <row r="10" spans="1:8" ht="4.5" customHeight="1">
      <c r="A10" s="431"/>
      <c r="B10" s="759"/>
      <c r="C10" s="759"/>
      <c r="D10" s="760"/>
      <c r="E10" s="494"/>
      <c r="F10" s="761"/>
      <c r="G10" s="760"/>
      <c r="H10" s="405"/>
    </row>
    <row r="11" spans="1:8">
      <c r="A11" s="422" t="s">
        <v>1165</v>
      </c>
      <c r="B11" s="762">
        <v>0</v>
      </c>
      <c r="C11" s="763">
        <v>0</v>
      </c>
      <c r="D11" s="760"/>
      <c r="E11" s="762">
        <v>0</v>
      </c>
      <c r="F11" s="763">
        <v>0</v>
      </c>
      <c r="G11" s="764">
        <f>IFERROR(100*(F11/E11-1),0)</f>
        <v>0</v>
      </c>
      <c r="H11" s="420"/>
    </row>
    <row r="12" spans="1:8">
      <c r="A12" s="422" t="s">
        <v>1166</v>
      </c>
      <c r="B12" s="762">
        <v>3632</v>
      </c>
      <c r="C12" s="763">
        <v>3710</v>
      </c>
      <c r="D12" s="764">
        <f>100*(C12/B12-1)</f>
        <v>2.1475770925110105</v>
      </c>
      <c r="E12" s="762">
        <v>4785803.97</v>
      </c>
      <c r="F12" s="763">
        <v>5290846.79</v>
      </c>
      <c r="G12" s="764">
        <f t="shared" ref="G12:G73" si="0">IFERROR(100*(F12/E12-1),0)</f>
        <v>10.552935790222095</v>
      </c>
      <c r="H12" s="435"/>
    </row>
    <row r="13" spans="1:8">
      <c r="A13" s="422" t="s">
        <v>1167</v>
      </c>
      <c r="B13" s="762">
        <v>32</v>
      </c>
      <c r="C13" s="763">
        <v>28</v>
      </c>
      <c r="D13" s="764">
        <f>100*(C13/B13-1)</f>
        <v>-12.5</v>
      </c>
      <c r="E13" s="762">
        <v>36336.44</v>
      </c>
      <c r="F13" s="763">
        <v>25596.44</v>
      </c>
      <c r="G13" s="764">
        <f t="shared" si="0"/>
        <v>-29.557105759397462</v>
      </c>
      <c r="H13" s="435"/>
    </row>
    <row r="14" spans="1:8">
      <c r="A14" s="422" t="s">
        <v>1168</v>
      </c>
      <c r="B14" s="762">
        <v>1</v>
      </c>
      <c r="C14" s="763">
        <v>1</v>
      </c>
      <c r="D14" s="764">
        <f>100*(C14/B14-1)</f>
        <v>0</v>
      </c>
      <c r="E14" s="762">
        <v>7659.89</v>
      </c>
      <c r="F14" s="763">
        <v>1156.4000000000001</v>
      </c>
      <c r="G14" s="764">
        <f t="shared" si="0"/>
        <v>-84.903177460772937</v>
      </c>
      <c r="H14" s="435"/>
    </row>
    <row r="15" spans="1:8">
      <c r="A15" s="422" t="s">
        <v>1169</v>
      </c>
      <c r="B15" s="762">
        <v>2765</v>
      </c>
      <c r="C15" s="763">
        <v>2543</v>
      </c>
      <c r="D15" s="764">
        <f>100*(C15/B15-1)</f>
        <v>-8.0289330922242321</v>
      </c>
      <c r="E15" s="762">
        <v>1789411.99</v>
      </c>
      <c r="F15" s="763">
        <v>1694087.02</v>
      </c>
      <c r="G15" s="764">
        <f t="shared" si="0"/>
        <v>-5.3271672780062174</v>
      </c>
      <c r="H15" s="435"/>
    </row>
    <row r="16" spans="1:8">
      <c r="A16" s="422" t="s">
        <v>1170</v>
      </c>
      <c r="B16" s="762">
        <v>3673</v>
      </c>
      <c r="C16" s="763">
        <v>4035</v>
      </c>
      <c r="D16" s="764">
        <f>100*(C16/B16-1)</f>
        <v>9.8557037843724373</v>
      </c>
      <c r="E16" s="762">
        <v>3065781.35</v>
      </c>
      <c r="F16" s="763">
        <v>3778780.39</v>
      </c>
      <c r="G16" s="764">
        <f t="shared" si="0"/>
        <v>23.256682672428685</v>
      </c>
      <c r="H16" s="435"/>
    </row>
    <row r="17" spans="1:8">
      <c r="A17" s="422" t="s">
        <v>1171</v>
      </c>
      <c r="B17" s="762">
        <v>0</v>
      </c>
      <c r="C17" s="763">
        <v>0</v>
      </c>
      <c r="D17" s="764"/>
      <c r="E17" s="762">
        <v>0</v>
      </c>
      <c r="F17" s="763">
        <v>0</v>
      </c>
      <c r="G17" s="764">
        <f t="shared" si="0"/>
        <v>0</v>
      </c>
      <c r="H17" s="435"/>
    </row>
    <row r="18" spans="1:8">
      <c r="A18" s="422" t="s">
        <v>1172</v>
      </c>
      <c r="B18" s="762">
        <v>0</v>
      </c>
      <c r="C18" s="763">
        <v>0</v>
      </c>
      <c r="D18" s="764"/>
      <c r="E18" s="762">
        <v>0</v>
      </c>
      <c r="F18" s="763">
        <v>0</v>
      </c>
      <c r="G18" s="764">
        <f t="shared" si="0"/>
        <v>0</v>
      </c>
      <c r="H18" s="435"/>
    </row>
    <row r="19" spans="1:8">
      <c r="A19" s="422" t="s">
        <v>1173</v>
      </c>
      <c r="B19" s="762">
        <v>0</v>
      </c>
      <c r="C19" s="763">
        <v>0</v>
      </c>
      <c r="D19" s="764"/>
      <c r="E19" s="762">
        <v>0</v>
      </c>
      <c r="F19" s="763">
        <v>0</v>
      </c>
      <c r="G19" s="764">
        <f t="shared" si="0"/>
        <v>0</v>
      </c>
      <c r="H19" s="435"/>
    </row>
    <row r="20" spans="1:8">
      <c r="A20" s="422" t="s">
        <v>1174</v>
      </c>
      <c r="B20" s="762">
        <v>0</v>
      </c>
      <c r="C20" s="763">
        <v>0</v>
      </c>
      <c r="D20" s="764"/>
      <c r="E20" s="762">
        <v>0</v>
      </c>
      <c r="F20" s="763">
        <v>0</v>
      </c>
      <c r="G20" s="764">
        <f t="shared" si="0"/>
        <v>0</v>
      </c>
      <c r="H20" s="435"/>
    </row>
    <row r="21" spans="1:8">
      <c r="A21" s="422" t="s">
        <v>1175</v>
      </c>
      <c r="B21" s="762">
        <v>3186</v>
      </c>
      <c r="C21" s="763">
        <v>3192</v>
      </c>
      <c r="D21" s="764">
        <f t="shared" ref="D21:D27" si="1">100*(C21/B21-1)</f>
        <v>0.18832391713747842</v>
      </c>
      <c r="E21" s="762">
        <v>1645695.76</v>
      </c>
      <c r="F21" s="763">
        <v>1695170.94</v>
      </c>
      <c r="G21" s="764">
        <f t="shared" si="0"/>
        <v>3.006338182459678</v>
      </c>
      <c r="H21" s="435"/>
    </row>
    <row r="22" spans="1:8">
      <c r="A22" s="422" t="s">
        <v>1176</v>
      </c>
      <c r="B22" s="762">
        <v>577</v>
      </c>
      <c r="C22" s="763">
        <v>573</v>
      </c>
      <c r="D22" s="764">
        <f t="shared" si="1"/>
        <v>-0.69324090121317683</v>
      </c>
      <c r="E22" s="762">
        <v>247715.7</v>
      </c>
      <c r="F22" s="763">
        <v>261457.7</v>
      </c>
      <c r="G22" s="764">
        <f t="shared" si="0"/>
        <v>5.5474885120321504</v>
      </c>
      <c r="H22" s="435"/>
    </row>
    <row r="23" spans="1:8">
      <c r="A23" s="422" t="s">
        <v>1177</v>
      </c>
      <c r="B23" s="762">
        <v>2020</v>
      </c>
      <c r="C23" s="763">
        <v>1918</v>
      </c>
      <c r="D23" s="764">
        <f t="shared" si="1"/>
        <v>-5.049504950495054</v>
      </c>
      <c r="E23" s="762">
        <v>2122163.3199999998</v>
      </c>
      <c r="F23" s="763">
        <v>2126124.7000000002</v>
      </c>
      <c r="G23" s="764">
        <f t="shared" si="0"/>
        <v>0.18666706575629632</v>
      </c>
      <c r="H23" s="435"/>
    </row>
    <row r="24" spans="1:8">
      <c r="A24" s="422" t="s">
        <v>1178</v>
      </c>
      <c r="B24" s="762">
        <v>4243</v>
      </c>
      <c r="C24" s="763">
        <v>4268</v>
      </c>
      <c r="D24" s="764">
        <f t="shared" si="1"/>
        <v>0.58920575064813629</v>
      </c>
      <c r="E24" s="762">
        <v>1660532.93</v>
      </c>
      <c r="F24" s="763">
        <v>1889674.04</v>
      </c>
      <c r="G24" s="764">
        <f t="shared" si="0"/>
        <v>13.799251183775096</v>
      </c>
      <c r="H24" s="435"/>
    </row>
    <row r="25" spans="1:8">
      <c r="A25" s="422" t="s">
        <v>1179</v>
      </c>
      <c r="B25" s="762">
        <v>609</v>
      </c>
      <c r="C25" s="763">
        <v>683</v>
      </c>
      <c r="D25" s="764">
        <f t="shared" si="1"/>
        <v>12.151067323481124</v>
      </c>
      <c r="E25" s="762">
        <v>423816.05</v>
      </c>
      <c r="F25" s="763">
        <v>506783.05</v>
      </c>
      <c r="G25" s="764">
        <f t="shared" si="0"/>
        <v>19.576181694865035</v>
      </c>
      <c r="H25" s="435"/>
    </row>
    <row r="26" spans="1:8">
      <c r="A26" s="422" t="s">
        <v>1180</v>
      </c>
      <c r="B26" s="762">
        <v>144</v>
      </c>
      <c r="C26" s="763">
        <v>160</v>
      </c>
      <c r="D26" s="764">
        <f t="shared" si="1"/>
        <v>11.111111111111116</v>
      </c>
      <c r="E26" s="762">
        <v>22099.23</v>
      </c>
      <c r="F26" s="763">
        <v>21181.759999999998</v>
      </c>
      <c r="G26" s="764">
        <f t="shared" si="0"/>
        <v>-4.1515926120502922</v>
      </c>
      <c r="H26" s="435"/>
    </row>
    <row r="27" spans="1:8">
      <c r="A27" s="422" t="s">
        <v>1181</v>
      </c>
      <c r="B27" s="762">
        <v>6630</v>
      </c>
      <c r="C27" s="763">
        <v>7342</v>
      </c>
      <c r="D27" s="764">
        <f t="shared" si="1"/>
        <v>10.739064856711922</v>
      </c>
      <c r="E27" s="762">
        <v>4985666.6900000004</v>
      </c>
      <c r="F27" s="763">
        <v>6256132.7999999998</v>
      </c>
      <c r="G27" s="764">
        <f t="shared" si="0"/>
        <v>25.482371546181316</v>
      </c>
      <c r="H27" s="435"/>
    </row>
    <row r="28" spans="1:8">
      <c r="A28" s="422" t="s">
        <v>1182</v>
      </c>
      <c r="B28" s="762">
        <v>0</v>
      </c>
      <c r="C28" s="763">
        <v>0</v>
      </c>
      <c r="D28" s="764"/>
      <c r="E28" s="762">
        <v>0</v>
      </c>
      <c r="F28" s="763">
        <v>0</v>
      </c>
      <c r="G28" s="764">
        <f t="shared" si="0"/>
        <v>0</v>
      </c>
      <c r="H28" s="435"/>
    </row>
    <row r="29" spans="1:8">
      <c r="A29" s="422" t="s">
        <v>1183</v>
      </c>
      <c r="B29" s="762">
        <v>0</v>
      </c>
      <c r="C29" s="763">
        <v>0</v>
      </c>
      <c r="D29" s="764"/>
      <c r="E29" s="762">
        <v>0</v>
      </c>
      <c r="F29" s="763">
        <v>0</v>
      </c>
      <c r="G29" s="764">
        <f t="shared" si="0"/>
        <v>0</v>
      </c>
      <c r="H29" s="435"/>
    </row>
    <row r="30" spans="1:8">
      <c r="A30" s="422" t="s">
        <v>1184</v>
      </c>
      <c r="B30" s="762">
        <v>0</v>
      </c>
      <c r="C30" s="763">
        <v>2</v>
      </c>
      <c r="D30" s="764"/>
      <c r="E30" s="762">
        <v>0</v>
      </c>
      <c r="F30" s="763">
        <v>6652.08</v>
      </c>
      <c r="G30" s="764">
        <f t="shared" si="0"/>
        <v>0</v>
      </c>
      <c r="H30" s="435"/>
    </row>
    <row r="31" spans="1:8">
      <c r="A31" s="422" t="s">
        <v>1185</v>
      </c>
      <c r="B31" s="762">
        <v>0</v>
      </c>
      <c r="C31" s="763">
        <v>0</v>
      </c>
      <c r="D31" s="764"/>
      <c r="E31" s="762">
        <v>9441.99</v>
      </c>
      <c r="F31" s="763">
        <v>0</v>
      </c>
      <c r="G31" s="764">
        <f t="shared" si="0"/>
        <v>-100</v>
      </c>
      <c r="H31" s="435"/>
    </row>
    <row r="32" spans="1:8">
      <c r="A32" s="422" t="s">
        <v>1186</v>
      </c>
      <c r="B32" s="762">
        <v>0</v>
      </c>
      <c r="C32" s="763">
        <v>0</v>
      </c>
      <c r="D32" s="764"/>
      <c r="E32" s="762">
        <v>0</v>
      </c>
      <c r="F32" s="763">
        <v>0</v>
      </c>
      <c r="G32" s="764">
        <f t="shared" si="0"/>
        <v>0</v>
      </c>
      <c r="H32" s="435"/>
    </row>
    <row r="33" spans="1:8">
      <c r="A33" s="422" t="s">
        <v>1187</v>
      </c>
      <c r="B33" s="762">
        <v>1078</v>
      </c>
      <c r="C33" s="763">
        <v>1193</v>
      </c>
      <c r="D33" s="764">
        <f t="shared" ref="D33:D39" si="2">100*(C33/B33-1)</f>
        <v>10.667903525046384</v>
      </c>
      <c r="E33" s="762">
        <v>1722265.12</v>
      </c>
      <c r="F33" s="763">
        <v>2069142.79</v>
      </c>
      <c r="G33" s="764">
        <f t="shared" si="0"/>
        <v>20.140782390111923</v>
      </c>
      <c r="H33" s="435"/>
    </row>
    <row r="34" spans="1:8">
      <c r="A34" s="422" t="s">
        <v>1188</v>
      </c>
      <c r="B34" s="762">
        <v>40</v>
      </c>
      <c r="C34" s="763">
        <v>36</v>
      </c>
      <c r="D34" s="764">
        <f t="shared" si="2"/>
        <v>-9.9999999999999982</v>
      </c>
      <c r="E34" s="762">
        <v>31243.439999999999</v>
      </c>
      <c r="F34" s="763">
        <v>17508.990000000002</v>
      </c>
      <c r="G34" s="764">
        <f t="shared" si="0"/>
        <v>-43.959467971516574</v>
      </c>
      <c r="H34" s="435"/>
    </row>
    <row r="35" spans="1:8">
      <c r="A35" s="422" t="s">
        <v>1189</v>
      </c>
      <c r="B35" s="762">
        <v>118</v>
      </c>
      <c r="C35" s="763">
        <v>89</v>
      </c>
      <c r="D35" s="764">
        <f t="shared" si="2"/>
        <v>-24.576271186440678</v>
      </c>
      <c r="E35" s="762">
        <v>109513.34</v>
      </c>
      <c r="F35" s="763">
        <v>64861.4</v>
      </c>
      <c r="G35" s="764">
        <f t="shared" si="0"/>
        <v>-40.77306015869847</v>
      </c>
      <c r="H35" s="435"/>
    </row>
    <row r="36" spans="1:8">
      <c r="A36" s="422" t="s">
        <v>1190</v>
      </c>
      <c r="B36" s="762">
        <v>4301</v>
      </c>
      <c r="C36" s="763">
        <v>4004</v>
      </c>
      <c r="D36" s="764">
        <f t="shared" si="2"/>
        <v>-6.9053708439897665</v>
      </c>
      <c r="E36" s="762">
        <v>3471638.16</v>
      </c>
      <c r="F36" s="763">
        <v>3332162.82</v>
      </c>
      <c r="G36" s="764">
        <f t="shared" si="0"/>
        <v>-4.017565586385885</v>
      </c>
      <c r="H36" s="435"/>
    </row>
    <row r="37" spans="1:8">
      <c r="A37" s="422" t="s">
        <v>1191</v>
      </c>
      <c r="B37" s="762">
        <v>0</v>
      </c>
      <c r="C37" s="763">
        <v>0</v>
      </c>
      <c r="D37" s="764"/>
      <c r="E37" s="762">
        <v>0</v>
      </c>
      <c r="F37" s="763">
        <v>0</v>
      </c>
      <c r="G37" s="764">
        <f t="shared" si="0"/>
        <v>0</v>
      </c>
      <c r="H37" s="435"/>
    </row>
    <row r="38" spans="1:8">
      <c r="A38" s="422" t="s">
        <v>1192</v>
      </c>
      <c r="B38" s="762">
        <v>3358</v>
      </c>
      <c r="C38" s="763">
        <v>3705</v>
      </c>
      <c r="D38" s="764">
        <f t="shared" si="2"/>
        <v>10.333531864204893</v>
      </c>
      <c r="E38" s="762">
        <v>2835318.15</v>
      </c>
      <c r="F38" s="763">
        <v>3766217.87</v>
      </c>
      <c r="G38" s="764">
        <f t="shared" si="0"/>
        <v>32.83228444751429</v>
      </c>
      <c r="H38" s="435"/>
    </row>
    <row r="39" spans="1:8">
      <c r="A39" s="422" t="s">
        <v>1193</v>
      </c>
      <c r="B39" s="762">
        <v>586</v>
      </c>
      <c r="C39" s="763">
        <v>578</v>
      </c>
      <c r="D39" s="764">
        <f t="shared" si="2"/>
        <v>-1.3651877133105783</v>
      </c>
      <c r="E39" s="762">
        <v>564111.64</v>
      </c>
      <c r="F39" s="763">
        <v>671441.83</v>
      </c>
      <c r="G39" s="764">
        <f t="shared" si="0"/>
        <v>19.026409382369771</v>
      </c>
      <c r="H39" s="435"/>
    </row>
    <row r="40" spans="1:8">
      <c r="A40" s="422" t="s">
        <v>1194</v>
      </c>
      <c r="B40" s="762">
        <v>0</v>
      </c>
      <c r="C40" s="763">
        <v>0</v>
      </c>
      <c r="D40" s="764">
        <v>0</v>
      </c>
      <c r="E40" s="762">
        <v>0</v>
      </c>
      <c r="F40" s="763">
        <v>0</v>
      </c>
      <c r="G40" s="764">
        <f t="shared" si="0"/>
        <v>0</v>
      </c>
      <c r="H40" s="436"/>
    </row>
    <row r="41" spans="1:8">
      <c r="A41" s="422" t="s">
        <v>1195</v>
      </c>
      <c r="B41" s="762">
        <v>205</v>
      </c>
      <c r="C41" s="763">
        <v>238</v>
      </c>
      <c r="D41" s="764">
        <f>100*(C41/B41-1)</f>
        <v>16.097560975609749</v>
      </c>
      <c r="E41" s="762">
        <v>66994.789999999994</v>
      </c>
      <c r="F41" s="763">
        <v>97011.35</v>
      </c>
      <c r="G41" s="764">
        <f t="shared" si="0"/>
        <v>44.804319858305419</v>
      </c>
      <c r="H41" s="398"/>
    </row>
    <row r="42" spans="1:8">
      <c r="A42" s="422" t="s">
        <v>1196</v>
      </c>
      <c r="B42" s="762">
        <v>322</v>
      </c>
      <c r="C42" s="763">
        <v>407</v>
      </c>
      <c r="D42" s="764">
        <f>100*(C42/B42-1)</f>
        <v>26.397515527950311</v>
      </c>
      <c r="E42" s="762">
        <v>104116.02</v>
      </c>
      <c r="F42" s="763">
        <v>163186.51999999999</v>
      </c>
      <c r="G42" s="764">
        <f t="shared" si="0"/>
        <v>56.735265139793079</v>
      </c>
      <c r="H42" s="420"/>
    </row>
    <row r="43" spans="1:8">
      <c r="A43" s="422" t="s">
        <v>1197</v>
      </c>
      <c r="B43" s="762">
        <v>409</v>
      </c>
      <c r="C43" s="763">
        <v>435</v>
      </c>
      <c r="D43" s="764">
        <f>100*(C43/B43-1)</f>
        <v>6.3569682151589202</v>
      </c>
      <c r="E43" s="762">
        <v>134528.9</v>
      </c>
      <c r="F43" s="763">
        <v>149681.74</v>
      </c>
      <c r="G43" s="764">
        <f t="shared" si="0"/>
        <v>11.263631829294663</v>
      </c>
      <c r="H43" s="420"/>
    </row>
    <row r="44" spans="1:8" ht="15" customHeight="1">
      <c r="A44" s="422" t="s">
        <v>1198</v>
      </c>
      <c r="B44" s="762">
        <v>369</v>
      </c>
      <c r="C44" s="763">
        <v>332</v>
      </c>
      <c r="D44" s="764">
        <f t="shared" ref="D44:D72" si="3">100*(C44/B44-1)</f>
        <v>-10.027100271002709</v>
      </c>
      <c r="E44" s="762">
        <v>215073.16</v>
      </c>
      <c r="F44" s="763">
        <v>266075.48</v>
      </c>
      <c r="G44" s="764">
        <f t="shared" si="0"/>
        <v>23.713939944900609</v>
      </c>
      <c r="H44" s="420"/>
    </row>
    <row r="45" spans="1:8">
      <c r="A45" s="422" t="s">
        <v>1199</v>
      </c>
      <c r="B45" s="762">
        <v>824</v>
      </c>
      <c r="C45" s="763">
        <v>906</v>
      </c>
      <c r="D45" s="764">
        <f t="shared" si="3"/>
        <v>9.9514563106796174</v>
      </c>
      <c r="E45" s="762">
        <v>1630787.79</v>
      </c>
      <c r="F45" s="763">
        <v>2575630.5299999998</v>
      </c>
      <c r="G45" s="764">
        <f t="shared" si="0"/>
        <v>57.937810535115666</v>
      </c>
      <c r="H45" s="420"/>
    </row>
    <row r="46" spans="1:8">
      <c r="A46" s="422" t="s">
        <v>1200</v>
      </c>
      <c r="B46" s="762">
        <v>52</v>
      </c>
      <c r="C46" s="763">
        <v>62</v>
      </c>
      <c r="D46" s="764">
        <f t="shared" si="3"/>
        <v>19.23076923076923</v>
      </c>
      <c r="E46" s="762">
        <v>111478.19</v>
      </c>
      <c r="F46" s="763">
        <v>128615.46</v>
      </c>
      <c r="G46" s="764">
        <f t="shared" si="0"/>
        <v>15.372755872695819</v>
      </c>
      <c r="H46" s="420"/>
    </row>
    <row r="47" spans="1:8">
      <c r="A47" s="422" t="s">
        <v>1201</v>
      </c>
      <c r="B47" s="762">
        <v>0</v>
      </c>
      <c r="C47" s="763">
        <v>0</v>
      </c>
      <c r="D47" s="764">
        <v>0</v>
      </c>
      <c r="E47" s="762">
        <v>2531.11</v>
      </c>
      <c r="F47" s="763">
        <v>0</v>
      </c>
      <c r="G47" s="764">
        <f t="shared" si="0"/>
        <v>-100</v>
      </c>
      <c r="H47" s="420"/>
    </row>
    <row r="48" spans="1:8">
      <c r="A48" s="422" t="s">
        <v>1202</v>
      </c>
      <c r="B48" s="762">
        <v>31</v>
      </c>
      <c r="C48" s="763">
        <v>32</v>
      </c>
      <c r="D48" s="764">
        <f t="shared" si="3"/>
        <v>3.2258064516129004</v>
      </c>
      <c r="E48" s="762">
        <v>27025.1</v>
      </c>
      <c r="F48" s="763">
        <v>45790.720000000001</v>
      </c>
      <c r="G48" s="764">
        <f t="shared" si="0"/>
        <v>69.437744911212178</v>
      </c>
      <c r="H48" s="420"/>
    </row>
    <row r="49" spans="1:8">
      <c r="A49" s="422" t="s">
        <v>1203</v>
      </c>
      <c r="B49" s="762">
        <v>3</v>
      </c>
      <c r="C49" s="763">
        <v>2</v>
      </c>
      <c r="D49" s="764">
        <f t="shared" si="3"/>
        <v>-33.333333333333336</v>
      </c>
      <c r="E49" s="762">
        <v>7969.9</v>
      </c>
      <c r="F49" s="763">
        <v>3368.98</v>
      </c>
      <c r="G49" s="764">
        <f t="shared" si="0"/>
        <v>-57.728704249739636</v>
      </c>
      <c r="H49" s="420"/>
    </row>
    <row r="50" spans="1:8">
      <c r="A50" s="422" t="s">
        <v>1204</v>
      </c>
      <c r="B50" s="762">
        <v>92</v>
      </c>
      <c r="C50" s="763">
        <v>108</v>
      </c>
      <c r="D50" s="764">
        <f t="shared" si="3"/>
        <v>17.391304347826097</v>
      </c>
      <c r="E50" s="762">
        <v>190101.06</v>
      </c>
      <c r="F50" s="763">
        <v>344746.48</v>
      </c>
      <c r="G50" s="764">
        <f t="shared" si="0"/>
        <v>81.349057180428133</v>
      </c>
    </row>
    <row r="51" spans="1:8">
      <c r="A51" s="422" t="s">
        <v>1205</v>
      </c>
      <c r="B51" s="762">
        <v>1</v>
      </c>
      <c r="C51" s="763">
        <v>0</v>
      </c>
      <c r="D51" s="764">
        <f t="shared" si="3"/>
        <v>-100</v>
      </c>
      <c r="E51" s="762">
        <v>3307.05</v>
      </c>
      <c r="F51" s="763">
        <v>0</v>
      </c>
      <c r="G51" s="764">
        <f t="shared" si="0"/>
        <v>-100</v>
      </c>
    </row>
    <row r="52" spans="1:8">
      <c r="A52" s="422" t="s">
        <v>1206</v>
      </c>
      <c r="B52" s="762">
        <v>44</v>
      </c>
      <c r="C52" s="763">
        <v>37</v>
      </c>
      <c r="D52" s="764">
        <f t="shared" si="3"/>
        <v>-15.909090909090907</v>
      </c>
      <c r="E52" s="762">
        <v>20842.23</v>
      </c>
      <c r="F52" s="763">
        <v>29063.58</v>
      </c>
      <c r="G52" s="764">
        <f t="shared" si="0"/>
        <v>39.445635135971543</v>
      </c>
    </row>
    <row r="53" spans="1:8">
      <c r="A53" s="422" t="s">
        <v>1207</v>
      </c>
      <c r="B53" s="762">
        <v>23</v>
      </c>
      <c r="C53" s="763">
        <v>25</v>
      </c>
      <c r="D53" s="764">
        <f t="shared" si="3"/>
        <v>8.6956521739130377</v>
      </c>
      <c r="E53" s="762">
        <v>20712.099999999999</v>
      </c>
      <c r="F53" s="763">
        <v>23933.63</v>
      </c>
      <c r="G53" s="764">
        <f t="shared" si="0"/>
        <v>15.553854992975126</v>
      </c>
    </row>
    <row r="54" spans="1:8">
      <c r="A54" s="422" t="s">
        <v>1208</v>
      </c>
      <c r="B54" s="762">
        <v>1011</v>
      </c>
      <c r="C54" s="763">
        <v>1295</v>
      </c>
      <c r="D54" s="764">
        <f t="shared" si="3"/>
        <v>28.090999010880324</v>
      </c>
      <c r="E54" s="762">
        <v>2121381.11</v>
      </c>
      <c r="F54" s="763">
        <v>3649577.95</v>
      </c>
      <c r="G54" s="764">
        <f t="shared" si="0"/>
        <v>72.03782633852154</v>
      </c>
    </row>
    <row r="55" spans="1:8">
      <c r="A55" s="422" t="s">
        <v>1209</v>
      </c>
      <c r="B55" s="762">
        <v>89</v>
      </c>
      <c r="C55" s="763">
        <v>102</v>
      </c>
      <c r="D55" s="764">
        <f t="shared" si="3"/>
        <v>14.606741573033698</v>
      </c>
      <c r="E55" s="762">
        <v>30049.91</v>
      </c>
      <c r="F55" s="763">
        <v>51590.69</v>
      </c>
      <c r="G55" s="764">
        <f t="shared" si="0"/>
        <v>71.683342812008433</v>
      </c>
    </row>
    <row r="56" spans="1:8">
      <c r="A56" s="422" t="s">
        <v>1210</v>
      </c>
      <c r="B56" s="762">
        <v>124</v>
      </c>
      <c r="C56" s="763">
        <v>110</v>
      </c>
      <c r="D56" s="764">
        <f t="shared" si="3"/>
        <v>-11.290322580645162</v>
      </c>
      <c r="E56" s="762">
        <v>64228.959999999999</v>
      </c>
      <c r="F56" s="763">
        <v>87014.15</v>
      </c>
      <c r="G56" s="764">
        <f t="shared" si="0"/>
        <v>35.474947749426413</v>
      </c>
    </row>
    <row r="57" spans="1:8">
      <c r="A57" s="422" t="s">
        <v>1211</v>
      </c>
      <c r="B57" s="762">
        <v>43</v>
      </c>
      <c r="C57" s="763">
        <v>66</v>
      </c>
      <c r="D57" s="764">
        <f t="shared" si="3"/>
        <v>53.488372093023258</v>
      </c>
      <c r="E57" s="762">
        <v>11129.2</v>
      </c>
      <c r="F57" s="763">
        <v>26003.7</v>
      </c>
      <c r="G57" s="764">
        <f t="shared" si="0"/>
        <v>133.65291305754229</v>
      </c>
    </row>
    <row r="58" spans="1:8">
      <c r="A58" s="422" t="s">
        <v>1212</v>
      </c>
      <c r="B58" s="762">
        <v>36</v>
      </c>
      <c r="C58" s="763">
        <v>29</v>
      </c>
      <c r="D58" s="764">
        <f t="shared" si="3"/>
        <v>-19.444444444444443</v>
      </c>
      <c r="E58" s="762">
        <v>40351.300000000003</v>
      </c>
      <c r="F58" s="763">
        <v>38598.160000000003</v>
      </c>
      <c r="G58" s="764">
        <f t="shared" si="0"/>
        <v>-4.3446927360456744</v>
      </c>
    </row>
    <row r="59" spans="1:8">
      <c r="A59" s="422" t="s">
        <v>1213</v>
      </c>
      <c r="B59" s="762">
        <v>0</v>
      </c>
      <c r="C59" s="763">
        <v>2</v>
      </c>
      <c r="D59" s="764">
        <v>0</v>
      </c>
      <c r="E59" s="762">
        <v>0</v>
      </c>
      <c r="F59" s="763">
        <v>2062.06</v>
      </c>
      <c r="G59" s="764">
        <f t="shared" si="0"/>
        <v>0</v>
      </c>
    </row>
    <row r="60" spans="1:8" ht="15.75" customHeight="1">
      <c r="A60" s="422" t="s">
        <v>1214</v>
      </c>
      <c r="B60" s="762">
        <v>230</v>
      </c>
      <c r="C60" s="763">
        <v>227</v>
      </c>
      <c r="D60" s="764">
        <f t="shared" si="3"/>
        <v>-1.3043478260869601</v>
      </c>
      <c r="E60" s="762">
        <v>115171.6</v>
      </c>
      <c r="F60" s="763">
        <v>125103.83</v>
      </c>
      <c r="G60" s="764">
        <f t="shared" si="0"/>
        <v>8.6238534499824659</v>
      </c>
    </row>
    <row r="61" spans="1:8">
      <c r="A61" s="422" t="s">
        <v>1215</v>
      </c>
      <c r="B61" s="762">
        <v>495</v>
      </c>
      <c r="C61" s="763">
        <v>560</v>
      </c>
      <c r="D61" s="764">
        <f t="shared" si="3"/>
        <v>13.131313131313128</v>
      </c>
      <c r="E61" s="762">
        <v>72349.759999999995</v>
      </c>
      <c r="F61" s="763">
        <v>91439</v>
      </c>
      <c r="G61" s="764">
        <f t="shared" si="0"/>
        <v>26.38466250613687</v>
      </c>
    </row>
    <row r="62" spans="1:8">
      <c r="A62" s="422" t="s">
        <v>1216</v>
      </c>
      <c r="B62" s="762">
        <v>43</v>
      </c>
      <c r="C62" s="763">
        <v>68</v>
      </c>
      <c r="D62" s="764">
        <f t="shared" si="3"/>
        <v>58.13953488372092</v>
      </c>
      <c r="E62" s="762">
        <v>36365.129999999997</v>
      </c>
      <c r="F62" s="763">
        <v>45976.7</v>
      </c>
      <c r="G62" s="764">
        <f t="shared" si="0"/>
        <v>26.43073185768894</v>
      </c>
    </row>
    <row r="63" spans="1:8">
      <c r="A63" s="422" t="s">
        <v>1217</v>
      </c>
      <c r="B63" s="762">
        <v>433</v>
      </c>
      <c r="C63" s="763">
        <v>488</v>
      </c>
      <c r="D63" s="764">
        <f t="shared" si="3"/>
        <v>12.702078521939963</v>
      </c>
      <c r="E63" s="762">
        <v>85562.15</v>
      </c>
      <c r="F63" s="763">
        <v>143821.48000000001</v>
      </c>
      <c r="G63" s="764">
        <f t="shared" si="0"/>
        <v>68.090072537915432</v>
      </c>
    </row>
    <row r="64" spans="1:8">
      <c r="A64" s="422" t="s">
        <v>1218</v>
      </c>
      <c r="B64" s="762">
        <v>773</v>
      </c>
      <c r="C64" s="763">
        <v>928</v>
      </c>
      <c r="D64" s="764">
        <f t="shared" si="3"/>
        <v>20.051746442432083</v>
      </c>
      <c r="E64" s="762">
        <v>205247.6</v>
      </c>
      <c r="F64" s="763">
        <v>348546.06</v>
      </c>
      <c r="G64" s="764">
        <f t="shared" si="0"/>
        <v>69.817362054416222</v>
      </c>
    </row>
    <row r="65" spans="1:7">
      <c r="A65" s="422" t="s">
        <v>1219</v>
      </c>
      <c r="B65" s="762">
        <v>50</v>
      </c>
      <c r="C65" s="763">
        <v>35</v>
      </c>
      <c r="D65" s="764">
        <f t="shared" si="3"/>
        <v>-30.000000000000004</v>
      </c>
      <c r="E65" s="762">
        <v>3881.76</v>
      </c>
      <c r="F65" s="763">
        <v>2662.09</v>
      </c>
      <c r="G65" s="764">
        <f t="shared" si="0"/>
        <v>-31.420541197807182</v>
      </c>
    </row>
    <row r="66" spans="1:7">
      <c r="A66" s="422" t="s">
        <v>1220</v>
      </c>
      <c r="B66" s="762">
        <v>0</v>
      </c>
      <c r="C66" s="763">
        <v>0</v>
      </c>
      <c r="D66" s="764"/>
      <c r="E66" s="762">
        <v>0</v>
      </c>
      <c r="F66" s="763">
        <v>0</v>
      </c>
      <c r="G66" s="764">
        <f t="shared" si="0"/>
        <v>0</v>
      </c>
    </row>
    <row r="67" spans="1:7">
      <c r="A67" s="422" t="s">
        <v>1221</v>
      </c>
      <c r="B67" s="762">
        <v>500</v>
      </c>
      <c r="C67" s="763">
        <v>704</v>
      </c>
      <c r="D67" s="764">
        <f t="shared" si="3"/>
        <v>40.79999999999999</v>
      </c>
      <c r="E67" s="762">
        <v>32227.96</v>
      </c>
      <c r="F67" s="763">
        <v>38100.44</v>
      </c>
      <c r="G67" s="764">
        <f t="shared" si="0"/>
        <v>18.221693212974088</v>
      </c>
    </row>
    <row r="68" spans="1:7">
      <c r="A68" s="422" t="s">
        <v>1222</v>
      </c>
      <c r="B68" s="762">
        <v>206</v>
      </c>
      <c r="C68" s="763">
        <v>356</v>
      </c>
      <c r="D68" s="764">
        <f t="shared" si="3"/>
        <v>72.815533980582515</v>
      </c>
      <c r="E68" s="762">
        <v>11719.38</v>
      </c>
      <c r="F68" s="763">
        <v>19368.66</v>
      </c>
      <c r="G68" s="764">
        <f t="shared" si="0"/>
        <v>65.270347066141738</v>
      </c>
    </row>
    <row r="69" spans="1:7">
      <c r="A69" s="422" t="s">
        <v>1223</v>
      </c>
      <c r="B69" s="762">
        <v>229</v>
      </c>
      <c r="C69" s="763">
        <v>321</v>
      </c>
      <c r="D69" s="764">
        <f t="shared" si="3"/>
        <v>40.174672489082973</v>
      </c>
      <c r="E69" s="762">
        <v>23422.75</v>
      </c>
      <c r="F69" s="763">
        <v>26462.05</v>
      </c>
      <c r="G69" s="764">
        <f t="shared" si="0"/>
        <v>12.975846132499381</v>
      </c>
    </row>
    <row r="70" spans="1:7">
      <c r="A70" s="422" t="s">
        <v>1224</v>
      </c>
      <c r="B70" s="762">
        <v>42</v>
      </c>
      <c r="C70" s="763">
        <v>114</v>
      </c>
      <c r="D70" s="764">
        <f t="shared" si="3"/>
        <v>171.42857142857144</v>
      </c>
      <c r="E70" s="762">
        <v>2649.3</v>
      </c>
      <c r="F70" s="763">
        <v>10629.04</v>
      </c>
      <c r="G70" s="764">
        <f t="shared" si="0"/>
        <v>301.20182689767103</v>
      </c>
    </row>
    <row r="71" spans="1:7">
      <c r="A71" s="422" t="s">
        <v>1225</v>
      </c>
      <c r="B71" s="762">
        <v>91</v>
      </c>
      <c r="C71" s="763">
        <v>144</v>
      </c>
      <c r="D71" s="764">
        <f t="shared" si="3"/>
        <v>58.241758241758234</v>
      </c>
      <c r="E71" s="762">
        <v>5257.68</v>
      </c>
      <c r="F71" s="763">
        <v>14283.72</v>
      </c>
      <c r="G71" s="764">
        <f t="shared" si="0"/>
        <v>171.67343771397267</v>
      </c>
    </row>
    <row r="72" spans="1:7">
      <c r="A72" s="422" t="s">
        <v>1226</v>
      </c>
      <c r="B72" s="762">
        <v>92</v>
      </c>
      <c r="C72" s="763">
        <v>123</v>
      </c>
      <c r="D72" s="764">
        <f t="shared" si="3"/>
        <v>33.695652173913039</v>
      </c>
      <c r="E72" s="762">
        <v>9859.44</v>
      </c>
      <c r="F72" s="763">
        <v>14784.21</v>
      </c>
      <c r="G72" s="764">
        <f t="shared" si="0"/>
        <v>49.949794308804528</v>
      </c>
    </row>
    <row r="73" spans="1:7">
      <c r="A73" s="437" t="s">
        <v>26</v>
      </c>
      <c r="B73" s="765">
        <f>SUM(B11:B72)</f>
        <v>43855</v>
      </c>
      <c r="C73" s="766">
        <f>SUM(C11:C72)</f>
        <v>46316</v>
      </c>
      <c r="D73" s="767">
        <f>100*(C73/B73-1)</f>
        <v>5.6116748375327763</v>
      </c>
      <c r="E73" s="765">
        <f>SUM(E11:E72)</f>
        <v>34942537.549999997</v>
      </c>
      <c r="F73" s="766">
        <f>SUM(F11:F72)</f>
        <v>42038108.269999988</v>
      </c>
      <c r="G73" s="767">
        <f t="shared" si="0"/>
        <v>20.306397925012721</v>
      </c>
    </row>
    <row r="74" spans="1:7">
      <c r="A74" s="439"/>
      <c r="B74" s="439"/>
      <c r="C74" s="439"/>
      <c r="D74" s="439"/>
      <c r="E74" s="439"/>
      <c r="F74" s="440">
        <v>38688964.810000002</v>
      </c>
      <c r="G74" s="439"/>
    </row>
    <row r="75" spans="1:7">
      <c r="A75" s="441" t="s">
        <v>845</v>
      </c>
      <c r="B75" s="324"/>
      <c r="C75" s="324"/>
      <c r="D75" s="324"/>
      <c r="E75" s="324"/>
      <c r="F75" s="324"/>
      <c r="G75" s="324"/>
    </row>
    <row r="76" spans="1:7">
      <c r="A76" s="5" t="s">
        <v>1665</v>
      </c>
      <c r="B76" s="324"/>
      <c r="C76" s="324"/>
      <c r="D76" s="324"/>
      <c r="E76" s="324"/>
      <c r="F76" s="324"/>
      <c r="G76" s="324"/>
    </row>
    <row r="78" spans="1:7">
      <c r="A78" s="912" t="s">
        <v>1159</v>
      </c>
      <c r="B78" s="912"/>
      <c r="C78" s="912"/>
      <c r="D78" s="912"/>
      <c r="E78" s="912"/>
      <c r="F78" s="912"/>
      <c r="G78" s="912"/>
    </row>
    <row r="79" spans="1:7">
      <c r="A79" s="912" t="s">
        <v>1608</v>
      </c>
      <c r="B79" s="912"/>
      <c r="C79" s="912"/>
      <c r="D79" s="912"/>
      <c r="E79" s="912"/>
      <c r="F79" s="912"/>
      <c r="G79" s="912"/>
    </row>
    <row r="80" spans="1:7">
      <c r="A80" s="912" t="s">
        <v>8</v>
      </c>
      <c r="B80" s="912"/>
      <c r="C80" s="912"/>
      <c r="D80" s="912"/>
      <c r="E80" s="912"/>
      <c r="F80" s="912"/>
      <c r="G80" s="912"/>
    </row>
    <row r="81" spans="1:7">
      <c r="A81" s="957" t="s">
        <v>1606</v>
      </c>
      <c r="B81" s="957"/>
      <c r="C81" s="957"/>
      <c r="D81" s="957"/>
      <c r="E81" s="957"/>
      <c r="F81" s="957"/>
      <c r="G81" s="957"/>
    </row>
    <row r="82" spans="1:7" ht="15" thickBot="1">
      <c r="A82" s="317"/>
      <c r="B82" s="317"/>
      <c r="C82" s="317"/>
      <c r="D82" s="317"/>
      <c r="E82" s="259"/>
      <c r="F82" s="259"/>
      <c r="G82" s="259"/>
    </row>
    <row r="83" spans="1:7">
      <c r="A83" s="426"/>
      <c r="B83" s="919" t="s">
        <v>1161</v>
      </c>
      <c r="C83" s="919"/>
      <c r="D83" s="919"/>
      <c r="E83" s="918" t="s">
        <v>1162</v>
      </c>
      <c r="F83" s="919"/>
      <c r="G83" s="919"/>
    </row>
    <row r="84" spans="1:7">
      <c r="A84" s="427" t="s">
        <v>1228</v>
      </c>
      <c r="B84" s="600">
        <v>2017</v>
      </c>
      <c r="C84" s="555">
        <v>2018</v>
      </c>
      <c r="D84" s="500" t="s">
        <v>1057</v>
      </c>
      <c r="E84" s="600">
        <v>2017</v>
      </c>
      <c r="F84" s="555">
        <v>2018</v>
      </c>
      <c r="G84" s="500" t="s">
        <v>1057</v>
      </c>
    </row>
    <row r="85" spans="1:7">
      <c r="A85" s="428"/>
      <c r="B85" s="429" t="s">
        <v>1164</v>
      </c>
      <c r="C85" s="430" t="s">
        <v>1164</v>
      </c>
      <c r="D85" s="555" t="s">
        <v>6</v>
      </c>
      <c r="E85" s="404" t="s">
        <v>1607</v>
      </c>
      <c r="F85" s="404" t="s">
        <v>1607</v>
      </c>
      <c r="G85" s="555" t="s">
        <v>6</v>
      </c>
    </row>
    <row r="86" spans="1:7" ht="5.25" customHeight="1">
      <c r="A86" s="431"/>
    </row>
    <row r="87" spans="1:7">
      <c r="A87" s="422" t="s">
        <v>1165</v>
      </c>
      <c r="B87" s="442">
        <f t="shared" ref="B87:C102" si="4">+B11</f>
        <v>0</v>
      </c>
      <c r="C87" s="442">
        <f t="shared" si="4"/>
        <v>0</v>
      </c>
      <c r="D87" s="434">
        <f>IFERROR(100*(C87/B87-1),0)</f>
        <v>0</v>
      </c>
      <c r="E87" s="443">
        <f>E11*'A02'!$L$12</f>
        <v>0</v>
      </c>
      <c r="F87" s="442">
        <f t="shared" ref="F87:F148" si="5">+F11</f>
        <v>0</v>
      </c>
      <c r="G87" s="434">
        <f>IFERROR(100*(F87/E87-1),0)</f>
        <v>0</v>
      </c>
    </row>
    <row r="88" spans="1:7">
      <c r="A88" s="422" t="s">
        <v>1166</v>
      </c>
      <c r="B88" s="387">
        <f t="shared" si="4"/>
        <v>3632</v>
      </c>
      <c r="C88" s="387">
        <f t="shared" si="4"/>
        <v>3710</v>
      </c>
      <c r="D88" s="434">
        <f>IFERROR(100*(C88/B88-1),0)</f>
        <v>2.1475770925110105</v>
      </c>
      <c r="E88" s="443">
        <f>E12*'A02'!$L$12</f>
        <v>4908716.9949123515</v>
      </c>
      <c r="F88" s="387">
        <f t="shared" si="5"/>
        <v>5290846.79</v>
      </c>
      <c r="G88" s="434">
        <f t="shared" ref="G88:G148" si="6">IFERROR(100*(F88/E88-1),0)</f>
        <v>7.7847183996084368</v>
      </c>
    </row>
    <row r="89" spans="1:7">
      <c r="A89" s="422" t="s">
        <v>1167</v>
      </c>
      <c r="B89" s="387">
        <f t="shared" si="4"/>
        <v>32</v>
      </c>
      <c r="C89" s="387">
        <f t="shared" si="4"/>
        <v>28</v>
      </c>
      <c r="D89" s="434">
        <f t="shared" ref="D89:D148" si="7">IFERROR(100*(C89/B89-1),0)</f>
        <v>-12.5</v>
      </c>
      <c r="E89" s="443">
        <f>E13*'A02'!$L$12</f>
        <v>37269.662878108444</v>
      </c>
      <c r="F89" s="387">
        <f t="shared" si="5"/>
        <v>25596.44</v>
      </c>
      <c r="G89" s="434">
        <f t="shared" si="6"/>
        <v>-31.32097791248092</v>
      </c>
    </row>
    <row r="90" spans="1:7">
      <c r="A90" s="422" t="s">
        <v>1168</v>
      </c>
      <c r="B90" s="387">
        <f t="shared" si="4"/>
        <v>1</v>
      </c>
      <c r="C90" s="387">
        <f t="shared" si="4"/>
        <v>1</v>
      </c>
      <c r="D90" s="434">
        <f t="shared" si="7"/>
        <v>0</v>
      </c>
      <c r="E90" s="443">
        <f>E14*'A02'!$L$12</f>
        <v>7856.6177089278435</v>
      </c>
      <c r="F90" s="387">
        <f t="shared" si="5"/>
        <v>1156.4000000000001</v>
      </c>
      <c r="G90" s="434">
        <f t="shared" si="6"/>
        <v>-85.281198056945954</v>
      </c>
    </row>
    <row r="91" spans="1:7">
      <c r="A91" s="422" t="s">
        <v>1169</v>
      </c>
      <c r="B91" s="387">
        <f t="shared" si="4"/>
        <v>2765</v>
      </c>
      <c r="C91" s="387">
        <f t="shared" si="4"/>
        <v>2543</v>
      </c>
      <c r="D91" s="434">
        <f t="shared" si="7"/>
        <v>-8.0289330922242321</v>
      </c>
      <c r="E91" s="443">
        <f>E15*'A02'!$L$12</f>
        <v>1835369.1670770484</v>
      </c>
      <c r="F91" s="387">
        <f t="shared" si="5"/>
        <v>1694087.02</v>
      </c>
      <c r="G91" s="434">
        <f t="shared" si="6"/>
        <v>-7.6977509272453286</v>
      </c>
    </row>
    <row r="92" spans="1:7">
      <c r="A92" s="422" t="s">
        <v>1170</v>
      </c>
      <c r="B92" s="387">
        <f t="shared" si="4"/>
        <v>3673</v>
      </c>
      <c r="C92" s="387">
        <f t="shared" si="4"/>
        <v>4035</v>
      </c>
      <c r="D92" s="434">
        <f t="shared" si="7"/>
        <v>9.8557037843724373</v>
      </c>
      <c r="E92" s="443">
        <f>E16*'A02'!$L$12</f>
        <v>3144519.3137382795</v>
      </c>
      <c r="F92" s="387">
        <f t="shared" si="5"/>
        <v>3778780.39</v>
      </c>
      <c r="G92" s="434">
        <f t="shared" si="6"/>
        <v>20.170366691362318</v>
      </c>
    </row>
    <row r="93" spans="1:7">
      <c r="A93" s="422" t="s">
        <v>1171</v>
      </c>
      <c r="B93" s="387">
        <f t="shared" si="4"/>
        <v>0</v>
      </c>
      <c r="C93" s="387">
        <f t="shared" si="4"/>
        <v>0</v>
      </c>
      <c r="D93" s="434">
        <f t="shared" si="7"/>
        <v>0</v>
      </c>
      <c r="E93" s="443">
        <f>E17*'A02'!$L$12</f>
        <v>0</v>
      </c>
      <c r="F93" s="387">
        <f t="shared" si="5"/>
        <v>0</v>
      </c>
      <c r="G93" s="434">
        <f t="shared" si="6"/>
        <v>0</v>
      </c>
    </row>
    <row r="94" spans="1:7">
      <c r="A94" s="422" t="s">
        <v>1172</v>
      </c>
      <c r="B94" s="387">
        <f t="shared" si="4"/>
        <v>0</v>
      </c>
      <c r="C94" s="387">
        <f t="shared" si="4"/>
        <v>0</v>
      </c>
      <c r="D94" s="434">
        <f t="shared" si="7"/>
        <v>0</v>
      </c>
      <c r="E94" s="443">
        <f>E18*'A02'!$L$12</f>
        <v>0</v>
      </c>
      <c r="F94" s="387">
        <f t="shared" si="5"/>
        <v>0</v>
      </c>
      <c r="G94" s="434">
        <f t="shared" si="6"/>
        <v>0</v>
      </c>
    </row>
    <row r="95" spans="1:7" ht="15.75" customHeight="1">
      <c r="A95" s="422" t="s">
        <v>1173</v>
      </c>
      <c r="B95" s="387">
        <f t="shared" si="4"/>
        <v>0</v>
      </c>
      <c r="C95" s="387">
        <f t="shared" si="4"/>
        <v>0</v>
      </c>
      <c r="D95" s="434">
        <f t="shared" si="7"/>
        <v>0</v>
      </c>
      <c r="E95" s="443">
        <f>E19*'A02'!$L$12</f>
        <v>0</v>
      </c>
      <c r="F95" s="387">
        <f t="shared" si="5"/>
        <v>0</v>
      </c>
      <c r="G95" s="434">
        <f t="shared" si="6"/>
        <v>0</v>
      </c>
    </row>
    <row r="96" spans="1:7">
      <c r="A96" s="422" t="s">
        <v>1174</v>
      </c>
      <c r="B96" s="387">
        <f t="shared" si="4"/>
        <v>0</v>
      </c>
      <c r="C96" s="387">
        <f t="shared" si="4"/>
        <v>0</v>
      </c>
      <c r="D96" s="434">
        <f t="shared" si="7"/>
        <v>0</v>
      </c>
      <c r="E96" s="443">
        <f>E20*'A02'!$L$12</f>
        <v>0</v>
      </c>
      <c r="F96" s="387">
        <f t="shared" si="5"/>
        <v>0</v>
      </c>
      <c r="G96" s="434">
        <f t="shared" si="6"/>
        <v>0</v>
      </c>
    </row>
    <row r="97" spans="1:7">
      <c r="A97" s="422" t="s">
        <v>1175</v>
      </c>
      <c r="B97" s="387">
        <f t="shared" si="4"/>
        <v>3186</v>
      </c>
      <c r="C97" s="387">
        <f t="shared" si="4"/>
        <v>3192</v>
      </c>
      <c r="D97" s="434">
        <f t="shared" si="7"/>
        <v>0.18832391713747842</v>
      </c>
      <c r="E97" s="443">
        <f>E21*'A02'!$L$12</f>
        <v>1687961.8965185487</v>
      </c>
      <c r="F97" s="387">
        <f t="shared" si="5"/>
        <v>1695170.94</v>
      </c>
      <c r="G97" s="434">
        <f t="shared" si="6"/>
        <v>0.42708567630109773</v>
      </c>
    </row>
    <row r="98" spans="1:7">
      <c r="A98" s="422" t="s">
        <v>1176</v>
      </c>
      <c r="B98" s="387">
        <f t="shared" si="4"/>
        <v>577</v>
      </c>
      <c r="C98" s="387">
        <f t="shared" si="4"/>
        <v>573</v>
      </c>
      <c r="D98" s="434">
        <f t="shared" si="7"/>
        <v>-0.69324090121317683</v>
      </c>
      <c r="E98" s="443">
        <f>E22*'A02'!$L$12</f>
        <v>254077.74203016714</v>
      </c>
      <c r="F98" s="387">
        <f t="shared" si="5"/>
        <v>261457.7</v>
      </c>
      <c r="G98" s="434">
        <f t="shared" si="6"/>
        <v>2.9046062480186263</v>
      </c>
    </row>
    <row r="99" spans="1:7">
      <c r="A99" s="422" t="s">
        <v>1177</v>
      </c>
      <c r="B99" s="387">
        <f t="shared" si="4"/>
        <v>2020</v>
      </c>
      <c r="C99" s="387">
        <f t="shared" si="4"/>
        <v>1918</v>
      </c>
      <c r="D99" s="434">
        <f t="shared" si="7"/>
        <v>-5.049504950495054</v>
      </c>
      <c r="E99" s="443">
        <f>E23*'A02'!$L$12</f>
        <v>2176666.4953607824</v>
      </c>
      <c r="F99" s="387">
        <f t="shared" si="5"/>
        <v>2126124.7000000002</v>
      </c>
      <c r="G99" s="434">
        <f t="shared" si="6"/>
        <v>-2.321981592885447</v>
      </c>
    </row>
    <row r="100" spans="1:7">
      <c r="A100" s="422" t="s">
        <v>1178</v>
      </c>
      <c r="B100" s="387">
        <f t="shared" si="4"/>
        <v>4243</v>
      </c>
      <c r="C100" s="387">
        <f t="shared" si="4"/>
        <v>4268</v>
      </c>
      <c r="D100" s="434">
        <f t="shared" si="7"/>
        <v>0.58920575064813629</v>
      </c>
      <c r="E100" s="443">
        <f>E24*'A02'!$L$12</f>
        <v>1703180.1271422748</v>
      </c>
      <c r="F100" s="387">
        <f t="shared" si="5"/>
        <v>1889674.04</v>
      </c>
      <c r="G100" s="434">
        <f t="shared" si="6"/>
        <v>10.949746881478649</v>
      </c>
    </row>
    <row r="101" spans="1:7">
      <c r="A101" s="422" t="s">
        <v>1179</v>
      </c>
      <c r="B101" s="387">
        <f t="shared" si="4"/>
        <v>609</v>
      </c>
      <c r="C101" s="387">
        <f t="shared" si="4"/>
        <v>683</v>
      </c>
      <c r="D101" s="434">
        <f t="shared" si="7"/>
        <v>12.151067323481124</v>
      </c>
      <c r="E101" s="443">
        <f>E25*'A02'!$L$12</f>
        <v>434700.84867509169</v>
      </c>
      <c r="F101" s="387">
        <f t="shared" si="5"/>
        <v>506783.05</v>
      </c>
      <c r="G101" s="434">
        <f t="shared" si="6"/>
        <v>16.58202452206039</v>
      </c>
    </row>
    <row r="102" spans="1:7">
      <c r="A102" s="422" t="s">
        <v>1180</v>
      </c>
      <c r="B102" s="387">
        <f t="shared" si="4"/>
        <v>144</v>
      </c>
      <c r="C102" s="387">
        <f t="shared" si="4"/>
        <v>160</v>
      </c>
      <c r="D102" s="434">
        <f t="shared" si="7"/>
        <v>11.111111111111116</v>
      </c>
      <c r="E102" s="443">
        <f>E26*'A02'!$L$12</f>
        <v>22666.800929474113</v>
      </c>
      <c r="F102" s="387">
        <f t="shared" si="5"/>
        <v>21181.759999999998</v>
      </c>
      <c r="G102" s="434">
        <f t="shared" si="6"/>
        <v>-6.5516123518916336</v>
      </c>
    </row>
    <row r="103" spans="1:7">
      <c r="A103" s="422" t="s">
        <v>1181</v>
      </c>
      <c r="B103" s="387">
        <f t="shared" ref="B103:C118" si="8">+B27</f>
        <v>6630</v>
      </c>
      <c r="C103" s="387">
        <f t="shared" si="8"/>
        <v>7342</v>
      </c>
      <c r="D103" s="434">
        <f t="shared" si="7"/>
        <v>10.739064856711922</v>
      </c>
      <c r="E103" s="443">
        <f>E27*'A02'!$L$12</f>
        <v>5113712.7566408478</v>
      </c>
      <c r="F103" s="387">
        <f t="shared" si="5"/>
        <v>6256132.7999999998</v>
      </c>
      <c r="G103" s="434">
        <f t="shared" si="6"/>
        <v>22.340324881869144</v>
      </c>
    </row>
    <row r="104" spans="1:7">
      <c r="A104" s="422" t="s">
        <v>1182</v>
      </c>
      <c r="B104" s="387">
        <f t="shared" si="8"/>
        <v>0</v>
      </c>
      <c r="C104" s="387">
        <f t="shared" si="8"/>
        <v>0</v>
      </c>
      <c r="D104" s="434">
        <f t="shared" si="7"/>
        <v>0</v>
      </c>
      <c r="E104" s="443">
        <f>E28*'A02'!$L$12</f>
        <v>0</v>
      </c>
      <c r="F104" s="387">
        <f t="shared" si="5"/>
        <v>0</v>
      </c>
      <c r="G104" s="434">
        <f t="shared" si="6"/>
        <v>0</v>
      </c>
    </row>
    <row r="105" spans="1:7">
      <c r="A105" s="422" t="s">
        <v>1183</v>
      </c>
      <c r="B105" s="387">
        <f t="shared" si="8"/>
        <v>0</v>
      </c>
      <c r="C105" s="387">
        <f t="shared" si="8"/>
        <v>0</v>
      </c>
      <c r="D105" s="434">
        <f t="shared" si="7"/>
        <v>0</v>
      </c>
      <c r="E105" s="443">
        <f>E29*'A02'!$L$12</f>
        <v>0</v>
      </c>
      <c r="F105" s="387">
        <f t="shared" si="5"/>
        <v>0</v>
      </c>
      <c r="G105" s="434">
        <f t="shared" si="6"/>
        <v>0</v>
      </c>
    </row>
    <row r="106" spans="1:7">
      <c r="A106" s="422" t="s">
        <v>1184</v>
      </c>
      <c r="B106" s="387">
        <f t="shared" si="8"/>
        <v>0</v>
      </c>
      <c r="C106" s="387">
        <f t="shared" si="8"/>
        <v>2</v>
      </c>
      <c r="D106" s="434">
        <f t="shared" si="7"/>
        <v>0</v>
      </c>
      <c r="E106" s="443">
        <f>E30*'A02'!$L$12</f>
        <v>0</v>
      </c>
      <c r="F106" s="387">
        <f t="shared" si="5"/>
        <v>6652.08</v>
      </c>
      <c r="G106" s="434">
        <f t="shared" si="6"/>
        <v>0</v>
      </c>
    </row>
    <row r="107" spans="1:7">
      <c r="A107" s="422" t="s">
        <v>1185</v>
      </c>
      <c r="B107" s="387">
        <f t="shared" si="8"/>
        <v>0</v>
      </c>
      <c r="C107" s="387">
        <f t="shared" si="8"/>
        <v>0</v>
      </c>
      <c r="D107" s="434">
        <f t="shared" si="7"/>
        <v>0</v>
      </c>
      <c r="E107" s="443">
        <f>E31*'A02'!$L$12</f>
        <v>9684.4870933550756</v>
      </c>
      <c r="F107" s="387">
        <f t="shared" si="5"/>
        <v>0</v>
      </c>
      <c r="G107" s="434">
        <f t="shared" si="6"/>
        <v>-100</v>
      </c>
    </row>
    <row r="108" spans="1:7">
      <c r="A108" s="422" t="s">
        <v>1229</v>
      </c>
      <c r="B108" s="387">
        <f t="shared" si="8"/>
        <v>0</v>
      </c>
      <c r="C108" s="387">
        <f t="shared" si="8"/>
        <v>0</v>
      </c>
      <c r="D108" s="434">
        <f t="shared" si="7"/>
        <v>0</v>
      </c>
      <c r="E108" s="443">
        <f>E32*'A02'!$L$12</f>
        <v>0</v>
      </c>
      <c r="F108" s="387">
        <f t="shared" si="5"/>
        <v>0</v>
      </c>
      <c r="G108" s="434">
        <f t="shared" si="6"/>
        <v>0</v>
      </c>
    </row>
    <row r="109" spans="1:7">
      <c r="A109" s="422" t="s">
        <v>1187</v>
      </c>
      <c r="B109" s="387">
        <f t="shared" si="8"/>
        <v>1078</v>
      </c>
      <c r="C109" s="387">
        <f t="shared" si="8"/>
        <v>1193</v>
      </c>
      <c r="D109" s="434">
        <f t="shared" si="7"/>
        <v>10.667903525046384</v>
      </c>
      <c r="E109" s="443">
        <f>E33*'A02'!$L$12</f>
        <v>1766497.7749368122</v>
      </c>
      <c r="F109" s="387">
        <f t="shared" si="5"/>
        <v>2069142.79</v>
      </c>
      <c r="G109" s="434">
        <f t="shared" si="6"/>
        <v>17.132487759516902</v>
      </c>
    </row>
    <row r="110" spans="1:7">
      <c r="A110" s="422" t="s">
        <v>1188</v>
      </c>
      <c r="B110" s="387">
        <f t="shared" si="8"/>
        <v>40</v>
      </c>
      <c r="C110" s="387">
        <f t="shared" si="8"/>
        <v>36</v>
      </c>
      <c r="D110" s="434">
        <f t="shared" si="7"/>
        <v>-9.9999999999999982</v>
      </c>
      <c r="E110" s="443">
        <f>E34*'A02'!$L$12</f>
        <v>32045.860187525475</v>
      </c>
      <c r="F110" s="387">
        <f t="shared" si="5"/>
        <v>17508.990000000002</v>
      </c>
      <c r="G110" s="434">
        <f t="shared" si="6"/>
        <v>-45.362708638366513</v>
      </c>
    </row>
    <row r="111" spans="1:7">
      <c r="A111" s="422" t="s">
        <v>1189</v>
      </c>
      <c r="B111" s="387">
        <f t="shared" si="8"/>
        <v>118</v>
      </c>
      <c r="C111" s="387">
        <f t="shared" si="8"/>
        <v>89</v>
      </c>
      <c r="D111" s="434">
        <f t="shared" si="7"/>
        <v>-24.576271186440678</v>
      </c>
      <c r="E111" s="443">
        <f>E35*'A02'!$L$12</f>
        <v>112325.95329800244</v>
      </c>
      <c r="F111" s="387">
        <f t="shared" si="5"/>
        <v>64861.4</v>
      </c>
      <c r="G111" s="434">
        <f t="shared" si="6"/>
        <v>-42.256087666648391</v>
      </c>
    </row>
    <row r="112" spans="1:7">
      <c r="A112" s="422" t="s">
        <v>1190</v>
      </c>
      <c r="B112" s="387">
        <f t="shared" si="8"/>
        <v>4301</v>
      </c>
      <c r="C112" s="387">
        <f t="shared" si="8"/>
        <v>4004</v>
      </c>
      <c r="D112" s="434">
        <f t="shared" si="7"/>
        <v>-6.9053708439897665</v>
      </c>
      <c r="E112" s="443">
        <f>E36*'A02'!$L$12</f>
        <v>3560799.678173665</v>
      </c>
      <c r="F112" s="387">
        <f t="shared" si="5"/>
        <v>3332162.82</v>
      </c>
      <c r="G112" s="434">
        <f t="shared" si="6"/>
        <v>-6.4209413288571433</v>
      </c>
    </row>
    <row r="113" spans="1:7">
      <c r="A113" s="422" t="s">
        <v>1230</v>
      </c>
      <c r="B113" s="387">
        <f t="shared" si="8"/>
        <v>0</v>
      </c>
      <c r="C113" s="387">
        <f t="shared" si="8"/>
        <v>0</v>
      </c>
      <c r="D113" s="434">
        <f t="shared" si="7"/>
        <v>0</v>
      </c>
      <c r="E113" s="443">
        <f>E37*'A02'!$L$12</f>
        <v>0</v>
      </c>
      <c r="F113" s="387">
        <f t="shared" si="5"/>
        <v>0</v>
      </c>
      <c r="G113" s="434">
        <f t="shared" si="6"/>
        <v>0</v>
      </c>
    </row>
    <row r="114" spans="1:7">
      <c r="A114" s="422" t="s">
        <v>1231</v>
      </c>
      <c r="B114" s="387">
        <f t="shared" si="8"/>
        <v>3358</v>
      </c>
      <c r="C114" s="387">
        <f t="shared" si="8"/>
        <v>3705</v>
      </c>
      <c r="D114" s="434">
        <f t="shared" si="7"/>
        <v>10.333531864204893</v>
      </c>
      <c r="E114" s="443">
        <f>E38*'A02'!$L$12</f>
        <v>2908137.1648593559</v>
      </c>
      <c r="F114" s="387">
        <f t="shared" si="5"/>
        <v>3766217.87</v>
      </c>
      <c r="G114" s="434">
        <f t="shared" si="6"/>
        <v>29.506197833764936</v>
      </c>
    </row>
    <row r="115" spans="1:7">
      <c r="A115" s="422" t="s">
        <v>1193</v>
      </c>
      <c r="B115" s="387">
        <f t="shared" si="8"/>
        <v>586</v>
      </c>
      <c r="C115" s="387">
        <f t="shared" si="8"/>
        <v>578</v>
      </c>
      <c r="D115" s="434">
        <f t="shared" si="7"/>
        <v>-1.3651877133105783</v>
      </c>
      <c r="E115" s="443">
        <f>E39*'A02'!$L$12</f>
        <v>578599.6274928659</v>
      </c>
      <c r="F115" s="387">
        <f t="shared" si="5"/>
        <v>671441.83</v>
      </c>
      <c r="G115" s="434">
        <f t="shared" si="6"/>
        <v>16.046018368423297</v>
      </c>
    </row>
    <row r="116" spans="1:7">
      <c r="A116" s="422" t="s">
        <v>1194</v>
      </c>
      <c r="B116" s="387">
        <f t="shared" si="8"/>
        <v>0</v>
      </c>
      <c r="C116" s="387">
        <f t="shared" si="8"/>
        <v>0</v>
      </c>
      <c r="D116" s="434">
        <f t="shared" si="7"/>
        <v>0</v>
      </c>
      <c r="E116" s="443">
        <f>E40*'A02'!$L$12</f>
        <v>0</v>
      </c>
      <c r="F116" s="387">
        <f t="shared" si="5"/>
        <v>0</v>
      </c>
      <c r="G116" s="434">
        <f t="shared" si="6"/>
        <v>0</v>
      </c>
    </row>
    <row r="117" spans="1:7">
      <c r="A117" s="422" t="s">
        <v>1195</v>
      </c>
      <c r="B117" s="387">
        <f t="shared" si="8"/>
        <v>205</v>
      </c>
      <c r="C117" s="387">
        <f t="shared" si="8"/>
        <v>238</v>
      </c>
      <c r="D117" s="434">
        <f t="shared" si="7"/>
        <v>16.097560975609749</v>
      </c>
      <c r="E117" s="443">
        <f>E41*'A02'!$L$12</f>
        <v>68715.406294333457</v>
      </c>
      <c r="F117" s="387">
        <f t="shared" si="5"/>
        <v>97011.35</v>
      </c>
      <c r="G117" s="434">
        <f t="shared" si="6"/>
        <v>41.178456523220675</v>
      </c>
    </row>
    <row r="118" spans="1:7">
      <c r="A118" s="422" t="s">
        <v>1196</v>
      </c>
      <c r="B118" s="387">
        <f t="shared" si="8"/>
        <v>322</v>
      </c>
      <c r="C118" s="387">
        <f t="shared" si="8"/>
        <v>407</v>
      </c>
      <c r="D118" s="434">
        <f t="shared" si="7"/>
        <v>26.397515527950311</v>
      </c>
      <c r="E118" s="443">
        <f>E42*'A02'!$L$12</f>
        <v>106790.01480635956</v>
      </c>
      <c r="F118" s="387">
        <f t="shared" si="5"/>
        <v>163186.51999999999</v>
      </c>
      <c r="G118" s="434">
        <f t="shared" si="6"/>
        <v>52.810653969758526</v>
      </c>
    </row>
    <row r="119" spans="1:7">
      <c r="A119" s="422" t="s">
        <v>1232</v>
      </c>
      <c r="B119" s="387">
        <f t="shared" ref="B119:C134" si="9">+B43</f>
        <v>409</v>
      </c>
      <c r="C119" s="387">
        <f t="shared" si="9"/>
        <v>435</v>
      </c>
      <c r="D119" s="434">
        <f t="shared" si="7"/>
        <v>6.3569682151589202</v>
      </c>
      <c r="E119" s="443">
        <f>E43*'A02'!$L$12</f>
        <v>137983.98385650222</v>
      </c>
      <c r="F119" s="387">
        <f t="shared" si="5"/>
        <v>149681.74</v>
      </c>
      <c r="G119" s="434">
        <f t="shared" si="6"/>
        <v>8.477618790643815</v>
      </c>
    </row>
    <row r="120" spans="1:7">
      <c r="A120" s="422" t="s">
        <v>1198</v>
      </c>
      <c r="B120" s="387">
        <f t="shared" si="9"/>
        <v>369</v>
      </c>
      <c r="C120" s="387">
        <f t="shared" si="9"/>
        <v>332</v>
      </c>
      <c r="D120" s="434">
        <f t="shared" si="7"/>
        <v>-10.027100271002709</v>
      </c>
      <c r="E120" s="443">
        <f>E44*'A02'!$L$12</f>
        <v>220596.84898491643</v>
      </c>
      <c r="F120" s="387">
        <f t="shared" si="5"/>
        <v>266075.48</v>
      </c>
      <c r="G120" s="434">
        <f t="shared" si="6"/>
        <v>20.616174358044969</v>
      </c>
    </row>
    <row r="121" spans="1:7">
      <c r="A121" s="422" t="s">
        <v>1199</v>
      </c>
      <c r="B121" s="387">
        <f t="shared" si="9"/>
        <v>824</v>
      </c>
      <c r="C121" s="387">
        <f t="shared" si="9"/>
        <v>906</v>
      </c>
      <c r="D121" s="434">
        <f t="shared" si="7"/>
        <v>9.9514563106796174</v>
      </c>
      <c r="E121" s="443">
        <f>E45*'A02'!$L$12</f>
        <v>1672671.0475499388</v>
      </c>
      <c r="F121" s="387">
        <f t="shared" si="5"/>
        <v>2575630.5299999998</v>
      </c>
      <c r="G121" s="434">
        <f t="shared" si="6"/>
        <v>53.983087934276128</v>
      </c>
    </row>
    <row r="122" spans="1:7">
      <c r="A122" s="422" t="s">
        <v>1200</v>
      </c>
      <c r="B122" s="387">
        <f t="shared" si="9"/>
        <v>52</v>
      </c>
      <c r="C122" s="387">
        <f t="shared" si="9"/>
        <v>62</v>
      </c>
      <c r="D122" s="434">
        <f t="shared" si="7"/>
        <v>19.23076923076923</v>
      </c>
      <c r="E122" s="443">
        <f>E46*'A02'!$L$12</f>
        <v>114341.26622095393</v>
      </c>
      <c r="F122" s="387">
        <f t="shared" si="5"/>
        <v>128615.46</v>
      </c>
      <c r="G122" s="434">
        <f t="shared" si="6"/>
        <v>12.483851413244373</v>
      </c>
    </row>
    <row r="123" spans="1:7">
      <c r="A123" s="422" t="s">
        <v>1201</v>
      </c>
      <c r="B123" s="387">
        <f t="shared" si="9"/>
        <v>0</v>
      </c>
      <c r="C123" s="387">
        <f t="shared" si="9"/>
        <v>0</v>
      </c>
      <c r="D123" s="434">
        <f t="shared" si="7"/>
        <v>0</v>
      </c>
      <c r="E123" s="443">
        <f>E47*'A02'!$L$12</f>
        <v>2596.1160864247859</v>
      </c>
      <c r="F123" s="387">
        <f t="shared" si="5"/>
        <v>0</v>
      </c>
      <c r="G123" s="434">
        <f t="shared" si="6"/>
        <v>-100</v>
      </c>
    </row>
    <row r="124" spans="1:7">
      <c r="A124" s="422" t="s">
        <v>1202</v>
      </c>
      <c r="B124" s="387">
        <f t="shared" si="9"/>
        <v>31</v>
      </c>
      <c r="C124" s="387">
        <f t="shared" si="9"/>
        <v>32</v>
      </c>
      <c r="D124" s="434">
        <f t="shared" si="7"/>
        <v>3.2258064516129004</v>
      </c>
      <c r="E124" s="443">
        <f>E48*'A02'!$L$12</f>
        <v>27719.181247452096</v>
      </c>
      <c r="F124" s="387">
        <f t="shared" si="5"/>
        <v>45790.720000000001</v>
      </c>
      <c r="G124" s="434">
        <f t="shared" si="6"/>
        <v>65.195066878856721</v>
      </c>
    </row>
    <row r="125" spans="1:7">
      <c r="A125" s="422" t="s">
        <v>1203</v>
      </c>
      <c r="B125" s="387">
        <f t="shared" si="9"/>
        <v>3</v>
      </c>
      <c r="C125" s="387">
        <f t="shared" si="9"/>
        <v>2</v>
      </c>
      <c r="D125" s="434">
        <f t="shared" si="7"/>
        <v>-33.333333333333336</v>
      </c>
      <c r="E125" s="443">
        <f>E49*'A02'!$L$12</f>
        <v>8174.5896453322457</v>
      </c>
      <c r="F125" s="387">
        <f t="shared" si="5"/>
        <v>3368.98</v>
      </c>
      <c r="G125" s="434">
        <f t="shared" si="6"/>
        <v>-58.787166742691312</v>
      </c>
    </row>
    <row r="126" spans="1:7">
      <c r="A126" s="422" t="s">
        <v>1204</v>
      </c>
      <c r="B126" s="387">
        <f t="shared" si="9"/>
        <v>92</v>
      </c>
      <c r="C126" s="387">
        <f t="shared" si="9"/>
        <v>108</v>
      </c>
      <c r="D126" s="434">
        <f t="shared" si="7"/>
        <v>17.391304347826097</v>
      </c>
      <c r="E126" s="443">
        <f>E50*'A02'!$L$12</f>
        <v>194983.39460252752</v>
      </c>
      <c r="F126" s="387">
        <f t="shared" si="5"/>
        <v>344746.48</v>
      </c>
      <c r="G126" s="434">
        <f t="shared" si="6"/>
        <v>76.808122918756027</v>
      </c>
    </row>
    <row r="127" spans="1:7">
      <c r="A127" s="422" t="s">
        <v>1205</v>
      </c>
      <c r="B127" s="387">
        <f t="shared" si="9"/>
        <v>1</v>
      </c>
      <c r="C127" s="387">
        <f t="shared" si="9"/>
        <v>0</v>
      </c>
      <c r="D127" s="434">
        <f t="shared" si="7"/>
        <v>-100</v>
      </c>
      <c r="E127" s="443">
        <f>E51*'A02'!$L$12</f>
        <v>3391.984427231961</v>
      </c>
      <c r="F127" s="387">
        <f t="shared" si="5"/>
        <v>0</v>
      </c>
      <c r="G127" s="434">
        <f t="shared" si="6"/>
        <v>-100</v>
      </c>
    </row>
    <row r="128" spans="1:7">
      <c r="A128" s="422" t="s">
        <v>1206</v>
      </c>
      <c r="B128" s="387">
        <f t="shared" si="9"/>
        <v>44</v>
      </c>
      <c r="C128" s="387">
        <f t="shared" si="9"/>
        <v>37</v>
      </c>
      <c r="D128" s="434">
        <f t="shared" si="7"/>
        <v>-15.909090909090907</v>
      </c>
      <c r="E128" s="443">
        <f>E52*'A02'!$L$12</f>
        <v>21377.517602935179</v>
      </c>
      <c r="F128" s="387">
        <f t="shared" si="5"/>
        <v>29063.58</v>
      </c>
      <c r="G128" s="434">
        <f t="shared" si="6"/>
        <v>35.953951903234604</v>
      </c>
    </row>
    <row r="129" spans="1:7">
      <c r="A129" s="422" t="s">
        <v>1207</v>
      </c>
      <c r="B129" s="387">
        <f t="shared" si="9"/>
        <v>23</v>
      </c>
      <c r="C129" s="387">
        <f t="shared" si="9"/>
        <v>25</v>
      </c>
      <c r="D129" s="434">
        <f t="shared" si="7"/>
        <v>8.6956521739130377</v>
      </c>
      <c r="E129" s="443">
        <f>E53*'A02'!$L$12</f>
        <v>21244.045495311861</v>
      </c>
      <c r="F129" s="387">
        <f t="shared" si="5"/>
        <v>23933.63</v>
      </c>
      <c r="G129" s="434">
        <f t="shared" si="6"/>
        <v>12.660415857618457</v>
      </c>
    </row>
    <row r="130" spans="1:7">
      <c r="A130" s="422" t="s">
        <v>1208</v>
      </c>
      <c r="B130" s="387">
        <f t="shared" si="9"/>
        <v>1011</v>
      </c>
      <c r="C130" s="387">
        <f t="shared" si="9"/>
        <v>1295</v>
      </c>
      <c r="D130" s="434">
        <f t="shared" si="7"/>
        <v>28.090999010880324</v>
      </c>
      <c r="E130" s="443">
        <f>E54*'A02'!$L$12</f>
        <v>2175864.1959885852</v>
      </c>
      <c r="F130" s="387">
        <f t="shared" si="5"/>
        <v>3649577.95</v>
      </c>
      <c r="G130" s="434">
        <f t="shared" si="6"/>
        <v>67.730042928614196</v>
      </c>
    </row>
    <row r="131" spans="1:7">
      <c r="A131" s="422" t="s">
        <v>1209</v>
      </c>
      <c r="B131" s="387">
        <f t="shared" si="9"/>
        <v>89</v>
      </c>
      <c r="C131" s="387">
        <f t="shared" si="9"/>
        <v>102</v>
      </c>
      <c r="D131" s="434">
        <f t="shared" si="7"/>
        <v>14.606741573033698</v>
      </c>
      <c r="E131" s="443">
        <f>E55*'A02'!$L$12</f>
        <v>30821.676950672645</v>
      </c>
      <c r="F131" s="387">
        <f t="shared" si="5"/>
        <v>51590.69</v>
      </c>
      <c r="G131" s="434">
        <f t="shared" si="6"/>
        <v>67.384435579434296</v>
      </c>
    </row>
    <row r="132" spans="1:7">
      <c r="A132" s="422" t="s">
        <v>1210</v>
      </c>
      <c r="B132" s="387">
        <f t="shared" si="9"/>
        <v>124</v>
      </c>
      <c r="C132" s="387">
        <f t="shared" si="9"/>
        <v>110</v>
      </c>
      <c r="D132" s="434">
        <f t="shared" si="7"/>
        <v>-11.290322580645162</v>
      </c>
      <c r="E132" s="443">
        <f>E56*'A02'!$L$12</f>
        <v>65878.54193232776</v>
      </c>
      <c r="F132" s="387">
        <f t="shared" si="5"/>
        <v>87014.15</v>
      </c>
      <c r="G132" s="434">
        <f t="shared" si="6"/>
        <v>32.082689518816785</v>
      </c>
    </row>
    <row r="133" spans="1:7">
      <c r="A133" s="422" t="s">
        <v>1211</v>
      </c>
      <c r="B133" s="387">
        <f t="shared" si="9"/>
        <v>43</v>
      </c>
      <c r="C133" s="387">
        <f t="shared" si="9"/>
        <v>66</v>
      </c>
      <c r="D133" s="434">
        <f t="shared" si="7"/>
        <v>53.488372093023258</v>
      </c>
      <c r="E133" s="443">
        <f>E57*'A02'!$L$12</f>
        <v>11415.029433346923</v>
      </c>
      <c r="F133" s="387">
        <f t="shared" si="5"/>
        <v>26003.7</v>
      </c>
      <c r="G133" s="434">
        <f t="shared" si="6"/>
        <v>127.8023035493447</v>
      </c>
    </row>
    <row r="134" spans="1:7">
      <c r="A134" s="422" t="s">
        <v>1212</v>
      </c>
      <c r="B134" s="387">
        <f t="shared" si="9"/>
        <v>36</v>
      </c>
      <c r="C134" s="387">
        <f t="shared" si="9"/>
        <v>29</v>
      </c>
      <c r="D134" s="434">
        <f t="shared" si="7"/>
        <v>-19.444444444444443</v>
      </c>
      <c r="E134" s="443">
        <f>E58*'A02'!$L$12</f>
        <v>41387.63587443946</v>
      </c>
      <c r="F134" s="387">
        <f t="shared" si="5"/>
        <v>38598.160000000003</v>
      </c>
      <c r="G134" s="434">
        <f t="shared" si="6"/>
        <v>-6.7398772979014421</v>
      </c>
    </row>
    <row r="135" spans="1:7">
      <c r="A135" s="422" t="s">
        <v>1213</v>
      </c>
      <c r="B135" s="387">
        <f t="shared" ref="B135:C147" si="10">+B59</f>
        <v>0</v>
      </c>
      <c r="C135" s="387">
        <f t="shared" si="10"/>
        <v>2</v>
      </c>
      <c r="D135" s="434">
        <f t="shared" si="7"/>
        <v>0</v>
      </c>
      <c r="E135" s="443">
        <f>E59*'A02'!$L$12</f>
        <v>0</v>
      </c>
      <c r="F135" s="387">
        <f t="shared" si="5"/>
        <v>2062.06</v>
      </c>
      <c r="G135" s="434">
        <f t="shared" si="6"/>
        <v>0</v>
      </c>
    </row>
    <row r="136" spans="1:7">
      <c r="A136" s="422" t="s">
        <v>1214</v>
      </c>
      <c r="B136" s="387">
        <f t="shared" si="10"/>
        <v>230</v>
      </c>
      <c r="C136" s="387">
        <f t="shared" si="10"/>
        <v>227</v>
      </c>
      <c r="D136" s="434">
        <f t="shared" si="7"/>
        <v>-1.3043478260869601</v>
      </c>
      <c r="E136" s="443">
        <f>E60*'A02'!$L$12</f>
        <v>118129.53346922137</v>
      </c>
      <c r="F136" s="387">
        <f t="shared" si="5"/>
        <v>125103.83</v>
      </c>
      <c r="G136" s="434">
        <f t="shared" si="6"/>
        <v>5.9039397904638191</v>
      </c>
    </row>
    <row r="137" spans="1:7">
      <c r="A137" s="422" t="s">
        <v>1215</v>
      </c>
      <c r="B137" s="387">
        <f t="shared" si="10"/>
        <v>495</v>
      </c>
      <c r="C137" s="387">
        <f t="shared" si="10"/>
        <v>560</v>
      </c>
      <c r="D137" s="434">
        <f t="shared" si="7"/>
        <v>13.131313131313128</v>
      </c>
      <c r="E137" s="443">
        <f>E61*'A02'!$L$12</f>
        <v>74207.907117814917</v>
      </c>
      <c r="F137" s="387">
        <f t="shared" si="5"/>
        <v>91439</v>
      </c>
      <c r="G137" s="434">
        <f t="shared" si="6"/>
        <v>23.220022705704977</v>
      </c>
    </row>
    <row r="138" spans="1:7">
      <c r="A138" s="422" t="s">
        <v>1216</v>
      </c>
      <c r="B138" s="387">
        <f t="shared" si="10"/>
        <v>43</v>
      </c>
      <c r="C138" s="387">
        <f t="shared" si="10"/>
        <v>68</v>
      </c>
      <c r="D138" s="434">
        <f t="shared" si="7"/>
        <v>58.13953488372092</v>
      </c>
      <c r="E138" s="443">
        <f>E62*'A02'!$L$12</f>
        <v>37299.089718711781</v>
      </c>
      <c r="F138" s="387">
        <f t="shared" si="5"/>
        <v>45976.7</v>
      </c>
      <c r="G138" s="434">
        <f t="shared" si="6"/>
        <v>23.264938492412934</v>
      </c>
    </row>
    <row r="139" spans="1:7">
      <c r="A139" s="422" t="s">
        <v>1217</v>
      </c>
      <c r="B139" s="387">
        <f t="shared" si="10"/>
        <v>433</v>
      </c>
      <c r="C139" s="387">
        <f t="shared" si="10"/>
        <v>488</v>
      </c>
      <c r="D139" s="434">
        <f t="shared" si="7"/>
        <v>12.702078521939963</v>
      </c>
      <c r="E139" s="443">
        <f>E63*'A02'!$L$12</f>
        <v>87759.628781084379</v>
      </c>
      <c r="F139" s="387">
        <f t="shared" si="5"/>
        <v>143821.48000000001</v>
      </c>
      <c r="G139" s="434">
        <f t="shared" si="6"/>
        <v>63.881139878977187</v>
      </c>
    </row>
    <row r="140" spans="1:7">
      <c r="A140" s="422" t="s">
        <v>1218</v>
      </c>
      <c r="B140" s="387">
        <f t="shared" si="10"/>
        <v>773</v>
      </c>
      <c r="C140" s="387">
        <f t="shared" si="10"/>
        <v>928</v>
      </c>
      <c r="D140" s="434">
        <f t="shared" si="7"/>
        <v>20.051746442432083</v>
      </c>
      <c r="E140" s="443">
        <f>E64*'A02'!$L$12</f>
        <v>210518.94072564208</v>
      </c>
      <c r="F140" s="387">
        <f t="shared" si="5"/>
        <v>348546.06</v>
      </c>
      <c r="G140" s="434">
        <f t="shared" si="6"/>
        <v>65.565178505358901</v>
      </c>
    </row>
    <row r="141" spans="1:7">
      <c r="A141" s="422" t="s">
        <v>1219</v>
      </c>
      <c r="B141" s="387">
        <f t="shared" si="10"/>
        <v>50</v>
      </c>
      <c r="C141" s="387">
        <f t="shared" si="10"/>
        <v>35</v>
      </c>
      <c r="D141" s="434">
        <f t="shared" si="7"/>
        <v>-30.000000000000004</v>
      </c>
      <c r="E141" s="443">
        <f>E65*'A02'!$L$12</f>
        <v>3981.4546106807993</v>
      </c>
      <c r="F141" s="387">
        <f t="shared" si="5"/>
        <v>2662.09</v>
      </c>
      <c r="G141" s="434">
        <f t="shared" si="6"/>
        <v>-33.137753401518687</v>
      </c>
    </row>
    <row r="142" spans="1:7">
      <c r="A142" s="422" t="s">
        <v>1220</v>
      </c>
      <c r="B142" s="387">
        <f t="shared" si="10"/>
        <v>0</v>
      </c>
      <c r="C142" s="387">
        <f t="shared" si="10"/>
        <v>0</v>
      </c>
      <c r="D142" s="434">
        <f t="shared" si="7"/>
        <v>0</v>
      </c>
      <c r="E142" s="443">
        <f>E66*'A02'!$L$12</f>
        <v>0</v>
      </c>
      <c r="F142" s="387">
        <f t="shared" si="5"/>
        <v>0</v>
      </c>
      <c r="G142" s="434">
        <f t="shared" si="6"/>
        <v>0</v>
      </c>
    </row>
    <row r="143" spans="1:7">
      <c r="A143" s="422" t="s">
        <v>1221</v>
      </c>
      <c r="B143" s="387">
        <f t="shared" si="10"/>
        <v>500</v>
      </c>
      <c r="C143" s="387">
        <f t="shared" si="10"/>
        <v>704</v>
      </c>
      <c r="D143" s="434">
        <f t="shared" si="7"/>
        <v>40.79999999999999</v>
      </c>
      <c r="E143" s="443">
        <f>E67*'A02'!$L$12</f>
        <v>33055.665454545451</v>
      </c>
      <c r="F143" s="387">
        <f t="shared" si="5"/>
        <v>38100.44</v>
      </c>
      <c r="G143" s="434">
        <f t="shared" si="6"/>
        <v>15.261452087212035</v>
      </c>
    </row>
    <row r="144" spans="1:7">
      <c r="A144" s="422" t="s">
        <v>1222</v>
      </c>
      <c r="B144" s="387">
        <f t="shared" si="10"/>
        <v>206</v>
      </c>
      <c r="C144" s="387">
        <f t="shared" si="10"/>
        <v>356</v>
      </c>
      <c r="D144" s="434">
        <f t="shared" si="7"/>
        <v>72.815533980582515</v>
      </c>
      <c r="E144" s="443">
        <f>E68*'A02'!$L$12</f>
        <v>12020.36693028944</v>
      </c>
      <c r="F144" s="387">
        <f t="shared" si="5"/>
        <v>19368.66</v>
      </c>
      <c r="G144" s="434">
        <f t="shared" si="6"/>
        <v>61.132019615757429</v>
      </c>
    </row>
    <row r="145" spans="1:7">
      <c r="A145" s="422" t="s">
        <v>1223</v>
      </c>
      <c r="B145" s="387">
        <f t="shared" si="10"/>
        <v>229</v>
      </c>
      <c r="C145" s="387">
        <f t="shared" si="10"/>
        <v>321</v>
      </c>
      <c r="D145" s="434">
        <f t="shared" si="7"/>
        <v>40.174672489082973</v>
      </c>
      <c r="E145" s="443">
        <f>E69*'A02'!$L$12</f>
        <v>24024.312678353035</v>
      </c>
      <c r="F145" s="387">
        <f t="shared" si="5"/>
        <v>26462.05</v>
      </c>
      <c r="G145" s="434">
        <f t="shared" si="6"/>
        <v>10.146959683235689</v>
      </c>
    </row>
    <row r="146" spans="1:7">
      <c r="A146" s="422" t="s">
        <v>1224</v>
      </c>
      <c r="B146" s="387">
        <f t="shared" si="10"/>
        <v>42</v>
      </c>
      <c r="C146" s="387">
        <f t="shared" si="10"/>
        <v>114</v>
      </c>
      <c r="D146" s="434">
        <f t="shared" si="7"/>
        <v>171.42857142857144</v>
      </c>
      <c r="E146" s="443">
        <f>E70*'A02'!$L$12</f>
        <v>2717.3415409702407</v>
      </c>
      <c r="F146" s="387">
        <f t="shared" si="5"/>
        <v>10629.04</v>
      </c>
      <c r="G146" s="434">
        <f t="shared" si="6"/>
        <v>291.15583520667218</v>
      </c>
    </row>
    <row r="147" spans="1:7">
      <c r="A147" s="422" t="s">
        <v>1225</v>
      </c>
      <c r="B147" s="387">
        <f t="shared" si="10"/>
        <v>91</v>
      </c>
      <c r="C147" s="387">
        <f t="shared" si="10"/>
        <v>144</v>
      </c>
      <c r="D147" s="434">
        <f t="shared" si="7"/>
        <v>58.241758241758234</v>
      </c>
      <c r="E147" s="443">
        <f>E71*'A02'!$L$12</f>
        <v>5392.7121402364455</v>
      </c>
      <c r="F147" s="387">
        <f t="shared" si="5"/>
        <v>14283.72</v>
      </c>
      <c r="G147" s="434">
        <f t="shared" si="6"/>
        <v>164.87080393973571</v>
      </c>
    </row>
    <row r="148" spans="1:7">
      <c r="A148" s="422" t="s">
        <v>1233</v>
      </c>
      <c r="B148" s="387">
        <f>+B72</f>
        <v>92</v>
      </c>
      <c r="C148" s="387">
        <f>+C72</f>
        <v>123</v>
      </c>
      <c r="D148" s="434">
        <f t="shared" si="7"/>
        <v>33.695652173913039</v>
      </c>
      <c r="E148" s="443">
        <f>E72*'A02'!$L$12</f>
        <v>10112.658393803506</v>
      </c>
      <c r="F148" s="387">
        <f t="shared" si="5"/>
        <v>14784.21</v>
      </c>
      <c r="G148" s="434">
        <f t="shared" si="6"/>
        <v>46.195089602344019</v>
      </c>
    </row>
    <row r="149" spans="1:7">
      <c r="A149" s="437" t="s">
        <v>26</v>
      </c>
      <c r="B149" s="423">
        <f>SUM(B87:B148)</f>
        <v>43855</v>
      </c>
      <c r="C149" s="423">
        <f>SUM(C87:C148)</f>
        <v>46316</v>
      </c>
      <c r="D149" s="438">
        <f>100*(C149/B149-1)</f>
        <v>5.6116748375327763</v>
      </c>
      <c r="E149" s="423">
        <f>SUM(E87:E148)</f>
        <v>35839961.058214441</v>
      </c>
      <c r="F149" s="423">
        <f>SUM(F87:F148)</f>
        <v>42038108.269999988</v>
      </c>
      <c r="G149" s="438">
        <f>100*(F149/E149-1)</f>
        <v>17.293956323551708</v>
      </c>
    </row>
    <row r="150" spans="1:7">
      <c r="A150" s="439"/>
    </row>
    <row r="151" spans="1:7">
      <c r="A151" s="377" t="s">
        <v>845</v>
      </c>
    </row>
    <row r="152" spans="1:7">
      <c r="A152" s="5" t="s">
        <v>1665</v>
      </c>
    </row>
  </sheetData>
  <mergeCells count="13">
    <mergeCell ref="B7:D7"/>
    <mergeCell ref="E7:G7"/>
    <mergeCell ref="A1:G1"/>
    <mergeCell ref="A2:G2"/>
    <mergeCell ref="A3:G3"/>
    <mergeCell ref="A4:G4"/>
    <mergeCell ref="A5:G5"/>
    <mergeCell ref="A78:G78"/>
    <mergeCell ref="A79:G79"/>
    <mergeCell ref="A80:G80"/>
    <mergeCell ref="A81:G81"/>
    <mergeCell ref="B83:D83"/>
    <mergeCell ref="E83:G83"/>
  </mergeCells>
  <hyperlinks>
    <hyperlink ref="A1:G1" location="'Sección D'!A1" display="TABLA D03b"/>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152"/>
  <sheetViews>
    <sheetView zoomScale="90" zoomScaleNormal="90" workbookViewId="0">
      <selection sqref="A1:G1"/>
    </sheetView>
  </sheetViews>
  <sheetFormatPr baseColWidth="10" defaultColWidth="11.42578125" defaultRowHeight="14.25"/>
  <cols>
    <col min="1" max="1" width="74.28515625" style="27" customWidth="1"/>
    <col min="2" max="2" width="10.85546875" style="27" customWidth="1"/>
    <col min="3" max="3" width="11" style="27" bestFit="1" customWidth="1"/>
    <col min="4" max="4" width="7.42578125" style="27" bestFit="1" customWidth="1"/>
    <col min="5" max="5" width="13.85546875" style="27" customWidth="1"/>
    <col min="6" max="6" width="16" style="27" bestFit="1" customWidth="1"/>
    <col min="7" max="7" width="10.140625" style="27" customWidth="1"/>
    <col min="8" max="16384" width="11.42578125" style="27"/>
  </cols>
  <sheetData>
    <row r="1" spans="1:7" ht="15">
      <c r="A1" s="881" t="s">
        <v>1234</v>
      </c>
      <c r="B1" s="881"/>
      <c r="C1" s="881"/>
      <c r="D1" s="881"/>
      <c r="E1" s="881"/>
      <c r="F1" s="881"/>
      <c r="G1" s="881"/>
    </row>
    <row r="2" spans="1:7">
      <c r="A2" s="912" t="s">
        <v>1159</v>
      </c>
      <c r="B2" s="912"/>
      <c r="C2" s="912"/>
      <c r="D2" s="912"/>
      <c r="E2" s="912"/>
      <c r="F2" s="912"/>
      <c r="G2" s="912"/>
    </row>
    <row r="3" spans="1:7">
      <c r="A3" s="912" t="s">
        <v>1608</v>
      </c>
      <c r="B3" s="912"/>
      <c r="C3" s="912"/>
      <c r="D3" s="912"/>
      <c r="E3" s="912"/>
      <c r="F3" s="912"/>
      <c r="G3" s="912"/>
    </row>
    <row r="4" spans="1:7">
      <c r="A4" s="912" t="s">
        <v>1128</v>
      </c>
      <c r="B4" s="912"/>
      <c r="C4" s="912"/>
      <c r="D4" s="912"/>
      <c r="E4" s="912"/>
      <c r="F4" s="912"/>
      <c r="G4" s="912"/>
    </row>
    <row r="5" spans="1:7">
      <c r="A5" s="954" t="s">
        <v>1235</v>
      </c>
      <c r="B5" s="954"/>
      <c r="C5" s="954"/>
      <c r="D5" s="954"/>
      <c r="E5" s="954"/>
      <c r="F5" s="954"/>
      <c r="G5" s="954"/>
    </row>
    <row r="6" spans="1:7" ht="15" thickBot="1">
      <c r="A6" s="317"/>
      <c r="B6" s="317"/>
      <c r="C6" s="317"/>
      <c r="D6" s="317"/>
      <c r="E6" s="259"/>
      <c r="F6" s="259"/>
      <c r="G6" s="259"/>
    </row>
    <row r="7" spans="1:7">
      <c r="A7" s="426"/>
      <c r="B7" s="919" t="s">
        <v>1161</v>
      </c>
      <c r="C7" s="919"/>
      <c r="D7" s="919"/>
      <c r="E7" s="918" t="s">
        <v>1162</v>
      </c>
      <c r="F7" s="919"/>
      <c r="G7" s="919"/>
    </row>
    <row r="8" spans="1:7" s="31" customFormat="1" ht="12.75">
      <c r="A8" s="427" t="s">
        <v>1228</v>
      </c>
      <c r="B8" s="600">
        <v>2017</v>
      </c>
      <c r="C8" s="555">
        <v>2018</v>
      </c>
      <c r="D8" s="500" t="s">
        <v>1057</v>
      </c>
      <c r="E8" s="600">
        <v>2017</v>
      </c>
      <c r="F8" s="555">
        <v>2018</v>
      </c>
      <c r="G8" s="500" t="s">
        <v>1057</v>
      </c>
    </row>
    <row r="9" spans="1:7" s="31" customFormat="1" ht="12.75">
      <c r="A9" s="428"/>
      <c r="B9" s="444" t="s">
        <v>1164</v>
      </c>
      <c r="C9" s="445" t="s">
        <v>1164</v>
      </c>
      <c r="D9" s="555" t="s">
        <v>6</v>
      </c>
      <c r="E9" s="446" t="s">
        <v>1132</v>
      </c>
      <c r="F9" s="446" t="s">
        <v>1132</v>
      </c>
      <c r="G9" s="555" t="s">
        <v>6</v>
      </c>
    </row>
    <row r="10" spans="1:7" s="31" customFormat="1" ht="5.25" customHeight="1">
      <c r="A10" s="431"/>
      <c r="B10" s="431"/>
      <c r="C10" s="431"/>
      <c r="D10" s="405"/>
      <c r="E10" s="432"/>
      <c r="F10" s="433"/>
      <c r="G10" s="405"/>
    </row>
    <row r="11" spans="1:7" s="31" customFormat="1" ht="12.75">
      <c r="A11" s="422" t="s">
        <v>1165</v>
      </c>
      <c r="B11" s="752">
        <f>[1]D03a!B11+[1]D03b!B11</f>
        <v>56523</v>
      </c>
      <c r="C11" s="752">
        <f>[1]D03a!C11+[1]D03b!C11</f>
        <v>55773</v>
      </c>
      <c r="D11" s="409">
        <f>IFERROR(100*(C11-B11)/B11,0)</f>
        <v>-1.3268934769916672</v>
      </c>
      <c r="E11" s="752">
        <f>[1]D03a!E11+[1]D03b!E11</f>
        <v>59509350.75</v>
      </c>
      <c r="F11" s="752">
        <f>[1]D03a!F11+[1]D03b!F11</f>
        <v>60148213.100000001</v>
      </c>
      <c r="G11" s="409">
        <f>IFERROR(100*(F11-E11)/E11,0)</f>
        <v>1.0735495211229498</v>
      </c>
    </row>
    <row r="12" spans="1:7" s="31" customFormat="1" ht="12.75">
      <c r="A12" s="422" t="s">
        <v>1166</v>
      </c>
      <c r="B12" s="752">
        <f>[1]D03a!B12+[1]D03b!B12</f>
        <v>16274</v>
      </c>
      <c r="C12" s="752">
        <f>[1]D03a!C12+[1]D03b!C12</f>
        <v>15777</v>
      </c>
      <c r="D12" s="409">
        <f t="shared" ref="D12:D72" si="0">IFERROR(100*(C12-B12)/B12,0)</f>
        <v>-3.0539510876244318</v>
      </c>
      <c r="E12" s="752">
        <f>[1]D03a!E12+[1]D03b!E12</f>
        <v>22388819.029999997</v>
      </c>
      <c r="F12" s="752">
        <f>[1]D03a!F12+[1]D03b!F12</f>
        <v>22503185.719999999</v>
      </c>
      <c r="G12" s="409">
        <f t="shared" ref="G12:G72" si="1">IFERROR(100*(F12-E12)/E12,0)</f>
        <v>0.51082055666605364</v>
      </c>
    </row>
    <row r="13" spans="1:7" s="31" customFormat="1" ht="12.75">
      <c r="A13" s="422" t="s">
        <v>1167</v>
      </c>
      <c r="B13" s="752">
        <f>[1]D03a!B13+[1]D03b!B13</f>
        <v>73</v>
      </c>
      <c r="C13" s="752">
        <f>[1]D03a!C13+[1]D03b!C13</f>
        <v>58</v>
      </c>
      <c r="D13" s="409">
        <f t="shared" si="0"/>
        <v>-20.547945205479451</v>
      </c>
      <c r="E13" s="752">
        <f>[1]D03a!E13+[1]D03b!E13</f>
        <v>72891.63</v>
      </c>
      <c r="F13" s="752">
        <f>[1]D03a!F13+[1]D03b!F13</f>
        <v>52934.84</v>
      </c>
      <c r="G13" s="409">
        <f t="shared" si="1"/>
        <v>-27.378712754811502</v>
      </c>
    </row>
    <row r="14" spans="1:7" s="31" customFormat="1" ht="12.75">
      <c r="A14" s="422" t="s">
        <v>1168</v>
      </c>
      <c r="B14" s="752">
        <f>[1]D03a!B14+[1]D03b!B14</f>
        <v>3</v>
      </c>
      <c r="C14" s="752">
        <f>[1]D03a!C14+[1]D03b!C14</f>
        <v>6</v>
      </c>
      <c r="D14" s="409">
        <f t="shared" si="0"/>
        <v>100</v>
      </c>
      <c r="E14" s="752">
        <f>[1]D03a!E14+[1]D03b!E14</f>
        <v>9914.09</v>
      </c>
      <c r="F14" s="752">
        <f>[1]D03a!F14+[1]D03b!F14</f>
        <v>6938.4</v>
      </c>
      <c r="G14" s="409">
        <f t="shared" si="1"/>
        <v>-30.014756775457965</v>
      </c>
    </row>
    <row r="15" spans="1:7" s="31" customFormat="1" ht="12.75">
      <c r="A15" s="422" t="s">
        <v>1169</v>
      </c>
      <c r="B15" s="752">
        <f>[1]D03a!B15+[1]D03b!B15</f>
        <v>4086</v>
      </c>
      <c r="C15" s="752">
        <f>[1]D03a!C15+[1]D03b!C15</f>
        <v>3677</v>
      </c>
      <c r="D15" s="409">
        <f t="shared" si="0"/>
        <v>-10.009789525208028</v>
      </c>
      <c r="E15" s="752">
        <f>[1]D03a!E15+[1]D03b!E15</f>
        <v>2648886.48</v>
      </c>
      <c r="F15" s="752">
        <f>[1]D03a!F15+[1]D03b!F15</f>
        <v>2449499.86</v>
      </c>
      <c r="G15" s="409">
        <f t="shared" si="1"/>
        <v>-7.5271862915016321</v>
      </c>
    </row>
    <row r="16" spans="1:7" s="31" customFormat="1" ht="12.75">
      <c r="A16" s="422" t="s">
        <v>1170</v>
      </c>
      <c r="B16" s="752">
        <f>[1]D03a!B16+[1]D03b!B16</f>
        <v>5367</v>
      </c>
      <c r="C16" s="752">
        <f>[1]D03a!C16+[1]D03b!C16</f>
        <v>5788</v>
      </c>
      <c r="D16" s="409">
        <f t="shared" si="0"/>
        <v>7.8442332774361843</v>
      </c>
      <c r="E16" s="752">
        <f>[1]D03a!E16+[1]D03b!E16</f>
        <v>4614163.4700000007</v>
      </c>
      <c r="F16" s="752">
        <f>[1]D03a!F16+[1]D03b!F16</f>
        <v>5420736.6600000001</v>
      </c>
      <c r="G16" s="409">
        <f t="shared" si="1"/>
        <v>17.480377434482165</v>
      </c>
    </row>
    <row r="17" spans="1:7" s="31" customFormat="1" ht="12.75">
      <c r="A17" s="340" t="s">
        <v>1171</v>
      </c>
      <c r="B17" s="752">
        <f>[1]D03a!B17+[1]D03b!B17</f>
        <v>0</v>
      </c>
      <c r="C17" s="752">
        <f>[1]D03a!C17+[1]D03b!C17</f>
        <v>0</v>
      </c>
      <c r="D17" s="409">
        <f t="shared" si="0"/>
        <v>0</v>
      </c>
      <c r="E17" s="752">
        <f>[1]D03a!E17+[1]D03b!E17</f>
        <v>0</v>
      </c>
      <c r="F17" s="752">
        <f>[1]D03a!F17+[1]D03b!F17</f>
        <v>0</v>
      </c>
      <c r="G17" s="409">
        <f t="shared" si="1"/>
        <v>0</v>
      </c>
    </row>
    <row r="18" spans="1:7" s="31" customFormat="1" ht="12.75">
      <c r="A18" s="340" t="s">
        <v>1172</v>
      </c>
      <c r="B18" s="752">
        <f>[1]D03a!B18+[1]D03b!B18</f>
        <v>0</v>
      </c>
      <c r="C18" s="752">
        <f>[1]D03a!C18+[1]D03b!C18</f>
        <v>0</v>
      </c>
      <c r="D18" s="409">
        <f t="shared" si="0"/>
        <v>0</v>
      </c>
      <c r="E18" s="752">
        <f>[1]D03a!E18+[1]D03b!E18</f>
        <v>0</v>
      </c>
      <c r="F18" s="752">
        <f>[1]D03a!F18+[1]D03b!F18</f>
        <v>0</v>
      </c>
      <c r="G18" s="409">
        <f t="shared" si="1"/>
        <v>0</v>
      </c>
    </row>
    <row r="19" spans="1:7" s="31" customFormat="1" ht="12.75">
      <c r="A19" s="340" t="s">
        <v>1173</v>
      </c>
      <c r="B19" s="752">
        <f>[1]D03a!B19+[1]D03b!B19</f>
        <v>0</v>
      </c>
      <c r="C19" s="752">
        <f>[1]D03a!C19+[1]D03b!C19</f>
        <v>0</v>
      </c>
      <c r="D19" s="409">
        <f t="shared" si="0"/>
        <v>0</v>
      </c>
      <c r="E19" s="752">
        <f>[1]D03a!E19+[1]D03b!E19</f>
        <v>0</v>
      </c>
      <c r="F19" s="752">
        <f>[1]D03a!F19+[1]D03b!F19</f>
        <v>0</v>
      </c>
      <c r="G19" s="409">
        <f t="shared" si="1"/>
        <v>0</v>
      </c>
    </row>
    <row r="20" spans="1:7" s="31" customFormat="1" ht="12.75">
      <c r="A20" s="422" t="s">
        <v>1174</v>
      </c>
      <c r="B20" s="752">
        <f>[1]D03a!B20+[1]D03b!B20</f>
        <v>16</v>
      </c>
      <c r="C20" s="752">
        <f>[1]D03a!C20+[1]D03b!C20</f>
        <v>8</v>
      </c>
      <c r="D20" s="409">
        <f t="shared" si="0"/>
        <v>-50</v>
      </c>
      <c r="E20" s="752">
        <f>[1]D03a!E20+[1]D03b!E20</f>
        <v>10418.15</v>
      </c>
      <c r="F20" s="752">
        <f>[1]D03a!F20+[1]D03b!F20</f>
        <v>5339.8</v>
      </c>
      <c r="G20" s="409">
        <f t="shared" si="1"/>
        <v>-48.745218680859843</v>
      </c>
    </row>
    <row r="21" spans="1:7" s="31" customFormat="1" ht="12.75">
      <c r="A21" s="422" t="s">
        <v>1175</v>
      </c>
      <c r="B21" s="752">
        <f>[1]D03a!B21+[1]D03b!B21</f>
        <v>5902</v>
      </c>
      <c r="C21" s="752">
        <f>[1]D03a!C21+[1]D03b!C21</f>
        <v>5930</v>
      </c>
      <c r="D21" s="409">
        <f t="shared" si="0"/>
        <v>0.47441545238902066</v>
      </c>
      <c r="E21" s="752">
        <f>[1]D03a!E21+[1]D03b!E21</f>
        <v>3054672.54</v>
      </c>
      <c r="F21" s="752">
        <f>[1]D03a!F21+[1]D03b!F21</f>
        <v>3149459.5999999996</v>
      </c>
      <c r="G21" s="409">
        <f t="shared" si="1"/>
        <v>3.1030186954179904</v>
      </c>
    </row>
    <row r="22" spans="1:7" s="31" customFormat="1" ht="12.75">
      <c r="A22" s="422" t="s">
        <v>1176</v>
      </c>
      <c r="B22" s="752">
        <f>[1]D03a!B22+[1]D03b!B22</f>
        <v>1063</v>
      </c>
      <c r="C22" s="752">
        <f>[1]D03a!C22+[1]D03b!C22</f>
        <v>1052</v>
      </c>
      <c r="D22" s="409">
        <f t="shared" si="0"/>
        <v>-1.0348071495766697</v>
      </c>
      <c r="E22" s="752">
        <f>[1]D03a!E22+[1]D03b!E22</f>
        <v>464390.58</v>
      </c>
      <c r="F22" s="752">
        <f>[1]D03a!F22+[1]D03b!F22</f>
        <v>480174.15</v>
      </c>
      <c r="G22" s="409">
        <f t="shared" si="1"/>
        <v>3.3987704918562316</v>
      </c>
    </row>
    <row r="23" spans="1:7" s="31" customFormat="1" ht="12.75">
      <c r="A23" s="422" t="s">
        <v>1177</v>
      </c>
      <c r="B23" s="752">
        <f>[1]D03a!B23+[1]D03b!B23</f>
        <v>2020</v>
      </c>
      <c r="C23" s="752">
        <f>[1]D03a!C23+[1]D03b!C23</f>
        <v>1918</v>
      </c>
      <c r="D23" s="409">
        <f t="shared" si="0"/>
        <v>-5.0495049504950495</v>
      </c>
      <c r="E23" s="752">
        <f>[1]D03a!E23+[1]D03b!E23</f>
        <v>2122163.3199999998</v>
      </c>
      <c r="F23" s="752">
        <f>[1]D03a!F23+[1]D03b!F23</f>
        <v>2126124.7000000002</v>
      </c>
      <c r="G23" s="409">
        <f t="shared" si="1"/>
        <v>0.1866670657562941</v>
      </c>
    </row>
    <row r="24" spans="1:7" s="31" customFormat="1" ht="12.75">
      <c r="A24" s="422" t="s">
        <v>1178</v>
      </c>
      <c r="B24" s="752">
        <f>[1]D03a!B24+[1]D03b!B24</f>
        <v>4243</v>
      </c>
      <c r="C24" s="752">
        <f>[1]D03a!C24+[1]D03b!C24</f>
        <v>4273</v>
      </c>
      <c r="D24" s="409">
        <f t="shared" si="0"/>
        <v>0.70704690077775156</v>
      </c>
      <c r="E24" s="752">
        <f>[1]D03a!E24+[1]D03b!E24</f>
        <v>1660532.93</v>
      </c>
      <c r="F24" s="752">
        <f>[1]D03a!F24+[1]D03b!F24</f>
        <v>1893355.84</v>
      </c>
      <c r="G24" s="409">
        <f t="shared" si="1"/>
        <v>14.020975181744824</v>
      </c>
    </row>
    <row r="25" spans="1:7" s="31" customFormat="1" ht="12.75">
      <c r="A25" s="422" t="s">
        <v>1179</v>
      </c>
      <c r="B25" s="752">
        <f>[1]D03a!B25+[1]D03b!B25</f>
        <v>609</v>
      </c>
      <c r="C25" s="752">
        <f>[1]D03a!C25+[1]D03b!C25</f>
        <v>860</v>
      </c>
      <c r="D25" s="409">
        <f t="shared" si="0"/>
        <v>41.215106732348112</v>
      </c>
      <c r="E25" s="752">
        <f>[1]D03a!E25+[1]D03b!E25</f>
        <v>423816.05</v>
      </c>
      <c r="F25" s="752">
        <f>[1]D03a!F25+[1]D03b!F25</f>
        <v>506783.05</v>
      </c>
      <c r="G25" s="409">
        <f t="shared" si="1"/>
        <v>19.576181694865024</v>
      </c>
    </row>
    <row r="26" spans="1:7" s="31" customFormat="1" ht="12.75">
      <c r="A26" s="422" t="s">
        <v>1180</v>
      </c>
      <c r="B26" s="752">
        <f>[1]D03a!B26+[1]D03b!B26</f>
        <v>308</v>
      </c>
      <c r="C26" s="752">
        <f>[1]D03a!C26+[1]D03b!C26</f>
        <v>13142</v>
      </c>
      <c r="D26" s="409">
        <f t="shared" si="0"/>
        <v>4166.8831168831166</v>
      </c>
      <c r="E26" s="752">
        <f>[1]D03a!E26+[1]D03b!E26</f>
        <v>43285.09</v>
      </c>
      <c r="F26" s="752">
        <f>[1]D03a!F26+[1]D03b!F26</f>
        <v>11081549.9</v>
      </c>
      <c r="G26" s="409">
        <f t="shared" si="1"/>
        <v>25501.309596445339</v>
      </c>
    </row>
    <row r="27" spans="1:7" s="31" customFormat="1" ht="12.75">
      <c r="A27" s="422" t="s">
        <v>1181</v>
      </c>
      <c r="B27" s="752">
        <f>[1]D03a!B27+[1]D03b!B27</f>
        <v>19049</v>
      </c>
      <c r="C27" s="752">
        <f>[1]D03a!C27+[1]D03b!C27</f>
        <v>7342</v>
      </c>
      <c r="D27" s="409">
        <f t="shared" si="0"/>
        <v>-61.457294346159905</v>
      </c>
      <c r="E27" s="752">
        <f>[1]D03a!E27+[1]D03b!E27</f>
        <v>15315132.140000001</v>
      </c>
      <c r="F27" s="752">
        <f>[1]D03a!F27+[1]D03b!F27</f>
        <v>6256132.7999999998</v>
      </c>
      <c r="G27" s="409">
        <f t="shared" si="1"/>
        <v>-59.150644324770411</v>
      </c>
    </row>
    <row r="28" spans="1:7" s="31" customFormat="1" ht="12.75">
      <c r="A28" s="340" t="s">
        <v>1182</v>
      </c>
      <c r="B28" s="752">
        <f>[1]D03a!B28+[1]D03b!B28</f>
        <v>0</v>
      </c>
      <c r="C28" s="752">
        <f>[1]D03a!C28+[1]D03b!C28</f>
        <v>0</v>
      </c>
      <c r="D28" s="409">
        <f t="shared" si="0"/>
        <v>0</v>
      </c>
      <c r="E28" s="752">
        <f>[1]D03a!E28+[1]D03b!E28</f>
        <v>0</v>
      </c>
      <c r="F28" s="752">
        <f>[1]D03a!F28+[1]D03b!F28</f>
        <v>0</v>
      </c>
      <c r="G28" s="409">
        <f t="shared" si="1"/>
        <v>0</v>
      </c>
    </row>
    <row r="29" spans="1:7" s="31" customFormat="1" ht="12.75">
      <c r="A29" s="422" t="s">
        <v>1183</v>
      </c>
      <c r="B29" s="752">
        <f>[1]D03a!B29+[1]D03b!B29</f>
        <v>729</v>
      </c>
      <c r="C29" s="752">
        <f>[1]D03a!C29+[1]D03b!C29</f>
        <v>712</v>
      </c>
      <c r="D29" s="409">
        <f t="shared" si="0"/>
        <v>-2.3319615912208507</v>
      </c>
      <c r="E29" s="752">
        <f>[1]D03a!E29+[1]D03b!E29</f>
        <v>711480.47</v>
      </c>
      <c r="F29" s="752">
        <f>[1]D03a!F29+[1]D03b!F29</f>
        <v>712327.96</v>
      </c>
      <c r="G29" s="409">
        <f t="shared" si="1"/>
        <v>0.11911641088335014</v>
      </c>
    </row>
    <row r="30" spans="1:7" s="31" customFormat="1" ht="12.75">
      <c r="A30" s="422" t="s">
        <v>1184</v>
      </c>
      <c r="B30" s="752">
        <f>[1]D03a!B30+[1]D03b!B30</f>
        <v>1</v>
      </c>
      <c r="C30" s="752">
        <f>[1]D03a!C30+[1]D03b!C30</f>
        <v>4</v>
      </c>
      <c r="D30" s="409">
        <f t="shared" si="0"/>
        <v>300</v>
      </c>
      <c r="E30" s="752">
        <f>[1]D03a!E30+[1]D03b!E30</f>
        <v>3241.75</v>
      </c>
      <c r="F30" s="752">
        <f>[1]D03a!F30+[1]D03b!F30</f>
        <v>13304.16</v>
      </c>
      <c r="G30" s="409">
        <f t="shared" si="1"/>
        <v>310.40055525564895</v>
      </c>
    </row>
    <row r="31" spans="1:7" s="31" customFormat="1" ht="12.75">
      <c r="A31" s="340" t="s">
        <v>1185</v>
      </c>
      <c r="B31" s="752">
        <f>[1]D03a!B31+[1]D03b!B31</f>
        <v>0</v>
      </c>
      <c r="C31" s="752">
        <f>[1]D03a!C31+[1]D03b!C31</f>
        <v>0</v>
      </c>
      <c r="D31" s="409">
        <f t="shared" si="0"/>
        <v>0</v>
      </c>
      <c r="E31" s="752">
        <f>[1]D03a!E31+[1]D03b!E31</f>
        <v>9441.99</v>
      </c>
      <c r="F31" s="752">
        <f>[1]D03a!F31+[1]D03b!F31</f>
        <v>0</v>
      </c>
      <c r="G31" s="409">
        <f t="shared" si="1"/>
        <v>-100</v>
      </c>
    </row>
    <row r="32" spans="1:7" s="31" customFormat="1" ht="12.75">
      <c r="A32" s="340" t="s">
        <v>1229</v>
      </c>
      <c r="B32" s="752">
        <f>[1]D03a!B32+[1]D03b!B32</f>
        <v>0</v>
      </c>
      <c r="C32" s="752">
        <f>[1]D03a!C32+[1]D03b!C32</f>
        <v>0</v>
      </c>
      <c r="D32" s="409">
        <f t="shared" si="0"/>
        <v>0</v>
      </c>
      <c r="E32" s="752">
        <f>[1]D03a!E32+[1]D03b!E32</f>
        <v>0</v>
      </c>
      <c r="F32" s="752">
        <f>[1]D03a!F32+[1]D03b!F32</f>
        <v>0</v>
      </c>
      <c r="G32" s="409">
        <f t="shared" si="1"/>
        <v>0</v>
      </c>
    </row>
    <row r="33" spans="1:7" s="31" customFormat="1" ht="12.75">
      <c r="A33" s="447" t="s">
        <v>1187</v>
      </c>
      <c r="B33" s="752">
        <f>[1]D03a!B33+[1]D03b!B33</f>
        <v>2029</v>
      </c>
      <c r="C33" s="752">
        <f>[1]D03a!C33+[1]D03b!C33</f>
        <v>2220</v>
      </c>
      <c r="D33" s="409">
        <f t="shared" si="0"/>
        <v>9.4135041892557911</v>
      </c>
      <c r="E33" s="752">
        <f>[1]D03a!E33+[1]D03b!E33</f>
        <v>3332885.6500000004</v>
      </c>
      <c r="F33" s="752">
        <f>[1]D03a!F33+[1]D03b!F33</f>
        <v>3851052.6</v>
      </c>
      <c r="G33" s="409">
        <f t="shared" si="1"/>
        <v>15.547096552802513</v>
      </c>
    </row>
    <row r="34" spans="1:7" s="31" customFormat="1" ht="12.75">
      <c r="A34" s="447" t="s">
        <v>1188</v>
      </c>
      <c r="B34" s="752">
        <f>[1]D03a!B34+[1]D03b!B34</f>
        <v>86</v>
      </c>
      <c r="C34" s="752">
        <f>[1]D03a!C34+[1]D03b!C34</f>
        <v>72</v>
      </c>
      <c r="D34" s="409">
        <f t="shared" si="0"/>
        <v>-16.279069767441861</v>
      </c>
      <c r="E34" s="752">
        <f>[1]D03a!E34+[1]D03b!E34</f>
        <v>53081.440000000002</v>
      </c>
      <c r="F34" s="752">
        <f>[1]D03a!F34+[1]D03b!F34</f>
        <v>34980.93</v>
      </c>
      <c r="G34" s="409">
        <f t="shared" si="1"/>
        <v>-34.099508227357816</v>
      </c>
    </row>
    <row r="35" spans="1:7" s="31" customFormat="1" ht="12.75">
      <c r="A35" s="447" t="s">
        <v>1189</v>
      </c>
      <c r="B35" s="752">
        <f>[1]D03a!B35+[1]D03b!B35</f>
        <v>266</v>
      </c>
      <c r="C35" s="752">
        <f>[1]D03a!C35+[1]D03b!C35</f>
        <v>161</v>
      </c>
      <c r="D35" s="409">
        <f t="shared" si="0"/>
        <v>-39.473684210526315</v>
      </c>
      <c r="E35" s="752">
        <f>[1]D03a!E35+[1]D03b!E35</f>
        <v>214907.01</v>
      </c>
      <c r="F35" s="752">
        <f>[1]D03a!F35+[1]D03b!F35</f>
        <v>117368.73000000001</v>
      </c>
      <c r="G35" s="409">
        <f t="shared" si="1"/>
        <v>-45.386271950831194</v>
      </c>
    </row>
    <row r="36" spans="1:7" s="31" customFormat="1" ht="12.75">
      <c r="A36" s="447" t="s">
        <v>1236</v>
      </c>
      <c r="B36" s="752">
        <f>[1]D03a!B36+[1]D03b!B36</f>
        <v>12675</v>
      </c>
      <c r="C36" s="752">
        <f>[1]D03a!C36+[1]D03b!C36</f>
        <v>11541</v>
      </c>
      <c r="D36" s="409">
        <f t="shared" si="0"/>
        <v>-8.946745562130177</v>
      </c>
      <c r="E36" s="752">
        <f>[1]D03a!E36+[1]D03b!E36</f>
        <v>10274016.539999999</v>
      </c>
      <c r="F36" s="752">
        <f>[1]D03a!F36+[1]D03b!F36</f>
        <v>9602390.379999999</v>
      </c>
      <c r="G36" s="409">
        <f t="shared" si="1"/>
        <v>-6.5371333342237365</v>
      </c>
    </row>
    <row r="37" spans="1:7" s="31" customFormat="1" ht="12.75">
      <c r="A37" s="447" t="s">
        <v>1230</v>
      </c>
      <c r="B37" s="752">
        <f>[1]D03a!B37+[1]D03b!B37</f>
        <v>2980</v>
      </c>
      <c r="C37" s="752">
        <f>[1]D03a!C37+[1]D03b!C37</f>
        <v>3046</v>
      </c>
      <c r="D37" s="409">
        <f t="shared" si="0"/>
        <v>2.2147651006711411</v>
      </c>
      <c r="E37" s="752">
        <f>[1]D03a!E37+[1]D03b!E37</f>
        <v>3320153.56</v>
      </c>
      <c r="F37" s="752">
        <f>[1]D03a!F37+[1]D03b!F37</f>
        <v>3476398.36</v>
      </c>
      <c r="G37" s="409">
        <f t="shared" si="1"/>
        <v>4.7059510102900122</v>
      </c>
    </row>
    <row r="38" spans="1:7" s="31" customFormat="1" ht="12.75">
      <c r="A38" s="447" t="s">
        <v>1231</v>
      </c>
      <c r="B38" s="752">
        <f>[1]D03a!B38+[1]D03b!B38</f>
        <v>6458</v>
      </c>
      <c r="C38" s="752">
        <f>[1]D03a!C38+[1]D03b!C38</f>
        <v>7071</v>
      </c>
      <c r="D38" s="409">
        <f t="shared" si="0"/>
        <v>9.4921028182099718</v>
      </c>
      <c r="E38" s="752">
        <f>[1]D03a!E38+[1]D03b!E38</f>
        <v>5911037.7400000002</v>
      </c>
      <c r="F38" s="752">
        <f>[1]D03a!F38+[1]D03b!F38</f>
        <v>7187769.3499999996</v>
      </c>
      <c r="G38" s="409">
        <f t="shared" si="1"/>
        <v>21.599111123252605</v>
      </c>
    </row>
    <row r="39" spans="1:7" s="31" customFormat="1" ht="12.75">
      <c r="A39" s="447" t="s">
        <v>1193</v>
      </c>
      <c r="B39" s="752">
        <f>[1]D03a!B39+[1]D03b!B39</f>
        <v>976</v>
      </c>
      <c r="C39" s="752">
        <f>[1]D03a!C39+[1]D03b!C39</f>
        <v>992</v>
      </c>
      <c r="D39" s="409">
        <f t="shared" si="0"/>
        <v>1.639344262295082</v>
      </c>
      <c r="E39" s="752">
        <f>[1]D03a!E39+[1]D03b!E39</f>
        <v>1006607.89</v>
      </c>
      <c r="F39" s="752">
        <f>[1]D03a!F39+[1]D03b!F39</f>
        <v>1152369.6299999999</v>
      </c>
      <c r="G39" s="409">
        <f t="shared" si="1"/>
        <v>14.480488524682622</v>
      </c>
    </row>
    <row r="40" spans="1:7" s="31" customFormat="1" ht="12.75">
      <c r="A40" s="447" t="s">
        <v>1194</v>
      </c>
      <c r="B40" s="752">
        <f>[1]D03a!B40+[1]D03b!B40</f>
        <v>0</v>
      </c>
      <c r="C40" s="752">
        <f>[1]D03a!C40+[1]D03b!C40</f>
        <v>0</v>
      </c>
      <c r="D40" s="409">
        <f t="shared" si="0"/>
        <v>0</v>
      </c>
      <c r="E40" s="752">
        <f>[1]D03a!E40+[1]D03b!E40</f>
        <v>0</v>
      </c>
      <c r="F40" s="752">
        <f>[1]D03a!F40+[1]D03b!F40</f>
        <v>0</v>
      </c>
      <c r="G40" s="409">
        <f t="shared" si="1"/>
        <v>0</v>
      </c>
    </row>
    <row r="41" spans="1:7" s="31" customFormat="1" ht="12.75">
      <c r="A41" s="447" t="s">
        <v>1195</v>
      </c>
      <c r="B41" s="752">
        <f>[1]D03a!B41+[1]D03b!B41</f>
        <v>419</v>
      </c>
      <c r="C41" s="752">
        <f>[1]D03a!C41+[1]D03b!C41</f>
        <v>461</v>
      </c>
      <c r="D41" s="409">
        <f t="shared" si="0"/>
        <v>10.023866348448687</v>
      </c>
      <c r="E41" s="752">
        <f>[1]D03a!E41+[1]D03b!E41</f>
        <v>152155.20000000001</v>
      </c>
      <c r="F41" s="752">
        <f>[1]D03a!F41+[1]D03b!F41</f>
        <v>187856.05</v>
      </c>
      <c r="G41" s="409">
        <f t="shared" si="1"/>
        <v>23.463443904644713</v>
      </c>
    </row>
    <row r="42" spans="1:7" s="31" customFormat="1" ht="12.75">
      <c r="A42" s="447" t="s">
        <v>1196</v>
      </c>
      <c r="B42" s="752">
        <f>[1]D03a!B42+[1]D03b!B42</f>
        <v>1243</v>
      </c>
      <c r="C42" s="752">
        <f>[1]D03a!C42+[1]D03b!C42</f>
        <v>1436</v>
      </c>
      <c r="D42" s="409">
        <f t="shared" si="0"/>
        <v>15.526950925181014</v>
      </c>
      <c r="E42" s="752">
        <f>[1]D03a!E42+[1]D03b!E42</f>
        <v>464488.44</v>
      </c>
      <c r="F42" s="752">
        <f>[1]D03a!F42+[1]D03b!F42</f>
        <v>575740.67999999993</v>
      </c>
      <c r="G42" s="409">
        <f t="shared" si="1"/>
        <v>23.95156271273402</v>
      </c>
    </row>
    <row r="43" spans="1:7" s="31" customFormat="1" ht="12.75">
      <c r="A43" s="447" t="s">
        <v>1232</v>
      </c>
      <c r="B43" s="752">
        <f>[1]D03a!B43+[1]D03b!B43</f>
        <v>409</v>
      </c>
      <c r="C43" s="752">
        <f>[1]D03a!C43+[1]D03b!C43</f>
        <v>435</v>
      </c>
      <c r="D43" s="409">
        <f t="shared" si="0"/>
        <v>6.3569682151589246</v>
      </c>
      <c r="E43" s="752">
        <f>[1]D03a!E43+[1]D03b!E43</f>
        <v>134528.9</v>
      </c>
      <c r="F43" s="752">
        <f>[1]D03a!F43+[1]D03b!F43</f>
        <v>149681.74</v>
      </c>
      <c r="G43" s="409">
        <f t="shared" si="1"/>
        <v>11.263631829294669</v>
      </c>
    </row>
    <row r="44" spans="1:7" s="31" customFormat="1" ht="12" customHeight="1">
      <c r="A44" s="447" t="s">
        <v>1198</v>
      </c>
      <c r="B44" s="752">
        <f>[1]D03a!B44+[1]D03b!B44</f>
        <v>2251</v>
      </c>
      <c r="C44" s="752">
        <f>[1]D03a!C44+[1]D03b!C44</f>
        <v>2283</v>
      </c>
      <c r="D44" s="409">
        <f t="shared" si="0"/>
        <v>1.4215904042647711</v>
      </c>
      <c r="E44" s="752">
        <f>[1]D03a!E44+[1]D03b!E44</f>
        <v>1687032.7</v>
      </c>
      <c r="F44" s="752">
        <f>[1]D03a!F44+[1]D03b!F44</f>
        <v>1829085.54</v>
      </c>
      <c r="G44" s="409">
        <f t="shared" si="1"/>
        <v>8.4202778049293343</v>
      </c>
    </row>
    <row r="45" spans="1:7" s="31" customFormat="1" ht="12.75">
      <c r="A45" s="31" t="s">
        <v>1199</v>
      </c>
      <c r="B45" s="752">
        <f>[1]D03a!B45+[1]D03b!B45</f>
        <v>2168</v>
      </c>
      <c r="C45" s="752">
        <f>[1]D03a!C45+[1]D03b!C45</f>
        <v>2482</v>
      </c>
      <c r="D45" s="409">
        <f t="shared" si="0"/>
        <v>14.48339483394834</v>
      </c>
      <c r="E45" s="752">
        <f>[1]D03a!E45+[1]D03b!E45</f>
        <v>5358273.21</v>
      </c>
      <c r="F45" s="752">
        <f>[1]D03a!F45+[1]D03b!F45</f>
        <v>7054619.959999999</v>
      </c>
      <c r="G45" s="409">
        <f t="shared" si="1"/>
        <v>31.658459423721681</v>
      </c>
    </row>
    <row r="46" spans="1:7" s="31" customFormat="1" ht="12.75">
      <c r="A46" s="31" t="s">
        <v>1200</v>
      </c>
      <c r="B46" s="752">
        <f>[1]D03a!B46+[1]D03b!B46</f>
        <v>108</v>
      </c>
      <c r="C46" s="752">
        <f>[1]D03a!C46+[1]D03b!C46</f>
        <v>121</v>
      </c>
      <c r="D46" s="409">
        <f t="shared" si="0"/>
        <v>12.037037037037036</v>
      </c>
      <c r="E46" s="752">
        <f>[1]D03a!E46+[1]D03b!E46</f>
        <v>224795.87</v>
      </c>
      <c r="F46" s="752">
        <f>[1]D03a!F46+[1]D03b!F46</f>
        <v>250792.06</v>
      </c>
      <c r="G46" s="409">
        <f t="shared" si="1"/>
        <v>11.56435391806798</v>
      </c>
    </row>
    <row r="47" spans="1:7" s="31" customFormat="1" ht="12.75">
      <c r="A47" s="31" t="s">
        <v>1201</v>
      </c>
      <c r="B47" s="752">
        <f>[1]D03a!B47+[1]D03b!B47</f>
        <v>0</v>
      </c>
      <c r="C47" s="752">
        <f>[1]D03a!C47+[1]D03b!C47</f>
        <v>38</v>
      </c>
      <c r="D47" s="409">
        <f t="shared" si="0"/>
        <v>0</v>
      </c>
      <c r="E47" s="752">
        <f>[1]D03a!E47+[1]D03b!E47</f>
        <v>2531.11</v>
      </c>
      <c r="F47" s="752">
        <f>[1]D03a!F47+[1]D03b!F47</f>
        <v>54281.14</v>
      </c>
      <c r="G47" s="409">
        <f t="shared" si="1"/>
        <v>2044.5587113953957</v>
      </c>
    </row>
    <row r="48" spans="1:7" s="31" customFormat="1" ht="12.75">
      <c r="A48" s="31" t="s">
        <v>1202</v>
      </c>
      <c r="B48" s="752">
        <f>[1]D03a!B48+[1]D03b!B48</f>
        <v>68</v>
      </c>
      <c r="C48" s="752">
        <f>[1]D03a!C48+[1]D03b!C48</f>
        <v>36</v>
      </c>
      <c r="D48" s="409">
        <f t="shared" si="0"/>
        <v>-47.058823529411768</v>
      </c>
      <c r="E48" s="752">
        <f>[1]D03a!E48+[1]D03b!E48</f>
        <v>78670.080000000002</v>
      </c>
      <c r="F48" s="752">
        <f>[1]D03a!F48+[1]D03b!F48</f>
        <v>52443.3</v>
      </c>
      <c r="G48" s="409">
        <f t="shared" si="1"/>
        <v>-33.337680602333187</v>
      </c>
    </row>
    <row r="49" spans="1:7" s="31" customFormat="1" ht="12.75">
      <c r="A49" s="31" t="s">
        <v>1203</v>
      </c>
      <c r="B49" s="752">
        <f>[1]D03a!B49+[1]D03b!B49</f>
        <v>8</v>
      </c>
      <c r="C49" s="752">
        <f>[1]D03a!C49+[1]D03b!C49</f>
        <v>48</v>
      </c>
      <c r="D49" s="409">
        <f t="shared" si="0"/>
        <v>500</v>
      </c>
      <c r="E49" s="752">
        <f>[1]D03a!E49+[1]D03b!E49</f>
        <v>16178.9</v>
      </c>
      <c r="F49" s="752">
        <f>[1]D03a!F49+[1]D03b!F49</f>
        <v>150238.46000000002</v>
      </c>
      <c r="G49" s="409">
        <f t="shared" si="1"/>
        <v>828.60738369110402</v>
      </c>
    </row>
    <row r="50" spans="1:7" s="31" customFormat="1" ht="12.75">
      <c r="A50" s="31" t="s">
        <v>1204</v>
      </c>
      <c r="B50" s="752">
        <f>[1]D03a!B50+[1]D03b!B50</f>
        <v>133</v>
      </c>
      <c r="C50" s="752">
        <f>[1]D03a!C50+[1]D03b!C50</f>
        <v>108</v>
      </c>
      <c r="D50" s="409">
        <f t="shared" si="0"/>
        <v>-18.796992481203006</v>
      </c>
      <c r="E50" s="752">
        <f>[1]D03a!E50+[1]D03b!E50</f>
        <v>317900.52</v>
      </c>
      <c r="F50" s="752">
        <f>[1]D03a!F50+[1]D03b!F50</f>
        <v>344746.48</v>
      </c>
      <c r="G50" s="409">
        <f t="shared" si="1"/>
        <v>8.4447675643940308</v>
      </c>
    </row>
    <row r="51" spans="1:7" s="31" customFormat="1" ht="12.75">
      <c r="A51" s="31" t="s">
        <v>1205</v>
      </c>
      <c r="B51" s="752">
        <f>[1]D03a!B51+[1]D03b!B51</f>
        <v>3</v>
      </c>
      <c r="C51" s="752">
        <f>[1]D03a!C51+[1]D03b!C51</f>
        <v>0</v>
      </c>
      <c r="D51" s="409">
        <f t="shared" si="0"/>
        <v>-100</v>
      </c>
      <c r="E51" s="752">
        <f>[1]D03a!E51+[1]D03b!E51</f>
        <v>10119.57</v>
      </c>
      <c r="F51" s="752">
        <f>[1]D03a!F51+[1]D03b!F51</f>
        <v>0</v>
      </c>
      <c r="G51" s="409">
        <f t="shared" si="1"/>
        <v>-100</v>
      </c>
    </row>
    <row r="52" spans="1:7" s="31" customFormat="1" ht="12.75">
      <c r="A52" s="31" t="s">
        <v>1206</v>
      </c>
      <c r="B52" s="752">
        <f>[1]D03a!B52+[1]D03b!B52</f>
        <v>54</v>
      </c>
      <c r="C52" s="752">
        <f>[1]D03a!C52+[1]D03b!C52</f>
        <v>56</v>
      </c>
      <c r="D52" s="409">
        <f t="shared" si="0"/>
        <v>3.7037037037037037</v>
      </c>
      <c r="E52" s="752">
        <f>[1]D03a!E52+[1]D03b!E52</f>
        <v>28519.23</v>
      </c>
      <c r="F52" s="752">
        <f>[1]D03a!F52+[1]D03b!F52</f>
        <v>43949.279999999999</v>
      </c>
      <c r="G52" s="409">
        <f t="shared" si="1"/>
        <v>54.104020339960094</v>
      </c>
    </row>
    <row r="53" spans="1:7" s="31" customFormat="1" ht="12.75">
      <c r="A53" s="31" t="s">
        <v>1207</v>
      </c>
      <c r="B53" s="752">
        <f>[1]D03a!B53+[1]D03b!B53</f>
        <v>319</v>
      </c>
      <c r="C53" s="752">
        <f>[1]D03a!C53+[1]D03b!C53</f>
        <v>351</v>
      </c>
      <c r="D53" s="409">
        <f t="shared" si="0"/>
        <v>10.031347962382446</v>
      </c>
      <c r="E53" s="752">
        <f>[1]D03a!E53+[1]D03b!E53</f>
        <v>297275.56999999995</v>
      </c>
      <c r="F53" s="752">
        <f>[1]D03a!F53+[1]D03b!F53</f>
        <v>336054.42</v>
      </c>
      <c r="G53" s="409">
        <f t="shared" si="1"/>
        <v>13.044748345785711</v>
      </c>
    </row>
    <row r="54" spans="1:7" s="31" customFormat="1" ht="12.75">
      <c r="A54" s="31" t="s">
        <v>1208</v>
      </c>
      <c r="B54" s="752">
        <f>[1]D03a!B54+[1]D03b!B54</f>
        <v>1305</v>
      </c>
      <c r="C54" s="752">
        <f>[1]D03a!C54+[1]D03b!C54</f>
        <v>1665</v>
      </c>
      <c r="D54" s="409">
        <f t="shared" si="0"/>
        <v>27.586206896551722</v>
      </c>
      <c r="E54" s="752">
        <f>[1]D03a!E54+[1]D03b!E54</f>
        <v>2929671.32</v>
      </c>
      <c r="F54" s="752">
        <f>[1]D03a!F54+[1]D03b!F54</f>
        <v>4692048.75</v>
      </c>
      <c r="G54" s="409">
        <f t="shared" si="1"/>
        <v>60.156148506106156</v>
      </c>
    </row>
    <row r="55" spans="1:7" s="31" customFormat="1" ht="12.75">
      <c r="A55" s="31" t="s">
        <v>1209</v>
      </c>
      <c r="B55" s="752">
        <f>[1]D03a!B55+[1]D03b!B55</f>
        <v>428</v>
      </c>
      <c r="C55" s="752">
        <f>[1]D03a!C55+[1]D03b!C55</f>
        <v>512</v>
      </c>
      <c r="D55" s="409">
        <f t="shared" si="0"/>
        <v>19.626168224299064</v>
      </c>
      <c r="E55" s="752">
        <f>[1]D03a!E55+[1]D03b!E55</f>
        <v>197376.92</v>
      </c>
      <c r="F55" s="752">
        <f>[1]D03a!F55+[1]D03b!F55</f>
        <v>258863.65</v>
      </c>
      <c r="G55" s="409">
        <f t="shared" si="1"/>
        <v>31.151935089472456</v>
      </c>
    </row>
    <row r="56" spans="1:7" s="31" customFormat="1" ht="12.75">
      <c r="A56" s="31" t="s">
        <v>1210</v>
      </c>
      <c r="B56" s="752">
        <f>[1]D03a!B56+[1]D03b!B56</f>
        <v>376</v>
      </c>
      <c r="C56" s="752">
        <f>[1]D03a!C56+[1]D03b!C56</f>
        <v>450</v>
      </c>
      <c r="D56" s="409">
        <f t="shared" si="0"/>
        <v>19.680851063829788</v>
      </c>
      <c r="E56" s="752">
        <f>[1]D03a!E56+[1]D03b!E56</f>
        <v>258652.79999999999</v>
      </c>
      <c r="F56" s="752">
        <f>[1]D03a!F56+[1]D03b!F56</f>
        <v>355755.32999999996</v>
      </c>
      <c r="G56" s="409">
        <f t="shared" si="1"/>
        <v>37.541650428682765</v>
      </c>
    </row>
    <row r="57" spans="1:7" s="31" customFormat="1" ht="12.75">
      <c r="A57" s="31" t="s">
        <v>1211</v>
      </c>
      <c r="B57" s="752">
        <f>[1]D03a!B57+[1]D03b!B57</f>
        <v>162</v>
      </c>
      <c r="C57" s="752">
        <f>[1]D03a!C57+[1]D03b!C57</f>
        <v>207</v>
      </c>
      <c r="D57" s="409">
        <f t="shared" si="0"/>
        <v>27.777777777777779</v>
      </c>
      <c r="E57" s="752">
        <f>[1]D03a!E57+[1]D03b!E57</f>
        <v>56867.55</v>
      </c>
      <c r="F57" s="752">
        <f>[1]D03a!F57+[1]D03b!F57</f>
        <v>81521.149999999994</v>
      </c>
      <c r="G57" s="409">
        <f t="shared" si="1"/>
        <v>43.35266773405921</v>
      </c>
    </row>
    <row r="58" spans="1:7" s="31" customFormat="1" ht="12.75">
      <c r="A58" s="31" t="s">
        <v>1212</v>
      </c>
      <c r="B58" s="752">
        <f>[1]D03a!B58+[1]D03b!B58</f>
        <v>413</v>
      </c>
      <c r="C58" s="752">
        <f>[1]D03a!C58+[1]D03b!C58</f>
        <v>443</v>
      </c>
      <c r="D58" s="409">
        <f t="shared" si="0"/>
        <v>7.2639225181598066</v>
      </c>
      <c r="E58" s="752">
        <f>[1]D03a!E58+[1]D03b!E58</f>
        <v>530860.69000000006</v>
      </c>
      <c r="F58" s="752">
        <f>[1]D03a!F58+[1]D03b!F58</f>
        <v>590232.97000000009</v>
      </c>
      <c r="G58" s="409">
        <f t="shared" si="1"/>
        <v>11.184154547212758</v>
      </c>
    </row>
    <row r="59" spans="1:7" s="31" customFormat="1" ht="13.5" customHeight="1">
      <c r="A59" s="31" t="s">
        <v>1213</v>
      </c>
      <c r="B59" s="752">
        <f>[1]D03a!B59+[1]D03b!B59</f>
        <v>1</v>
      </c>
      <c r="C59" s="752">
        <f>[1]D03a!C59+[1]D03b!C59</f>
        <v>4</v>
      </c>
      <c r="D59" s="409">
        <f t="shared" si="0"/>
        <v>300</v>
      </c>
      <c r="E59" s="752">
        <f>[1]D03a!E59+[1]D03b!E59</f>
        <v>1004.9</v>
      </c>
      <c r="F59" s="752">
        <f>[1]D03a!F59+[1]D03b!F59</f>
        <v>4097.99</v>
      </c>
      <c r="G59" s="409">
        <f t="shared" si="1"/>
        <v>307.80077619663643</v>
      </c>
    </row>
    <row r="60" spans="1:7" s="31" customFormat="1" ht="12.75">
      <c r="A60" s="31" t="s">
        <v>1214</v>
      </c>
      <c r="B60" s="752">
        <f>[1]D03a!B60+[1]D03b!B60</f>
        <v>230</v>
      </c>
      <c r="C60" s="752">
        <f>[1]D03a!C60+[1]D03b!C60</f>
        <v>227</v>
      </c>
      <c r="D60" s="409">
        <f t="shared" si="0"/>
        <v>-1.3043478260869565</v>
      </c>
      <c r="E60" s="752">
        <f>[1]D03a!E60+[1]D03b!E60</f>
        <v>115171.6</v>
      </c>
      <c r="F60" s="752">
        <f>[1]D03a!F60+[1]D03b!F60</f>
        <v>125103.83</v>
      </c>
      <c r="G60" s="409">
        <f t="shared" si="1"/>
        <v>8.6238534499824571</v>
      </c>
    </row>
    <row r="61" spans="1:7" s="31" customFormat="1" ht="12.75">
      <c r="A61" s="31" t="s">
        <v>1215</v>
      </c>
      <c r="B61" s="752">
        <f>[1]D03a!B61+[1]D03b!B61</f>
        <v>1120</v>
      </c>
      <c r="C61" s="752">
        <f>[1]D03a!C61+[1]D03b!C61</f>
        <v>1270</v>
      </c>
      <c r="D61" s="409">
        <f t="shared" si="0"/>
        <v>13.392857142857142</v>
      </c>
      <c r="E61" s="752">
        <f>[1]D03a!E61+[1]D03b!E61</f>
        <v>171984.41999999998</v>
      </c>
      <c r="F61" s="752">
        <f>[1]D03a!F61+[1]D03b!F61</f>
        <v>207411.20000000001</v>
      </c>
      <c r="G61" s="409">
        <f t="shared" si="1"/>
        <v>20.598830987132459</v>
      </c>
    </row>
    <row r="62" spans="1:7" s="31" customFormat="1" ht="12.75">
      <c r="A62" s="31" t="s">
        <v>1216</v>
      </c>
      <c r="B62" s="752">
        <f>[1]D03a!B62+[1]D03b!B62</f>
        <v>128</v>
      </c>
      <c r="C62" s="752">
        <f>[1]D03a!C62+[1]D03b!C62</f>
        <v>134</v>
      </c>
      <c r="D62" s="409">
        <f t="shared" si="0"/>
        <v>4.6875</v>
      </c>
      <c r="E62" s="752">
        <f>[1]D03a!E62+[1]D03b!E62</f>
        <v>92400.53</v>
      </c>
      <c r="F62" s="752">
        <f>[1]D03a!F62+[1]D03b!F62</f>
        <v>90583.5</v>
      </c>
      <c r="G62" s="409">
        <f t="shared" si="1"/>
        <v>-1.9664714044389127</v>
      </c>
    </row>
    <row r="63" spans="1:7" s="31" customFormat="1" ht="12.75">
      <c r="A63" s="31" t="s">
        <v>1217</v>
      </c>
      <c r="B63" s="752">
        <f>[1]D03a!B63+[1]D03b!B63</f>
        <v>847</v>
      </c>
      <c r="C63" s="752">
        <f>[1]D03a!C63+[1]D03b!C63</f>
        <v>939</v>
      </c>
      <c r="D63" s="409">
        <f t="shared" si="0"/>
        <v>10.861865407319954</v>
      </c>
      <c r="E63" s="752">
        <f>[1]D03a!E63+[1]D03b!E63</f>
        <v>204640.87</v>
      </c>
      <c r="F63" s="752">
        <f>[1]D03a!F63+[1]D03b!F63</f>
        <v>276797.95</v>
      </c>
      <c r="G63" s="409">
        <f t="shared" si="1"/>
        <v>35.260346576908134</v>
      </c>
    </row>
    <row r="64" spans="1:7" s="31" customFormat="1" ht="12.75">
      <c r="A64" s="31" t="s">
        <v>1218</v>
      </c>
      <c r="B64" s="752">
        <f>[1]D03a!B64+[1]D03b!B64</f>
        <v>1316</v>
      </c>
      <c r="C64" s="752">
        <f>[1]D03a!C64+[1]D03b!C64</f>
        <v>1643</v>
      </c>
      <c r="D64" s="409">
        <f t="shared" si="0"/>
        <v>24.848024316109424</v>
      </c>
      <c r="E64" s="752">
        <f>[1]D03a!E64+[1]D03b!E64</f>
        <v>404366.95999999996</v>
      </c>
      <c r="F64" s="752">
        <f>[1]D03a!F64+[1]D03b!F64</f>
        <v>617199.84000000008</v>
      </c>
      <c r="G64" s="409">
        <f t="shared" si="1"/>
        <v>52.633597957657109</v>
      </c>
    </row>
    <row r="65" spans="1:7" s="31" customFormat="1" ht="12.75">
      <c r="A65" s="448" t="s">
        <v>1219</v>
      </c>
      <c r="B65" s="752">
        <f>[1]D03a!B65+[1]D03b!B65</f>
        <v>50</v>
      </c>
      <c r="C65" s="752">
        <f>[1]D03a!C65+[1]D03b!C65</f>
        <v>35</v>
      </c>
      <c r="D65" s="409">
        <f t="shared" si="0"/>
        <v>-30</v>
      </c>
      <c r="E65" s="752">
        <f>[1]D03a!E65+[1]D03b!E65</f>
        <v>3881.76</v>
      </c>
      <c r="F65" s="752">
        <f>[1]D03a!F65+[1]D03b!F65</f>
        <v>2662.09</v>
      </c>
      <c r="G65" s="409">
        <f t="shared" si="1"/>
        <v>-31.420541197807179</v>
      </c>
    </row>
    <row r="66" spans="1:7" s="31" customFormat="1" ht="12.75">
      <c r="A66" s="448" t="s">
        <v>1220</v>
      </c>
      <c r="B66" s="752">
        <f>[1]D03a!B66+[1]D03b!B66</f>
        <v>111</v>
      </c>
      <c r="C66" s="752">
        <f>[1]D03a!C66+[1]D03b!C66</f>
        <v>123</v>
      </c>
      <c r="D66" s="409">
        <f t="shared" si="0"/>
        <v>10.810810810810811</v>
      </c>
      <c r="E66" s="752">
        <f>[1]D03a!E66+[1]D03b!E66</f>
        <v>27742.23</v>
      </c>
      <c r="F66" s="752">
        <f>[1]D03a!F66+[1]D03b!F66</f>
        <v>31488.89</v>
      </c>
      <c r="G66" s="409">
        <f t="shared" si="1"/>
        <v>13.505258949983473</v>
      </c>
    </row>
    <row r="67" spans="1:7" s="31" customFormat="1" ht="12.75">
      <c r="A67" s="31" t="s">
        <v>1221</v>
      </c>
      <c r="B67" s="752">
        <f>[1]D03a!B67+[1]D03b!B67</f>
        <v>1109</v>
      </c>
      <c r="C67" s="752">
        <f>[1]D03a!C67+[1]D03b!C67</f>
        <v>1535</v>
      </c>
      <c r="D67" s="409">
        <f t="shared" si="0"/>
        <v>38.412984670874664</v>
      </c>
      <c r="E67" s="752">
        <f>[1]D03a!E67+[1]D03b!E67</f>
        <v>64386.1</v>
      </c>
      <c r="F67" s="752">
        <f>[1]D03a!F67+[1]D03b!F67</f>
        <v>83070.679999999993</v>
      </c>
      <c r="G67" s="409">
        <f t="shared" si="1"/>
        <v>29.01958652566314</v>
      </c>
    </row>
    <row r="68" spans="1:7" s="31" customFormat="1" ht="12.75">
      <c r="A68" s="31" t="s">
        <v>1222</v>
      </c>
      <c r="B68" s="752">
        <f>[1]D03a!B68+[1]D03b!B68</f>
        <v>489</v>
      </c>
      <c r="C68" s="752">
        <f>[1]D03a!C68+[1]D03b!C68</f>
        <v>767</v>
      </c>
      <c r="D68" s="409">
        <f t="shared" si="0"/>
        <v>56.850715746421265</v>
      </c>
      <c r="E68" s="752">
        <f>[1]D03a!E68+[1]D03b!E68</f>
        <v>26743.58</v>
      </c>
      <c r="F68" s="752">
        <f>[1]D03a!F68+[1]D03b!F68</f>
        <v>41736.479999999996</v>
      </c>
      <c r="G68" s="409">
        <f t="shared" si="1"/>
        <v>56.061679102049894</v>
      </c>
    </row>
    <row r="69" spans="1:7" s="31" customFormat="1" ht="12.75">
      <c r="A69" s="31" t="s">
        <v>1223</v>
      </c>
      <c r="B69" s="752">
        <f>[1]D03a!B69+[1]D03b!B69</f>
        <v>516</v>
      </c>
      <c r="C69" s="752">
        <f>[1]D03a!C69+[1]D03b!C69</f>
        <v>687</v>
      </c>
      <c r="D69" s="409">
        <f t="shared" si="0"/>
        <v>33.139534883720927</v>
      </c>
      <c r="E69" s="752">
        <f>[1]D03a!E69+[1]D03b!E69</f>
        <v>46512.959999999999</v>
      </c>
      <c r="F69" s="752">
        <f>[1]D03a!F69+[1]D03b!F69</f>
        <v>56643.479999999996</v>
      </c>
      <c r="G69" s="409">
        <f t="shared" si="1"/>
        <v>21.779994220965506</v>
      </c>
    </row>
    <row r="70" spans="1:7" s="31" customFormat="1" ht="12.75">
      <c r="A70" s="31" t="s">
        <v>1224</v>
      </c>
      <c r="B70" s="752">
        <f>[1]D03a!B70+[1]D03b!B70</f>
        <v>98</v>
      </c>
      <c r="C70" s="752">
        <f>[1]D03a!C70+[1]D03b!C70</f>
        <v>254</v>
      </c>
      <c r="D70" s="409">
        <f t="shared" si="0"/>
        <v>159.18367346938774</v>
      </c>
      <c r="E70" s="752">
        <f>[1]D03a!E70+[1]D03b!E70</f>
        <v>7743.06</v>
      </c>
      <c r="F70" s="752">
        <f>[1]D03a!F70+[1]D03b!F70</f>
        <v>23682.04</v>
      </c>
      <c r="G70" s="409">
        <f t="shared" si="1"/>
        <v>205.84859215865561</v>
      </c>
    </row>
    <row r="71" spans="1:7" s="31" customFormat="1" ht="12.75">
      <c r="A71" s="31" t="s">
        <v>1225</v>
      </c>
      <c r="B71" s="752">
        <f>[1]D03a!B71+[1]D03b!B71</f>
        <v>184</v>
      </c>
      <c r="C71" s="752">
        <f>[1]D03a!C71+[1]D03b!C71</f>
        <v>318</v>
      </c>
      <c r="D71" s="409">
        <f t="shared" si="0"/>
        <v>72.826086956521735</v>
      </c>
      <c r="E71" s="752">
        <f>[1]D03a!E71+[1]D03b!E71</f>
        <v>14260.050000000001</v>
      </c>
      <c r="F71" s="752">
        <f>[1]D03a!F71+[1]D03b!F71</f>
        <v>31550.46</v>
      </c>
      <c r="G71" s="409">
        <f t="shared" si="1"/>
        <v>121.25069687693939</v>
      </c>
    </row>
    <row r="72" spans="1:7" s="31" customFormat="1" ht="12.75">
      <c r="A72" s="31" t="s">
        <v>1233</v>
      </c>
      <c r="B72" s="752">
        <f>[1]D03a!B72+[1]D03b!B72</f>
        <v>217</v>
      </c>
      <c r="C72" s="752">
        <f>[1]D03a!C72+[1]D03b!C72</f>
        <v>270</v>
      </c>
      <c r="D72" s="409">
        <f t="shared" si="0"/>
        <v>24.423963133640552</v>
      </c>
      <c r="E72" s="752">
        <f>[1]D03a!E72+[1]D03b!E72</f>
        <v>24527.27</v>
      </c>
      <c r="F72" s="752">
        <f>[1]D03a!F72+[1]D03b!F72</f>
        <v>32464.6</v>
      </c>
      <c r="G72" s="409">
        <f t="shared" si="1"/>
        <v>32.361245258848612</v>
      </c>
    </row>
    <row r="73" spans="1:7" s="31" customFormat="1" ht="12.75">
      <c r="A73" s="437" t="s">
        <v>26</v>
      </c>
      <c r="B73" s="449">
        <f>SUM(B11:B72)</f>
        <v>158019</v>
      </c>
      <c r="C73" s="449">
        <f>SUM(C11:C72)</f>
        <v>160761</v>
      </c>
      <c r="D73" s="417">
        <f>100*(C73-B73)/B73</f>
        <v>1.7352343705503768</v>
      </c>
      <c r="E73" s="449">
        <f>SUM(E11:E72)</f>
        <v>151126555.16000006</v>
      </c>
      <c r="F73" s="449">
        <f>SUM(F11:F72)</f>
        <v>160860794.50999999</v>
      </c>
      <c r="G73" s="417">
        <f>100*(F73-E73)/E73</f>
        <v>6.4411177371800363</v>
      </c>
    </row>
    <row r="74" spans="1:7">
      <c r="A74" s="439"/>
      <c r="B74" s="439"/>
      <c r="C74" s="439"/>
      <c r="D74" s="439"/>
      <c r="E74" s="439"/>
      <c r="F74" s="450"/>
      <c r="G74" s="439"/>
    </row>
    <row r="75" spans="1:7">
      <c r="A75" s="377" t="s">
        <v>845</v>
      </c>
      <c r="B75" s="324"/>
      <c r="C75" s="324"/>
      <c r="D75" s="451"/>
      <c r="E75" s="452"/>
      <c r="F75" s="324"/>
      <c r="G75" s="451"/>
    </row>
    <row r="76" spans="1:7">
      <c r="A76" s="5" t="s">
        <v>1665</v>
      </c>
      <c r="B76" s="324"/>
      <c r="C76" s="324"/>
      <c r="D76" s="324"/>
      <c r="E76" s="324"/>
      <c r="F76" s="324"/>
      <c r="G76" s="324"/>
    </row>
    <row r="78" spans="1:7">
      <c r="A78" s="912" t="s">
        <v>1159</v>
      </c>
      <c r="B78" s="912"/>
      <c r="C78" s="912"/>
      <c r="D78" s="912"/>
      <c r="E78" s="912"/>
      <c r="F78" s="912"/>
      <c r="G78" s="912"/>
    </row>
    <row r="79" spans="1:7">
      <c r="A79" s="912" t="s">
        <v>1608</v>
      </c>
      <c r="B79" s="912"/>
      <c r="C79" s="912"/>
      <c r="D79" s="912"/>
      <c r="E79" s="912"/>
      <c r="F79" s="912"/>
      <c r="G79" s="912"/>
    </row>
    <row r="80" spans="1:7">
      <c r="A80" s="912" t="s">
        <v>1516</v>
      </c>
      <c r="B80" s="912"/>
      <c r="C80" s="912"/>
      <c r="D80" s="912"/>
      <c r="E80" s="912"/>
      <c r="F80" s="912"/>
      <c r="G80" s="912"/>
    </row>
    <row r="81" spans="1:9">
      <c r="A81" s="958" t="s">
        <v>1606</v>
      </c>
      <c r="B81" s="958"/>
      <c r="C81" s="958"/>
      <c r="D81" s="958"/>
      <c r="E81" s="958"/>
      <c r="F81" s="958"/>
      <c r="G81" s="958"/>
    </row>
    <row r="82" spans="1:9" ht="15" thickBot="1">
      <c r="A82" s="317"/>
      <c r="B82" s="317"/>
      <c r="C82" s="317"/>
      <c r="D82" s="317"/>
      <c r="E82" s="259"/>
      <c r="F82" s="259"/>
      <c r="G82" s="259"/>
    </row>
    <row r="83" spans="1:9">
      <c r="A83" s="426"/>
      <c r="B83" s="919" t="s">
        <v>1161</v>
      </c>
      <c r="C83" s="919"/>
      <c r="D83" s="919"/>
      <c r="E83" s="918" t="s">
        <v>1162</v>
      </c>
      <c r="F83" s="919"/>
      <c r="G83" s="919"/>
    </row>
    <row r="84" spans="1:9">
      <c r="A84" s="427" t="s">
        <v>1228</v>
      </c>
      <c r="B84" s="600">
        <v>2017</v>
      </c>
      <c r="C84" s="555">
        <v>2018</v>
      </c>
      <c r="D84" s="500" t="s">
        <v>1057</v>
      </c>
      <c r="E84" s="600">
        <v>2017</v>
      </c>
      <c r="F84" s="555">
        <v>2018</v>
      </c>
      <c r="G84" s="500" t="s">
        <v>1057</v>
      </c>
    </row>
    <row r="85" spans="1:9">
      <c r="A85" s="428"/>
      <c r="B85" s="429" t="s">
        <v>1164</v>
      </c>
      <c r="C85" s="430" t="s">
        <v>1164</v>
      </c>
      <c r="D85" s="555" t="s">
        <v>6</v>
      </c>
      <c r="E85" s="404" t="s">
        <v>1607</v>
      </c>
      <c r="F85" s="404" t="s">
        <v>1607</v>
      </c>
      <c r="G85" s="555" t="s">
        <v>6</v>
      </c>
    </row>
    <row r="86" spans="1:9" ht="5.25" customHeight="1">
      <c r="A86" s="431"/>
    </row>
    <row r="87" spans="1:9">
      <c r="A87" s="422" t="s">
        <v>1165</v>
      </c>
      <c r="B87" s="329">
        <f>+B11</f>
        <v>56523</v>
      </c>
      <c r="C87" s="329">
        <f t="shared" ref="B87:C102" si="2">+C11</f>
        <v>55773</v>
      </c>
      <c r="D87" s="409">
        <f t="shared" ref="D87:D148" si="3">IFERROR(100*(C87-B87)/B87,0)</f>
        <v>-1.3268934769916672</v>
      </c>
      <c r="E87" s="329">
        <f>E11*'A02'!$L$12</f>
        <v>61037719.72564207</v>
      </c>
      <c r="F87" s="329">
        <f t="shared" ref="F87:F148" si="4">+F11</f>
        <v>60148213.100000001</v>
      </c>
      <c r="G87" s="409">
        <f t="shared" ref="G87:G148" si="5">IFERROR(100*(F87-E87)/E87,0)</f>
        <v>-1.4573064486031007</v>
      </c>
      <c r="I87" s="41"/>
    </row>
    <row r="88" spans="1:9">
      <c r="A88" s="422" t="s">
        <v>1166</v>
      </c>
      <c r="B88" s="329">
        <f t="shared" si="2"/>
        <v>16274</v>
      </c>
      <c r="C88" s="329">
        <f t="shared" si="2"/>
        <v>15777</v>
      </c>
      <c r="D88" s="409">
        <f t="shared" si="3"/>
        <v>-3.0539510876244318</v>
      </c>
      <c r="E88" s="329">
        <f>E12*'A02'!$L$12</f>
        <v>22963827.427427635</v>
      </c>
      <c r="F88" s="329">
        <f t="shared" si="4"/>
        <v>22503185.719999999</v>
      </c>
      <c r="G88" s="409">
        <f t="shared" si="5"/>
        <v>-2.0059448229324897</v>
      </c>
      <c r="I88" s="41"/>
    </row>
    <row r="89" spans="1:9">
      <c r="A89" s="422" t="s">
        <v>1167</v>
      </c>
      <c r="B89" s="329">
        <f t="shared" si="2"/>
        <v>73</v>
      </c>
      <c r="C89" s="329">
        <f t="shared" si="2"/>
        <v>58</v>
      </c>
      <c r="D89" s="409">
        <f t="shared" si="3"/>
        <v>-20.547945205479451</v>
      </c>
      <c r="E89" s="329">
        <f>E13*'A02'!$L$12</f>
        <v>74763.693876885445</v>
      </c>
      <c r="F89" s="329">
        <f t="shared" si="4"/>
        <v>52934.84</v>
      </c>
      <c r="G89" s="409">
        <f t="shared" si="5"/>
        <v>-29.197131314607553</v>
      </c>
      <c r="I89" s="41"/>
    </row>
    <row r="90" spans="1:9">
      <c r="A90" s="422" t="s">
        <v>1168</v>
      </c>
      <c r="B90" s="329">
        <f t="shared" si="2"/>
        <v>3</v>
      </c>
      <c r="C90" s="329">
        <f t="shared" si="2"/>
        <v>6</v>
      </c>
      <c r="D90" s="409">
        <f t="shared" si="3"/>
        <v>100</v>
      </c>
      <c r="E90" s="329">
        <f>E14*'A02'!$L$12</f>
        <v>10168.711960864248</v>
      </c>
      <c r="F90" s="329">
        <f t="shared" si="4"/>
        <v>6938.4</v>
      </c>
      <c r="G90" s="409">
        <f t="shared" si="5"/>
        <v>-31.767169463512868</v>
      </c>
      <c r="I90" s="41"/>
    </row>
    <row r="91" spans="1:9">
      <c r="A91" s="422" t="s">
        <v>1169</v>
      </c>
      <c r="B91" s="329">
        <f t="shared" si="2"/>
        <v>4086</v>
      </c>
      <c r="C91" s="329">
        <f t="shared" si="2"/>
        <v>3677</v>
      </c>
      <c r="D91" s="409">
        <f t="shared" si="3"/>
        <v>-10.009789525208028</v>
      </c>
      <c r="E91" s="329">
        <f>E15*'A02'!$L$12</f>
        <v>2716917.4006033428</v>
      </c>
      <c r="F91" s="329">
        <f t="shared" si="4"/>
        <v>2449499.86</v>
      </c>
      <c r="G91" s="409">
        <f t="shared" si="5"/>
        <v>-9.8426820242660984</v>
      </c>
      <c r="I91" s="41"/>
    </row>
    <row r="92" spans="1:9">
      <c r="A92" s="422" t="s">
        <v>1170</v>
      </c>
      <c r="B92" s="329">
        <f t="shared" si="2"/>
        <v>5367</v>
      </c>
      <c r="C92" s="329">
        <f t="shared" si="2"/>
        <v>5788</v>
      </c>
      <c r="D92" s="409">
        <f t="shared" si="3"/>
        <v>7.8442332774361843</v>
      </c>
      <c r="E92" s="329">
        <f>E16*'A02'!$L$12</f>
        <v>4732668.279869548</v>
      </c>
      <c r="F92" s="329">
        <f t="shared" si="4"/>
        <v>5420736.6600000001</v>
      </c>
      <c r="G92" s="409">
        <f t="shared" si="5"/>
        <v>14.538698667243546</v>
      </c>
      <c r="I92" s="41"/>
    </row>
    <row r="93" spans="1:9">
      <c r="A93" s="340" t="s">
        <v>1171</v>
      </c>
      <c r="B93" s="329">
        <f t="shared" si="2"/>
        <v>0</v>
      </c>
      <c r="C93" s="329">
        <f t="shared" si="2"/>
        <v>0</v>
      </c>
      <c r="D93" s="409">
        <f t="shared" si="3"/>
        <v>0</v>
      </c>
      <c r="E93" s="329">
        <f>E17*'A02'!$L$12</f>
        <v>0</v>
      </c>
      <c r="F93" s="329">
        <f t="shared" si="4"/>
        <v>0</v>
      </c>
      <c r="G93" s="409">
        <f t="shared" si="5"/>
        <v>0</v>
      </c>
      <c r="I93" s="41"/>
    </row>
    <row r="94" spans="1:9" ht="15" customHeight="1">
      <c r="A94" s="340" t="s">
        <v>1172</v>
      </c>
      <c r="B94" s="329">
        <f t="shared" si="2"/>
        <v>0</v>
      </c>
      <c r="C94" s="329">
        <f t="shared" si="2"/>
        <v>0</v>
      </c>
      <c r="D94" s="409">
        <f t="shared" si="3"/>
        <v>0</v>
      </c>
      <c r="E94" s="329">
        <f>E18*'A02'!$L$12</f>
        <v>0</v>
      </c>
      <c r="F94" s="329">
        <f t="shared" si="4"/>
        <v>0</v>
      </c>
      <c r="G94" s="409">
        <f t="shared" si="5"/>
        <v>0</v>
      </c>
      <c r="I94" s="41"/>
    </row>
    <row r="95" spans="1:9">
      <c r="A95" s="340" t="s">
        <v>1173</v>
      </c>
      <c r="B95" s="329">
        <f t="shared" si="2"/>
        <v>0</v>
      </c>
      <c r="C95" s="329">
        <f t="shared" si="2"/>
        <v>0</v>
      </c>
      <c r="D95" s="409">
        <f t="shared" si="3"/>
        <v>0</v>
      </c>
      <c r="E95" s="329">
        <f>E19*'A02'!$L$12</f>
        <v>0</v>
      </c>
      <c r="F95" s="329">
        <f t="shared" si="4"/>
        <v>0</v>
      </c>
      <c r="G95" s="409">
        <f t="shared" si="5"/>
        <v>0</v>
      </c>
      <c r="I95" s="41"/>
    </row>
    <row r="96" spans="1:9">
      <c r="A96" s="422" t="s">
        <v>1174</v>
      </c>
      <c r="B96" s="329">
        <f t="shared" si="2"/>
        <v>16</v>
      </c>
      <c r="C96" s="329">
        <f t="shared" si="2"/>
        <v>8</v>
      </c>
      <c r="D96" s="409">
        <f t="shared" si="3"/>
        <v>-50</v>
      </c>
      <c r="E96" s="329">
        <f>E20*'A02'!$L$12</f>
        <v>10685.717651854871</v>
      </c>
      <c r="F96" s="329">
        <f t="shared" si="4"/>
        <v>5339.8</v>
      </c>
      <c r="G96" s="409">
        <f t="shared" si="5"/>
        <v>-50.028625367308898</v>
      </c>
      <c r="I96" s="41"/>
    </row>
    <row r="97" spans="1:9">
      <c r="A97" s="422" t="s">
        <v>1175</v>
      </c>
      <c r="B97" s="329">
        <f t="shared" si="2"/>
        <v>5902</v>
      </c>
      <c r="C97" s="329">
        <f t="shared" si="2"/>
        <v>5930</v>
      </c>
      <c r="D97" s="409">
        <f t="shared" si="3"/>
        <v>0.47441545238902066</v>
      </c>
      <c r="E97" s="329">
        <f>E21*'A02'!$L$12</f>
        <v>3133125.1979779862</v>
      </c>
      <c r="F97" s="329">
        <f t="shared" si="4"/>
        <v>3149459.5999999996</v>
      </c>
      <c r="G97" s="409">
        <f t="shared" si="5"/>
        <v>0.52134533380776216</v>
      </c>
      <c r="I97" s="41"/>
    </row>
    <row r="98" spans="1:9">
      <c r="A98" s="422" t="s">
        <v>1176</v>
      </c>
      <c r="B98" s="329">
        <f t="shared" si="2"/>
        <v>1063</v>
      </c>
      <c r="C98" s="329">
        <f t="shared" si="2"/>
        <v>1052</v>
      </c>
      <c r="D98" s="409">
        <f t="shared" si="3"/>
        <v>-1.0348071495766697</v>
      </c>
      <c r="E98" s="329">
        <f>E22*'A02'!$L$12</f>
        <v>476317.44772931107</v>
      </c>
      <c r="F98" s="329">
        <f t="shared" si="4"/>
        <v>480174.15</v>
      </c>
      <c r="G98" s="409">
        <f t="shared" si="5"/>
        <v>0.80969158049417078</v>
      </c>
      <c r="I98" s="41"/>
    </row>
    <row r="99" spans="1:9">
      <c r="A99" s="422" t="s">
        <v>1177</v>
      </c>
      <c r="B99" s="329">
        <f t="shared" si="2"/>
        <v>2020</v>
      </c>
      <c r="C99" s="329">
        <f t="shared" si="2"/>
        <v>1918</v>
      </c>
      <c r="D99" s="409">
        <f t="shared" si="3"/>
        <v>-5.0495049504950495</v>
      </c>
      <c r="E99" s="329">
        <f>E23*'A02'!$L$12</f>
        <v>2176666.4953607824</v>
      </c>
      <c r="F99" s="329">
        <f t="shared" si="4"/>
        <v>2126124.7000000002</v>
      </c>
      <c r="G99" s="409">
        <f t="shared" si="5"/>
        <v>-2.3219815928854497</v>
      </c>
      <c r="I99" s="41"/>
    </row>
    <row r="100" spans="1:9">
      <c r="A100" s="422" t="s">
        <v>1178</v>
      </c>
      <c r="B100" s="329">
        <f t="shared" si="2"/>
        <v>4243</v>
      </c>
      <c r="C100" s="329">
        <f t="shared" si="2"/>
        <v>4273</v>
      </c>
      <c r="D100" s="409">
        <f t="shared" si="3"/>
        <v>0.70704690077775156</v>
      </c>
      <c r="E100" s="329">
        <f>E24*'A02'!$L$12</f>
        <v>1703180.1271422748</v>
      </c>
      <c r="F100" s="329">
        <f t="shared" si="4"/>
        <v>1893355.84</v>
      </c>
      <c r="G100" s="409">
        <f t="shared" si="5"/>
        <v>11.165918966939604</v>
      </c>
      <c r="I100" s="41"/>
    </row>
    <row r="101" spans="1:9">
      <c r="A101" s="422" t="s">
        <v>1179</v>
      </c>
      <c r="B101" s="329">
        <f t="shared" si="2"/>
        <v>609</v>
      </c>
      <c r="C101" s="329">
        <f t="shared" si="2"/>
        <v>860</v>
      </c>
      <c r="D101" s="409">
        <f t="shared" si="3"/>
        <v>41.215106732348112</v>
      </c>
      <c r="E101" s="329">
        <f>E25*'A02'!$L$12</f>
        <v>434700.84867509169</v>
      </c>
      <c r="F101" s="329">
        <f t="shared" si="4"/>
        <v>506783.05</v>
      </c>
      <c r="G101" s="409">
        <f t="shared" si="5"/>
        <v>16.582024522060383</v>
      </c>
      <c r="I101" s="41"/>
    </row>
    <row r="102" spans="1:9">
      <c r="A102" s="422" t="s">
        <v>1180</v>
      </c>
      <c r="B102" s="329">
        <f t="shared" si="2"/>
        <v>308</v>
      </c>
      <c r="C102" s="329">
        <f t="shared" si="2"/>
        <v>13142</v>
      </c>
      <c r="D102" s="409">
        <f t="shared" si="3"/>
        <v>4166.8831168831166</v>
      </c>
      <c r="E102" s="329">
        <f>E26*'A02'!$L$12</f>
        <v>44396.77392580513</v>
      </c>
      <c r="F102" s="329">
        <f t="shared" si="4"/>
        <v>11081549.9</v>
      </c>
      <c r="G102" s="409">
        <f t="shared" si="5"/>
        <v>24860.259316407162</v>
      </c>
      <c r="I102" s="41"/>
    </row>
    <row r="103" spans="1:9">
      <c r="A103" s="422" t="s">
        <v>1181</v>
      </c>
      <c r="B103" s="329">
        <f t="shared" ref="B103:C118" si="6">+B27</f>
        <v>19049</v>
      </c>
      <c r="C103" s="329">
        <f t="shared" si="6"/>
        <v>7342</v>
      </c>
      <c r="D103" s="409">
        <f t="shared" si="3"/>
        <v>-61.457294346159905</v>
      </c>
      <c r="E103" s="329">
        <f>E27*'A02'!$L$12</f>
        <v>15708468.187623318</v>
      </c>
      <c r="F103" s="329">
        <f t="shared" si="4"/>
        <v>6256132.7999999998</v>
      </c>
      <c r="G103" s="409">
        <f t="shared" si="5"/>
        <v>-60.173501799945079</v>
      </c>
      <c r="I103" s="41"/>
    </row>
    <row r="104" spans="1:9">
      <c r="A104" s="340" t="s">
        <v>1182</v>
      </c>
      <c r="B104" s="329">
        <f t="shared" si="6"/>
        <v>0</v>
      </c>
      <c r="C104" s="329">
        <f t="shared" si="6"/>
        <v>0</v>
      </c>
      <c r="D104" s="409">
        <f t="shared" si="3"/>
        <v>0</v>
      </c>
      <c r="E104" s="329">
        <f>E28*'A02'!$L$12</f>
        <v>0</v>
      </c>
      <c r="F104" s="329">
        <f t="shared" si="4"/>
        <v>0</v>
      </c>
      <c r="G104" s="409">
        <f t="shared" si="5"/>
        <v>0</v>
      </c>
      <c r="I104" s="41"/>
    </row>
    <row r="105" spans="1:9">
      <c r="A105" s="422" t="s">
        <v>1183</v>
      </c>
      <c r="B105" s="329">
        <f t="shared" si="6"/>
        <v>729</v>
      </c>
      <c r="C105" s="329">
        <f t="shared" si="6"/>
        <v>712</v>
      </c>
      <c r="D105" s="409">
        <f t="shared" si="3"/>
        <v>-2.3319615912208507</v>
      </c>
      <c r="E105" s="329">
        <f>E29*'A02'!$L$12</f>
        <v>729753.30718304112</v>
      </c>
      <c r="F105" s="329">
        <f t="shared" si="4"/>
        <v>712327.96</v>
      </c>
      <c r="G105" s="409">
        <f t="shared" si="5"/>
        <v>-2.3878407965433759</v>
      </c>
      <c r="I105" s="41"/>
    </row>
    <row r="106" spans="1:9">
      <c r="A106" s="422" t="s">
        <v>1184</v>
      </c>
      <c r="B106" s="329">
        <f t="shared" si="6"/>
        <v>1</v>
      </c>
      <c r="C106" s="329">
        <f t="shared" si="6"/>
        <v>4</v>
      </c>
      <c r="D106" s="409">
        <f t="shared" si="3"/>
        <v>300</v>
      </c>
      <c r="E106" s="329">
        <f>E30*'A02'!$L$12</f>
        <v>3325.0073379535261</v>
      </c>
      <c r="F106" s="329">
        <f t="shared" si="4"/>
        <v>13304.16</v>
      </c>
      <c r="G106" s="409">
        <f t="shared" si="5"/>
        <v>300.1242297464654</v>
      </c>
      <c r="I106" s="41"/>
    </row>
    <row r="107" spans="1:9">
      <c r="A107" s="340" t="s">
        <v>1185</v>
      </c>
      <c r="B107" s="329">
        <f t="shared" si="6"/>
        <v>0</v>
      </c>
      <c r="C107" s="329">
        <f t="shared" si="6"/>
        <v>0</v>
      </c>
      <c r="D107" s="409">
        <f t="shared" si="3"/>
        <v>0</v>
      </c>
      <c r="E107" s="329">
        <f>E31*'A02'!$L$12</f>
        <v>9684.4870933550756</v>
      </c>
      <c r="F107" s="329">
        <f t="shared" si="4"/>
        <v>0</v>
      </c>
      <c r="G107" s="409">
        <f t="shared" si="5"/>
        <v>-100</v>
      </c>
      <c r="I107" s="41"/>
    </row>
    <row r="108" spans="1:9">
      <c r="A108" s="340" t="s">
        <v>1229</v>
      </c>
      <c r="B108" s="329">
        <f t="shared" si="6"/>
        <v>0</v>
      </c>
      <c r="C108" s="329">
        <f t="shared" si="6"/>
        <v>0</v>
      </c>
      <c r="D108" s="409">
        <f t="shared" si="3"/>
        <v>0</v>
      </c>
      <c r="E108" s="329">
        <f>E32*'A02'!$L$12</f>
        <v>0</v>
      </c>
      <c r="F108" s="329">
        <f t="shared" si="4"/>
        <v>0</v>
      </c>
      <c r="G108" s="409">
        <f t="shared" si="5"/>
        <v>0</v>
      </c>
      <c r="I108" s="41"/>
    </row>
    <row r="109" spans="1:9">
      <c r="A109" s="447" t="s">
        <v>1187</v>
      </c>
      <c r="B109" s="329">
        <f t="shared" si="6"/>
        <v>2029</v>
      </c>
      <c r="C109" s="329">
        <f t="shared" si="6"/>
        <v>2220</v>
      </c>
      <c r="D109" s="409">
        <f t="shared" si="3"/>
        <v>9.4135041892557911</v>
      </c>
      <c r="E109" s="329">
        <f>E33*'A02'!$L$12</f>
        <v>3418483.610028537</v>
      </c>
      <c r="F109" s="329">
        <f t="shared" si="4"/>
        <v>3851052.6</v>
      </c>
      <c r="G109" s="409">
        <f t="shared" si="5"/>
        <v>12.653826647068584</v>
      </c>
      <c r="I109" s="41"/>
    </row>
    <row r="110" spans="1:9">
      <c r="A110" s="447" t="s">
        <v>1188</v>
      </c>
      <c r="B110" s="329">
        <f t="shared" si="6"/>
        <v>86</v>
      </c>
      <c r="C110" s="329">
        <f t="shared" si="6"/>
        <v>72</v>
      </c>
      <c r="D110" s="409">
        <f t="shared" si="3"/>
        <v>-16.279069767441861</v>
      </c>
      <c r="E110" s="329">
        <f>E34*'A02'!$L$12</f>
        <v>54444.721989400736</v>
      </c>
      <c r="F110" s="329">
        <f t="shared" si="4"/>
        <v>34980.93</v>
      </c>
      <c r="G110" s="409">
        <f t="shared" si="5"/>
        <v>-35.749639778103621</v>
      </c>
      <c r="I110" s="41"/>
    </row>
    <row r="111" spans="1:9">
      <c r="A111" s="447" t="s">
        <v>1189</v>
      </c>
      <c r="B111" s="329">
        <f t="shared" si="6"/>
        <v>266</v>
      </c>
      <c r="C111" s="329">
        <f t="shared" si="6"/>
        <v>161</v>
      </c>
      <c r="D111" s="409">
        <f t="shared" si="3"/>
        <v>-39.473684210526315</v>
      </c>
      <c r="E111" s="329">
        <f>E35*'A02'!$L$12</f>
        <v>220426.43178149205</v>
      </c>
      <c r="F111" s="329">
        <f t="shared" si="4"/>
        <v>117368.73000000001</v>
      </c>
      <c r="G111" s="409">
        <f t="shared" si="5"/>
        <v>-46.753785808978108</v>
      </c>
      <c r="I111" s="41"/>
    </row>
    <row r="112" spans="1:9">
      <c r="A112" s="447" t="s">
        <v>1236</v>
      </c>
      <c r="B112" s="329">
        <f t="shared" si="6"/>
        <v>12675</v>
      </c>
      <c r="C112" s="329">
        <f t="shared" si="6"/>
        <v>11541</v>
      </c>
      <c r="D112" s="409">
        <f t="shared" si="3"/>
        <v>-8.946745562130177</v>
      </c>
      <c r="E112" s="329">
        <f>E36*'A02'!$L$12</f>
        <v>10537882.435646147</v>
      </c>
      <c r="F112" s="329">
        <f t="shared" si="4"/>
        <v>9602390.379999999</v>
      </c>
      <c r="G112" s="409">
        <f t="shared" si="5"/>
        <v>-8.87741974119667</v>
      </c>
      <c r="I112" s="41"/>
    </row>
    <row r="113" spans="1:9">
      <c r="A113" s="447" t="s">
        <v>1230</v>
      </c>
      <c r="B113" s="329">
        <f t="shared" si="6"/>
        <v>2980</v>
      </c>
      <c r="C113" s="329">
        <f t="shared" si="6"/>
        <v>3046</v>
      </c>
      <c r="D113" s="409">
        <f t="shared" si="3"/>
        <v>2.2147651006711411</v>
      </c>
      <c r="E113" s="329">
        <f>E37*'A02'!$L$12</f>
        <v>3405424.5238320422</v>
      </c>
      <c r="F113" s="329">
        <f t="shared" si="4"/>
        <v>3476398.36</v>
      </c>
      <c r="G113" s="409">
        <f t="shared" si="5"/>
        <v>2.0841406312565249</v>
      </c>
      <c r="I113" s="41"/>
    </row>
    <row r="114" spans="1:9">
      <c r="A114" s="447" t="s">
        <v>1231</v>
      </c>
      <c r="B114" s="329">
        <f t="shared" si="6"/>
        <v>6458</v>
      </c>
      <c r="C114" s="329">
        <f t="shared" si="6"/>
        <v>7071</v>
      </c>
      <c r="D114" s="409">
        <f t="shared" si="3"/>
        <v>9.4921028182099718</v>
      </c>
      <c r="E114" s="329">
        <f>E38*'A02'!$L$12</f>
        <v>6062849.9607990216</v>
      </c>
      <c r="F114" s="329">
        <f t="shared" si="4"/>
        <v>7187769.3499999996</v>
      </c>
      <c r="G114" s="409">
        <f t="shared" si="5"/>
        <v>18.554300312137777</v>
      </c>
      <c r="I114" s="41"/>
    </row>
    <row r="115" spans="1:9">
      <c r="A115" s="447" t="s">
        <v>1193</v>
      </c>
      <c r="B115" s="329">
        <f t="shared" si="6"/>
        <v>976</v>
      </c>
      <c r="C115" s="329">
        <f t="shared" si="6"/>
        <v>992</v>
      </c>
      <c r="D115" s="409">
        <f t="shared" si="3"/>
        <v>1.639344262295082</v>
      </c>
      <c r="E115" s="329">
        <f>E39*'A02'!$L$12</f>
        <v>1032460.4367060742</v>
      </c>
      <c r="F115" s="329">
        <f t="shared" si="4"/>
        <v>1152369.6299999999</v>
      </c>
      <c r="G115" s="409">
        <f t="shared" si="5"/>
        <v>11.613926212657585</v>
      </c>
      <c r="I115" s="41"/>
    </row>
    <row r="116" spans="1:9">
      <c r="A116" s="447" t="s">
        <v>1194</v>
      </c>
      <c r="B116" s="329">
        <f t="shared" si="6"/>
        <v>0</v>
      </c>
      <c r="C116" s="329">
        <f t="shared" si="6"/>
        <v>0</v>
      </c>
      <c r="D116" s="409">
        <f t="shared" si="3"/>
        <v>0</v>
      </c>
      <c r="E116" s="329">
        <f>E40*'A02'!$L$12</f>
        <v>0</v>
      </c>
      <c r="F116" s="329">
        <f t="shared" si="4"/>
        <v>0</v>
      </c>
      <c r="G116" s="409">
        <f t="shared" si="5"/>
        <v>0</v>
      </c>
      <c r="I116" s="41"/>
    </row>
    <row r="117" spans="1:9">
      <c r="A117" s="447" t="s">
        <v>1195</v>
      </c>
      <c r="B117" s="329">
        <f t="shared" si="6"/>
        <v>419</v>
      </c>
      <c r="C117" s="329">
        <f t="shared" si="6"/>
        <v>461</v>
      </c>
      <c r="D117" s="409">
        <f t="shared" si="3"/>
        <v>10.023866348448687</v>
      </c>
      <c r="E117" s="329">
        <f>E41*'A02'!$L$12</f>
        <v>156062.97725234408</v>
      </c>
      <c r="F117" s="329">
        <f t="shared" si="4"/>
        <v>187856.05</v>
      </c>
      <c r="G117" s="409">
        <f t="shared" si="5"/>
        <v>20.371950674917922</v>
      </c>
      <c r="I117" s="41"/>
    </row>
    <row r="118" spans="1:9">
      <c r="A118" s="447" t="s">
        <v>1196</v>
      </c>
      <c r="B118" s="329">
        <f t="shared" si="6"/>
        <v>1243</v>
      </c>
      <c r="C118" s="329">
        <f t="shared" si="6"/>
        <v>1436</v>
      </c>
      <c r="D118" s="409">
        <f t="shared" si="3"/>
        <v>15.526950925181014</v>
      </c>
      <c r="E118" s="329">
        <f>E42*'A02'!$L$12</f>
        <v>476417.82105177332</v>
      </c>
      <c r="F118" s="329">
        <f t="shared" si="4"/>
        <v>575740.67999999993</v>
      </c>
      <c r="G118" s="409">
        <f t="shared" si="5"/>
        <v>20.847847112216439</v>
      </c>
      <c r="I118" s="41"/>
    </row>
    <row r="119" spans="1:9">
      <c r="A119" s="447" t="s">
        <v>1232</v>
      </c>
      <c r="B119" s="329">
        <f t="shared" ref="B119:C134" si="7">+B43</f>
        <v>409</v>
      </c>
      <c r="C119" s="329">
        <f t="shared" si="7"/>
        <v>435</v>
      </c>
      <c r="D119" s="409">
        <f t="shared" si="3"/>
        <v>6.3569682151589246</v>
      </c>
      <c r="E119" s="329">
        <f>E43*'A02'!$L$12</f>
        <v>137983.98385650222</v>
      </c>
      <c r="F119" s="329">
        <f t="shared" si="4"/>
        <v>149681.74</v>
      </c>
      <c r="G119" s="409">
        <f t="shared" si="5"/>
        <v>8.4776187906438203</v>
      </c>
      <c r="I119" s="41"/>
    </row>
    <row r="120" spans="1:9">
      <c r="A120" s="447" t="s">
        <v>1198</v>
      </c>
      <c r="B120" s="329">
        <f t="shared" si="7"/>
        <v>2251</v>
      </c>
      <c r="C120" s="329">
        <f t="shared" si="7"/>
        <v>2283</v>
      </c>
      <c r="D120" s="409">
        <f t="shared" si="3"/>
        <v>1.4215904042647711</v>
      </c>
      <c r="E120" s="329">
        <f>E44*'A02'!$L$12</f>
        <v>1730360.4864247858</v>
      </c>
      <c r="F120" s="329">
        <f t="shared" si="4"/>
        <v>1829085.54</v>
      </c>
      <c r="G120" s="409">
        <f t="shared" si="5"/>
        <v>5.7054616277788854</v>
      </c>
      <c r="I120" s="41"/>
    </row>
    <row r="121" spans="1:9">
      <c r="A121" s="31" t="s">
        <v>1199</v>
      </c>
      <c r="B121" s="329">
        <f t="shared" si="7"/>
        <v>2168</v>
      </c>
      <c r="C121" s="329">
        <f t="shared" si="7"/>
        <v>2482</v>
      </c>
      <c r="D121" s="409">
        <f t="shared" si="3"/>
        <v>14.48339483394834</v>
      </c>
      <c r="E121" s="329">
        <f>E45*'A02'!$L$12</f>
        <v>5495888.8692865875</v>
      </c>
      <c r="F121" s="329">
        <f t="shared" si="4"/>
        <v>7054619.959999999</v>
      </c>
      <c r="G121" s="409">
        <f t="shared" si="5"/>
        <v>28.361765089979848</v>
      </c>
      <c r="I121" s="41"/>
    </row>
    <row r="122" spans="1:9">
      <c r="A122" s="31" t="s">
        <v>1200</v>
      </c>
      <c r="B122" s="329">
        <f t="shared" si="7"/>
        <v>108</v>
      </c>
      <c r="C122" s="329">
        <f t="shared" si="7"/>
        <v>121</v>
      </c>
      <c r="D122" s="409">
        <f t="shared" si="3"/>
        <v>12.037037037037036</v>
      </c>
      <c r="E122" s="329">
        <f>E46*'A02'!$L$12</f>
        <v>230569.26576437015</v>
      </c>
      <c r="F122" s="329">
        <f t="shared" si="4"/>
        <v>250792.06</v>
      </c>
      <c r="G122" s="409">
        <f t="shared" si="5"/>
        <v>8.7708108748095217</v>
      </c>
      <c r="I122" s="41"/>
    </row>
    <row r="123" spans="1:9">
      <c r="A123" s="31" t="s">
        <v>1201</v>
      </c>
      <c r="B123" s="329">
        <f t="shared" si="7"/>
        <v>0</v>
      </c>
      <c r="C123" s="329">
        <f t="shared" si="7"/>
        <v>38</v>
      </c>
      <c r="D123" s="409">
        <f t="shared" si="3"/>
        <v>0</v>
      </c>
      <c r="E123" s="329">
        <f>E47*'A02'!$L$12</f>
        <v>2596.1160864247859</v>
      </c>
      <c r="F123" s="329">
        <f t="shared" si="4"/>
        <v>54281.14</v>
      </c>
      <c r="G123" s="409">
        <f t="shared" si="5"/>
        <v>1990.8595067777846</v>
      </c>
      <c r="I123" s="41"/>
    </row>
    <row r="124" spans="1:9">
      <c r="A124" s="31" t="s">
        <v>1202</v>
      </c>
      <c r="B124" s="329">
        <f t="shared" si="7"/>
        <v>68</v>
      </c>
      <c r="C124" s="329">
        <f t="shared" si="7"/>
        <v>36</v>
      </c>
      <c r="D124" s="409">
        <f t="shared" si="3"/>
        <v>-47.058823529411768</v>
      </c>
      <c r="E124" s="329">
        <f>E48*'A02'!$L$12</f>
        <v>80690.550868324499</v>
      </c>
      <c r="F124" s="329">
        <f t="shared" si="4"/>
        <v>52443.3</v>
      </c>
      <c r="G124" s="409">
        <f t="shared" si="5"/>
        <v>-35.00688812302198</v>
      </c>
      <c r="I124" s="41"/>
    </row>
    <row r="125" spans="1:9">
      <c r="A125" s="31" t="s">
        <v>1203</v>
      </c>
      <c r="B125" s="329">
        <f t="shared" si="7"/>
        <v>8</v>
      </c>
      <c r="C125" s="329">
        <f t="shared" si="7"/>
        <v>48</v>
      </c>
      <c r="D125" s="409">
        <f t="shared" si="3"/>
        <v>500</v>
      </c>
      <c r="E125" s="329">
        <f>E49*'A02'!$L$12</f>
        <v>16594.42005707297</v>
      </c>
      <c r="F125" s="329">
        <f t="shared" si="4"/>
        <v>150238.46000000002</v>
      </c>
      <c r="G125" s="409">
        <f t="shared" si="5"/>
        <v>805.35529101521388</v>
      </c>
      <c r="I125" s="41"/>
    </row>
    <row r="126" spans="1:9">
      <c r="A126" s="31" t="s">
        <v>1204</v>
      </c>
      <c r="B126" s="329">
        <f t="shared" si="7"/>
        <v>133</v>
      </c>
      <c r="C126" s="329">
        <f t="shared" si="7"/>
        <v>108</v>
      </c>
      <c r="D126" s="409">
        <f t="shared" si="3"/>
        <v>-18.796992481203006</v>
      </c>
      <c r="E126" s="329">
        <f>E50*'A02'!$L$12</f>
        <v>326065.10734610684</v>
      </c>
      <c r="F126" s="329">
        <f t="shared" si="4"/>
        <v>344746.48</v>
      </c>
      <c r="G126" s="409">
        <f t="shared" si="5"/>
        <v>5.7293381698960832</v>
      </c>
      <c r="I126" s="41"/>
    </row>
    <row r="127" spans="1:9">
      <c r="A127" s="31" t="s">
        <v>1205</v>
      </c>
      <c r="B127" s="329">
        <f t="shared" si="7"/>
        <v>3</v>
      </c>
      <c r="C127" s="329">
        <f t="shared" si="7"/>
        <v>0</v>
      </c>
      <c r="D127" s="409">
        <f t="shared" si="3"/>
        <v>-100</v>
      </c>
      <c r="E127" s="329">
        <f>E51*'A02'!$L$12</f>
        <v>10379.469270281288</v>
      </c>
      <c r="F127" s="329">
        <f t="shared" si="4"/>
        <v>0</v>
      </c>
      <c r="G127" s="409">
        <f t="shared" si="5"/>
        <v>-100</v>
      </c>
      <c r="I127" s="41"/>
    </row>
    <row r="128" spans="1:9">
      <c r="A128" s="31" t="s">
        <v>1206</v>
      </c>
      <c r="B128" s="329">
        <f t="shared" si="7"/>
        <v>54</v>
      </c>
      <c r="C128" s="329">
        <f t="shared" si="7"/>
        <v>56</v>
      </c>
      <c r="D128" s="409">
        <f t="shared" si="3"/>
        <v>3.7037037037037037</v>
      </c>
      <c r="E128" s="329">
        <f>E52*'A02'!$L$12</f>
        <v>29251.684745209946</v>
      </c>
      <c r="F128" s="329">
        <f t="shared" si="4"/>
        <v>43949.279999999999</v>
      </c>
      <c r="G128" s="409">
        <f t="shared" si="5"/>
        <v>50.24529487039829</v>
      </c>
      <c r="I128" s="41"/>
    </row>
    <row r="129" spans="1:9">
      <c r="A129" s="31" t="s">
        <v>1207</v>
      </c>
      <c r="B129" s="329">
        <f t="shared" si="7"/>
        <v>319</v>
      </c>
      <c r="C129" s="329">
        <f t="shared" si="7"/>
        <v>351</v>
      </c>
      <c r="D129" s="409">
        <f t="shared" si="3"/>
        <v>10.031347962382446</v>
      </c>
      <c r="E129" s="329">
        <f>E53*'A02'!$L$12</f>
        <v>304910.45011006924</v>
      </c>
      <c r="F129" s="329">
        <f t="shared" si="4"/>
        <v>336054.42</v>
      </c>
      <c r="G129" s="409">
        <f t="shared" si="5"/>
        <v>10.214136602628122</v>
      </c>
      <c r="I129" s="41"/>
    </row>
    <row r="130" spans="1:9">
      <c r="A130" s="31" t="s">
        <v>1208</v>
      </c>
      <c r="B130" s="329">
        <f t="shared" si="7"/>
        <v>1305</v>
      </c>
      <c r="C130" s="329">
        <f t="shared" si="7"/>
        <v>1665</v>
      </c>
      <c r="D130" s="409">
        <f t="shared" si="3"/>
        <v>27.586206896551722</v>
      </c>
      <c r="E130" s="329">
        <f>E54*'A02'!$L$12</f>
        <v>3004913.5919771707</v>
      </c>
      <c r="F130" s="329">
        <f t="shared" si="4"/>
        <v>4692048.75</v>
      </c>
      <c r="G130" s="409">
        <f t="shared" si="5"/>
        <v>56.145879286756113</v>
      </c>
      <c r="I130" s="41"/>
    </row>
    <row r="131" spans="1:9">
      <c r="A131" s="31" t="s">
        <v>1209</v>
      </c>
      <c r="B131" s="329">
        <f t="shared" si="7"/>
        <v>428</v>
      </c>
      <c r="C131" s="329">
        <f t="shared" si="7"/>
        <v>512</v>
      </c>
      <c r="D131" s="409">
        <f t="shared" si="3"/>
        <v>19.626168224299064</v>
      </c>
      <c r="E131" s="329">
        <f>E55*'A02'!$L$12</f>
        <v>202446.11933143091</v>
      </c>
      <c r="F131" s="329">
        <f t="shared" si="4"/>
        <v>258863.65</v>
      </c>
      <c r="G131" s="409">
        <f t="shared" si="5"/>
        <v>27.867923996214603</v>
      </c>
      <c r="I131" s="41"/>
    </row>
    <row r="132" spans="1:9">
      <c r="A132" s="31" t="s">
        <v>1210</v>
      </c>
      <c r="B132" s="329">
        <f t="shared" si="7"/>
        <v>376</v>
      </c>
      <c r="C132" s="329">
        <f t="shared" si="7"/>
        <v>450</v>
      </c>
      <c r="D132" s="409">
        <f t="shared" si="3"/>
        <v>19.680851063829788</v>
      </c>
      <c r="E132" s="329">
        <f>E56*'A02'!$L$12</f>
        <v>265295.73779046064</v>
      </c>
      <c r="F132" s="329">
        <f t="shared" si="4"/>
        <v>355755.32999999996</v>
      </c>
      <c r="G132" s="409">
        <f t="shared" si="5"/>
        <v>34.097642488695882</v>
      </c>
      <c r="I132" s="41"/>
    </row>
    <row r="133" spans="1:9">
      <c r="A133" s="31" t="s">
        <v>1211</v>
      </c>
      <c r="B133" s="329">
        <f t="shared" si="7"/>
        <v>162</v>
      </c>
      <c r="C133" s="329">
        <f t="shared" si="7"/>
        <v>207</v>
      </c>
      <c r="D133" s="409">
        <f t="shared" si="3"/>
        <v>27.777777777777779</v>
      </c>
      <c r="E133" s="329">
        <f>E57*'A02'!$L$12</f>
        <v>58328.070036689773</v>
      </c>
      <c r="F133" s="329">
        <f t="shared" si="4"/>
        <v>81521.149999999994</v>
      </c>
      <c r="G133" s="409">
        <f t="shared" si="5"/>
        <v>39.763153398905899</v>
      </c>
      <c r="I133" s="41"/>
    </row>
    <row r="134" spans="1:9">
      <c r="A134" s="31" t="s">
        <v>1212</v>
      </c>
      <c r="B134" s="329">
        <f t="shared" si="7"/>
        <v>413</v>
      </c>
      <c r="C134" s="329">
        <f t="shared" si="7"/>
        <v>443</v>
      </c>
      <c r="D134" s="409">
        <f t="shared" si="3"/>
        <v>7.2639225181598066</v>
      </c>
      <c r="E134" s="329">
        <f>E58*'A02'!$L$12</f>
        <v>544494.69875254796</v>
      </c>
      <c r="F134" s="329">
        <f t="shared" si="4"/>
        <v>590232.97000000009</v>
      </c>
      <c r="G134" s="409">
        <f t="shared" si="5"/>
        <v>8.4001315994884322</v>
      </c>
      <c r="I134" s="41"/>
    </row>
    <row r="135" spans="1:9">
      <c r="A135" s="31" t="s">
        <v>1213</v>
      </c>
      <c r="B135" s="329">
        <f t="shared" ref="B135:C147" si="8">+B59</f>
        <v>1</v>
      </c>
      <c r="C135" s="329">
        <f t="shared" si="8"/>
        <v>4</v>
      </c>
      <c r="D135" s="409">
        <f t="shared" si="3"/>
        <v>300</v>
      </c>
      <c r="E135" s="329">
        <f>E59*'A02'!$L$12</f>
        <v>1030.7086832450061</v>
      </c>
      <c r="F135" s="329">
        <f t="shared" si="4"/>
        <v>4097.99</v>
      </c>
      <c r="G135" s="409">
        <f t="shared" si="5"/>
        <v>297.58954849377949</v>
      </c>
      <c r="I135" s="41"/>
    </row>
    <row r="136" spans="1:9">
      <c r="A136" s="31" t="s">
        <v>1214</v>
      </c>
      <c r="B136" s="329">
        <f t="shared" si="8"/>
        <v>230</v>
      </c>
      <c r="C136" s="329">
        <f t="shared" si="8"/>
        <v>227</v>
      </c>
      <c r="D136" s="409">
        <f t="shared" si="3"/>
        <v>-1.3043478260869565</v>
      </c>
      <c r="E136" s="329">
        <f>E60*'A02'!$L$12</f>
        <v>118129.53346922137</v>
      </c>
      <c r="F136" s="329">
        <f t="shared" si="4"/>
        <v>125103.83</v>
      </c>
      <c r="G136" s="409">
        <f t="shared" si="5"/>
        <v>5.90393979046382</v>
      </c>
      <c r="I136" s="41"/>
    </row>
    <row r="137" spans="1:9">
      <c r="A137" s="31" t="s">
        <v>1215</v>
      </c>
      <c r="B137" s="329">
        <f t="shared" si="8"/>
        <v>1120</v>
      </c>
      <c r="C137" s="329">
        <f t="shared" si="8"/>
        <v>1270</v>
      </c>
      <c r="D137" s="409">
        <f t="shared" si="3"/>
        <v>13.392857142857142</v>
      </c>
      <c r="E137" s="329">
        <f>E61*'A02'!$L$12</f>
        <v>176401.46788422338</v>
      </c>
      <c r="F137" s="329">
        <f t="shared" si="4"/>
        <v>207411.20000000001</v>
      </c>
      <c r="G137" s="409">
        <f t="shared" si="5"/>
        <v>17.579066936182798</v>
      </c>
      <c r="I137" s="41"/>
    </row>
    <row r="138" spans="1:9">
      <c r="A138" s="31" t="s">
        <v>1216</v>
      </c>
      <c r="B138" s="329">
        <f t="shared" si="8"/>
        <v>128</v>
      </c>
      <c r="C138" s="329">
        <f t="shared" si="8"/>
        <v>134</v>
      </c>
      <c r="D138" s="409">
        <f t="shared" si="3"/>
        <v>4.6875</v>
      </c>
      <c r="E138" s="329">
        <f>E62*'A02'!$L$12</f>
        <v>94773.637782307371</v>
      </c>
      <c r="F138" s="329">
        <f t="shared" si="4"/>
        <v>90583.5</v>
      </c>
      <c r="G138" s="409">
        <f t="shared" si="5"/>
        <v>-4.4212060234851496</v>
      </c>
      <c r="I138" s="41"/>
    </row>
    <row r="139" spans="1:9">
      <c r="A139" s="31" t="s">
        <v>1217</v>
      </c>
      <c r="B139" s="329">
        <f t="shared" si="8"/>
        <v>847</v>
      </c>
      <c r="C139" s="329">
        <f t="shared" si="8"/>
        <v>939</v>
      </c>
      <c r="D139" s="409">
        <f t="shared" si="3"/>
        <v>10.861865407319954</v>
      </c>
      <c r="E139" s="329">
        <f>E63*'A02'!$L$12</f>
        <v>209896.62817774154</v>
      </c>
      <c r="F139" s="329">
        <f t="shared" si="4"/>
        <v>276797.95</v>
      </c>
      <c r="G139" s="409">
        <f t="shared" si="5"/>
        <v>31.873461905069806</v>
      </c>
      <c r="I139" s="41"/>
    </row>
    <row r="140" spans="1:9">
      <c r="A140" s="31" t="s">
        <v>1218</v>
      </c>
      <c r="B140" s="329">
        <f t="shared" si="8"/>
        <v>1316</v>
      </c>
      <c r="C140" s="329">
        <f t="shared" si="8"/>
        <v>1643</v>
      </c>
      <c r="D140" s="409">
        <f t="shared" si="3"/>
        <v>24.848024316109424</v>
      </c>
      <c r="E140" s="329">
        <f>E64*'A02'!$L$12</f>
        <v>414752.25086017116</v>
      </c>
      <c r="F140" s="329">
        <f t="shared" si="4"/>
        <v>617199.84000000008</v>
      </c>
      <c r="G140" s="409">
        <f t="shared" si="5"/>
        <v>48.811691490513873</v>
      </c>
      <c r="I140" s="41"/>
    </row>
    <row r="141" spans="1:9">
      <c r="A141" s="31" t="s">
        <v>1219</v>
      </c>
      <c r="B141" s="329">
        <f t="shared" si="8"/>
        <v>50</v>
      </c>
      <c r="C141" s="329">
        <f t="shared" si="8"/>
        <v>35</v>
      </c>
      <c r="D141" s="409">
        <f t="shared" si="3"/>
        <v>-30</v>
      </c>
      <c r="E141" s="329">
        <f>E65*'A02'!$L$12</f>
        <v>3981.4546106807993</v>
      </c>
      <c r="F141" s="329">
        <f t="shared" si="4"/>
        <v>2662.09</v>
      </c>
      <c r="G141" s="409">
        <f t="shared" si="5"/>
        <v>-33.137753401518687</v>
      </c>
      <c r="I141" s="41"/>
    </row>
    <row r="142" spans="1:9">
      <c r="A142" s="31" t="s">
        <v>1220</v>
      </c>
      <c r="B142" s="329">
        <f t="shared" si="8"/>
        <v>111</v>
      </c>
      <c r="C142" s="329">
        <f t="shared" si="8"/>
        <v>123</v>
      </c>
      <c r="D142" s="409">
        <f t="shared" si="3"/>
        <v>10.810810810810811</v>
      </c>
      <c r="E142" s="329">
        <f>E66*'A02'!$L$12</f>
        <v>28454.72918059519</v>
      </c>
      <c r="F142" s="329">
        <f t="shared" si="4"/>
        <v>31488.89</v>
      </c>
      <c r="G142" s="409">
        <f t="shared" si="5"/>
        <v>10.663116138437779</v>
      </c>
      <c r="I142" s="41"/>
    </row>
    <row r="143" spans="1:9">
      <c r="A143" s="31" t="s">
        <v>1221</v>
      </c>
      <c r="B143" s="329">
        <f t="shared" si="8"/>
        <v>1109</v>
      </c>
      <c r="C143" s="329">
        <f t="shared" si="8"/>
        <v>1535</v>
      </c>
      <c r="D143" s="409">
        <f t="shared" si="3"/>
        <v>38.412984670874664</v>
      </c>
      <c r="E143" s="329">
        <f>E67*'A02'!$L$12</f>
        <v>66039.71773338769</v>
      </c>
      <c r="F143" s="329">
        <f t="shared" si="4"/>
        <v>83070.679999999993</v>
      </c>
      <c r="G143" s="409">
        <f t="shared" si="5"/>
        <v>25.788968898033257</v>
      </c>
      <c r="I143" s="41"/>
    </row>
    <row r="144" spans="1:9">
      <c r="A144" s="31" t="s">
        <v>1222</v>
      </c>
      <c r="B144" s="329">
        <f t="shared" si="8"/>
        <v>489</v>
      </c>
      <c r="C144" s="329">
        <f t="shared" si="8"/>
        <v>767</v>
      </c>
      <c r="D144" s="409">
        <f t="shared" si="3"/>
        <v>56.850715746421265</v>
      </c>
      <c r="E144" s="329">
        <f>E68*'A02'!$L$12</f>
        <v>27430.431015083574</v>
      </c>
      <c r="F144" s="329">
        <f t="shared" si="4"/>
        <v>41736.479999999996</v>
      </c>
      <c r="G144" s="409">
        <f t="shared" si="5"/>
        <v>52.153934355058965</v>
      </c>
    </row>
    <row r="145" spans="1:7">
      <c r="A145" s="31" t="s">
        <v>1223</v>
      </c>
      <c r="B145" s="329">
        <f t="shared" si="8"/>
        <v>516</v>
      </c>
      <c r="C145" s="329">
        <f t="shared" si="8"/>
        <v>687</v>
      </c>
      <c r="D145" s="409">
        <f t="shared" si="3"/>
        <v>33.139534883720927</v>
      </c>
      <c r="E145" s="329">
        <f>E69*'A02'!$L$12</f>
        <v>47707.544785976352</v>
      </c>
      <c r="F145" s="329">
        <f t="shared" si="4"/>
        <v>56643.479999999996</v>
      </c>
      <c r="G145" s="409">
        <f t="shared" si="5"/>
        <v>18.730654143095549</v>
      </c>
    </row>
    <row r="146" spans="1:7">
      <c r="A146" s="31" t="s">
        <v>1224</v>
      </c>
      <c r="B146" s="329">
        <f t="shared" si="8"/>
        <v>98</v>
      </c>
      <c r="C146" s="329">
        <f t="shared" si="8"/>
        <v>254</v>
      </c>
      <c r="D146" s="409">
        <f t="shared" si="3"/>
        <v>159.18367346938774</v>
      </c>
      <c r="E146" s="329">
        <f>E70*'A02'!$L$12</f>
        <v>7941.9237505095807</v>
      </c>
      <c r="F146" s="329">
        <f t="shared" si="4"/>
        <v>23682.04</v>
      </c>
      <c r="G146" s="409">
        <f t="shared" si="5"/>
        <v>198.1902212103268</v>
      </c>
    </row>
    <row r="147" spans="1:7">
      <c r="A147" s="31" t="s">
        <v>1225</v>
      </c>
      <c r="B147" s="329">
        <f t="shared" si="8"/>
        <v>184</v>
      </c>
      <c r="C147" s="329">
        <f t="shared" si="8"/>
        <v>318</v>
      </c>
      <c r="D147" s="409">
        <f t="shared" si="3"/>
        <v>72.826086956521735</v>
      </c>
      <c r="E147" s="329">
        <f>E71*'A02'!$L$12</f>
        <v>14626.288544639217</v>
      </c>
      <c r="F147" s="329">
        <f t="shared" si="4"/>
        <v>31550.46</v>
      </c>
      <c r="G147" s="409">
        <f t="shared" si="5"/>
        <v>115.71063570712734</v>
      </c>
    </row>
    <row r="148" spans="1:7">
      <c r="A148" s="31" t="s">
        <v>1233</v>
      </c>
      <c r="B148" s="329">
        <f>+B72</f>
        <v>217</v>
      </c>
      <c r="C148" s="329">
        <f>+C72</f>
        <v>270</v>
      </c>
      <c r="D148" s="409">
        <f t="shared" si="3"/>
        <v>24.423963133640552</v>
      </c>
      <c r="E148" s="329">
        <f>E72*'A02'!$L$12</f>
        <v>25157.199885854057</v>
      </c>
      <c r="F148" s="329">
        <f t="shared" si="4"/>
        <v>32464.6</v>
      </c>
      <c r="G148" s="409">
        <f t="shared" si="5"/>
        <v>29.046953346564244</v>
      </c>
    </row>
    <row r="149" spans="1:7">
      <c r="A149" s="437" t="s">
        <v>26</v>
      </c>
      <c r="B149" s="337">
        <f>SUM(B87:B148)</f>
        <v>158019</v>
      </c>
      <c r="C149" s="337">
        <f>SUM(C87:C148)</f>
        <v>160761</v>
      </c>
      <c r="D149" s="417">
        <f>100*(C149-B149)/B149</f>
        <v>1.7352343705503768</v>
      </c>
      <c r="E149" s="337">
        <f>SUM(E87:E148)</f>
        <v>155007913.89423561</v>
      </c>
      <c r="F149" s="337">
        <f>SUM(F87:F148)</f>
        <v>160860794.50999999</v>
      </c>
      <c r="G149" s="417">
        <f>100*(F149-E149)/E149</f>
        <v>3.7758592246831308</v>
      </c>
    </row>
    <row r="150" spans="1:7">
      <c r="A150" s="439"/>
    </row>
    <row r="151" spans="1:7">
      <c r="A151" s="377" t="s">
        <v>845</v>
      </c>
    </row>
    <row r="152" spans="1:7">
      <c r="A152" s="5" t="s">
        <v>1665</v>
      </c>
      <c r="E152" s="328"/>
    </row>
  </sheetData>
  <mergeCells count="13">
    <mergeCell ref="B7:D7"/>
    <mergeCell ref="E7:G7"/>
    <mergeCell ref="A1:G1"/>
    <mergeCell ref="A2:G2"/>
    <mergeCell ref="A3:G3"/>
    <mergeCell ref="A4:G4"/>
    <mergeCell ref="A5:G5"/>
    <mergeCell ref="A78:G78"/>
    <mergeCell ref="A79:G79"/>
    <mergeCell ref="A80:G80"/>
    <mergeCell ref="A81:G81"/>
    <mergeCell ref="B83:D83"/>
    <mergeCell ref="E83:G83"/>
  </mergeCells>
  <hyperlinks>
    <hyperlink ref="A1:G1" location="'Sección D'!A1" display="TABLA D03c"/>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4"/>
  <sheetViews>
    <sheetView showGridLines="0" zoomScale="90" zoomScaleNormal="90" workbookViewId="0">
      <selection sqref="A1:U1"/>
    </sheetView>
  </sheetViews>
  <sheetFormatPr baseColWidth="10" defaultColWidth="11.42578125" defaultRowHeight="14.25"/>
  <cols>
    <col min="1" max="1" width="8.140625" style="27" customWidth="1"/>
    <col min="2" max="2" width="48.140625" style="27" customWidth="1"/>
    <col min="3" max="3" width="16.85546875" style="27" bestFit="1" customWidth="1"/>
    <col min="4" max="5" width="15.85546875" style="27" bestFit="1" customWidth="1"/>
    <col min="6" max="6" width="16.42578125" style="27" bestFit="1" customWidth="1"/>
    <col min="7" max="7" width="17.28515625" style="27" bestFit="1" customWidth="1"/>
    <col min="8" max="9" width="16.85546875" style="27" bestFit="1" customWidth="1"/>
    <col min="10" max="10" width="17.28515625" style="27" bestFit="1" customWidth="1"/>
    <col min="11" max="11" width="16.42578125" style="27" bestFit="1" customWidth="1"/>
    <col min="12" max="12" width="17.28515625" style="27" bestFit="1" customWidth="1"/>
    <col min="13" max="14" width="16.85546875" style="27" bestFit="1" customWidth="1"/>
    <col min="15" max="15" width="17.28515625" style="27" bestFit="1" customWidth="1"/>
    <col min="16" max="17" width="16.85546875" style="27" bestFit="1" customWidth="1"/>
    <col min="18" max="19" width="17.28515625" style="27" bestFit="1" customWidth="1"/>
    <col min="20" max="20" width="15" style="27" bestFit="1" customWidth="1"/>
    <col min="21" max="21" width="18.28515625" style="27" bestFit="1" customWidth="1"/>
    <col min="22" max="22" width="13.5703125" style="27" bestFit="1" customWidth="1"/>
    <col min="23" max="23" width="48.28515625" style="27" bestFit="1" customWidth="1"/>
    <col min="24" max="24" width="19" style="27" bestFit="1" customWidth="1"/>
    <col min="25" max="27" width="17.7109375" style="27" bestFit="1" customWidth="1"/>
    <col min="28" max="41" width="19" style="27" bestFit="1" customWidth="1"/>
    <col min="42" max="42" width="16.140625" style="27" bestFit="1" customWidth="1"/>
    <col min="43" max="43" width="20" style="27" bestFit="1" customWidth="1"/>
    <col min="44" max="16384" width="11.42578125" style="27"/>
  </cols>
  <sheetData>
    <row r="1" spans="1:24" ht="15">
      <c r="A1" s="881" t="s">
        <v>1237</v>
      </c>
      <c r="B1" s="881"/>
      <c r="C1" s="881"/>
      <c r="D1" s="881"/>
      <c r="E1" s="881"/>
      <c r="F1" s="881"/>
      <c r="G1" s="881"/>
      <c r="H1" s="881"/>
      <c r="I1" s="881"/>
      <c r="J1" s="881"/>
      <c r="K1" s="881"/>
      <c r="L1" s="881"/>
      <c r="M1" s="881"/>
      <c r="N1" s="881"/>
      <c r="O1" s="881"/>
      <c r="P1" s="881"/>
      <c r="Q1" s="881"/>
      <c r="R1" s="881"/>
      <c r="S1" s="881"/>
      <c r="T1" s="881"/>
      <c r="U1" s="881"/>
    </row>
    <row r="2" spans="1:24">
      <c r="A2" s="912" t="s">
        <v>1238</v>
      </c>
      <c r="B2" s="912"/>
      <c r="C2" s="912"/>
      <c r="D2" s="912"/>
      <c r="E2" s="912"/>
      <c r="F2" s="912"/>
      <c r="G2" s="912"/>
      <c r="H2" s="912"/>
      <c r="I2" s="912"/>
      <c r="J2" s="912"/>
      <c r="K2" s="912"/>
      <c r="L2" s="912"/>
      <c r="M2" s="912"/>
      <c r="N2" s="912"/>
      <c r="O2" s="912"/>
      <c r="P2" s="912"/>
      <c r="Q2" s="912"/>
      <c r="R2" s="912"/>
      <c r="S2" s="912"/>
      <c r="T2" s="912"/>
      <c r="U2" s="912"/>
    </row>
    <row r="3" spans="1:24">
      <c r="A3" s="913" t="s">
        <v>1239</v>
      </c>
      <c r="B3" s="913"/>
      <c r="C3" s="913"/>
      <c r="D3" s="913"/>
      <c r="E3" s="913"/>
      <c r="F3" s="913"/>
      <c r="G3" s="913"/>
      <c r="H3" s="913"/>
      <c r="I3" s="913"/>
      <c r="J3" s="913"/>
      <c r="K3" s="913"/>
      <c r="L3" s="913"/>
      <c r="M3" s="913"/>
      <c r="N3" s="913"/>
      <c r="O3" s="913"/>
      <c r="P3" s="913"/>
      <c r="Q3" s="913"/>
      <c r="R3" s="913"/>
      <c r="S3" s="913"/>
      <c r="T3" s="913"/>
      <c r="U3" s="913"/>
    </row>
    <row r="4" spans="1:24">
      <c r="A4" s="913" t="s">
        <v>1609</v>
      </c>
      <c r="B4" s="913"/>
      <c r="C4" s="913"/>
      <c r="D4" s="913"/>
      <c r="E4" s="913"/>
      <c r="F4" s="913"/>
      <c r="G4" s="913"/>
      <c r="H4" s="913"/>
      <c r="I4" s="913"/>
      <c r="J4" s="913"/>
      <c r="K4" s="913"/>
      <c r="L4" s="913"/>
      <c r="M4" s="913"/>
      <c r="N4" s="913"/>
      <c r="O4" s="913"/>
      <c r="P4" s="913"/>
      <c r="Q4" s="913"/>
      <c r="R4" s="913"/>
      <c r="S4" s="913"/>
      <c r="T4" s="913"/>
      <c r="U4" s="913"/>
    </row>
    <row r="5" spans="1:24" ht="15" thickBot="1">
      <c r="A5" s="144"/>
      <c r="B5" s="144"/>
      <c r="C5" s="144"/>
      <c r="D5" s="144"/>
      <c r="E5" s="144"/>
      <c r="F5" s="144"/>
      <c r="G5" s="144"/>
      <c r="H5" s="144"/>
      <c r="I5" s="144"/>
      <c r="J5" s="144"/>
      <c r="K5" s="144"/>
      <c r="L5" s="144"/>
      <c r="M5" s="144"/>
      <c r="N5" s="144"/>
      <c r="O5" s="144"/>
      <c r="P5" s="144"/>
      <c r="Q5" s="144"/>
      <c r="R5" s="144"/>
      <c r="S5" s="144"/>
      <c r="T5" s="144"/>
      <c r="U5" s="144"/>
    </row>
    <row r="6" spans="1:24">
      <c r="A6" s="959" t="s">
        <v>1240</v>
      </c>
      <c r="B6" s="959" t="s">
        <v>1241</v>
      </c>
      <c r="C6" s="961" t="s">
        <v>1242</v>
      </c>
      <c r="D6" s="961"/>
      <c r="E6" s="961"/>
      <c r="F6" s="961"/>
      <c r="G6" s="961"/>
      <c r="H6" s="961"/>
      <c r="I6" s="961"/>
      <c r="J6" s="961"/>
      <c r="K6" s="961"/>
      <c r="L6" s="961"/>
      <c r="M6" s="961"/>
      <c r="N6" s="961"/>
      <c r="O6" s="961"/>
      <c r="P6" s="961"/>
      <c r="Q6" s="961"/>
      <c r="R6" s="961"/>
      <c r="S6" s="961"/>
      <c r="T6" s="453"/>
      <c r="U6" s="959" t="s">
        <v>108</v>
      </c>
      <c r="W6" s="44"/>
      <c r="X6" s="41"/>
    </row>
    <row r="7" spans="1:24">
      <c r="A7" s="960"/>
      <c r="B7" s="960"/>
      <c r="C7" s="454" t="s">
        <v>1243</v>
      </c>
      <c r="D7" s="454" t="s">
        <v>1244</v>
      </c>
      <c r="E7" s="454" t="s">
        <v>11</v>
      </c>
      <c r="F7" s="454" t="s">
        <v>12</v>
      </c>
      <c r="G7" s="454" t="s">
        <v>13</v>
      </c>
      <c r="H7" s="454" t="s">
        <v>14</v>
      </c>
      <c r="I7" s="454" t="s">
        <v>15</v>
      </c>
      <c r="J7" s="454" t="s">
        <v>16</v>
      </c>
      <c r="K7" s="454" t="s">
        <v>17</v>
      </c>
      <c r="L7" s="454" t="s">
        <v>18</v>
      </c>
      <c r="M7" s="454" t="s">
        <v>19</v>
      </c>
      <c r="N7" s="454" t="s">
        <v>20</v>
      </c>
      <c r="O7" s="454" t="s">
        <v>21</v>
      </c>
      <c r="P7" s="454" t="s">
        <v>22</v>
      </c>
      <c r="Q7" s="454" t="s">
        <v>23</v>
      </c>
      <c r="R7" s="454" t="s">
        <v>24</v>
      </c>
      <c r="S7" s="454" t="s">
        <v>867</v>
      </c>
      <c r="T7" s="455" t="s">
        <v>1245</v>
      </c>
      <c r="U7" s="960"/>
      <c r="V7" s="301"/>
      <c r="W7" s="487"/>
      <c r="X7" s="41"/>
    </row>
    <row r="8" spans="1:24" ht="15" customHeight="1">
      <c r="A8" s="962" t="s">
        <v>7</v>
      </c>
      <c r="B8" s="251" t="s">
        <v>1059</v>
      </c>
      <c r="C8" s="768">
        <v>870326</v>
      </c>
      <c r="D8" s="768">
        <v>395181</v>
      </c>
      <c r="E8" s="768">
        <v>261654</v>
      </c>
      <c r="F8" s="768">
        <v>378088</v>
      </c>
      <c r="G8" s="768">
        <v>706829</v>
      </c>
      <c r="H8" s="768">
        <v>1022826</v>
      </c>
      <c r="I8" s="768">
        <v>976225</v>
      </c>
      <c r="J8" s="768">
        <v>844190</v>
      </c>
      <c r="K8" s="768">
        <v>699493</v>
      </c>
      <c r="L8" s="768">
        <v>691789</v>
      </c>
      <c r="M8" s="768">
        <v>706084</v>
      </c>
      <c r="N8" s="768">
        <v>657179</v>
      </c>
      <c r="O8" s="768">
        <v>596342</v>
      </c>
      <c r="P8" s="768">
        <v>546575</v>
      </c>
      <c r="Q8" s="768">
        <v>492632</v>
      </c>
      <c r="R8" s="768">
        <v>388469</v>
      </c>
      <c r="S8" s="768">
        <v>532591</v>
      </c>
      <c r="T8" s="768">
        <v>432</v>
      </c>
      <c r="U8" s="768">
        <v>10766905</v>
      </c>
      <c r="V8" s="296"/>
      <c r="W8" s="488"/>
      <c r="X8" s="41"/>
    </row>
    <row r="9" spans="1:24" ht="15">
      <c r="A9" s="963"/>
      <c r="B9" s="256" t="s">
        <v>1060</v>
      </c>
      <c r="C9" s="769">
        <v>867685</v>
      </c>
      <c r="D9" s="769">
        <v>394732</v>
      </c>
      <c r="E9" s="769">
        <v>261366</v>
      </c>
      <c r="F9" s="769">
        <v>377588</v>
      </c>
      <c r="G9" s="769">
        <v>705993</v>
      </c>
      <c r="H9" s="769">
        <v>1021385</v>
      </c>
      <c r="I9" s="769">
        <v>974599</v>
      </c>
      <c r="J9" s="769">
        <v>842725</v>
      </c>
      <c r="K9" s="769">
        <v>698224</v>
      </c>
      <c r="L9" s="769">
        <v>690466</v>
      </c>
      <c r="M9" s="769">
        <v>704477</v>
      </c>
      <c r="N9" s="769">
        <v>655277</v>
      </c>
      <c r="O9" s="769">
        <v>593864</v>
      </c>
      <c r="P9" s="769">
        <v>544092</v>
      </c>
      <c r="Q9" s="769">
        <v>488815</v>
      </c>
      <c r="R9" s="769">
        <v>384996</v>
      </c>
      <c r="S9" s="769">
        <v>517463</v>
      </c>
      <c r="T9" s="769">
        <v>430</v>
      </c>
      <c r="U9" s="769">
        <v>10724177</v>
      </c>
      <c r="V9" s="263"/>
      <c r="W9" s="488"/>
      <c r="X9" s="41"/>
    </row>
    <row r="10" spans="1:24" ht="15">
      <c r="A10" s="963"/>
      <c r="B10" s="256" t="s">
        <v>1061</v>
      </c>
      <c r="C10" s="769">
        <v>98</v>
      </c>
      <c r="D10" s="769">
        <v>61</v>
      </c>
      <c r="E10" s="769">
        <v>69</v>
      </c>
      <c r="F10" s="769">
        <v>81</v>
      </c>
      <c r="G10" s="769">
        <v>176</v>
      </c>
      <c r="H10" s="769">
        <v>211</v>
      </c>
      <c r="I10" s="769">
        <v>271</v>
      </c>
      <c r="J10" s="769">
        <v>297</v>
      </c>
      <c r="K10" s="769">
        <v>268</v>
      </c>
      <c r="L10" s="769">
        <v>283</v>
      </c>
      <c r="M10" s="769">
        <v>375</v>
      </c>
      <c r="N10" s="769">
        <v>332</v>
      </c>
      <c r="O10" s="769">
        <v>469</v>
      </c>
      <c r="P10" s="769">
        <v>578</v>
      </c>
      <c r="Q10" s="769">
        <v>745</v>
      </c>
      <c r="R10" s="769">
        <v>913</v>
      </c>
      <c r="S10" s="769">
        <v>5946</v>
      </c>
      <c r="T10" s="769">
        <v>0</v>
      </c>
      <c r="U10" s="769">
        <v>11173</v>
      </c>
      <c r="V10" s="263"/>
      <c r="W10" s="488"/>
    </row>
    <row r="11" spans="1:24" ht="15">
      <c r="A11" s="963"/>
      <c r="B11" s="256" t="s">
        <v>1062</v>
      </c>
      <c r="C11" s="769">
        <v>2543</v>
      </c>
      <c r="D11" s="769">
        <v>388</v>
      </c>
      <c r="E11" s="769">
        <v>219</v>
      </c>
      <c r="F11" s="769">
        <v>419</v>
      </c>
      <c r="G11" s="769">
        <v>660</v>
      </c>
      <c r="H11" s="769">
        <v>1230</v>
      </c>
      <c r="I11" s="769">
        <v>1355</v>
      </c>
      <c r="J11" s="769">
        <v>1168</v>
      </c>
      <c r="K11" s="769">
        <v>1001</v>
      </c>
      <c r="L11" s="769">
        <v>1040</v>
      </c>
      <c r="M11" s="769">
        <v>1232</v>
      </c>
      <c r="N11" s="769">
        <v>1570</v>
      </c>
      <c r="O11" s="769">
        <v>2009</v>
      </c>
      <c r="P11" s="769">
        <v>1905</v>
      </c>
      <c r="Q11" s="769">
        <v>3072</v>
      </c>
      <c r="R11" s="769">
        <v>2560</v>
      </c>
      <c r="S11" s="769">
        <v>9182</v>
      </c>
      <c r="T11" s="769">
        <v>2</v>
      </c>
      <c r="U11" s="769">
        <v>31555</v>
      </c>
      <c r="V11" s="263"/>
      <c r="W11" s="488"/>
      <c r="X11" s="41"/>
    </row>
    <row r="12" spans="1:24" ht="6" customHeight="1">
      <c r="A12" s="963"/>
      <c r="B12" s="256"/>
      <c r="C12" s="770"/>
      <c r="D12" s="770"/>
      <c r="E12" s="770"/>
      <c r="F12" s="770"/>
      <c r="G12" s="770"/>
      <c r="H12" s="770"/>
      <c r="I12" s="770"/>
      <c r="J12" s="770"/>
      <c r="K12" s="770"/>
      <c r="L12" s="770"/>
      <c r="M12" s="770"/>
      <c r="N12" s="770"/>
      <c r="O12" s="770"/>
      <c r="P12" s="770"/>
      <c r="Q12" s="770"/>
      <c r="R12" s="770"/>
      <c r="S12" s="770"/>
      <c r="T12" s="770"/>
      <c r="U12" s="770"/>
      <c r="V12" s="259"/>
      <c r="W12" s="488"/>
      <c r="X12" s="41"/>
    </row>
    <row r="13" spans="1:24" ht="15">
      <c r="A13" s="963"/>
      <c r="B13" s="251" t="s">
        <v>1063</v>
      </c>
      <c r="C13" s="771">
        <v>372457</v>
      </c>
      <c r="D13" s="771">
        <v>305981</v>
      </c>
      <c r="E13" s="771">
        <v>320279</v>
      </c>
      <c r="F13" s="771">
        <v>644989</v>
      </c>
      <c r="G13" s="771">
        <v>1109729</v>
      </c>
      <c r="H13" s="771">
        <v>1606000</v>
      </c>
      <c r="I13" s="771">
        <v>1599796</v>
      </c>
      <c r="J13" s="771">
        <v>1466661</v>
      </c>
      <c r="K13" s="771">
        <v>1306690</v>
      </c>
      <c r="L13" s="771">
        <v>1373797</v>
      </c>
      <c r="M13" s="771">
        <v>1449060</v>
      </c>
      <c r="N13" s="771">
        <v>1375600</v>
      </c>
      <c r="O13" s="771">
        <v>1319096</v>
      </c>
      <c r="P13" s="771">
        <v>1270433</v>
      </c>
      <c r="Q13" s="771">
        <v>1180830</v>
      </c>
      <c r="R13" s="771">
        <v>967195</v>
      </c>
      <c r="S13" s="771">
        <v>1436837</v>
      </c>
      <c r="T13" s="771">
        <v>916</v>
      </c>
      <c r="U13" s="771">
        <v>19106346</v>
      </c>
      <c r="V13" s="296"/>
      <c r="W13" s="488"/>
      <c r="X13" s="41"/>
    </row>
    <row r="14" spans="1:24" ht="15">
      <c r="A14" s="963"/>
      <c r="B14" s="256" t="s">
        <v>1064</v>
      </c>
      <c r="C14" s="772">
        <v>293034</v>
      </c>
      <c r="D14" s="772">
        <v>252798</v>
      </c>
      <c r="E14" s="772">
        <v>260874</v>
      </c>
      <c r="F14" s="772">
        <v>540915</v>
      </c>
      <c r="G14" s="772">
        <v>909613</v>
      </c>
      <c r="H14" s="772">
        <v>1306525</v>
      </c>
      <c r="I14" s="772">
        <v>1301433</v>
      </c>
      <c r="J14" s="772">
        <v>1180509</v>
      </c>
      <c r="K14" s="772">
        <v>1026901</v>
      </c>
      <c r="L14" s="772">
        <v>1061350</v>
      </c>
      <c r="M14" s="772">
        <v>1104109</v>
      </c>
      <c r="N14" s="772">
        <v>1047401</v>
      </c>
      <c r="O14" s="772">
        <v>1011116</v>
      </c>
      <c r="P14" s="772">
        <v>983708</v>
      </c>
      <c r="Q14" s="772">
        <v>924261</v>
      </c>
      <c r="R14" s="772">
        <v>770631</v>
      </c>
      <c r="S14" s="772">
        <v>1208711</v>
      </c>
      <c r="T14" s="772">
        <v>754</v>
      </c>
      <c r="U14" s="769">
        <v>15184643</v>
      </c>
      <c r="V14" s="263"/>
      <c r="W14" s="488"/>
      <c r="X14" s="41"/>
    </row>
    <row r="15" spans="1:24" ht="15">
      <c r="A15" s="963"/>
      <c r="B15" s="256" t="s">
        <v>1065</v>
      </c>
      <c r="C15" s="769">
        <v>78996</v>
      </c>
      <c r="D15" s="769">
        <v>52557</v>
      </c>
      <c r="E15" s="769">
        <v>58165</v>
      </c>
      <c r="F15" s="769">
        <v>98872</v>
      </c>
      <c r="G15" s="769">
        <v>177005</v>
      </c>
      <c r="H15" s="769">
        <v>257058</v>
      </c>
      <c r="I15" s="769">
        <v>253389</v>
      </c>
      <c r="J15" s="769">
        <v>241040</v>
      </c>
      <c r="K15" s="769">
        <v>235715</v>
      </c>
      <c r="L15" s="769">
        <v>267339</v>
      </c>
      <c r="M15" s="769">
        <v>302455</v>
      </c>
      <c r="N15" s="769">
        <v>291415</v>
      </c>
      <c r="O15" s="769">
        <v>274682</v>
      </c>
      <c r="P15" s="769">
        <v>258305</v>
      </c>
      <c r="Q15" s="769">
        <v>235336</v>
      </c>
      <c r="R15" s="769">
        <v>182243</v>
      </c>
      <c r="S15" s="769">
        <v>214041</v>
      </c>
      <c r="T15" s="769">
        <v>156</v>
      </c>
      <c r="U15" s="769">
        <v>3478769</v>
      </c>
      <c r="V15" s="263"/>
      <c r="W15" s="488"/>
    </row>
    <row r="16" spans="1:24" ht="15">
      <c r="A16" s="963"/>
      <c r="B16" s="256" t="s">
        <v>1066</v>
      </c>
      <c r="C16" s="769">
        <v>427</v>
      </c>
      <c r="D16" s="769">
        <v>626</v>
      </c>
      <c r="E16" s="769">
        <v>1240</v>
      </c>
      <c r="F16" s="769">
        <v>5202</v>
      </c>
      <c r="G16" s="769">
        <v>23111</v>
      </c>
      <c r="H16" s="769">
        <v>42417</v>
      </c>
      <c r="I16" s="769">
        <v>44974</v>
      </c>
      <c r="J16" s="769">
        <v>45112</v>
      </c>
      <c r="K16" s="769">
        <v>44074</v>
      </c>
      <c r="L16" s="769">
        <v>45108</v>
      </c>
      <c r="M16" s="769">
        <v>42496</v>
      </c>
      <c r="N16" s="769">
        <v>36784</v>
      </c>
      <c r="O16" s="769">
        <v>33298</v>
      </c>
      <c r="P16" s="769">
        <v>28420</v>
      </c>
      <c r="Q16" s="769">
        <v>21233</v>
      </c>
      <c r="R16" s="769">
        <v>14321</v>
      </c>
      <c r="S16" s="769">
        <v>14085</v>
      </c>
      <c r="T16" s="769">
        <v>6</v>
      </c>
      <c r="U16" s="769">
        <v>442934</v>
      </c>
      <c r="V16" s="263"/>
      <c r="W16" s="488"/>
      <c r="X16" s="41"/>
    </row>
    <row r="17" spans="1:24" ht="6" customHeight="1">
      <c r="A17" s="963"/>
      <c r="B17" s="256"/>
      <c r="C17" s="770"/>
      <c r="D17" s="770"/>
      <c r="E17" s="770"/>
      <c r="F17" s="770"/>
      <c r="G17" s="770"/>
      <c r="H17" s="770"/>
      <c r="I17" s="770"/>
      <c r="J17" s="770"/>
      <c r="K17" s="770"/>
      <c r="L17" s="770"/>
      <c r="M17" s="770"/>
      <c r="N17" s="770"/>
      <c r="O17" s="770"/>
      <c r="P17" s="770"/>
      <c r="Q17" s="770"/>
      <c r="R17" s="770"/>
      <c r="S17" s="770"/>
      <c r="T17" s="770"/>
      <c r="U17" s="770"/>
      <c r="V17" s="259"/>
      <c r="W17" s="488"/>
      <c r="X17" s="41"/>
    </row>
    <row r="18" spans="1:24" ht="15">
      <c r="A18" s="963"/>
      <c r="B18" s="251" t="s">
        <v>1067</v>
      </c>
      <c r="C18" s="768">
        <v>174566</v>
      </c>
      <c r="D18" s="768">
        <v>105014</v>
      </c>
      <c r="E18" s="768">
        <v>174292</v>
      </c>
      <c r="F18" s="768">
        <v>291331</v>
      </c>
      <c r="G18" s="768">
        <v>358831</v>
      </c>
      <c r="H18" s="768">
        <v>530187</v>
      </c>
      <c r="I18" s="768">
        <v>557815</v>
      </c>
      <c r="J18" s="768">
        <v>585522</v>
      </c>
      <c r="K18" s="768">
        <v>602373</v>
      </c>
      <c r="L18" s="768">
        <v>739376</v>
      </c>
      <c r="M18" s="768">
        <v>889929</v>
      </c>
      <c r="N18" s="768">
        <v>854954</v>
      </c>
      <c r="O18" s="768">
        <v>822070</v>
      </c>
      <c r="P18" s="768">
        <v>762277</v>
      </c>
      <c r="Q18" s="768">
        <v>657349</v>
      </c>
      <c r="R18" s="768">
        <v>501343</v>
      </c>
      <c r="S18" s="768">
        <v>614967</v>
      </c>
      <c r="T18" s="768">
        <v>320</v>
      </c>
      <c r="U18" s="768">
        <v>9222516</v>
      </c>
      <c r="V18" s="296"/>
      <c r="W18" s="488"/>
      <c r="X18" s="41"/>
    </row>
    <row r="19" spans="1:24" ht="15">
      <c r="A19" s="963"/>
      <c r="B19" s="256" t="s">
        <v>1068</v>
      </c>
      <c r="C19" s="770">
        <v>523</v>
      </c>
      <c r="D19" s="770">
        <v>298</v>
      </c>
      <c r="E19" s="770">
        <v>269</v>
      </c>
      <c r="F19" s="770">
        <v>406</v>
      </c>
      <c r="G19" s="770">
        <v>520</v>
      </c>
      <c r="H19" s="770">
        <v>914</v>
      </c>
      <c r="I19" s="770">
        <v>1183</v>
      </c>
      <c r="J19" s="770">
        <v>1631</v>
      </c>
      <c r="K19" s="770">
        <v>2876</v>
      </c>
      <c r="L19" s="770">
        <v>5019</v>
      </c>
      <c r="M19" s="770">
        <v>8818</v>
      </c>
      <c r="N19" s="770">
        <v>10329</v>
      </c>
      <c r="O19" s="770">
        <v>10983</v>
      </c>
      <c r="P19" s="770">
        <v>9978</v>
      </c>
      <c r="Q19" s="770">
        <v>8445</v>
      </c>
      <c r="R19" s="770">
        <v>5923</v>
      </c>
      <c r="S19" s="770">
        <v>5236</v>
      </c>
      <c r="T19" s="770">
        <v>3</v>
      </c>
      <c r="U19" s="770">
        <v>73354</v>
      </c>
      <c r="V19" s="263"/>
      <c r="W19" s="488"/>
      <c r="X19" s="41"/>
    </row>
    <row r="20" spans="1:24" ht="15">
      <c r="A20" s="963"/>
      <c r="B20" s="256" t="s">
        <v>1069</v>
      </c>
      <c r="C20" s="769">
        <v>147462</v>
      </c>
      <c r="D20" s="769">
        <v>47961</v>
      </c>
      <c r="E20" s="769">
        <v>114220</v>
      </c>
      <c r="F20" s="769">
        <v>201162</v>
      </c>
      <c r="G20" s="769">
        <v>244742</v>
      </c>
      <c r="H20" s="769">
        <v>387371</v>
      </c>
      <c r="I20" s="769">
        <v>424892</v>
      </c>
      <c r="J20" s="769">
        <v>460905</v>
      </c>
      <c r="K20" s="769">
        <v>482651</v>
      </c>
      <c r="L20" s="769">
        <v>600217</v>
      </c>
      <c r="M20" s="769">
        <v>731581</v>
      </c>
      <c r="N20" s="769">
        <v>690619</v>
      </c>
      <c r="O20" s="769">
        <v>660510</v>
      </c>
      <c r="P20" s="769">
        <v>603882</v>
      </c>
      <c r="Q20" s="769">
        <v>512711</v>
      </c>
      <c r="R20" s="769">
        <v>387584</v>
      </c>
      <c r="S20" s="769">
        <v>475024</v>
      </c>
      <c r="T20" s="769">
        <v>280</v>
      </c>
      <c r="U20" s="769">
        <v>7173774</v>
      </c>
      <c r="V20" s="263"/>
      <c r="W20" s="488"/>
      <c r="X20" s="41"/>
    </row>
    <row r="21" spans="1:24" ht="15">
      <c r="A21" s="963"/>
      <c r="B21" s="256" t="s">
        <v>1070</v>
      </c>
      <c r="C21" s="769">
        <v>58</v>
      </c>
      <c r="D21" s="772">
        <v>1</v>
      </c>
      <c r="E21" s="772">
        <v>33</v>
      </c>
      <c r="F21" s="772">
        <v>56</v>
      </c>
      <c r="G21" s="772">
        <v>290</v>
      </c>
      <c r="H21" s="772">
        <v>340</v>
      </c>
      <c r="I21" s="772">
        <v>276</v>
      </c>
      <c r="J21" s="772">
        <v>279</v>
      </c>
      <c r="K21" s="772">
        <v>681</v>
      </c>
      <c r="L21" s="772">
        <v>642</v>
      </c>
      <c r="M21" s="772">
        <v>627</v>
      </c>
      <c r="N21" s="772">
        <v>1244</v>
      </c>
      <c r="O21" s="772">
        <v>1321</v>
      </c>
      <c r="P21" s="772">
        <v>1362</v>
      </c>
      <c r="Q21" s="772">
        <v>1399</v>
      </c>
      <c r="R21" s="772">
        <v>1648</v>
      </c>
      <c r="S21" s="772">
        <v>4114</v>
      </c>
      <c r="T21" s="772">
        <v>0</v>
      </c>
      <c r="U21" s="769">
        <v>14371</v>
      </c>
      <c r="V21" s="263"/>
      <c r="W21" s="488"/>
      <c r="X21" s="41"/>
    </row>
    <row r="22" spans="1:24" ht="15">
      <c r="A22" s="963"/>
      <c r="B22" s="256" t="s">
        <v>1071</v>
      </c>
      <c r="C22" s="769">
        <v>50</v>
      </c>
      <c r="D22" s="769">
        <v>323</v>
      </c>
      <c r="E22" s="769">
        <v>1030</v>
      </c>
      <c r="F22" s="769">
        <v>2734</v>
      </c>
      <c r="G22" s="769">
        <v>3359</v>
      </c>
      <c r="H22" s="769">
        <v>4857</v>
      </c>
      <c r="I22" s="769">
        <v>5376</v>
      </c>
      <c r="J22" s="769">
        <v>6000</v>
      </c>
      <c r="K22" s="769">
        <v>4087</v>
      </c>
      <c r="L22" s="769">
        <v>3772</v>
      </c>
      <c r="M22" s="769">
        <v>4075</v>
      </c>
      <c r="N22" s="769">
        <v>3772</v>
      </c>
      <c r="O22" s="769">
        <v>3092</v>
      </c>
      <c r="P22" s="769">
        <v>1877</v>
      </c>
      <c r="Q22" s="769">
        <v>1761</v>
      </c>
      <c r="R22" s="769">
        <v>1009</v>
      </c>
      <c r="S22" s="769">
        <v>888</v>
      </c>
      <c r="T22" s="769">
        <v>0</v>
      </c>
      <c r="U22" s="769">
        <v>48062</v>
      </c>
      <c r="V22" s="263"/>
      <c r="W22" s="488"/>
      <c r="X22" s="41"/>
    </row>
    <row r="23" spans="1:24" ht="15">
      <c r="A23" s="963"/>
      <c r="B23" s="256" t="s">
        <v>1072</v>
      </c>
      <c r="C23" s="769">
        <v>3185</v>
      </c>
      <c r="D23" s="769">
        <v>21554</v>
      </c>
      <c r="E23" s="769">
        <v>33583</v>
      </c>
      <c r="F23" s="769">
        <v>44187</v>
      </c>
      <c r="G23" s="769">
        <v>46200</v>
      </c>
      <c r="H23" s="769">
        <v>54141</v>
      </c>
      <c r="I23" s="769">
        <v>46742</v>
      </c>
      <c r="J23" s="769">
        <v>38521</v>
      </c>
      <c r="K23" s="769">
        <v>27989</v>
      </c>
      <c r="L23" s="769">
        <v>24098</v>
      </c>
      <c r="M23" s="769">
        <v>18130</v>
      </c>
      <c r="N23" s="769">
        <v>14604</v>
      </c>
      <c r="O23" s="769">
        <v>9222</v>
      </c>
      <c r="P23" s="769">
        <v>6715</v>
      </c>
      <c r="Q23" s="769">
        <v>4848</v>
      </c>
      <c r="R23" s="769">
        <v>3605</v>
      </c>
      <c r="S23" s="769">
        <v>3423</v>
      </c>
      <c r="T23" s="769">
        <v>3</v>
      </c>
      <c r="U23" s="769">
        <v>400750</v>
      </c>
      <c r="V23" s="263"/>
      <c r="W23" s="488"/>
      <c r="X23" s="41"/>
    </row>
    <row r="24" spans="1:24" ht="15">
      <c r="A24" s="963"/>
      <c r="B24" s="256" t="s">
        <v>1073</v>
      </c>
      <c r="C24" s="769">
        <v>8</v>
      </c>
      <c r="D24" s="769">
        <v>257</v>
      </c>
      <c r="E24" s="769">
        <v>35</v>
      </c>
      <c r="F24" s="769">
        <v>8</v>
      </c>
      <c r="G24" s="769">
        <v>5</v>
      </c>
      <c r="H24" s="769">
        <v>7</v>
      </c>
      <c r="I24" s="769">
        <v>2</v>
      </c>
      <c r="J24" s="769">
        <v>7</v>
      </c>
      <c r="K24" s="769">
        <v>8</v>
      </c>
      <c r="L24" s="769">
        <v>3</v>
      </c>
      <c r="M24" s="769">
        <v>1</v>
      </c>
      <c r="N24" s="769">
        <v>3</v>
      </c>
      <c r="O24" s="769">
        <v>1</v>
      </c>
      <c r="P24" s="769">
        <v>1</v>
      </c>
      <c r="Q24" s="769">
        <v>0</v>
      </c>
      <c r="R24" s="769">
        <v>0</v>
      </c>
      <c r="S24" s="769">
        <v>0</v>
      </c>
      <c r="T24" s="769">
        <v>0</v>
      </c>
      <c r="U24" s="769">
        <v>346</v>
      </c>
      <c r="V24" s="263"/>
      <c r="W24" s="488"/>
      <c r="X24" s="41"/>
    </row>
    <row r="25" spans="1:24" ht="15">
      <c r="A25" s="963"/>
      <c r="B25" s="256" t="s">
        <v>1074</v>
      </c>
      <c r="C25" s="769">
        <v>1309</v>
      </c>
      <c r="D25" s="769">
        <v>1414</v>
      </c>
      <c r="E25" s="769">
        <v>1471</v>
      </c>
      <c r="F25" s="769">
        <v>1892</v>
      </c>
      <c r="G25" s="769">
        <v>2452</v>
      </c>
      <c r="H25" s="769">
        <v>3760</v>
      </c>
      <c r="I25" s="769">
        <v>4588</v>
      </c>
      <c r="J25" s="769">
        <v>5828</v>
      </c>
      <c r="K25" s="769">
        <v>7022</v>
      </c>
      <c r="L25" s="769">
        <v>8967</v>
      </c>
      <c r="M25" s="769">
        <v>11773</v>
      </c>
      <c r="N25" s="769">
        <v>9858</v>
      </c>
      <c r="O25" s="769">
        <v>7962</v>
      </c>
      <c r="P25" s="769">
        <v>6889</v>
      </c>
      <c r="Q25" s="769">
        <v>5513</v>
      </c>
      <c r="R25" s="769">
        <v>4036</v>
      </c>
      <c r="S25" s="769">
        <v>3779</v>
      </c>
      <c r="T25" s="769">
        <v>8</v>
      </c>
      <c r="U25" s="769">
        <v>88521</v>
      </c>
      <c r="V25" s="263"/>
      <c r="W25" s="488"/>
      <c r="X25" s="41"/>
    </row>
    <row r="26" spans="1:24" ht="15">
      <c r="A26" s="963"/>
      <c r="B26" s="256" t="s">
        <v>1075</v>
      </c>
      <c r="C26" s="769">
        <v>1960</v>
      </c>
      <c r="D26" s="769">
        <v>6660</v>
      </c>
      <c r="E26" s="769">
        <v>8017</v>
      </c>
      <c r="F26" s="769">
        <v>15170</v>
      </c>
      <c r="G26" s="769">
        <v>25541</v>
      </c>
      <c r="H26" s="769">
        <v>29668</v>
      </c>
      <c r="I26" s="769">
        <v>23978</v>
      </c>
      <c r="J26" s="769">
        <v>19932</v>
      </c>
      <c r="K26" s="769">
        <v>22003</v>
      </c>
      <c r="L26" s="769">
        <v>30879</v>
      </c>
      <c r="M26" s="769">
        <v>37388</v>
      </c>
      <c r="N26" s="769">
        <v>39038</v>
      </c>
      <c r="O26" s="769">
        <v>38113</v>
      </c>
      <c r="P26" s="769">
        <v>39720</v>
      </c>
      <c r="Q26" s="769">
        <v>36737</v>
      </c>
      <c r="R26" s="769">
        <v>28065</v>
      </c>
      <c r="S26" s="769">
        <v>30794</v>
      </c>
      <c r="T26" s="769">
        <v>11</v>
      </c>
      <c r="U26" s="769">
        <v>433674</v>
      </c>
      <c r="V26" s="263"/>
      <c r="W26" s="488"/>
      <c r="X26" s="41"/>
    </row>
    <row r="27" spans="1:24" ht="15">
      <c r="A27" s="963"/>
      <c r="B27" s="256" t="s">
        <v>1076</v>
      </c>
      <c r="C27" s="769">
        <v>3430</v>
      </c>
      <c r="D27" s="769">
        <v>5532</v>
      </c>
      <c r="E27" s="769">
        <v>2432</v>
      </c>
      <c r="F27" s="769">
        <v>2912</v>
      </c>
      <c r="G27" s="769">
        <v>3894</v>
      </c>
      <c r="H27" s="769">
        <v>4209</v>
      </c>
      <c r="I27" s="769">
        <v>4476</v>
      </c>
      <c r="J27" s="769">
        <v>4745</v>
      </c>
      <c r="K27" s="769">
        <v>5458</v>
      </c>
      <c r="L27" s="769">
        <v>6769</v>
      </c>
      <c r="M27" s="769">
        <v>8450</v>
      </c>
      <c r="N27" s="769">
        <v>10267</v>
      </c>
      <c r="O27" s="769">
        <v>11089</v>
      </c>
      <c r="P27" s="769">
        <v>11113</v>
      </c>
      <c r="Q27" s="769">
        <v>11102</v>
      </c>
      <c r="R27" s="769">
        <v>9758</v>
      </c>
      <c r="S27" s="769">
        <v>15014</v>
      </c>
      <c r="T27" s="769">
        <v>0</v>
      </c>
      <c r="U27" s="769">
        <v>120650</v>
      </c>
      <c r="V27" s="263"/>
      <c r="W27" s="488"/>
      <c r="X27" s="41"/>
    </row>
    <row r="28" spans="1:24" ht="15">
      <c r="A28" s="963"/>
      <c r="B28" s="256" t="s">
        <v>1077</v>
      </c>
      <c r="C28" s="769">
        <v>8976</v>
      </c>
      <c r="D28" s="769">
        <v>10870</v>
      </c>
      <c r="E28" s="769">
        <v>2754</v>
      </c>
      <c r="F28" s="769">
        <v>2162</v>
      </c>
      <c r="G28" s="769">
        <v>1395</v>
      </c>
      <c r="H28" s="769">
        <v>2989</v>
      </c>
      <c r="I28" s="769">
        <v>2443</v>
      </c>
      <c r="J28" s="769">
        <v>2122</v>
      </c>
      <c r="K28" s="769">
        <v>1611</v>
      </c>
      <c r="L28" s="769">
        <v>1803</v>
      </c>
      <c r="M28" s="769">
        <v>1420</v>
      </c>
      <c r="N28" s="769">
        <v>1495</v>
      </c>
      <c r="O28" s="769">
        <v>1299</v>
      </c>
      <c r="P28" s="769">
        <v>1161</v>
      </c>
      <c r="Q28" s="769">
        <v>1341</v>
      </c>
      <c r="R28" s="769">
        <v>1062</v>
      </c>
      <c r="S28" s="769">
        <v>1775</v>
      </c>
      <c r="T28" s="769">
        <v>0</v>
      </c>
      <c r="U28" s="769">
        <v>46678</v>
      </c>
      <c r="V28" s="263"/>
      <c r="W28" s="488"/>
      <c r="X28" s="41"/>
    </row>
    <row r="29" spans="1:24" ht="15">
      <c r="A29" s="963"/>
      <c r="B29" s="256" t="s">
        <v>1078</v>
      </c>
      <c r="C29" s="769">
        <v>0</v>
      </c>
      <c r="D29" s="769">
        <v>0</v>
      </c>
      <c r="E29" s="769">
        <v>1</v>
      </c>
      <c r="F29" s="769">
        <v>8</v>
      </c>
      <c r="G29" s="769">
        <v>24</v>
      </c>
      <c r="H29" s="769">
        <v>42</v>
      </c>
      <c r="I29" s="769">
        <v>53</v>
      </c>
      <c r="J29" s="769">
        <v>59</v>
      </c>
      <c r="K29" s="769">
        <v>77</v>
      </c>
      <c r="L29" s="769">
        <v>86</v>
      </c>
      <c r="M29" s="769">
        <v>93</v>
      </c>
      <c r="N29" s="769">
        <v>81</v>
      </c>
      <c r="O29" s="769">
        <v>98</v>
      </c>
      <c r="P29" s="769">
        <v>93</v>
      </c>
      <c r="Q29" s="769">
        <v>49</v>
      </c>
      <c r="R29" s="769">
        <v>24</v>
      </c>
      <c r="S29" s="769">
        <v>19</v>
      </c>
      <c r="T29" s="769">
        <v>0</v>
      </c>
      <c r="U29" s="769">
        <v>807</v>
      </c>
      <c r="V29" s="263"/>
      <c r="W29" s="488"/>
      <c r="X29" s="41"/>
    </row>
    <row r="30" spans="1:24" ht="15">
      <c r="A30" s="963"/>
      <c r="B30" s="256" t="s">
        <v>1079</v>
      </c>
      <c r="C30" s="769">
        <v>141</v>
      </c>
      <c r="D30" s="769">
        <v>485</v>
      </c>
      <c r="E30" s="769">
        <v>1067</v>
      </c>
      <c r="F30" s="769">
        <v>1835</v>
      </c>
      <c r="G30" s="769">
        <v>2331</v>
      </c>
      <c r="H30" s="769">
        <v>2864</v>
      </c>
      <c r="I30" s="769">
        <v>2962</v>
      </c>
      <c r="J30" s="769">
        <v>2713</v>
      </c>
      <c r="K30" s="769">
        <v>1977</v>
      </c>
      <c r="L30" s="769">
        <v>2293</v>
      </c>
      <c r="M30" s="769">
        <v>2016</v>
      </c>
      <c r="N30" s="769">
        <v>1745</v>
      </c>
      <c r="O30" s="769">
        <v>1435</v>
      </c>
      <c r="P30" s="769">
        <v>1447</v>
      </c>
      <c r="Q30" s="769">
        <v>1151</v>
      </c>
      <c r="R30" s="769">
        <v>771</v>
      </c>
      <c r="S30" s="769">
        <v>823</v>
      </c>
      <c r="T30" s="769">
        <v>1</v>
      </c>
      <c r="U30" s="769">
        <v>28057</v>
      </c>
      <c r="V30" s="263"/>
      <c r="W30" s="488"/>
      <c r="X30" s="41"/>
    </row>
    <row r="31" spans="1:24" ht="15">
      <c r="A31" s="963"/>
      <c r="B31" s="256" t="s">
        <v>1080</v>
      </c>
      <c r="C31" s="769">
        <v>6594</v>
      </c>
      <c r="D31" s="769">
        <v>8981</v>
      </c>
      <c r="E31" s="769">
        <v>8500</v>
      </c>
      <c r="F31" s="769">
        <v>13210</v>
      </c>
      <c r="G31" s="769">
        <v>13847</v>
      </c>
      <c r="H31" s="769">
        <v>16455</v>
      </c>
      <c r="I31" s="769">
        <v>17955</v>
      </c>
      <c r="J31" s="769">
        <v>20526</v>
      </c>
      <c r="K31" s="769">
        <v>24586</v>
      </c>
      <c r="L31" s="769">
        <v>29876</v>
      </c>
      <c r="M31" s="769">
        <v>36247</v>
      </c>
      <c r="N31" s="769">
        <v>40184</v>
      </c>
      <c r="O31" s="769">
        <v>44987</v>
      </c>
      <c r="P31" s="769">
        <v>47738</v>
      </c>
      <c r="Q31" s="769">
        <v>47417</v>
      </c>
      <c r="R31" s="769">
        <v>40791</v>
      </c>
      <c r="S31" s="769">
        <v>59898</v>
      </c>
      <c r="T31" s="769">
        <v>8</v>
      </c>
      <c r="U31" s="769">
        <v>477800</v>
      </c>
      <c r="V31" s="263"/>
      <c r="W31" s="488"/>
      <c r="X31" s="41"/>
    </row>
    <row r="32" spans="1:24" ht="15">
      <c r="A32" s="963"/>
      <c r="B32" s="256" t="s">
        <v>1081</v>
      </c>
      <c r="C32" s="769">
        <v>67</v>
      </c>
      <c r="D32" s="769">
        <v>98</v>
      </c>
      <c r="E32" s="769">
        <v>411</v>
      </c>
      <c r="F32" s="769">
        <v>4679</v>
      </c>
      <c r="G32" s="769">
        <v>9530</v>
      </c>
      <c r="H32" s="769">
        <v>13347</v>
      </c>
      <c r="I32" s="769">
        <v>13607</v>
      </c>
      <c r="J32" s="769">
        <v>15337</v>
      </c>
      <c r="K32" s="769">
        <v>17036</v>
      </c>
      <c r="L32" s="769">
        <v>20878</v>
      </c>
      <c r="M32" s="769">
        <v>24460</v>
      </c>
      <c r="N32" s="769">
        <v>27312</v>
      </c>
      <c r="O32" s="769">
        <v>27791</v>
      </c>
      <c r="P32" s="769">
        <v>26292</v>
      </c>
      <c r="Q32" s="769">
        <v>21230</v>
      </c>
      <c r="R32" s="769">
        <v>14226</v>
      </c>
      <c r="S32" s="769">
        <v>10260</v>
      </c>
      <c r="T32" s="769">
        <v>6</v>
      </c>
      <c r="U32" s="769">
        <v>246567</v>
      </c>
      <c r="V32" s="263"/>
      <c r="W32" s="488"/>
      <c r="X32" s="41"/>
    </row>
    <row r="33" spans="1:24" ht="15">
      <c r="A33" s="963"/>
      <c r="B33" s="256" t="s">
        <v>1246</v>
      </c>
      <c r="C33" s="769">
        <v>653</v>
      </c>
      <c r="D33" s="769">
        <v>358</v>
      </c>
      <c r="E33" s="769">
        <v>187</v>
      </c>
      <c r="F33" s="769">
        <v>59</v>
      </c>
      <c r="G33" s="769">
        <v>145</v>
      </c>
      <c r="H33" s="769">
        <v>263</v>
      </c>
      <c r="I33" s="769">
        <v>170</v>
      </c>
      <c r="J33" s="769">
        <v>276</v>
      </c>
      <c r="K33" s="769">
        <v>281</v>
      </c>
      <c r="L33" s="769">
        <v>370</v>
      </c>
      <c r="M33" s="769">
        <v>529</v>
      </c>
      <c r="N33" s="769">
        <v>601</v>
      </c>
      <c r="O33" s="769">
        <v>656</v>
      </c>
      <c r="P33" s="769">
        <v>704</v>
      </c>
      <c r="Q33" s="769">
        <v>664</v>
      </c>
      <c r="R33" s="769">
        <v>519</v>
      </c>
      <c r="S33" s="769">
        <v>756</v>
      </c>
      <c r="T33" s="769">
        <v>0</v>
      </c>
      <c r="U33" s="769">
        <v>7191</v>
      </c>
      <c r="V33" s="263"/>
      <c r="W33" s="488"/>
      <c r="X33" s="41"/>
    </row>
    <row r="34" spans="1:24" ht="15">
      <c r="A34" s="963"/>
      <c r="B34" s="256" t="s">
        <v>1083</v>
      </c>
      <c r="C34" s="769">
        <v>14</v>
      </c>
      <c r="D34" s="769">
        <v>14</v>
      </c>
      <c r="E34" s="769">
        <v>16</v>
      </c>
      <c r="F34" s="769">
        <v>643</v>
      </c>
      <c r="G34" s="769">
        <v>4148</v>
      </c>
      <c r="H34" s="769">
        <v>8321</v>
      </c>
      <c r="I34" s="769">
        <v>8350</v>
      </c>
      <c r="J34" s="769">
        <v>5676</v>
      </c>
      <c r="K34" s="769">
        <v>2715</v>
      </c>
      <c r="L34" s="769">
        <v>1608</v>
      </c>
      <c r="M34" s="769">
        <v>1111</v>
      </c>
      <c r="N34" s="769">
        <v>647</v>
      </c>
      <c r="O34" s="769">
        <v>417</v>
      </c>
      <c r="P34" s="769">
        <v>290</v>
      </c>
      <c r="Q34" s="769">
        <v>158</v>
      </c>
      <c r="R34" s="769">
        <v>105</v>
      </c>
      <c r="S34" s="769">
        <v>82</v>
      </c>
      <c r="T34" s="769">
        <v>0</v>
      </c>
      <c r="U34" s="769">
        <v>34315</v>
      </c>
      <c r="V34" s="263"/>
      <c r="W34" s="488"/>
      <c r="X34" s="41"/>
    </row>
    <row r="35" spans="1:24" ht="15">
      <c r="A35" s="963"/>
      <c r="B35" s="256" t="s">
        <v>1084</v>
      </c>
      <c r="C35" s="769">
        <v>0</v>
      </c>
      <c r="D35" s="769">
        <v>0</v>
      </c>
      <c r="E35" s="769">
        <v>0</v>
      </c>
      <c r="F35" s="769">
        <v>1</v>
      </c>
      <c r="G35" s="769">
        <v>15</v>
      </c>
      <c r="H35" s="769">
        <v>44</v>
      </c>
      <c r="I35" s="769">
        <v>62</v>
      </c>
      <c r="J35" s="769">
        <v>43</v>
      </c>
      <c r="K35" s="769">
        <v>20</v>
      </c>
      <c r="L35" s="769">
        <v>1</v>
      </c>
      <c r="M35" s="769">
        <v>0</v>
      </c>
      <c r="N35" s="769">
        <v>0</v>
      </c>
      <c r="O35" s="769">
        <v>0</v>
      </c>
      <c r="P35" s="769">
        <v>0</v>
      </c>
      <c r="Q35" s="769">
        <v>0</v>
      </c>
      <c r="R35" s="769">
        <v>0</v>
      </c>
      <c r="S35" s="769">
        <v>0</v>
      </c>
      <c r="T35" s="769">
        <v>0</v>
      </c>
      <c r="U35" s="769">
        <v>186</v>
      </c>
      <c r="V35" s="263"/>
      <c r="W35" s="488"/>
    </row>
    <row r="36" spans="1:24" ht="15">
      <c r="A36" s="963"/>
      <c r="B36" s="256" t="s">
        <v>1085</v>
      </c>
      <c r="C36" s="769">
        <v>136</v>
      </c>
      <c r="D36" s="769">
        <v>208</v>
      </c>
      <c r="E36" s="769">
        <v>266</v>
      </c>
      <c r="F36" s="769">
        <v>207</v>
      </c>
      <c r="G36" s="769">
        <v>393</v>
      </c>
      <c r="H36" s="769">
        <v>595</v>
      </c>
      <c r="I36" s="769">
        <v>700</v>
      </c>
      <c r="J36" s="769">
        <v>922</v>
      </c>
      <c r="K36" s="769">
        <v>1295</v>
      </c>
      <c r="L36" s="769">
        <v>2095</v>
      </c>
      <c r="M36" s="769">
        <v>3210</v>
      </c>
      <c r="N36" s="769">
        <v>3155</v>
      </c>
      <c r="O36" s="769">
        <v>3094</v>
      </c>
      <c r="P36" s="769">
        <v>3015</v>
      </c>
      <c r="Q36" s="769">
        <v>2823</v>
      </c>
      <c r="R36" s="769">
        <v>2217</v>
      </c>
      <c r="S36" s="769">
        <v>3082</v>
      </c>
      <c r="T36" s="769">
        <v>0</v>
      </c>
      <c r="U36" s="769">
        <v>27413</v>
      </c>
      <c r="V36" s="263"/>
      <c r="W36" s="488"/>
      <c r="X36" s="41"/>
    </row>
    <row r="37" spans="1:24" ht="6" customHeight="1">
      <c r="A37" s="963"/>
      <c r="B37" s="256"/>
      <c r="C37" s="770"/>
      <c r="D37" s="770"/>
      <c r="E37" s="770"/>
      <c r="F37" s="770"/>
      <c r="G37" s="770"/>
      <c r="H37" s="770"/>
      <c r="I37" s="770"/>
      <c r="J37" s="770"/>
      <c r="K37" s="770"/>
      <c r="L37" s="770"/>
      <c r="M37" s="770"/>
      <c r="N37" s="770"/>
      <c r="O37" s="770"/>
      <c r="P37" s="770"/>
      <c r="Q37" s="770"/>
      <c r="R37" s="770"/>
      <c r="S37" s="770"/>
      <c r="T37" s="770"/>
      <c r="U37" s="770"/>
      <c r="V37" s="259"/>
      <c r="W37" s="488"/>
      <c r="X37" s="41"/>
    </row>
    <row r="38" spans="1:24" ht="15">
      <c r="A38" s="963"/>
      <c r="B38" s="251" t="s">
        <v>1086</v>
      </c>
      <c r="C38" s="768">
        <v>828</v>
      </c>
      <c r="D38" s="768">
        <v>1044</v>
      </c>
      <c r="E38" s="768">
        <v>1051</v>
      </c>
      <c r="F38" s="768">
        <v>2247</v>
      </c>
      <c r="G38" s="768">
        <v>3350</v>
      </c>
      <c r="H38" s="768">
        <v>4657</v>
      </c>
      <c r="I38" s="768">
        <v>5917</v>
      </c>
      <c r="J38" s="768">
        <v>6652</v>
      </c>
      <c r="K38" s="768">
        <v>6372</v>
      </c>
      <c r="L38" s="768">
        <v>6956</v>
      </c>
      <c r="M38" s="768">
        <v>7687</v>
      </c>
      <c r="N38" s="768">
        <v>8067</v>
      </c>
      <c r="O38" s="768">
        <v>8228</v>
      </c>
      <c r="P38" s="768">
        <v>8082</v>
      </c>
      <c r="Q38" s="768">
        <v>6973</v>
      </c>
      <c r="R38" s="768">
        <v>5498</v>
      </c>
      <c r="S38" s="768">
        <v>7373</v>
      </c>
      <c r="T38" s="768">
        <v>0</v>
      </c>
      <c r="U38" s="768">
        <v>90982</v>
      </c>
      <c r="V38" s="296"/>
      <c r="W38" s="488"/>
      <c r="X38" s="41"/>
    </row>
    <row r="39" spans="1:24" ht="15">
      <c r="A39" s="963"/>
      <c r="B39" s="256" t="s">
        <v>1087</v>
      </c>
      <c r="C39" s="769">
        <v>5</v>
      </c>
      <c r="D39" s="769">
        <v>2</v>
      </c>
      <c r="E39" s="769">
        <v>3</v>
      </c>
      <c r="F39" s="769">
        <v>16</v>
      </c>
      <c r="G39" s="769">
        <v>37</v>
      </c>
      <c r="H39" s="769">
        <v>66</v>
      </c>
      <c r="I39" s="769">
        <v>111</v>
      </c>
      <c r="J39" s="769">
        <v>167</v>
      </c>
      <c r="K39" s="769">
        <v>217</v>
      </c>
      <c r="L39" s="769">
        <v>294</v>
      </c>
      <c r="M39" s="769">
        <v>398</v>
      </c>
      <c r="N39" s="769">
        <v>318</v>
      </c>
      <c r="O39" s="769">
        <v>249</v>
      </c>
      <c r="P39" s="769">
        <v>268</v>
      </c>
      <c r="Q39" s="769">
        <v>211</v>
      </c>
      <c r="R39" s="769">
        <v>146</v>
      </c>
      <c r="S39" s="769">
        <v>187</v>
      </c>
      <c r="T39" s="769">
        <v>0</v>
      </c>
      <c r="U39" s="769">
        <v>2695</v>
      </c>
      <c r="V39" s="263"/>
      <c r="W39" s="488"/>
      <c r="X39" s="41"/>
    </row>
    <row r="40" spans="1:24" ht="15">
      <c r="A40" s="963"/>
      <c r="B40" s="256" t="s">
        <v>1088</v>
      </c>
      <c r="C40" s="770">
        <v>93</v>
      </c>
      <c r="D40" s="770">
        <v>115</v>
      </c>
      <c r="E40" s="770">
        <v>129</v>
      </c>
      <c r="F40" s="770">
        <v>248</v>
      </c>
      <c r="G40" s="770">
        <v>321</v>
      </c>
      <c r="H40" s="770">
        <v>445</v>
      </c>
      <c r="I40" s="770">
        <v>511</v>
      </c>
      <c r="J40" s="770">
        <v>556</v>
      </c>
      <c r="K40" s="770">
        <v>616</v>
      </c>
      <c r="L40" s="770">
        <v>940</v>
      </c>
      <c r="M40" s="770">
        <v>1391</v>
      </c>
      <c r="N40" s="770">
        <v>1792</v>
      </c>
      <c r="O40" s="770">
        <v>2108</v>
      </c>
      <c r="P40" s="770">
        <v>2226</v>
      </c>
      <c r="Q40" s="770">
        <v>2094</v>
      </c>
      <c r="R40" s="770">
        <v>1783</v>
      </c>
      <c r="S40" s="770">
        <v>2579</v>
      </c>
      <c r="T40" s="769">
        <v>0</v>
      </c>
      <c r="U40" s="770">
        <v>17947</v>
      </c>
      <c r="V40" s="263"/>
      <c r="W40" s="488"/>
      <c r="X40" s="41"/>
    </row>
    <row r="41" spans="1:24" ht="15">
      <c r="A41" s="963"/>
      <c r="B41" s="256" t="s">
        <v>1089</v>
      </c>
      <c r="C41" s="769">
        <v>278</v>
      </c>
      <c r="D41" s="769">
        <v>368</v>
      </c>
      <c r="E41" s="769">
        <v>115</v>
      </c>
      <c r="F41" s="769">
        <v>207</v>
      </c>
      <c r="G41" s="769">
        <v>271</v>
      </c>
      <c r="H41" s="769">
        <v>321</v>
      </c>
      <c r="I41" s="769">
        <v>314</v>
      </c>
      <c r="J41" s="769">
        <v>313</v>
      </c>
      <c r="K41" s="769">
        <v>184</v>
      </c>
      <c r="L41" s="769">
        <v>176</v>
      </c>
      <c r="M41" s="769">
        <v>202</v>
      </c>
      <c r="N41" s="769">
        <v>192</v>
      </c>
      <c r="O41" s="769">
        <v>190</v>
      </c>
      <c r="P41" s="769">
        <v>166</v>
      </c>
      <c r="Q41" s="769">
        <v>79</v>
      </c>
      <c r="R41" s="769">
        <v>69</v>
      </c>
      <c r="S41" s="769">
        <v>24</v>
      </c>
      <c r="T41" s="769">
        <v>0</v>
      </c>
      <c r="U41" s="769">
        <v>3469</v>
      </c>
      <c r="V41" s="263"/>
      <c r="W41" s="488"/>
      <c r="X41" s="41"/>
    </row>
    <row r="42" spans="1:24" ht="15">
      <c r="A42" s="963"/>
      <c r="B42" s="256" t="s">
        <v>1090</v>
      </c>
      <c r="C42" s="769">
        <v>14</v>
      </c>
      <c r="D42" s="769">
        <v>22</v>
      </c>
      <c r="E42" s="769">
        <v>15</v>
      </c>
      <c r="F42" s="769">
        <v>140</v>
      </c>
      <c r="G42" s="769">
        <v>192</v>
      </c>
      <c r="H42" s="769">
        <v>197</v>
      </c>
      <c r="I42" s="769">
        <v>225</v>
      </c>
      <c r="J42" s="769">
        <v>184</v>
      </c>
      <c r="K42" s="769">
        <v>231</v>
      </c>
      <c r="L42" s="769">
        <v>167</v>
      </c>
      <c r="M42" s="769">
        <v>204</v>
      </c>
      <c r="N42" s="769">
        <v>167</v>
      </c>
      <c r="O42" s="769">
        <v>193</v>
      </c>
      <c r="P42" s="769">
        <v>141</v>
      </c>
      <c r="Q42" s="769">
        <v>84</v>
      </c>
      <c r="R42" s="769">
        <v>61</v>
      </c>
      <c r="S42" s="769">
        <v>51</v>
      </c>
      <c r="T42" s="769">
        <v>0</v>
      </c>
      <c r="U42" s="769">
        <v>2288</v>
      </c>
      <c r="V42" s="263"/>
      <c r="W42" s="488"/>
      <c r="X42" s="41"/>
    </row>
    <row r="43" spans="1:24" ht="15">
      <c r="A43" s="963"/>
      <c r="B43" s="256" t="s">
        <v>1091</v>
      </c>
      <c r="C43" s="772">
        <v>133</v>
      </c>
      <c r="D43" s="772">
        <v>84</v>
      </c>
      <c r="E43" s="772">
        <v>65</v>
      </c>
      <c r="F43" s="772">
        <v>79</v>
      </c>
      <c r="G43" s="772">
        <v>128</v>
      </c>
      <c r="H43" s="772">
        <v>138</v>
      </c>
      <c r="I43" s="772">
        <v>143</v>
      </c>
      <c r="J43" s="772">
        <v>155</v>
      </c>
      <c r="K43" s="772">
        <v>177</v>
      </c>
      <c r="L43" s="772">
        <v>193</v>
      </c>
      <c r="M43" s="772">
        <v>208</v>
      </c>
      <c r="N43" s="772">
        <v>198</v>
      </c>
      <c r="O43" s="772">
        <v>157</v>
      </c>
      <c r="P43" s="772">
        <v>160</v>
      </c>
      <c r="Q43" s="772">
        <v>86</v>
      </c>
      <c r="R43" s="772">
        <v>99</v>
      </c>
      <c r="S43" s="772">
        <v>155</v>
      </c>
      <c r="T43" s="772">
        <v>0</v>
      </c>
      <c r="U43" s="769">
        <v>2358</v>
      </c>
      <c r="V43" s="263"/>
      <c r="W43" s="488"/>
      <c r="X43" s="41"/>
    </row>
    <row r="44" spans="1:24" ht="15">
      <c r="A44" s="963"/>
      <c r="B44" s="256" t="s">
        <v>1092</v>
      </c>
      <c r="C44" s="769">
        <v>178</v>
      </c>
      <c r="D44" s="769">
        <v>330</v>
      </c>
      <c r="E44" s="769">
        <v>500</v>
      </c>
      <c r="F44" s="769">
        <v>853</v>
      </c>
      <c r="G44" s="769">
        <v>1224</v>
      </c>
      <c r="H44" s="769">
        <v>1423</v>
      </c>
      <c r="I44" s="769">
        <v>1616</v>
      </c>
      <c r="J44" s="769">
        <v>1763</v>
      </c>
      <c r="K44" s="769">
        <v>1640</v>
      </c>
      <c r="L44" s="769">
        <v>1699</v>
      </c>
      <c r="M44" s="769">
        <v>1756</v>
      </c>
      <c r="N44" s="769">
        <v>2064</v>
      </c>
      <c r="O44" s="769">
        <v>2141</v>
      </c>
      <c r="P44" s="769">
        <v>2063</v>
      </c>
      <c r="Q44" s="769">
        <v>1950</v>
      </c>
      <c r="R44" s="769">
        <v>1562</v>
      </c>
      <c r="S44" s="769">
        <v>2337</v>
      </c>
      <c r="T44" s="769">
        <v>0</v>
      </c>
      <c r="U44" s="769">
        <v>25099</v>
      </c>
      <c r="V44" s="263"/>
      <c r="W44" s="488"/>
      <c r="X44" s="41"/>
    </row>
    <row r="45" spans="1:24" ht="15">
      <c r="A45" s="963"/>
      <c r="B45" s="256" t="s">
        <v>1093</v>
      </c>
      <c r="C45" s="769">
        <v>4</v>
      </c>
      <c r="D45" s="769">
        <v>0</v>
      </c>
      <c r="E45" s="769">
        <v>0</v>
      </c>
      <c r="F45" s="769">
        <v>28</v>
      </c>
      <c r="G45" s="769">
        <v>42</v>
      </c>
      <c r="H45" s="769">
        <v>77</v>
      </c>
      <c r="I45" s="769">
        <v>186</v>
      </c>
      <c r="J45" s="769">
        <v>314</v>
      </c>
      <c r="K45" s="769">
        <v>425</v>
      </c>
      <c r="L45" s="769">
        <v>629</v>
      </c>
      <c r="M45" s="769">
        <v>747</v>
      </c>
      <c r="N45" s="769">
        <v>835</v>
      </c>
      <c r="O45" s="769">
        <v>823</v>
      </c>
      <c r="P45" s="769">
        <v>876</v>
      </c>
      <c r="Q45" s="769">
        <v>669</v>
      </c>
      <c r="R45" s="769">
        <v>368</v>
      </c>
      <c r="S45" s="769">
        <v>311</v>
      </c>
      <c r="T45" s="769">
        <v>0</v>
      </c>
      <c r="U45" s="769">
        <v>6334</v>
      </c>
      <c r="V45" s="263"/>
      <c r="W45" s="488"/>
      <c r="X45" s="41"/>
    </row>
    <row r="46" spans="1:24" ht="15">
      <c r="A46" s="963"/>
      <c r="B46" s="256" t="s">
        <v>1094</v>
      </c>
      <c r="C46" s="769">
        <v>3</v>
      </c>
      <c r="D46" s="769">
        <v>1</v>
      </c>
      <c r="E46" s="769">
        <v>2</v>
      </c>
      <c r="F46" s="769">
        <v>11</v>
      </c>
      <c r="G46" s="769">
        <v>5</v>
      </c>
      <c r="H46" s="769">
        <v>8</v>
      </c>
      <c r="I46" s="769">
        <v>10</v>
      </c>
      <c r="J46" s="769">
        <v>19</v>
      </c>
      <c r="K46" s="769">
        <v>10</v>
      </c>
      <c r="L46" s="769">
        <v>17</v>
      </c>
      <c r="M46" s="769">
        <v>17</v>
      </c>
      <c r="N46" s="769">
        <v>24</v>
      </c>
      <c r="O46" s="769">
        <v>29</v>
      </c>
      <c r="P46" s="769">
        <v>33</v>
      </c>
      <c r="Q46" s="769">
        <v>38</v>
      </c>
      <c r="R46" s="769">
        <v>24</v>
      </c>
      <c r="S46" s="769">
        <v>39</v>
      </c>
      <c r="T46" s="769">
        <v>0</v>
      </c>
      <c r="U46" s="769">
        <v>290</v>
      </c>
      <c r="V46" s="263"/>
      <c r="W46" s="488"/>
      <c r="X46" s="41"/>
    </row>
    <row r="47" spans="1:24" ht="15">
      <c r="A47" s="963"/>
      <c r="B47" s="256" t="s">
        <v>1095</v>
      </c>
      <c r="C47" s="769">
        <v>40</v>
      </c>
      <c r="D47" s="769">
        <v>42</v>
      </c>
      <c r="E47" s="769">
        <v>42</v>
      </c>
      <c r="F47" s="769">
        <v>112</v>
      </c>
      <c r="G47" s="769">
        <v>179</v>
      </c>
      <c r="H47" s="769">
        <v>359</v>
      </c>
      <c r="I47" s="769">
        <v>492</v>
      </c>
      <c r="J47" s="769">
        <v>535</v>
      </c>
      <c r="K47" s="769">
        <v>422</v>
      </c>
      <c r="L47" s="769">
        <v>454</v>
      </c>
      <c r="M47" s="769">
        <v>486</v>
      </c>
      <c r="N47" s="769">
        <v>460</v>
      </c>
      <c r="O47" s="769">
        <v>534</v>
      </c>
      <c r="P47" s="769">
        <v>484</v>
      </c>
      <c r="Q47" s="769">
        <v>447</v>
      </c>
      <c r="R47" s="769">
        <v>380</v>
      </c>
      <c r="S47" s="769">
        <v>432</v>
      </c>
      <c r="T47" s="769">
        <v>0</v>
      </c>
      <c r="U47" s="769">
        <v>5900</v>
      </c>
      <c r="V47" s="263"/>
      <c r="W47" s="488"/>
      <c r="X47" s="41"/>
    </row>
    <row r="48" spans="1:24" ht="15">
      <c r="A48" s="963"/>
      <c r="B48" s="256" t="s">
        <v>1096</v>
      </c>
      <c r="C48" s="769">
        <v>1</v>
      </c>
      <c r="D48" s="769">
        <v>2</v>
      </c>
      <c r="E48" s="769">
        <v>5</v>
      </c>
      <c r="F48" s="769">
        <v>94</v>
      </c>
      <c r="G48" s="769">
        <v>91</v>
      </c>
      <c r="H48" s="769">
        <v>79</v>
      </c>
      <c r="I48" s="769">
        <v>101</v>
      </c>
      <c r="J48" s="769">
        <v>98</v>
      </c>
      <c r="K48" s="769">
        <v>61</v>
      </c>
      <c r="L48" s="769">
        <v>111</v>
      </c>
      <c r="M48" s="769">
        <v>72</v>
      </c>
      <c r="N48" s="769">
        <v>97</v>
      </c>
      <c r="O48" s="769">
        <v>104</v>
      </c>
      <c r="P48" s="769">
        <v>80</v>
      </c>
      <c r="Q48" s="769">
        <v>50</v>
      </c>
      <c r="R48" s="769">
        <v>37</v>
      </c>
      <c r="S48" s="769">
        <v>53</v>
      </c>
      <c r="T48" s="769">
        <v>0</v>
      </c>
      <c r="U48" s="769">
        <v>1136</v>
      </c>
      <c r="V48" s="263"/>
      <c r="W48" s="488"/>
      <c r="X48" s="41"/>
    </row>
    <row r="49" spans="1:40" ht="15">
      <c r="A49" s="963"/>
      <c r="B49" s="256" t="s">
        <v>1097</v>
      </c>
      <c r="C49" s="769">
        <v>21</v>
      </c>
      <c r="D49" s="769">
        <v>12</v>
      </c>
      <c r="E49" s="769">
        <v>2</v>
      </c>
      <c r="F49" s="769">
        <v>8</v>
      </c>
      <c r="G49" s="769">
        <v>37</v>
      </c>
      <c r="H49" s="769">
        <v>67</v>
      </c>
      <c r="I49" s="769">
        <v>67</v>
      </c>
      <c r="J49" s="769">
        <v>103</v>
      </c>
      <c r="K49" s="769">
        <v>123</v>
      </c>
      <c r="L49" s="769">
        <v>122</v>
      </c>
      <c r="M49" s="769">
        <v>165</v>
      </c>
      <c r="N49" s="769">
        <v>188</v>
      </c>
      <c r="O49" s="769">
        <v>175</v>
      </c>
      <c r="P49" s="769">
        <v>179</v>
      </c>
      <c r="Q49" s="769">
        <v>144</v>
      </c>
      <c r="R49" s="769">
        <v>85</v>
      </c>
      <c r="S49" s="769">
        <v>124</v>
      </c>
      <c r="T49" s="769">
        <v>0</v>
      </c>
      <c r="U49" s="769">
        <v>1622</v>
      </c>
      <c r="V49" s="263"/>
      <c r="W49" s="488"/>
      <c r="X49" s="41"/>
    </row>
    <row r="50" spans="1:40" ht="15">
      <c r="A50" s="963"/>
      <c r="B50" s="256" t="s">
        <v>1098</v>
      </c>
      <c r="C50" s="769">
        <v>1</v>
      </c>
      <c r="D50" s="769">
        <v>3</v>
      </c>
      <c r="E50" s="769">
        <v>11</v>
      </c>
      <c r="F50" s="769">
        <v>81</v>
      </c>
      <c r="G50" s="769">
        <v>122</v>
      </c>
      <c r="H50" s="769">
        <v>98</v>
      </c>
      <c r="I50" s="769">
        <v>93</v>
      </c>
      <c r="J50" s="769">
        <v>90</v>
      </c>
      <c r="K50" s="769">
        <v>112</v>
      </c>
      <c r="L50" s="769">
        <v>128</v>
      </c>
      <c r="M50" s="769">
        <v>86</v>
      </c>
      <c r="N50" s="769">
        <v>82</v>
      </c>
      <c r="O50" s="769">
        <v>59</v>
      </c>
      <c r="P50" s="769">
        <v>48</v>
      </c>
      <c r="Q50" s="769">
        <v>64</v>
      </c>
      <c r="R50" s="769">
        <v>36</v>
      </c>
      <c r="S50" s="769">
        <v>36</v>
      </c>
      <c r="T50" s="769">
        <v>0</v>
      </c>
      <c r="U50" s="769">
        <v>1150</v>
      </c>
      <c r="V50" s="263"/>
      <c r="W50" s="488"/>
      <c r="X50" s="41"/>
    </row>
    <row r="51" spans="1:40" ht="15">
      <c r="A51" s="963"/>
      <c r="B51" s="256" t="s">
        <v>1099</v>
      </c>
      <c r="C51" s="769">
        <v>2</v>
      </c>
      <c r="D51" s="769">
        <v>4</v>
      </c>
      <c r="E51" s="769">
        <v>24</v>
      </c>
      <c r="F51" s="769">
        <v>95</v>
      </c>
      <c r="G51" s="769">
        <v>267</v>
      </c>
      <c r="H51" s="769">
        <v>624</v>
      </c>
      <c r="I51" s="769">
        <v>1031</v>
      </c>
      <c r="J51" s="769">
        <v>1257</v>
      </c>
      <c r="K51" s="769">
        <v>1222</v>
      </c>
      <c r="L51" s="769">
        <v>1113</v>
      </c>
      <c r="M51" s="769">
        <v>753</v>
      </c>
      <c r="N51" s="769">
        <v>419</v>
      </c>
      <c r="O51" s="769">
        <v>360</v>
      </c>
      <c r="P51" s="769">
        <v>378</v>
      </c>
      <c r="Q51" s="769">
        <v>318</v>
      </c>
      <c r="R51" s="769">
        <v>180</v>
      </c>
      <c r="S51" s="769">
        <v>120</v>
      </c>
      <c r="T51" s="769">
        <v>0</v>
      </c>
      <c r="U51" s="769">
        <v>8167</v>
      </c>
      <c r="V51" s="263"/>
      <c r="W51" s="488"/>
      <c r="X51" s="41"/>
    </row>
    <row r="52" spans="1:40" ht="15">
      <c r="A52" s="963"/>
      <c r="B52" s="256" t="s">
        <v>1100</v>
      </c>
      <c r="C52" s="769">
        <v>1</v>
      </c>
      <c r="D52" s="769">
        <v>0</v>
      </c>
      <c r="E52" s="769">
        <v>4</v>
      </c>
      <c r="F52" s="769">
        <v>22</v>
      </c>
      <c r="G52" s="769">
        <v>154</v>
      </c>
      <c r="H52" s="769">
        <v>438</v>
      </c>
      <c r="I52" s="769">
        <v>600</v>
      </c>
      <c r="J52" s="769">
        <v>725</v>
      </c>
      <c r="K52" s="769">
        <v>474</v>
      </c>
      <c r="L52" s="769">
        <v>280</v>
      </c>
      <c r="M52" s="769">
        <v>242</v>
      </c>
      <c r="N52" s="769">
        <v>154</v>
      </c>
      <c r="O52" s="769">
        <v>102</v>
      </c>
      <c r="P52" s="769">
        <v>81</v>
      </c>
      <c r="Q52" s="769">
        <v>53</v>
      </c>
      <c r="R52" s="769">
        <v>22</v>
      </c>
      <c r="S52" s="769">
        <v>9</v>
      </c>
      <c r="T52" s="769">
        <v>0</v>
      </c>
      <c r="U52" s="769">
        <v>3361</v>
      </c>
      <c r="V52" s="263"/>
      <c r="W52" s="488"/>
    </row>
    <row r="53" spans="1:40" ht="15">
      <c r="A53" s="963"/>
      <c r="B53" s="256" t="s">
        <v>1101</v>
      </c>
      <c r="C53" s="769">
        <v>54</v>
      </c>
      <c r="D53" s="769">
        <v>59</v>
      </c>
      <c r="E53" s="769">
        <v>134</v>
      </c>
      <c r="F53" s="769">
        <v>253</v>
      </c>
      <c r="G53" s="769">
        <v>280</v>
      </c>
      <c r="H53" s="769">
        <v>317</v>
      </c>
      <c r="I53" s="769">
        <v>417</v>
      </c>
      <c r="J53" s="769">
        <v>373</v>
      </c>
      <c r="K53" s="769">
        <v>458</v>
      </c>
      <c r="L53" s="769">
        <v>633</v>
      </c>
      <c r="M53" s="769">
        <v>960</v>
      </c>
      <c r="N53" s="769">
        <v>1077</v>
      </c>
      <c r="O53" s="769">
        <v>1004</v>
      </c>
      <c r="P53" s="769">
        <v>899</v>
      </c>
      <c r="Q53" s="769">
        <v>686</v>
      </c>
      <c r="R53" s="769">
        <v>646</v>
      </c>
      <c r="S53" s="769">
        <v>916</v>
      </c>
      <c r="T53" s="769">
        <v>0</v>
      </c>
      <c r="U53" s="769">
        <v>9166</v>
      </c>
      <c r="V53" s="263"/>
      <c r="W53" s="488"/>
      <c r="X53" s="41"/>
    </row>
    <row r="54" spans="1:40" ht="13.5" customHeight="1">
      <c r="A54" s="963"/>
      <c r="B54" s="256"/>
      <c r="C54" s="770"/>
      <c r="D54" s="770"/>
      <c r="E54" s="770"/>
      <c r="F54" s="770"/>
      <c r="G54" s="770"/>
      <c r="H54" s="770"/>
      <c r="I54" s="770"/>
      <c r="J54" s="770"/>
      <c r="K54" s="770"/>
      <c r="L54" s="770"/>
      <c r="M54" s="770"/>
      <c r="N54" s="770"/>
      <c r="O54" s="770"/>
      <c r="P54" s="770"/>
      <c r="Q54" s="770"/>
      <c r="R54" s="770"/>
      <c r="S54" s="770"/>
      <c r="T54" s="770"/>
      <c r="U54" s="770"/>
      <c r="V54" s="259"/>
      <c r="W54" s="488"/>
      <c r="X54" s="44"/>
      <c r="Y54" s="44"/>
      <c r="Z54" s="44"/>
      <c r="AA54" s="44"/>
      <c r="AB54" s="44"/>
      <c r="AC54" s="44"/>
      <c r="AD54" s="44"/>
      <c r="AE54" s="44"/>
      <c r="AF54" s="44"/>
      <c r="AG54" s="44"/>
      <c r="AH54" s="44"/>
      <c r="AI54" s="44"/>
      <c r="AJ54" s="44"/>
      <c r="AK54" s="44"/>
      <c r="AL54" s="44"/>
      <c r="AM54" s="44"/>
      <c r="AN54" s="44"/>
    </row>
    <row r="55" spans="1:40" ht="15">
      <c r="A55" s="963"/>
      <c r="B55" s="251" t="s">
        <v>1102</v>
      </c>
      <c r="C55" s="768">
        <v>3269</v>
      </c>
      <c r="D55" s="768">
        <v>813</v>
      </c>
      <c r="E55" s="768">
        <v>662</v>
      </c>
      <c r="F55" s="768">
        <v>1918</v>
      </c>
      <c r="G55" s="768">
        <v>2758</v>
      </c>
      <c r="H55" s="768">
        <v>4826</v>
      </c>
      <c r="I55" s="768">
        <v>6029</v>
      </c>
      <c r="J55" s="768">
        <v>6640</v>
      </c>
      <c r="K55" s="768">
        <v>6697</v>
      </c>
      <c r="L55" s="768">
        <v>6463</v>
      </c>
      <c r="M55" s="768">
        <v>9394</v>
      </c>
      <c r="N55" s="768">
        <v>11100</v>
      </c>
      <c r="O55" s="768">
        <v>16082</v>
      </c>
      <c r="P55" s="768">
        <v>22989</v>
      </c>
      <c r="Q55" s="768">
        <v>42451</v>
      </c>
      <c r="R55" s="768">
        <v>67059</v>
      </c>
      <c r="S55" s="768">
        <v>271396</v>
      </c>
      <c r="T55" s="768">
        <v>3</v>
      </c>
      <c r="U55" s="768">
        <v>480549</v>
      </c>
      <c r="V55" s="296"/>
      <c r="W55" s="488"/>
      <c r="X55" s="41"/>
    </row>
    <row r="56" spans="1:40" ht="15">
      <c r="A56" s="963"/>
      <c r="B56" s="256" t="s">
        <v>1103</v>
      </c>
      <c r="C56" s="769">
        <v>2508</v>
      </c>
      <c r="D56" s="769">
        <v>568</v>
      </c>
      <c r="E56" s="769">
        <v>494</v>
      </c>
      <c r="F56" s="769">
        <v>1399</v>
      </c>
      <c r="G56" s="769">
        <v>2262</v>
      </c>
      <c r="H56" s="769">
        <v>3993</v>
      </c>
      <c r="I56" s="769">
        <v>4888</v>
      </c>
      <c r="J56" s="769">
        <v>5573</v>
      </c>
      <c r="K56" s="769">
        <v>5208</v>
      </c>
      <c r="L56" s="769">
        <v>5385</v>
      </c>
      <c r="M56" s="769">
        <v>5302</v>
      </c>
      <c r="N56" s="769">
        <v>5568</v>
      </c>
      <c r="O56" s="769">
        <v>6276</v>
      </c>
      <c r="P56" s="769">
        <v>6197</v>
      </c>
      <c r="Q56" s="769">
        <v>6855</v>
      </c>
      <c r="R56" s="769">
        <v>6076</v>
      </c>
      <c r="S56" s="769">
        <v>15835</v>
      </c>
      <c r="T56" s="769">
        <v>3</v>
      </c>
      <c r="U56" s="769">
        <v>84390</v>
      </c>
      <c r="V56" s="263"/>
      <c r="W56" s="488"/>
      <c r="X56" s="41"/>
    </row>
    <row r="57" spans="1:40" ht="15">
      <c r="A57" s="963"/>
      <c r="B57" s="256" t="s">
        <v>1104</v>
      </c>
      <c r="C57" s="769">
        <v>449</v>
      </c>
      <c r="D57" s="769">
        <v>58</v>
      </c>
      <c r="E57" s="769">
        <v>47</v>
      </c>
      <c r="F57" s="769">
        <v>72</v>
      </c>
      <c r="G57" s="769">
        <v>86</v>
      </c>
      <c r="H57" s="769">
        <v>275</v>
      </c>
      <c r="I57" s="769">
        <v>175</v>
      </c>
      <c r="J57" s="769">
        <v>225</v>
      </c>
      <c r="K57" s="769">
        <v>211</v>
      </c>
      <c r="L57" s="769">
        <v>316</v>
      </c>
      <c r="M57" s="769">
        <v>402</v>
      </c>
      <c r="N57" s="769">
        <v>503</v>
      </c>
      <c r="O57" s="769">
        <v>748</v>
      </c>
      <c r="P57" s="769">
        <v>837</v>
      </c>
      <c r="Q57" s="769">
        <v>1093</v>
      </c>
      <c r="R57" s="769">
        <v>1259</v>
      </c>
      <c r="S57" s="769">
        <v>3777</v>
      </c>
      <c r="T57" s="769">
        <v>0</v>
      </c>
      <c r="U57" s="769">
        <v>10533</v>
      </c>
      <c r="V57" s="263"/>
      <c r="W57" s="488"/>
      <c r="X57" s="41"/>
    </row>
    <row r="58" spans="1:40" ht="15">
      <c r="A58" s="963"/>
      <c r="B58" s="256" t="s">
        <v>1105</v>
      </c>
      <c r="C58" s="772">
        <v>0</v>
      </c>
      <c r="D58" s="772">
        <v>0</v>
      </c>
      <c r="E58" s="772">
        <v>0</v>
      </c>
      <c r="F58" s="772">
        <v>313</v>
      </c>
      <c r="G58" s="772">
        <v>213</v>
      </c>
      <c r="H58" s="772">
        <v>247</v>
      </c>
      <c r="I58" s="772">
        <v>539</v>
      </c>
      <c r="J58" s="772">
        <v>444</v>
      </c>
      <c r="K58" s="772">
        <v>753</v>
      </c>
      <c r="L58" s="772">
        <v>359</v>
      </c>
      <c r="M58" s="772">
        <v>3261</v>
      </c>
      <c r="N58" s="772">
        <v>3503</v>
      </c>
      <c r="O58" s="772">
        <v>4121</v>
      </c>
      <c r="P58" s="772">
        <v>2637</v>
      </c>
      <c r="Q58" s="772">
        <v>2926</v>
      </c>
      <c r="R58" s="772">
        <v>3531</v>
      </c>
      <c r="S58" s="772">
        <v>4398</v>
      </c>
      <c r="T58" s="772">
        <v>0</v>
      </c>
      <c r="U58" s="769">
        <v>27245</v>
      </c>
      <c r="V58" s="263"/>
      <c r="W58" s="488"/>
      <c r="X58" s="41"/>
    </row>
    <row r="59" spans="1:40" ht="15">
      <c r="A59" s="963"/>
      <c r="B59" s="256" t="s">
        <v>1247</v>
      </c>
      <c r="C59" s="769">
        <v>0</v>
      </c>
      <c r="D59" s="769">
        <v>0</v>
      </c>
      <c r="E59" s="769">
        <v>2</v>
      </c>
      <c r="F59" s="769">
        <v>0</v>
      </c>
      <c r="G59" s="769">
        <v>1</v>
      </c>
      <c r="H59" s="769">
        <v>0</v>
      </c>
      <c r="I59" s="769">
        <v>3</v>
      </c>
      <c r="J59" s="769">
        <v>0</v>
      </c>
      <c r="K59" s="769">
        <v>28</v>
      </c>
      <c r="L59" s="769">
        <v>3</v>
      </c>
      <c r="M59" s="769">
        <v>0</v>
      </c>
      <c r="N59" s="769">
        <v>1095</v>
      </c>
      <c r="O59" s="769">
        <v>4547</v>
      </c>
      <c r="P59" s="769">
        <v>12853</v>
      </c>
      <c r="Q59" s="769">
        <v>31170</v>
      </c>
      <c r="R59" s="769">
        <v>55936</v>
      </c>
      <c r="S59" s="769">
        <v>246586</v>
      </c>
      <c r="T59" s="769">
        <v>0</v>
      </c>
      <c r="U59" s="769">
        <v>352224</v>
      </c>
      <c r="V59" s="263"/>
      <c r="W59" s="488"/>
      <c r="X59" s="41"/>
    </row>
    <row r="60" spans="1:40" ht="15">
      <c r="A60" s="963"/>
      <c r="B60" s="256" t="s">
        <v>1107</v>
      </c>
      <c r="C60" s="769">
        <v>96</v>
      </c>
      <c r="D60" s="769">
        <v>13</v>
      </c>
      <c r="E60" s="769">
        <v>23</v>
      </c>
      <c r="F60" s="769">
        <v>7</v>
      </c>
      <c r="G60" s="769">
        <v>29</v>
      </c>
      <c r="H60" s="769">
        <v>48</v>
      </c>
      <c r="I60" s="769">
        <v>61</v>
      </c>
      <c r="J60" s="769">
        <v>25</v>
      </c>
      <c r="K60" s="769">
        <v>132</v>
      </c>
      <c r="L60" s="769">
        <v>32</v>
      </c>
      <c r="M60" s="769">
        <v>41</v>
      </c>
      <c r="N60" s="769">
        <v>93</v>
      </c>
      <c r="O60" s="769">
        <v>58</v>
      </c>
      <c r="P60" s="769">
        <v>103</v>
      </c>
      <c r="Q60" s="769">
        <v>99</v>
      </c>
      <c r="R60" s="769">
        <v>86</v>
      </c>
      <c r="S60" s="769">
        <v>515</v>
      </c>
      <c r="T60" s="769">
        <v>0</v>
      </c>
      <c r="U60" s="769">
        <v>1461</v>
      </c>
      <c r="V60" s="263"/>
      <c r="W60" s="488"/>
    </row>
    <row r="61" spans="1:40" ht="15">
      <c r="A61" s="963"/>
      <c r="B61" s="256" t="s">
        <v>1108</v>
      </c>
      <c r="C61" s="769">
        <v>216</v>
      </c>
      <c r="D61" s="769">
        <v>174</v>
      </c>
      <c r="E61" s="769">
        <v>96</v>
      </c>
      <c r="F61" s="769">
        <v>127</v>
      </c>
      <c r="G61" s="769">
        <v>167</v>
      </c>
      <c r="H61" s="769">
        <v>263</v>
      </c>
      <c r="I61" s="769">
        <v>363</v>
      </c>
      <c r="J61" s="769">
        <v>373</v>
      </c>
      <c r="K61" s="769">
        <v>365</v>
      </c>
      <c r="L61" s="769">
        <v>368</v>
      </c>
      <c r="M61" s="769">
        <v>388</v>
      </c>
      <c r="N61" s="769">
        <v>338</v>
      </c>
      <c r="O61" s="769">
        <v>332</v>
      </c>
      <c r="P61" s="769">
        <v>362</v>
      </c>
      <c r="Q61" s="769">
        <v>308</v>
      </c>
      <c r="R61" s="769">
        <v>171</v>
      </c>
      <c r="S61" s="769">
        <v>285</v>
      </c>
      <c r="T61" s="769">
        <v>0</v>
      </c>
      <c r="U61" s="769">
        <v>4696</v>
      </c>
      <c r="V61" s="263"/>
      <c r="W61" s="488"/>
      <c r="X61" s="41"/>
    </row>
    <row r="62" spans="1:40" ht="6" customHeight="1">
      <c r="A62" s="963"/>
      <c r="B62" s="256"/>
      <c r="C62" s="770"/>
      <c r="D62" s="770"/>
      <c r="E62" s="770"/>
      <c r="F62" s="770"/>
      <c r="G62" s="770"/>
      <c r="H62" s="770"/>
      <c r="I62" s="770"/>
      <c r="J62" s="770"/>
      <c r="K62" s="770"/>
      <c r="L62" s="770"/>
      <c r="M62" s="770"/>
      <c r="N62" s="770"/>
      <c r="O62" s="770"/>
      <c r="P62" s="770"/>
      <c r="Q62" s="770"/>
      <c r="R62" s="770"/>
      <c r="S62" s="770"/>
      <c r="T62" s="770"/>
      <c r="U62" s="770"/>
      <c r="V62" s="260"/>
      <c r="W62" s="488"/>
      <c r="X62" s="41"/>
    </row>
    <row r="63" spans="1:40" ht="15">
      <c r="A63" s="963"/>
      <c r="B63" s="251" t="s">
        <v>1109</v>
      </c>
      <c r="C63" s="768">
        <v>4012</v>
      </c>
      <c r="D63" s="768">
        <v>4606</v>
      </c>
      <c r="E63" s="768">
        <v>4655</v>
      </c>
      <c r="F63" s="768">
        <v>7830</v>
      </c>
      <c r="G63" s="768">
        <v>17850</v>
      </c>
      <c r="H63" s="768">
        <v>31446</v>
      </c>
      <c r="I63" s="768">
        <v>31478</v>
      </c>
      <c r="J63" s="768">
        <v>23102</v>
      </c>
      <c r="K63" s="768">
        <v>14164</v>
      </c>
      <c r="L63" s="768">
        <v>13435</v>
      </c>
      <c r="M63" s="768">
        <v>14939</v>
      </c>
      <c r="N63" s="768">
        <v>46550</v>
      </c>
      <c r="O63" s="768">
        <v>60137</v>
      </c>
      <c r="P63" s="768">
        <v>62372</v>
      </c>
      <c r="Q63" s="768">
        <v>55867</v>
      </c>
      <c r="R63" s="768">
        <v>45536</v>
      </c>
      <c r="S63" s="768">
        <v>73809</v>
      </c>
      <c r="T63" s="768">
        <v>7</v>
      </c>
      <c r="U63" s="768">
        <v>511795</v>
      </c>
      <c r="V63" s="296"/>
      <c r="W63" s="488"/>
      <c r="X63" s="41"/>
    </row>
    <row r="64" spans="1:40" ht="15">
      <c r="A64" s="963"/>
      <c r="B64" s="256" t="s">
        <v>1110</v>
      </c>
      <c r="C64" s="769">
        <v>102</v>
      </c>
      <c r="D64" s="769">
        <v>79</v>
      </c>
      <c r="E64" s="769">
        <v>70</v>
      </c>
      <c r="F64" s="769">
        <v>46</v>
      </c>
      <c r="G64" s="769">
        <v>67</v>
      </c>
      <c r="H64" s="769">
        <v>92</v>
      </c>
      <c r="I64" s="769">
        <v>125</v>
      </c>
      <c r="J64" s="769">
        <v>111</v>
      </c>
      <c r="K64" s="769">
        <v>130</v>
      </c>
      <c r="L64" s="769">
        <v>135</v>
      </c>
      <c r="M64" s="769">
        <v>187</v>
      </c>
      <c r="N64" s="769">
        <v>225</v>
      </c>
      <c r="O64" s="769">
        <v>238</v>
      </c>
      <c r="P64" s="769">
        <v>280</v>
      </c>
      <c r="Q64" s="769">
        <v>222</v>
      </c>
      <c r="R64" s="769">
        <v>193</v>
      </c>
      <c r="S64" s="769">
        <v>271</v>
      </c>
      <c r="T64" s="769">
        <v>0</v>
      </c>
      <c r="U64" s="769">
        <v>2573</v>
      </c>
      <c r="V64" s="263"/>
      <c r="W64" s="488"/>
      <c r="X64" s="41"/>
    </row>
    <row r="65" spans="1:24" ht="15">
      <c r="A65" s="963"/>
      <c r="B65" s="256" t="s">
        <v>1248</v>
      </c>
      <c r="C65" s="769">
        <v>590</v>
      </c>
      <c r="D65" s="769">
        <v>1497</v>
      </c>
      <c r="E65" s="769">
        <v>1280</v>
      </c>
      <c r="F65" s="769">
        <v>743</v>
      </c>
      <c r="G65" s="769">
        <v>580</v>
      </c>
      <c r="H65" s="769">
        <v>661</v>
      </c>
      <c r="I65" s="769">
        <v>777</v>
      </c>
      <c r="J65" s="769">
        <v>827</v>
      </c>
      <c r="K65" s="769">
        <v>1035</v>
      </c>
      <c r="L65" s="769">
        <v>1517</v>
      </c>
      <c r="M65" s="769">
        <v>2288</v>
      </c>
      <c r="N65" s="769">
        <v>32561</v>
      </c>
      <c r="O65" s="769">
        <v>45753</v>
      </c>
      <c r="P65" s="769">
        <v>45902</v>
      </c>
      <c r="Q65" s="769">
        <v>38842</v>
      </c>
      <c r="R65" s="769">
        <v>27114</v>
      </c>
      <c r="S65" s="769">
        <v>27197</v>
      </c>
      <c r="T65" s="769">
        <v>0</v>
      </c>
      <c r="U65" s="769">
        <v>229164</v>
      </c>
      <c r="V65" s="263"/>
      <c r="W65" s="488"/>
      <c r="X65" s="41"/>
    </row>
    <row r="66" spans="1:24" ht="15">
      <c r="A66" s="963"/>
      <c r="B66" s="256" t="s">
        <v>1249</v>
      </c>
      <c r="C66" s="769">
        <v>0</v>
      </c>
      <c r="D66" s="769">
        <v>6</v>
      </c>
      <c r="E66" s="769">
        <v>0</v>
      </c>
      <c r="F66" s="769">
        <v>0</v>
      </c>
      <c r="G66" s="769">
        <v>0</v>
      </c>
      <c r="H66" s="769">
        <v>0</v>
      </c>
      <c r="I66" s="769">
        <v>0</v>
      </c>
      <c r="J66" s="769">
        <v>0</v>
      </c>
      <c r="K66" s="769">
        <v>0</v>
      </c>
      <c r="L66" s="769">
        <v>7</v>
      </c>
      <c r="M66" s="769">
        <v>0</v>
      </c>
      <c r="N66" s="769">
        <v>0</v>
      </c>
      <c r="O66" s="769">
        <v>2</v>
      </c>
      <c r="P66" s="769">
        <v>4</v>
      </c>
      <c r="Q66" s="769">
        <v>0</v>
      </c>
      <c r="R66" s="769">
        <v>4</v>
      </c>
      <c r="S66" s="769">
        <v>2</v>
      </c>
      <c r="T66" s="769">
        <v>0</v>
      </c>
      <c r="U66" s="769">
        <v>25</v>
      </c>
      <c r="V66" s="263"/>
      <c r="W66" s="488"/>
      <c r="X66" s="41"/>
    </row>
    <row r="67" spans="1:24" ht="15">
      <c r="A67" s="963"/>
      <c r="B67" s="256" t="s">
        <v>1113</v>
      </c>
      <c r="C67" s="772">
        <v>62</v>
      </c>
      <c r="D67" s="772">
        <v>0</v>
      </c>
      <c r="E67" s="772">
        <v>0</v>
      </c>
      <c r="F67" s="772">
        <v>0</v>
      </c>
      <c r="G67" s="772">
        <v>0</v>
      </c>
      <c r="H67" s="772">
        <v>6</v>
      </c>
      <c r="I67" s="772">
        <v>0</v>
      </c>
      <c r="J67" s="772">
        <v>0</v>
      </c>
      <c r="K67" s="772">
        <v>0</v>
      </c>
      <c r="L67" s="772">
        <v>0</v>
      </c>
      <c r="M67" s="772">
        <v>0</v>
      </c>
      <c r="N67" s="772">
        <v>0</v>
      </c>
      <c r="O67" s="772">
        <v>0</v>
      </c>
      <c r="P67" s="772">
        <v>0</v>
      </c>
      <c r="Q67" s="772">
        <v>0</v>
      </c>
      <c r="R67" s="772">
        <v>0</v>
      </c>
      <c r="S67" s="772">
        <v>0</v>
      </c>
      <c r="T67" s="772">
        <v>0</v>
      </c>
      <c r="U67" s="769">
        <v>68</v>
      </c>
      <c r="V67" s="263"/>
      <c r="W67" s="488"/>
      <c r="X67" s="41"/>
    </row>
    <row r="68" spans="1:24" ht="15">
      <c r="A68" s="963"/>
      <c r="B68" s="256" t="s">
        <v>1250</v>
      </c>
      <c r="C68" s="769">
        <v>0</v>
      </c>
      <c r="D68" s="769">
        <v>0</v>
      </c>
      <c r="E68" s="769">
        <v>3</v>
      </c>
      <c r="F68" s="769">
        <v>0</v>
      </c>
      <c r="G68" s="769">
        <v>53</v>
      </c>
      <c r="H68" s="769">
        <v>174</v>
      </c>
      <c r="I68" s="769">
        <v>230</v>
      </c>
      <c r="J68" s="769">
        <v>224</v>
      </c>
      <c r="K68" s="769">
        <v>79</v>
      </c>
      <c r="L68" s="769">
        <v>8</v>
      </c>
      <c r="M68" s="769">
        <v>0</v>
      </c>
      <c r="N68" s="769">
        <v>0</v>
      </c>
      <c r="O68" s="769">
        <v>0</v>
      </c>
      <c r="P68" s="769">
        <v>0</v>
      </c>
      <c r="Q68" s="769">
        <v>0</v>
      </c>
      <c r="R68" s="769">
        <v>0</v>
      </c>
      <c r="S68" s="769">
        <v>0</v>
      </c>
      <c r="T68" s="769">
        <v>0</v>
      </c>
      <c r="U68" s="769">
        <v>771</v>
      </c>
      <c r="V68" s="263"/>
      <c r="W68" s="488"/>
      <c r="X68" s="41"/>
    </row>
    <row r="69" spans="1:24" ht="15">
      <c r="A69" s="963"/>
      <c r="B69" s="256" t="s">
        <v>1115</v>
      </c>
      <c r="C69" s="769">
        <v>1441</v>
      </c>
      <c r="D69" s="769">
        <v>1597</v>
      </c>
      <c r="E69" s="769">
        <v>1217</v>
      </c>
      <c r="F69" s="769">
        <v>3606</v>
      </c>
      <c r="G69" s="769">
        <v>10486</v>
      </c>
      <c r="H69" s="769">
        <v>20684</v>
      </c>
      <c r="I69" s="769">
        <v>20489</v>
      </c>
      <c r="J69" s="769">
        <v>13501</v>
      </c>
      <c r="K69" s="769">
        <v>6352</v>
      </c>
      <c r="L69" s="769">
        <v>4592</v>
      </c>
      <c r="M69" s="769">
        <v>5367</v>
      </c>
      <c r="N69" s="769">
        <v>5185</v>
      </c>
      <c r="O69" s="769">
        <v>4728</v>
      </c>
      <c r="P69" s="769">
        <v>4338</v>
      </c>
      <c r="Q69" s="769">
        <v>4005</v>
      </c>
      <c r="R69" s="769">
        <v>3285</v>
      </c>
      <c r="S69" s="769">
        <v>3636</v>
      </c>
      <c r="T69" s="769">
        <v>4</v>
      </c>
      <c r="U69" s="769">
        <v>114513</v>
      </c>
      <c r="V69" s="263"/>
      <c r="W69" s="488"/>
      <c r="X69" s="41"/>
    </row>
    <row r="70" spans="1:24" ht="15">
      <c r="A70" s="963"/>
      <c r="B70" s="256" t="s">
        <v>1117</v>
      </c>
      <c r="C70" s="769">
        <v>1064</v>
      </c>
      <c r="D70" s="769">
        <v>219</v>
      </c>
      <c r="E70" s="769">
        <v>210</v>
      </c>
      <c r="F70" s="769">
        <v>461</v>
      </c>
      <c r="G70" s="769">
        <v>1228</v>
      </c>
      <c r="H70" s="769">
        <v>1360</v>
      </c>
      <c r="I70" s="769">
        <v>1654</v>
      </c>
      <c r="J70" s="769">
        <v>1899</v>
      </c>
      <c r="K70" s="769">
        <v>1468</v>
      </c>
      <c r="L70" s="769">
        <v>1905</v>
      </c>
      <c r="M70" s="769">
        <v>1921</v>
      </c>
      <c r="N70" s="769">
        <v>2880</v>
      </c>
      <c r="O70" s="769">
        <v>3320</v>
      </c>
      <c r="P70" s="769">
        <v>4674</v>
      </c>
      <c r="Q70" s="769">
        <v>5751</v>
      </c>
      <c r="R70" s="769">
        <v>7482</v>
      </c>
      <c r="S70" s="769">
        <v>20697</v>
      </c>
      <c r="T70" s="769">
        <v>0</v>
      </c>
      <c r="U70" s="769">
        <v>58193</v>
      </c>
      <c r="V70" s="263"/>
      <c r="W70" s="488"/>
      <c r="X70" s="41"/>
    </row>
    <row r="71" spans="1:24" ht="15">
      <c r="A71" s="963"/>
      <c r="B71" s="256" t="s">
        <v>1116</v>
      </c>
      <c r="C71" s="769">
        <v>753</v>
      </c>
      <c r="D71" s="769">
        <v>1208</v>
      </c>
      <c r="E71" s="769">
        <v>1875</v>
      </c>
      <c r="F71" s="769">
        <v>2974</v>
      </c>
      <c r="G71" s="769">
        <v>5436</v>
      </c>
      <c r="H71" s="769">
        <v>8469</v>
      </c>
      <c r="I71" s="769">
        <v>8203</v>
      </c>
      <c r="J71" s="769">
        <v>6540</v>
      </c>
      <c r="K71" s="769">
        <v>5100</v>
      </c>
      <c r="L71" s="769">
        <v>5271</v>
      </c>
      <c r="M71" s="769">
        <v>5176</v>
      </c>
      <c r="N71" s="769">
        <v>5699</v>
      </c>
      <c r="O71" s="769">
        <v>6096</v>
      </c>
      <c r="P71" s="769">
        <v>7174</v>
      </c>
      <c r="Q71" s="769">
        <v>7047</v>
      </c>
      <c r="R71" s="769">
        <v>7458</v>
      </c>
      <c r="S71" s="769">
        <v>22006</v>
      </c>
      <c r="T71" s="769">
        <v>3</v>
      </c>
      <c r="U71" s="769">
        <v>106488</v>
      </c>
      <c r="V71" s="263"/>
      <c r="W71" s="488"/>
    </row>
    <row r="72" spans="1:24">
      <c r="A72" s="456"/>
      <c r="B72" s="373"/>
      <c r="C72" s="770"/>
      <c r="D72" s="770"/>
      <c r="E72" s="770"/>
      <c r="F72" s="770"/>
      <c r="G72" s="770"/>
      <c r="H72" s="770"/>
      <c r="I72" s="770"/>
      <c r="J72" s="770"/>
      <c r="K72" s="770"/>
      <c r="L72" s="770"/>
      <c r="M72" s="770"/>
      <c r="N72" s="770"/>
      <c r="O72" s="770"/>
      <c r="P72" s="770"/>
      <c r="Q72" s="770"/>
      <c r="R72" s="770"/>
      <c r="S72" s="770"/>
      <c r="T72" s="770"/>
      <c r="U72" s="770"/>
      <c r="V72" s="259"/>
      <c r="W72" s="301"/>
    </row>
    <row r="73" spans="1:24" ht="15">
      <c r="A73" s="439"/>
      <c r="B73" s="295" t="s">
        <v>26</v>
      </c>
      <c r="C73" s="773">
        <v>1425458</v>
      </c>
      <c r="D73" s="773">
        <v>812639</v>
      </c>
      <c r="E73" s="773">
        <v>762593</v>
      </c>
      <c r="F73" s="773">
        <v>1326403</v>
      </c>
      <c r="G73" s="773">
        <v>2199347</v>
      </c>
      <c r="H73" s="773">
        <v>3199942</v>
      </c>
      <c r="I73" s="773">
        <v>3177260</v>
      </c>
      <c r="J73" s="773">
        <v>2932767</v>
      </c>
      <c r="K73" s="773">
        <v>2635789</v>
      </c>
      <c r="L73" s="773">
        <v>2831816</v>
      </c>
      <c r="M73" s="773">
        <v>3077093</v>
      </c>
      <c r="N73" s="773">
        <v>2953450</v>
      </c>
      <c r="O73" s="773">
        <v>2821955</v>
      </c>
      <c r="P73" s="773">
        <v>2672728</v>
      </c>
      <c r="Q73" s="773">
        <v>2436102</v>
      </c>
      <c r="R73" s="773">
        <v>1975100</v>
      </c>
      <c r="S73" s="773">
        <v>2936973</v>
      </c>
      <c r="T73" s="773">
        <v>1678</v>
      </c>
      <c r="U73" s="773">
        <v>40179093</v>
      </c>
      <c r="V73" s="296"/>
      <c r="W73" s="300"/>
    </row>
    <row r="74" spans="1:24">
      <c r="V74" s="301"/>
      <c r="W74" s="301"/>
    </row>
    <row r="75" spans="1:24" ht="15">
      <c r="A75" s="881" t="s">
        <v>1251</v>
      </c>
      <c r="B75" s="881"/>
      <c r="C75" s="881"/>
      <c r="D75" s="881"/>
      <c r="E75" s="881"/>
      <c r="F75" s="881"/>
      <c r="G75" s="881"/>
      <c r="H75" s="881"/>
      <c r="I75" s="881"/>
      <c r="J75" s="881"/>
      <c r="K75" s="881"/>
      <c r="L75" s="881"/>
      <c r="M75" s="881"/>
      <c r="N75" s="881"/>
      <c r="O75" s="881"/>
      <c r="P75" s="881"/>
      <c r="Q75" s="881"/>
      <c r="R75" s="881"/>
      <c r="S75" s="881"/>
      <c r="T75" s="881"/>
      <c r="U75" s="881"/>
      <c r="V75" s="301"/>
      <c r="W75" s="301"/>
    </row>
    <row r="76" spans="1:24">
      <c r="A76" s="912" t="s">
        <v>1238</v>
      </c>
      <c r="B76" s="912"/>
      <c r="C76" s="912"/>
      <c r="D76" s="912"/>
      <c r="E76" s="912"/>
      <c r="F76" s="912"/>
      <c r="G76" s="912"/>
      <c r="H76" s="912"/>
      <c r="I76" s="912"/>
      <c r="J76" s="912"/>
      <c r="K76" s="912"/>
      <c r="L76" s="912"/>
      <c r="M76" s="912"/>
      <c r="N76" s="912"/>
      <c r="O76" s="912"/>
      <c r="P76" s="912"/>
      <c r="Q76" s="912"/>
      <c r="R76" s="912"/>
      <c r="S76" s="912"/>
      <c r="T76" s="912"/>
      <c r="U76" s="912"/>
      <c r="V76" s="301"/>
      <c r="W76" s="301"/>
    </row>
    <row r="77" spans="1:24">
      <c r="A77" s="913" t="s">
        <v>1239</v>
      </c>
      <c r="B77" s="913"/>
      <c r="C77" s="913"/>
      <c r="D77" s="913"/>
      <c r="E77" s="913"/>
      <c r="F77" s="913"/>
      <c r="G77" s="913"/>
      <c r="H77" s="913"/>
      <c r="I77" s="913"/>
      <c r="J77" s="913"/>
      <c r="K77" s="913"/>
      <c r="L77" s="913"/>
      <c r="M77" s="913"/>
      <c r="N77" s="913"/>
      <c r="O77" s="913"/>
      <c r="P77" s="913"/>
      <c r="Q77" s="913"/>
      <c r="R77" s="913"/>
      <c r="S77" s="913"/>
      <c r="T77" s="913"/>
      <c r="U77" s="913"/>
      <c r="V77" s="301"/>
      <c r="W77" s="301"/>
    </row>
    <row r="78" spans="1:24">
      <c r="A78" s="912" t="s">
        <v>1609</v>
      </c>
      <c r="B78" s="912"/>
      <c r="C78" s="912"/>
      <c r="D78" s="912"/>
      <c r="E78" s="912"/>
      <c r="F78" s="912"/>
      <c r="G78" s="912"/>
      <c r="H78" s="912"/>
      <c r="I78" s="912"/>
      <c r="J78" s="912"/>
      <c r="K78" s="912"/>
      <c r="L78" s="912"/>
      <c r="M78" s="912"/>
      <c r="N78" s="912"/>
      <c r="O78" s="912"/>
      <c r="P78" s="912"/>
      <c r="Q78" s="912"/>
      <c r="R78" s="912"/>
      <c r="S78" s="912"/>
      <c r="T78" s="912"/>
      <c r="U78" s="912"/>
      <c r="V78" s="301"/>
      <c r="W78" s="301"/>
    </row>
    <row r="79" spans="1:24">
      <c r="A79" s="953" t="s">
        <v>1131</v>
      </c>
      <c r="B79" s="953"/>
      <c r="C79" s="953"/>
      <c r="D79" s="953"/>
      <c r="E79" s="953"/>
      <c r="F79" s="953"/>
      <c r="G79" s="953"/>
      <c r="H79" s="953"/>
      <c r="I79" s="953"/>
      <c r="J79" s="953"/>
      <c r="K79" s="953"/>
      <c r="L79" s="953"/>
      <c r="M79" s="953"/>
      <c r="N79" s="953"/>
      <c r="O79" s="953"/>
      <c r="P79" s="953"/>
      <c r="Q79" s="953"/>
      <c r="R79" s="953"/>
      <c r="S79" s="953"/>
      <c r="T79" s="953"/>
      <c r="U79" s="953"/>
      <c r="V79" s="301"/>
      <c r="W79" s="301"/>
    </row>
    <row r="80" spans="1:24" ht="15" thickBot="1">
      <c r="A80" s="144"/>
      <c r="B80" s="144"/>
      <c r="C80" s="144"/>
      <c r="D80" s="144"/>
      <c r="E80" s="144"/>
      <c r="F80" s="144"/>
      <c r="G80" s="144"/>
      <c r="H80" s="144"/>
      <c r="I80" s="144"/>
      <c r="J80" s="144"/>
      <c r="K80" s="144"/>
      <c r="L80" s="144"/>
      <c r="M80" s="144"/>
      <c r="N80" s="144"/>
      <c r="O80" s="144"/>
      <c r="P80" s="144"/>
      <c r="Q80" s="144"/>
      <c r="R80" s="144"/>
      <c r="S80" s="144"/>
      <c r="T80" s="144"/>
      <c r="U80" s="144"/>
      <c r="V80" s="301"/>
      <c r="W80" s="301"/>
    </row>
    <row r="81" spans="1:43">
      <c r="A81" s="959" t="s">
        <v>1240</v>
      </c>
      <c r="B81" s="959" t="s">
        <v>1252</v>
      </c>
      <c r="C81" s="961" t="s">
        <v>1242</v>
      </c>
      <c r="D81" s="961"/>
      <c r="E81" s="961"/>
      <c r="F81" s="961"/>
      <c r="G81" s="961"/>
      <c r="H81" s="961"/>
      <c r="I81" s="961"/>
      <c r="J81" s="961"/>
      <c r="K81" s="961"/>
      <c r="L81" s="961"/>
      <c r="M81" s="961"/>
      <c r="N81" s="961"/>
      <c r="O81" s="961"/>
      <c r="P81" s="961"/>
      <c r="Q81" s="961"/>
      <c r="R81" s="961"/>
      <c r="S81" s="961"/>
      <c r="T81" s="453"/>
      <c r="U81" s="959" t="s">
        <v>108</v>
      </c>
      <c r="V81" s="301"/>
      <c r="W81" s="487"/>
      <c r="X81" s="41"/>
    </row>
    <row r="82" spans="1:43">
      <c r="A82" s="960"/>
      <c r="B82" s="960"/>
      <c r="C82" s="454" t="s">
        <v>1243</v>
      </c>
      <c r="D82" s="454" t="s">
        <v>1244</v>
      </c>
      <c r="E82" s="454" t="s">
        <v>11</v>
      </c>
      <c r="F82" s="454" t="s">
        <v>12</v>
      </c>
      <c r="G82" s="454" t="s">
        <v>13</v>
      </c>
      <c r="H82" s="454" t="s">
        <v>14</v>
      </c>
      <c r="I82" s="454" t="s">
        <v>15</v>
      </c>
      <c r="J82" s="454" t="s">
        <v>16</v>
      </c>
      <c r="K82" s="454" t="s">
        <v>17</v>
      </c>
      <c r="L82" s="454" t="s">
        <v>18</v>
      </c>
      <c r="M82" s="454" t="s">
        <v>19</v>
      </c>
      <c r="N82" s="454" t="s">
        <v>20</v>
      </c>
      <c r="O82" s="454" t="s">
        <v>21</v>
      </c>
      <c r="P82" s="454" t="s">
        <v>22</v>
      </c>
      <c r="Q82" s="454" t="s">
        <v>23</v>
      </c>
      <c r="R82" s="454" t="s">
        <v>24</v>
      </c>
      <c r="S82" s="454" t="s">
        <v>867</v>
      </c>
      <c r="T82" s="455" t="s">
        <v>1245</v>
      </c>
      <c r="U82" s="960"/>
      <c r="V82" s="301"/>
      <c r="W82" s="487"/>
      <c r="X82" s="41"/>
    </row>
    <row r="83" spans="1:43" ht="15" customHeight="1">
      <c r="A83" s="962" t="s">
        <v>7</v>
      </c>
      <c r="B83" s="251" t="s">
        <v>1059</v>
      </c>
      <c r="C83" s="774">
        <v>12116402.130000001</v>
      </c>
      <c r="D83" s="774">
        <v>5763434.7000000002</v>
      </c>
      <c r="E83" s="774">
        <v>3919851.8</v>
      </c>
      <c r="F83" s="774">
        <v>5556044.9299999997</v>
      </c>
      <c r="G83" s="774">
        <v>10043500.6</v>
      </c>
      <c r="H83" s="774">
        <v>14322084.890000001</v>
      </c>
      <c r="I83" s="774">
        <v>13637042.27</v>
      </c>
      <c r="J83" s="774">
        <v>11805447.189999999</v>
      </c>
      <c r="K83" s="774">
        <v>9848724.1500000004</v>
      </c>
      <c r="L83" s="774">
        <v>9876594.5999999996</v>
      </c>
      <c r="M83" s="774">
        <v>10167019.76</v>
      </c>
      <c r="N83" s="774">
        <v>9578651</v>
      </c>
      <c r="O83" s="774">
        <v>8810652.4000000004</v>
      </c>
      <c r="P83" s="774">
        <v>8132147.8700000001</v>
      </c>
      <c r="Q83" s="774">
        <v>7381700.3300000001</v>
      </c>
      <c r="R83" s="774">
        <v>5864518.0899999999</v>
      </c>
      <c r="S83" s="774">
        <v>8159934.9699999997</v>
      </c>
      <c r="T83" s="774">
        <v>5910.28</v>
      </c>
      <c r="U83" s="774">
        <v>154989661.96000001</v>
      </c>
      <c r="V83" s="487"/>
      <c r="W83" s="488"/>
      <c r="X83" s="254"/>
      <c r="Y83" s="254"/>
      <c r="Z83" s="254"/>
      <c r="AA83" s="254"/>
      <c r="AB83" s="254"/>
      <c r="AC83" s="254"/>
      <c r="AD83" s="254"/>
      <c r="AE83" s="254"/>
      <c r="AF83" s="254"/>
      <c r="AG83" s="254"/>
      <c r="AH83" s="254"/>
      <c r="AI83" s="254"/>
      <c r="AJ83" s="254"/>
      <c r="AK83" s="254"/>
      <c r="AL83" s="254"/>
      <c r="AM83" s="254"/>
      <c r="AN83" s="254"/>
      <c r="AO83" s="254"/>
      <c r="AP83" s="254"/>
      <c r="AQ83" s="254"/>
    </row>
    <row r="84" spans="1:43" ht="15">
      <c r="A84" s="963"/>
      <c r="B84" s="256" t="s">
        <v>1060</v>
      </c>
      <c r="C84" s="775">
        <v>12059167.109999999</v>
      </c>
      <c r="D84" s="775">
        <v>5753823.7400000002</v>
      </c>
      <c r="E84" s="775">
        <v>3913767.46</v>
      </c>
      <c r="F84" s="775">
        <v>5545912.4699999997</v>
      </c>
      <c r="G84" s="775">
        <v>10025869.109999999</v>
      </c>
      <c r="H84" s="775">
        <v>14293065.4</v>
      </c>
      <c r="I84" s="775">
        <v>13602512.529999999</v>
      </c>
      <c r="J84" s="775">
        <v>11774639.880000001</v>
      </c>
      <c r="K84" s="775">
        <v>9822109.3800000008</v>
      </c>
      <c r="L84" s="775">
        <v>9850020.1899999995</v>
      </c>
      <c r="M84" s="775">
        <v>10134480.23</v>
      </c>
      <c r="N84" s="775">
        <v>9539536.7699999996</v>
      </c>
      <c r="O84" s="775">
        <v>8759909.8900000006</v>
      </c>
      <c r="P84" s="775">
        <v>8080770.8700000001</v>
      </c>
      <c r="Q84" s="775">
        <v>7305297.46</v>
      </c>
      <c r="R84" s="775">
        <v>5791958</v>
      </c>
      <c r="S84" s="775">
        <v>7832335.5999999996</v>
      </c>
      <c r="T84" s="775">
        <v>5867.64</v>
      </c>
      <c r="U84" s="776">
        <v>154091043.72999999</v>
      </c>
      <c r="V84" s="487"/>
      <c r="W84" s="488"/>
      <c r="X84" s="44"/>
      <c r="Y84" s="44"/>
      <c r="Z84" s="44"/>
      <c r="AA84" s="44"/>
      <c r="AB84" s="44"/>
      <c r="AC84" s="44"/>
      <c r="AD84" s="44"/>
      <c r="AE84" s="44"/>
      <c r="AF84" s="44"/>
      <c r="AG84" s="44"/>
      <c r="AH84" s="44"/>
      <c r="AI84" s="44"/>
      <c r="AJ84" s="44"/>
      <c r="AK84" s="44"/>
      <c r="AL84" s="44"/>
      <c r="AM84" s="44"/>
      <c r="AN84" s="44"/>
      <c r="AO84" s="44"/>
      <c r="AP84" s="44"/>
      <c r="AQ84" s="44"/>
    </row>
    <row r="85" spans="1:43" ht="15">
      <c r="A85" s="963"/>
      <c r="B85" s="256" t="s">
        <v>1061</v>
      </c>
      <c r="C85" s="775">
        <v>2412.9899999999998</v>
      </c>
      <c r="D85" s="775">
        <v>1485.2</v>
      </c>
      <c r="E85" s="775">
        <v>1594.8</v>
      </c>
      <c r="F85" s="775">
        <v>1869.97</v>
      </c>
      <c r="G85" s="775">
        <v>4353.22</v>
      </c>
      <c r="H85" s="775">
        <v>4944.92</v>
      </c>
      <c r="I85" s="775">
        <v>6848.86</v>
      </c>
      <c r="J85" s="775">
        <v>7117.35</v>
      </c>
      <c r="K85" s="775">
        <v>6218.3</v>
      </c>
      <c r="L85" s="775">
        <v>6566.46</v>
      </c>
      <c r="M85" s="775">
        <v>8931</v>
      </c>
      <c r="N85" s="775">
        <v>7665.45</v>
      </c>
      <c r="O85" s="775">
        <v>11238.53</v>
      </c>
      <c r="P85" s="775">
        <v>14014.19</v>
      </c>
      <c r="Q85" s="775">
        <v>18488.37</v>
      </c>
      <c r="R85" s="775">
        <v>22665.55</v>
      </c>
      <c r="S85" s="775">
        <v>148242.22</v>
      </c>
      <c r="T85" s="775">
        <v>0</v>
      </c>
      <c r="U85" s="776">
        <v>274657.38</v>
      </c>
      <c r="V85" s="487"/>
      <c r="W85" s="488"/>
      <c r="X85" s="44"/>
      <c r="Y85" s="44"/>
      <c r="Z85" s="44"/>
      <c r="AA85" s="44"/>
      <c r="AB85" s="44"/>
      <c r="AC85" s="44"/>
      <c r="AD85" s="44"/>
      <c r="AE85" s="44"/>
      <c r="AF85" s="44"/>
      <c r="AG85" s="44"/>
      <c r="AH85" s="44"/>
      <c r="AI85" s="44"/>
      <c r="AJ85" s="44"/>
      <c r="AK85" s="44"/>
      <c r="AL85" s="44"/>
      <c r="AM85" s="44"/>
      <c r="AN85" s="44"/>
      <c r="AO85" s="44"/>
      <c r="AP85" s="44"/>
      <c r="AQ85" s="44"/>
    </row>
    <row r="86" spans="1:43" ht="15">
      <c r="A86" s="963"/>
      <c r="B86" s="256" t="s">
        <v>1062</v>
      </c>
      <c r="C86" s="775">
        <v>54822.03</v>
      </c>
      <c r="D86" s="775">
        <v>8125.76</v>
      </c>
      <c r="E86" s="775">
        <v>4489.54</v>
      </c>
      <c r="F86" s="775">
        <v>8262.49</v>
      </c>
      <c r="G86" s="775">
        <v>13278.27</v>
      </c>
      <c r="H86" s="775">
        <v>24074.57</v>
      </c>
      <c r="I86" s="775">
        <v>27680.880000000001</v>
      </c>
      <c r="J86" s="775">
        <v>23689.96</v>
      </c>
      <c r="K86" s="775">
        <v>20396.47</v>
      </c>
      <c r="L86" s="775">
        <v>20007.95</v>
      </c>
      <c r="M86" s="775">
        <v>23608.53</v>
      </c>
      <c r="N86" s="775">
        <v>31448.78</v>
      </c>
      <c r="O86" s="775">
        <v>39503.980000000003</v>
      </c>
      <c r="P86" s="775">
        <v>37362.81</v>
      </c>
      <c r="Q86" s="775">
        <v>57914.5</v>
      </c>
      <c r="R86" s="775">
        <v>49894.54</v>
      </c>
      <c r="S86" s="775">
        <v>179357.15</v>
      </c>
      <c r="T86" s="775">
        <v>42.64</v>
      </c>
      <c r="U86" s="776">
        <v>623960.85</v>
      </c>
      <c r="V86" s="487"/>
      <c r="W86" s="488"/>
      <c r="X86" s="44"/>
      <c r="Y86" s="44"/>
      <c r="Z86" s="44"/>
      <c r="AA86" s="44"/>
      <c r="AB86" s="44"/>
      <c r="AC86" s="44"/>
      <c r="AD86" s="44"/>
      <c r="AE86" s="44"/>
      <c r="AF86" s="44"/>
      <c r="AG86" s="44"/>
      <c r="AH86" s="44"/>
      <c r="AI86" s="44"/>
      <c r="AJ86" s="44"/>
      <c r="AK86" s="44"/>
      <c r="AL86" s="44"/>
      <c r="AM86" s="44"/>
      <c r="AN86" s="44"/>
      <c r="AO86" s="44"/>
      <c r="AP86" s="44"/>
      <c r="AQ86" s="44"/>
    </row>
    <row r="87" spans="1:43" ht="6" customHeight="1">
      <c r="A87" s="963"/>
      <c r="B87" s="256"/>
      <c r="C87" s="777"/>
      <c r="D87" s="777"/>
      <c r="E87" s="777"/>
      <c r="F87" s="777"/>
      <c r="G87" s="777"/>
      <c r="H87" s="777"/>
      <c r="I87" s="777"/>
      <c r="J87" s="777"/>
      <c r="K87" s="777"/>
      <c r="L87" s="777"/>
      <c r="M87" s="777"/>
      <c r="N87" s="777"/>
      <c r="O87" s="777"/>
      <c r="P87" s="777"/>
      <c r="Q87" s="777"/>
      <c r="R87" s="777"/>
      <c r="S87" s="777"/>
      <c r="T87" s="777"/>
      <c r="U87" s="777"/>
      <c r="V87" s="487"/>
      <c r="W87" s="488"/>
      <c r="X87" s="44"/>
      <c r="Y87" s="44"/>
      <c r="Z87" s="44"/>
      <c r="AA87" s="44"/>
      <c r="AB87" s="44"/>
      <c r="AC87" s="44"/>
      <c r="AD87" s="44"/>
      <c r="AE87" s="44"/>
      <c r="AF87" s="44"/>
      <c r="AG87" s="44"/>
      <c r="AH87" s="44"/>
      <c r="AI87" s="44"/>
      <c r="AJ87" s="44"/>
      <c r="AK87" s="44"/>
      <c r="AL87" s="44"/>
      <c r="AM87" s="44"/>
      <c r="AN87" s="44"/>
      <c r="AO87" s="44"/>
      <c r="AP87" s="44"/>
      <c r="AQ87" s="44"/>
    </row>
    <row r="88" spans="1:43" ht="15">
      <c r="A88" s="963"/>
      <c r="B88" s="251" t="s">
        <v>1063</v>
      </c>
      <c r="C88" s="778">
        <v>2894576.73</v>
      </c>
      <c r="D88" s="778">
        <v>2322638.19</v>
      </c>
      <c r="E88" s="778">
        <v>2751945.17</v>
      </c>
      <c r="F88" s="778">
        <v>5755019.0999999996</v>
      </c>
      <c r="G88" s="778">
        <v>9917769.4700000007</v>
      </c>
      <c r="H88" s="778">
        <v>14829373.52</v>
      </c>
      <c r="I88" s="778">
        <v>15031412.390000001</v>
      </c>
      <c r="J88" s="778">
        <v>14234685.32</v>
      </c>
      <c r="K88" s="778">
        <v>13215448.460000001</v>
      </c>
      <c r="L88" s="778">
        <v>14256797.5</v>
      </c>
      <c r="M88" s="778">
        <v>15434901.619999999</v>
      </c>
      <c r="N88" s="778">
        <v>14878688.109999999</v>
      </c>
      <c r="O88" s="778">
        <v>14089867.68</v>
      </c>
      <c r="P88" s="778">
        <v>13250815.57</v>
      </c>
      <c r="Q88" s="778">
        <v>12018718.279999999</v>
      </c>
      <c r="R88" s="778">
        <v>9444145.3200000003</v>
      </c>
      <c r="S88" s="778">
        <v>12336460.43</v>
      </c>
      <c r="T88" s="778">
        <v>8551.5499999999993</v>
      </c>
      <c r="U88" s="778">
        <v>186671814.41</v>
      </c>
      <c r="V88" s="487"/>
      <c r="W88" s="488"/>
      <c r="X88" s="254"/>
      <c r="Y88" s="254"/>
      <c r="Z88" s="254"/>
      <c r="AA88" s="254"/>
      <c r="AB88" s="254"/>
      <c r="AC88" s="254"/>
      <c r="AD88" s="254"/>
      <c r="AE88" s="254"/>
      <c r="AF88" s="254"/>
      <c r="AG88" s="254"/>
      <c r="AH88" s="254"/>
      <c r="AI88" s="254"/>
      <c r="AJ88" s="254"/>
      <c r="AK88" s="254"/>
      <c r="AL88" s="254"/>
      <c r="AM88" s="254"/>
      <c r="AN88" s="254"/>
      <c r="AO88" s="254"/>
      <c r="AP88" s="254"/>
      <c r="AQ88" s="254"/>
    </row>
    <row r="89" spans="1:43" ht="15">
      <c r="A89" s="963"/>
      <c r="B89" s="256" t="s">
        <v>1064</v>
      </c>
      <c r="C89" s="776">
        <v>1398013.72</v>
      </c>
      <c r="D89" s="776">
        <v>1211312.68</v>
      </c>
      <c r="E89" s="776">
        <v>1319135.8500000001</v>
      </c>
      <c r="F89" s="776">
        <v>2723652.72</v>
      </c>
      <c r="G89" s="776">
        <v>4427937.24</v>
      </c>
      <c r="H89" s="776">
        <v>6309436.7300000004</v>
      </c>
      <c r="I89" s="776">
        <v>6262286.9699999997</v>
      </c>
      <c r="J89" s="776">
        <v>5714512.8600000003</v>
      </c>
      <c r="K89" s="776">
        <v>4990670.75</v>
      </c>
      <c r="L89" s="776">
        <v>5116420.71</v>
      </c>
      <c r="M89" s="776">
        <v>5192158.41</v>
      </c>
      <c r="N89" s="776">
        <v>4810200.84</v>
      </c>
      <c r="O89" s="776">
        <v>4526635.6900000004</v>
      </c>
      <c r="P89" s="776">
        <v>4327554.26</v>
      </c>
      <c r="Q89" s="776">
        <v>3988323.03</v>
      </c>
      <c r="R89" s="776">
        <v>3246076.63</v>
      </c>
      <c r="S89" s="776">
        <v>4929575.7</v>
      </c>
      <c r="T89" s="776">
        <v>3977.14</v>
      </c>
      <c r="U89" s="776">
        <v>70497881.930000007</v>
      </c>
      <c r="V89" s="487"/>
      <c r="W89" s="488"/>
      <c r="X89" s="44"/>
      <c r="Y89" s="44"/>
      <c r="Z89" s="44"/>
      <c r="AA89" s="44"/>
      <c r="AB89" s="44"/>
      <c r="AC89" s="44"/>
      <c r="AD89" s="44"/>
      <c r="AE89" s="44"/>
      <c r="AF89" s="44"/>
      <c r="AG89" s="44"/>
      <c r="AH89" s="44"/>
      <c r="AI89" s="44"/>
      <c r="AJ89" s="44"/>
      <c r="AK89" s="44"/>
      <c r="AL89" s="44"/>
      <c r="AM89" s="44"/>
      <c r="AN89" s="44"/>
      <c r="AO89" s="44"/>
      <c r="AP89" s="44"/>
      <c r="AQ89" s="44"/>
    </row>
    <row r="90" spans="1:43" ht="15">
      <c r="A90" s="963"/>
      <c r="B90" s="256" t="s">
        <v>1065</v>
      </c>
      <c r="C90" s="779">
        <v>1487128.88</v>
      </c>
      <c r="D90" s="779">
        <v>1097892.18</v>
      </c>
      <c r="E90" s="779">
        <v>1406276.4</v>
      </c>
      <c r="F90" s="779">
        <v>2941227.03</v>
      </c>
      <c r="G90" s="779">
        <v>5211984.1500000004</v>
      </c>
      <c r="H90" s="779">
        <v>8023582.6799999997</v>
      </c>
      <c r="I90" s="779">
        <v>8209666.9400000004</v>
      </c>
      <c r="J90" s="779">
        <v>7928590.79</v>
      </c>
      <c r="K90" s="779">
        <v>7617723.7000000002</v>
      </c>
      <c r="L90" s="779">
        <v>8495982.7699999996</v>
      </c>
      <c r="M90" s="779">
        <v>9591310.8599999994</v>
      </c>
      <c r="N90" s="779">
        <v>9455790.5700000003</v>
      </c>
      <c r="O90" s="779">
        <v>8952903.8100000005</v>
      </c>
      <c r="P90" s="779">
        <v>8365297.5899999999</v>
      </c>
      <c r="Q90" s="779">
        <v>7581793.6900000004</v>
      </c>
      <c r="R90" s="779">
        <v>5881540.9299999997</v>
      </c>
      <c r="S90" s="779">
        <v>7086000.46</v>
      </c>
      <c r="T90" s="779">
        <v>4499.8</v>
      </c>
      <c r="U90" s="779">
        <v>109339193.23</v>
      </c>
      <c r="V90" s="487"/>
      <c r="W90" s="488"/>
      <c r="X90" s="44"/>
      <c r="Y90" s="44"/>
      <c r="Z90" s="44"/>
      <c r="AA90" s="44"/>
      <c r="AB90" s="44"/>
      <c r="AC90" s="44"/>
      <c r="AD90" s="44"/>
      <c r="AE90" s="44"/>
      <c r="AF90" s="44"/>
      <c r="AG90" s="44"/>
      <c r="AH90" s="44"/>
      <c r="AI90" s="44"/>
      <c r="AJ90" s="44"/>
      <c r="AK90" s="44"/>
      <c r="AL90" s="44"/>
      <c r="AM90" s="44"/>
      <c r="AN90" s="44"/>
      <c r="AO90" s="44"/>
      <c r="AP90" s="44"/>
      <c r="AQ90" s="44"/>
    </row>
    <row r="91" spans="1:43" ht="15">
      <c r="A91" s="963"/>
      <c r="B91" s="256" t="s">
        <v>1066</v>
      </c>
      <c r="C91" s="775">
        <v>9434.1299999999992</v>
      </c>
      <c r="D91" s="775">
        <v>13433.33</v>
      </c>
      <c r="E91" s="775">
        <v>26532.92</v>
      </c>
      <c r="F91" s="775">
        <v>90139.35</v>
      </c>
      <c r="G91" s="775">
        <v>277848.08</v>
      </c>
      <c r="H91" s="775">
        <v>496354.11</v>
      </c>
      <c r="I91" s="775">
        <v>559458.48</v>
      </c>
      <c r="J91" s="775">
        <v>591581.67000000004</v>
      </c>
      <c r="K91" s="775">
        <v>607054.01</v>
      </c>
      <c r="L91" s="775">
        <v>644394.02</v>
      </c>
      <c r="M91" s="775">
        <v>651432.35</v>
      </c>
      <c r="N91" s="775">
        <v>612696.69999999995</v>
      </c>
      <c r="O91" s="775">
        <v>610328.18000000005</v>
      </c>
      <c r="P91" s="775">
        <v>557963.72</v>
      </c>
      <c r="Q91" s="775">
        <v>448601.56</v>
      </c>
      <c r="R91" s="775">
        <v>316527.76</v>
      </c>
      <c r="S91" s="775">
        <v>320884.27</v>
      </c>
      <c r="T91" s="775">
        <v>74.61</v>
      </c>
      <c r="U91" s="776">
        <v>6834739.25</v>
      </c>
      <c r="V91" s="487"/>
      <c r="W91" s="488"/>
      <c r="X91" s="44"/>
      <c r="Y91" s="44"/>
      <c r="Z91" s="44"/>
      <c r="AA91" s="44"/>
      <c r="AB91" s="44"/>
      <c r="AC91" s="44"/>
      <c r="AD91" s="44"/>
      <c r="AE91" s="44"/>
      <c r="AF91" s="44"/>
      <c r="AG91" s="44"/>
      <c r="AH91" s="44"/>
      <c r="AI91" s="44"/>
      <c r="AJ91" s="44"/>
      <c r="AK91" s="44"/>
      <c r="AL91" s="44"/>
      <c r="AM91" s="44"/>
      <c r="AN91" s="44"/>
      <c r="AO91" s="44"/>
      <c r="AP91" s="44"/>
      <c r="AQ91" s="44"/>
    </row>
    <row r="92" spans="1:43" ht="6" customHeight="1">
      <c r="A92" s="963"/>
      <c r="B92" s="256"/>
      <c r="C92" s="777"/>
      <c r="D92" s="777"/>
      <c r="E92" s="777"/>
      <c r="F92" s="777"/>
      <c r="G92" s="777"/>
      <c r="H92" s="777"/>
      <c r="I92" s="777"/>
      <c r="J92" s="777"/>
      <c r="K92" s="777"/>
      <c r="L92" s="777"/>
      <c r="M92" s="777"/>
      <c r="N92" s="777"/>
      <c r="O92" s="777"/>
      <c r="P92" s="777"/>
      <c r="Q92" s="777"/>
      <c r="R92" s="777"/>
      <c r="S92" s="777"/>
      <c r="T92" s="777"/>
      <c r="U92" s="777"/>
      <c r="V92" s="487"/>
      <c r="W92" s="488"/>
      <c r="X92" s="44"/>
      <c r="Y92" s="44"/>
      <c r="Z92" s="44"/>
      <c r="AA92" s="44"/>
      <c r="AB92" s="44"/>
      <c r="AC92" s="44"/>
      <c r="AD92" s="44"/>
      <c r="AE92" s="44"/>
      <c r="AF92" s="44"/>
      <c r="AG92" s="44"/>
      <c r="AH92" s="44"/>
      <c r="AI92" s="44"/>
      <c r="AJ92" s="44"/>
      <c r="AK92" s="44"/>
      <c r="AL92" s="44"/>
      <c r="AM92" s="44"/>
      <c r="AN92" s="44"/>
      <c r="AO92" s="44"/>
      <c r="AP92" s="44"/>
      <c r="AQ92" s="44"/>
    </row>
    <row r="93" spans="1:43" ht="15">
      <c r="A93" s="963"/>
      <c r="B93" s="251" t="s">
        <v>1067</v>
      </c>
      <c r="C93" s="780">
        <v>845905.65399999998</v>
      </c>
      <c r="D93" s="780">
        <v>929877.39500000002</v>
      </c>
      <c r="E93" s="780">
        <v>1248816.0190000001</v>
      </c>
      <c r="F93" s="780">
        <v>2061628.551</v>
      </c>
      <c r="G93" s="780">
        <v>2622537.0720000002</v>
      </c>
      <c r="H93" s="780">
        <v>3583038.2119999998</v>
      </c>
      <c r="I93" s="780">
        <v>3610190.645</v>
      </c>
      <c r="J93" s="780">
        <v>3707556.3739999998</v>
      </c>
      <c r="K93" s="780">
        <v>3832513.0359999998</v>
      </c>
      <c r="L93" s="780">
        <v>4638305.0159999998</v>
      </c>
      <c r="M93" s="780">
        <v>5579998.2359999996</v>
      </c>
      <c r="N93" s="780">
        <v>5769293.2690000003</v>
      </c>
      <c r="O93" s="780">
        <v>5954024.2759999996</v>
      </c>
      <c r="P93" s="780">
        <v>5810701.2400000002</v>
      </c>
      <c r="Q93" s="780">
        <v>5318649.3650000002</v>
      </c>
      <c r="R93" s="780">
        <v>4161998.07</v>
      </c>
      <c r="S93" s="780">
        <v>5020641.3490000004</v>
      </c>
      <c r="T93" s="780">
        <v>2095.3649999999998</v>
      </c>
      <c r="U93" s="781">
        <v>64697769.144000001</v>
      </c>
      <c r="V93" s="487"/>
      <c r="W93" s="488"/>
      <c r="X93" s="254"/>
      <c r="Y93" s="254"/>
      <c r="Z93" s="254"/>
      <c r="AA93" s="254"/>
      <c r="AB93" s="254"/>
      <c r="AC93" s="254"/>
      <c r="AD93" s="254"/>
      <c r="AE93" s="254"/>
      <c r="AF93" s="254"/>
      <c r="AG93" s="254"/>
      <c r="AH93" s="254"/>
      <c r="AI93" s="254"/>
      <c r="AJ93" s="254"/>
      <c r="AK93" s="254"/>
      <c r="AL93" s="254"/>
      <c r="AM93" s="254"/>
      <c r="AN93" s="254"/>
      <c r="AO93" s="254"/>
      <c r="AP93" s="254"/>
      <c r="AQ93" s="254"/>
    </row>
    <row r="94" spans="1:43" ht="15">
      <c r="A94" s="963"/>
      <c r="B94" s="256" t="s">
        <v>1068</v>
      </c>
      <c r="C94" s="782">
        <v>27898.25</v>
      </c>
      <c r="D94" s="782">
        <v>16906.95</v>
      </c>
      <c r="E94" s="782">
        <v>17676.71</v>
      </c>
      <c r="F94" s="782">
        <v>33031.660000000003</v>
      </c>
      <c r="G94" s="782">
        <v>44503</v>
      </c>
      <c r="H94" s="782">
        <v>86693.77</v>
      </c>
      <c r="I94" s="782">
        <v>124718.95</v>
      </c>
      <c r="J94" s="782">
        <v>164171.14000000001</v>
      </c>
      <c r="K94" s="782">
        <v>254801.24</v>
      </c>
      <c r="L94" s="782">
        <v>352362.73</v>
      </c>
      <c r="M94" s="782">
        <v>556537.15</v>
      </c>
      <c r="N94" s="782">
        <v>626885.62</v>
      </c>
      <c r="O94" s="782">
        <v>749559</v>
      </c>
      <c r="P94" s="782">
        <v>683714.57</v>
      </c>
      <c r="Q94" s="782">
        <v>651363.43999999994</v>
      </c>
      <c r="R94" s="782">
        <v>463091.74</v>
      </c>
      <c r="S94" s="782">
        <v>423111.45</v>
      </c>
      <c r="T94" s="782">
        <v>572.92999999999995</v>
      </c>
      <c r="U94" s="782">
        <v>5277600.3</v>
      </c>
      <c r="V94" s="487"/>
      <c r="W94" s="488"/>
      <c r="X94" s="44"/>
      <c r="Y94" s="44"/>
      <c r="Z94" s="44"/>
      <c r="AA94" s="44"/>
      <c r="AB94" s="44"/>
      <c r="AC94" s="44"/>
      <c r="AD94" s="44"/>
      <c r="AE94" s="44"/>
      <c r="AF94" s="44"/>
      <c r="AG94" s="44"/>
      <c r="AH94" s="44"/>
      <c r="AI94" s="44"/>
      <c r="AJ94" s="44"/>
      <c r="AK94" s="44"/>
      <c r="AL94" s="44"/>
      <c r="AM94" s="44"/>
      <c r="AN94" s="44"/>
      <c r="AO94" s="44"/>
      <c r="AP94" s="44"/>
      <c r="AQ94" s="44"/>
    </row>
    <row r="95" spans="1:43" ht="15">
      <c r="A95" s="963"/>
      <c r="B95" s="256" t="s">
        <v>1069</v>
      </c>
      <c r="C95" s="775">
        <v>394504.17</v>
      </c>
      <c r="D95" s="775">
        <v>128769.85</v>
      </c>
      <c r="E95" s="775">
        <v>314354.21999999997</v>
      </c>
      <c r="F95" s="775">
        <v>556287.22</v>
      </c>
      <c r="G95" s="775">
        <v>686422.81</v>
      </c>
      <c r="H95" s="775">
        <v>1106387.2</v>
      </c>
      <c r="I95" s="775">
        <v>1194309.07</v>
      </c>
      <c r="J95" s="775">
        <v>1281339.24</v>
      </c>
      <c r="K95" s="775">
        <v>1345747.46</v>
      </c>
      <c r="L95" s="775">
        <v>1677030.24</v>
      </c>
      <c r="M95" s="775">
        <v>2017915.92</v>
      </c>
      <c r="N95" s="775">
        <v>1915852.77</v>
      </c>
      <c r="O95" s="775">
        <v>1846525.85</v>
      </c>
      <c r="P95" s="775">
        <v>1697959.13</v>
      </c>
      <c r="Q95" s="775">
        <v>1456902.4</v>
      </c>
      <c r="R95" s="775">
        <v>1091857.03</v>
      </c>
      <c r="S95" s="775">
        <v>1347415.47</v>
      </c>
      <c r="T95" s="775">
        <v>736.88</v>
      </c>
      <c r="U95" s="776">
        <v>20060316.93</v>
      </c>
      <c r="V95" s="487"/>
      <c r="W95" s="488"/>
      <c r="X95" s="44"/>
      <c r="Y95" s="44"/>
      <c r="Z95" s="44"/>
      <c r="AA95" s="44"/>
      <c r="AB95" s="44"/>
      <c r="AC95" s="44"/>
      <c r="AD95" s="44"/>
      <c r="AE95" s="44"/>
      <c r="AF95" s="44"/>
      <c r="AG95" s="44"/>
      <c r="AH95" s="44"/>
      <c r="AI95" s="44"/>
      <c r="AJ95" s="44"/>
      <c r="AK95" s="44"/>
      <c r="AL95" s="44"/>
      <c r="AM95" s="44"/>
      <c r="AN95" s="44"/>
      <c r="AO95" s="44"/>
      <c r="AP95" s="44"/>
      <c r="AQ95" s="44"/>
    </row>
    <row r="96" spans="1:43" ht="15">
      <c r="A96" s="963"/>
      <c r="B96" s="256" t="s">
        <v>1070</v>
      </c>
      <c r="C96" s="776">
        <v>652.72</v>
      </c>
      <c r="D96" s="776">
        <v>2.5099999999999998</v>
      </c>
      <c r="E96" s="776">
        <v>359.36</v>
      </c>
      <c r="F96" s="776">
        <v>532.71</v>
      </c>
      <c r="G96" s="776">
        <v>3630.54</v>
      </c>
      <c r="H96" s="776">
        <v>3637.19</v>
      </c>
      <c r="I96" s="776">
        <v>2588.54</v>
      </c>
      <c r="J96" s="776">
        <v>2573.17</v>
      </c>
      <c r="K96" s="776">
        <v>8389.9599999999991</v>
      </c>
      <c r="L96" s="776">
        <v>6167.88</v>
      </c>
      <c r="M96" s="776">
        <v>5655.11</v>
      </c>
      <c r="N96" s="776">
        <v>12994.66</v>
      </c>
      <c r="O96" s="776">
        <v>14256.71</v>
      </c>
      <c r="P96" s="776">
        <v>14730.08</v>
      </c>
      <c r="Q96" s="776">
        <v>15216.29</v>
      </c>
      <c r="R96" s="776">
        <v>17090.62</v>
      </c>
      <c r="S96" s="776">
        <v>45716</v>
      </c>
      <c r="T96" s="776">
        <v>0</v>
      </c>
      <c r="U96" s="776">
        <v>154194.04999999999</v>
      </c>
      <c r="V96" s="487"/>
      <c r="W96" s="488"/>
      <c r="X96" s="44"/>
      <c r="Y96" s="44"/>
      <c r="Z96" s="44"/>
      <c r="AA96" s="44"/>
      <c r="AB96" s="44"/>
      <c r="AC96" s="44"/>
      <c r="AD96" s="44"/>
      <c r="AE96" s="44"/>
      <c r="AF96" s="44"/>
      <c r="AG96" s="44"/>
      <c r="AH96" s="44"/>
      <c r="AI96" s="44"/>
      <c r="AJ96" s="44"/>
      <c r="AK96" s="44"/>
      <c r="AL96" s="44"/>
      <c r="AM96" s="44"/>
      <c r="AN96" s="44"/>
      <c r="AO96" s="44"/>
      <c r="AP96" s="44"/>
      <c r="AQ96" s="44"/>
    </row>
    <row r="97" spans="1:43" ht="15">
      <c r="A97" s="963"/>
      <c r="B97" s="256" t="s">
        <v>1071</v>
      </c>
      <c r="C97" s="779">
        <v>758.14</v>
      </c>
      <c r="D97" s="779">
        <v>4905.62</v>
      </c>
      <c r="E97" s="779">
        <v>15575.87</v>
      </c>
      <c r="F97" s="779">
        <v>41412.04</v>
      </c>
      <c r="G97" s="779">
        <v>50995.97</v>
      </c>
      <c r="H97" s="779">
        <v>73599.17</v>
      </c>
      <c r="I97" s="779">
        <v>81327.48</v>
      </c>
      <c r="J97" s="779">
        <v>90851.42</v>
      </c>
      <c r="K97" s="779">
        <v>61945.120000000003</v>
      </c>
      <c r="L97" s="779">
        <v>57192.86</v>
      </c>
      <c r="M97" s="779">
        <v>61734.54</v>
      </c>
      <c r="N97" s="779">
        <v>57279.39</v>
      </c>
      <c r="O97" s="779">
        <v>46428.1</v>
      </c>
      <c r="P97" s="779">
        <v>28286.49</v>
      </c>
      <c r="Q97" s="779">
        <v>26641.86</v>
      </c>
      <c r="R97" s="779">
        <v>14849.2</v>
      </c>
      <c r="S97" s="779">
        <v>12815.17</v>
      </c>
      <c r="T97" s="779">
        <v>0</v>
      </c>
      <c r="U97" s="779">
        <v>726598.44</v>
      </c>
      <c r="V97" s="487"/>
      <c r="W97" s="488"/>
      <c r="X97" s="44"/>
      <c r="Y97" s="44"/>
      <c r="Z97" s="44"/>
      <c r="AA97" s="44"/>
      <c r="AB97" s="44"/>
      <c r="AC97" s="44"/>
      <c r="AD97" s="44"/>
      <c r="AE97" s="44"/>
      <c r="AF97" s="44"/>
      <c r="AG97" s="44"/>
      <c r="AH97" s="44"/>
      <c r="AI97" s="44"/>
      <c r="AJ97" s="44"/>
      <c r="AK97" s="44"/>
      <c r="AL97" s="44"/>
      <c r="AM97" s="44"/>
      <c r="AN97" s="44"/>
      <c r="AO97" s="44"/>
      <c r="AP97" s="44"/>
      <c r="AQ97" s="44"/>
    </row>
    <row r="98" spans="1:43" ht="15">
      <c r="A98" s="963"/>
      <c r="B98" s="256" t="s">
        <v>1072</v>
      </c>
      <c r="C98" s="775">
        <v>43313.73</v>
      </c>
      <c r="D98" s="775">
        <v>303657.98</v>
      </c>
      <c r="E98" s="775">
        <v>471149.55</v>
      </c>
      <c r="F98" s="775">
        <v>615762.04</v>
      </c>
      <c r="G98" s="775">
        <v>641674.61</v>
      </c>
      <c r="H98" s="775">
        <v>758779.36</v>
      </c>
      <c r="I98" s="775">
        <v>656804.64</v>
      </c>
      <c r="J98" s="775">
        <v>541957.21</v>
      </c>
      <c r="K98" s="775">
        <v>394965.22</v>
      </c>
      <c r="L98" s="775">
        <v>339907.66</v>
      </c>
      <c r="M98" s="775">
        <v>255114.09</v>
      </c>
      <c r="N98" s="775">
        <v>205668.13</v>
      </c>
      <c r="O98" s="775">
        <v>129788.31</v>
      </c>
      <c r="P98" s="775">
        <v>95233.69</v>
      </c>
      <c r="Q98" s="775">
        <v>68081.83</v>
      </c>
      <c r="R98" s="775">
        <v>50708.41</v>
      </c>
      <c r="S98" s="775">
        <v>47741.41</v>
      </c>
      <c r="T98" s="775">
        <v>36.78</v>
      </c>
      <c r="U98" s="776">
        <v>5620344.6500000004</v>
      </c>
      <c r="V98" s="487"/>
      <c r="W98" s="488"/>
      <c r="X98" s="44"/>
      <c r="Y98" s="44"/>
      <c r="Z98" s="44"/>
      <c r="AA98" s="44"/>
      <c r="AB98" s="44"/>
      <c r="AC98" s="44"/>
      <c r="AD98" s="44"/>
      <c r="AE98" s="44"/>
      <c r="AF98" s="44"/>
      <c r="AG98" s="44"/>
      <c r="AH98" s="44"/>
      <c r="AI98" s="44"/>
      <c r="AJ98" s="44"/>
      <c r="AK98" s="44"/>
      <c r="AL98" s="44"/>
      <c r="AM98" s="44"/>
      <c r="AN98" s="44"/>
      <c r="AO98" s="44"/>
      <c r="AP98" s="44"/>
      <c r="AQ98" s="44"/>
    </row>
    <row r="99" spans="1:43" ht="15">
      <c r="A99" s="963"/>
      <c r="B99" s="256" t="s">
        <v>1073</v>
      </c>
      <c r="C99" s="775">
        <v>38.03</v>
      </c>
      <c r="D99" s="775">
        <v>1223.94</v>
      </c>
      <c r="E99" s="775">
        <v>172.73</v>
      </c>
      <c r="F99" s="775">
        <v>44.33</v>
      </c>
      <c r="G99" s="775">
        <v>42.75</v>
      </c>
      <c r="H99" s="775">
        <v>71.19</v>
      </c>
      <c r="I99" s="775">
        <v>22.14</v>
      </c>
      <c r="J99" s="775">
        <v>64.89</v>
      </c>
      <c r="K99" s="775">
        <v>57.06</v>
      </c>
      <c r="L99" s="775">
        <v>33.21</v>
      </c>
      <c r="M99" s="775">
        <v>11.07</v>
      </c>
      <c r="N99" s="775">
        <v>33.21</v>
      </c>
      <c r="O99" s="775">
        <v>11.07</v>
      </c>
      <c r="P99" s="775">
        <v>4.7699999999999996</v>
      </c>
      <c r="Q99" s="775">
        <v>0</v>
      </c>
      <c r="R99" s="775">
        <v>0</v>
      </c>
      <c r="S99" s="775">
        <v>0</v>
      </c>
      <c r="T99" s="775">
        <v>0</v>
      </c>
      <c r="U99" s="776">
        <v>1830.39</v>
      </c>
      <c r="V99" s="487"/>
      <c r="W99" s="488"/>
      <c r="X99" s="44"/>
      <c r="Y99" s="44"/>
      <c r="Z99" s="44"/>
      <c r="AA99" s="44"/>
      <c r="AB99" s="44"/>
      <c r="AC99" s="44"/>
      <c r="AD99" s="44"/>
      <c r="AE99" s="44"/>
      <c r="AF99" s="44"/>
      <c r="AG99" s="44"/>
      <c r="AH99" s="44"/>
      <c r="AI99" s="44"/>
      <c r="AJ99" s="44"/>
      <c r="AK99" s="44"/>
      <c r="AL99" s="44"/>
      <c r="AM99" s="44"/>
      <c r="AN99" s="44"/>
      <c r="AO99" s="44"/>
      <c r="AP99" s="44"/>
      <c r="AQ99" s="44"/>
    </row>
    <row r="100" spans="1:43" ht="15">
      <c r="A100" s="963"/>
      <c r="B100" s="256" t="s">
        <v>1074</v>
      </c>
      <c r="C100" s="775">
        <v>57335.19</v>
      </c>
      <c r="D100" s="775">
        <v>62058.33</v>
      </c>
      <c r="E100" s="775">
        <v>62233.599999999999</v>
      </c>
      <c r="F100" s="775">
        <v>70514.820000000007</v>
      </c>
      <c r="G100" s="775">
        <v>70425.86</v>
      </c>
      <c r="H100" s="775">
        <v>85779.98</v>
      </c>
      <c r="I100" s="775">
        <v>97675.57</v>
      </c>
      <c r="J100" s="775">
        <v>118112.56</v>
      </c>
      <c r="K100" s="775">
        <v>137613.74900000001</v>
      </c>
      <c r="L100" s="775">
        <v>173472.905</v>
      </c>
      <c r="M100" s="775">
        <v>224755.19500000001</v>
      </c>
      <c r="N100" s="775">
        <v>193903.215</v>
      </c>
      <c r="O100" s="775">
        <v>159460.29999999999</v>
      </c>
      <c r="P100" s="775">
        <v>142604.46</v>
      </c>
      <c r="Q100" s="775">
        <v>116617.21</v>
      </c>
      <c r="R100" s="775">
        <v>90361.86</v>
      </c>
      <c r="S100" s="775">
        <v>93335.13</v>
      </c>
      <c r="T100" s="775">
        <v>141.63999999999999</v>
      </c>
      <c r="U100" s="776">
        <v>1956401.574</v>
      </c>
      <c r="V100" s="487"/>
      <c r="W100" s="488"/>
      <c r="X100" s="44"/>
      <c r="Y100" s="44"/>
      <c r="Z100" s="44"/>
      <c r="AA100" s="44"/>
      <c r="AB100" s="44"/>
      <c r="AC100" s="44"/>
      <c r="AD100" s="44"/>
      <c r="AE100" s="44"/>
      <c r="AF100" s="44"/>
      <c r="AG100" s="44"/>
      <c r="AH100" s="44"/>
      <c r="AI100" s="44"/>
      <c r="AJ100" s="44"/>
      <c r="AK100" s="44"/>
      <c r="AL100" s="44"/>
      <c r="AM100" s="44"/>
      <c r="AN100" s="44"/>
      <c r="AO100" s="44"/>
      <c r="AP100" s="44"/>
      <c r="AQ100" s="44"/>
    </row>
    <row r="101" spans="1:43" ht="15">
      <c r="A101" s="963"/>
      <c r="B101" s="256" t="s">
        <v>1075</v>
      </c>
      <c r="C101" s="775">
        <v>25456.720000000001</v>
      </c>
      <c r="D101" s="775">
        <v>74118.490000000005</v>
      </c>
      <c r="E101" s="775">
        <v>90422.48</v>
      </c>
      <c r="F101" s="775">
        <v>186031.9</v>
      </c>
      <c r="G101" s="775">
        <v>334191.745</v>
      </c>
      <c r="H101" s="775">
        <v>414479.00900000002</v>
      </c>
      <c r="I101" s="775">
        <v>345497.84</v>
      </c>
      <c r="J101" s="775">
        <v>284224.12800000003</v>
      </c>
      <c r="K101" s="775">
        <v>287301.00599999999</v>
      </c>
      <c r="L101" s="775">
        <v>392969.36499999999</v>
      </c>
      <c r="M101" s="775">
        <v>472623.00799999997</v>
      </c>
      <c r="N101" s="775">
        <v>505747.99099999998</v>
      </c>
      <c r="O101" s="775">
        <v>503402.179</v>
      </c>
      <c r="P101" s="775">
        <v>519211.65399999998</v>
      </c>
      <c r="Q101" s="775">
        <v>490628.97</v>
      </c>
      <c r="R101" s="775">
        <v>389210.60600000003</v>
      </c>
      <c r="S101" s="775">
        <v>426001.57500000001</v>
      </c>
      <c r="T101" s="775">
        <v>150.63999999999999</v>
      </c>
      <c r="U101" s="776">
        <v>5741669.3059999999</v>
      </c>
      <c r="V101" s="487"/>
      <c r="W101" s="488"/>
      <c r="X101" s="44"/>
      <c r="Y101" s="44"/>
      <c r="Z101" s="44"/>
      <c r="AA101" s="44"/>
      <c r="AB101" s="44"/>
      <c r="AC101" s="44"/>
      <c r="AD101" s="44"/>
      <c r="AE101" s="44"/>
      <c r="AF101" s="44"/>
      <c r="AG101" s="44"/>
      <c r="AH101" s="44"/>
      <c r="AI101" s="44"/>
      <c r="AJ101" s="44"/>
      <c r="AK101" s="44"/>
      <c r="AL101" s="44"/>
      <c r="AM101" s="44"/>
      <c r="AN101" s="44"/>
      <c r="AO101" s="44"/>
      <c r="AP101" s="44"/>
      <c r="AQ101" s="44"/>
    </row>
    <row r="102" spans="1:43" ht="15">
      <c r="A102" s="963"/>
      <c r="B102" s="256" t="s">
        <v>1076</v>
      </c>
      <c r="C102" s="775">
        <v>38201.235000000001</v>
      </c>
      <c r="D102" s="775">
        <v>58392.095000000001</v>
      </c>
      <c r="E102" s="775">
        <v>28135.73</v>
      </c>
      <c r="F102" s="775">
        <v>34897.83</v>
      </c>
      <c r="G102" s="775">
        <v>47793.360999999997</v>
      </c>
      <c r="H102" s="775">
        <v>56014.214999999997</v>
      </c>
      <c r="I102" s="775">
        <v>60822.92</v>
      </c>
      <c r="J102" s="775">
        <v>67085.09</v>
      </c>
      <c r="K102" s="775">
        <v>77607.25</v>
      </c>
      <c r="L102" s="775">
        <v>97058.19</v>
      </c>
      <c r="M102" s="775">
        <v>120166.27</v>
      </c>
      <c r="N102" s="775">
        <v>144347.20499999999</v>
      </c>
      <c r="O102" s="775">
        <v>154713.48000000001</v>
      </c>
      <c r="P102" s="775">
        <v>154551.73499999999</v>
      </c>
      <c r="Q102" s="775">
        <v>153559.18</v>
      </c>
      <c r="R102" s="775">
        <v>129462.001</v>
      </c>
      <c r="S102" s="775">
        <v>182228.323</v>
      </c>
      <c r="T102" s="775">
        <v>0</v>
      </c>
      <c r="U102" s="776">
        <v>1605036.11</v>
      </c>
      <c r="V102" s="487"/>
      <c r="W102" s="488"/>
      <c r="X102" s="44"/>
      <c r="Y102" s="44"/>
      <c r="Z102" s="44"/>
      <c r="AA102" s="44"/>
      <c r="AB102" s="44"/>
      <c r="AC102" s="44"/>
      <c r="AD102" s="44"/>
      <c r="AE102" s="44"/>
      <c r="AF102" s="44"/>
      <c r="AG102" s="44"/>
      <c r="AH102" s="44"/>
      <c r="AI102" s="44"/>
      <c r="AJ102" s="44"/>
      <c r="AK102" s="44"/>
      <c r="AL102" s="44"/>
      <c r="AM102" s="44"/>
      <c r="AN102" s="44"/>
      <c r="AO102" s="44"/>
      <c r="AP102" s="44"/>
      <c r="AQ102" s="44"/>
    </row>
    <row r="103" spans="1:43" ht="15">
      <c r="A103" s="963"/>
      <c r="B103" s="256" t="s">
        <v>1077</v>
      </c>
      <c r="C103" s="775">
        <v>0</v>
      </c>
      <c r="D103" s="775">
        <v>0</v>
      </c>
      <c r="E103" s="775">
        <v>16.850000000000001</v>
      </c>
      <c r="F103" s="775">
        <v>134.37</v>
      </c>
      <c r="G103" s="775">
        <v>403.11</v>
      </c>
      <c r="H103" s="775">
        <v>705.98</v>
      </c>
      <c r="I103" s="775">
        <v>891.33</v>
      </c>
      <c r="J103" s="775">
        <v>988.65499999999997</v>
      </c>
      <c r="K103" s="775">
        <v>1294.01</v>
      </c>
      <c r="L103" s="775">
        <v>1446.52</v>
      </c>
      <c r="M103" s="775">
        <v>1565.33</v>
      </c>
      <c r="N103" s="775">
        <v>1357.635</v>
      </c>
      <c r="O103" s="775">
        <v>1647.86</v>
      </c>
      <c r="P103" s="775">
        <v>1546.33</v>
      </c>
      <c r="Q103" s="775">
        <v>807.51</v>
      </c>
      <c r="R103" s="775">
        <v>403.54</v>
      </c>
      <c r="S103" s="775">
        <v>318</v>
      </c>
      <c r="T103" s="775">
        <v>0</v>
      </c>
      <c r="U103" s="776">
        <v>13527.03</v>
      </c>
      <c r="V103" s="487"/>
      <c r="W103" s="488"/>
      <c r="X103" s="44"/>
      <c r="Y103" s="44"/>
      <c r="Z103" s="44"/>
      <c r="AA103" s="44"/>
      <c r="AB103" s="44"/>
      <c r="AC103" s="44"/>
      <c r="AD103" s="44"/>
      <c r="AE103" s="44"/>
      <c r="AF103" s="44"/>
      <c r="AG103" s="44"/>
      <c r="AH103" s="44"/>
      <c r="AI103" s="44"/>
      <c r="AJ103" s="44"/>
      <c r="AK103" s="44"/>
      <c r="AL103" s="44"/>
      <c r="AM103" s="44"/>
      <c r="AN103" s="44"/>
      <c r="AO103" s="44"/>
      <c r="AP103" s="44"/>
      <c r="AQ103" s="44"/>
    </row>
    <row r="104" spans="1:43" ht="15">
      <c r="A104" s="963"/>
      <c r="B104" s="256" t="s">
        <v>1078</v>
      </c>
      <c r="C104" s="775">
        <v>59539.59</v>
      </c>
      <c r="D104" s="775">
        <v>69868.479999999996</v>
      </c>
      <c r="E104" s="775">
        <v>18196</v>
      </c>
      <c r="F104" s="775">
        <v>14121.84</v>
      </c>
      <c r="G104" s="775">
        <v>9130.51</v>
      </c>
      <c r="H104" s="775">
        <v>19326.490000000002</v>
      </c>
      <c r="I104" s="775">
        <v>15466.44</v>
      </c>
      <c r="J104" s="775">
        <v>13299.73</v>
      </c>
      <c r="K104" s="775">
        <v>10321.59</v>
      </c>
      <c r="L104" s="775">
        <v>11452.78</v>
      </c>
      <c r="M104" s="775">
        <v>8977.73</v>
      </c>
      <c r="N104" s="775">
        <v>9681.08</v>
      </c>
      <c r="O104" s="775">
        <v>8194.06</v>
      </c>
      <c r="P104" s="775">
        <v>7487.76</v>
      </c>
      <c r="Q104" s="775">
        <v>8658.7199999999993</v>
      </c>
      <c r="R104" s="775">
        <v>7060.31</v>
      </c>
      <c r="S104" s="775">
        <v>11878.22</v>
      </c>
      <c r="T104" s="775">
        <v>0</v>
      </c>
      <c r="U104" s="776">
        <v>302661.33</v>
      </c>
      <c r="V104" s="487"/>
      <c r="W104" s="488"/>
      <c r="X104" s="44"/>
      <c r="Y104" s="44"/>
      <c r="Z104" s="44"/>
      <c r="AA104" s="44"/>
      <c r="AB104" s="44"/>
      <c r="AC104" s="44"/>
      <c r="AD104" s="44"/>
      <c r="AE104" s="44"/>
      <c r="AF104" s="44"/>
      <c r="AG104" s="44"/>
      <c r="AH104" s="44"/>
      <c r="AI104" s="44"/>
      <c r="AJ104" s="44"/>
      <c r="AK104" s="44"/>
      <c r="AL104" s="44"/>
      <c r="AM104" s="44"/>
      <c r="AN104" s="44"/>
      <c r="AO104" s="44"/>
      <c r="AP104" s="44"/>
      <c r="AQ104" s="44"/>
    </row>
    <row r="105" spans="1:43" ht="15">
      <c r="A105" s="963"/>
      <c r="B105" s="256" t="s">
        <v>1079</v>
      </c>
      <c r="C105" s="775">
        <v>3175.1750000000002</v>
      </c>
      <c r="D105" s="775">
        <v>11391.557000000001</v>
      </c>
      <c r="E105" s="775">
        <v>24842.055</v>
      </c>
      <c r="F105" s="775">
        <v>47505.697999999997</v>
      </c>
      <c r="G105" s="775">
        <v>66675.476999999999</v>
      </c>
      <c r="H105" s="775">
        <v>84355.558000000005</v>
      </c>
      <c r="I105" s="775">
        <v>78625.194000000003</v>
      </c>
      <c r="J105" s="775">
        <v>76724.149000000005</v>
      </c>
      <c r="K105" s="775">
        <v>63434.584999999999</v>
      </c>
      <c r="L105" s="775">
        <v>69972.782999999996</v>
      </c>
      <c r="M105" s="775">
        <v>56528.817999999999</v>
      </c>
      <c r="N105" s="775">
        <v>46438.307000000001</v>
      </c>
      <c r="O105" s="775">
        <v>44079.858</v>
      </c>
      <c r="P105" s="775">
        <v>39232.504999999997</v>
      </c>
      <c r="Q105" s="775">
        <v>32166.644</v>
      </c>
      <c r="R105" s="775">
        <v>24037.909</v>
      </c>
      <c r="S105" s="775">
        <v>22566.381000000001</v>
      </c>
      <c r="T105" s="775">
        <v>22.34</v>
      </c>
      <c r="U105" s="776">
        <v>791774.99300000002</v>
      </c>
      <c r="V105" s="487"/>
      <c r="W105" s="488"/>
      <c r="X105" s="44"/>
      <c r="Y105" s="44"/>
      <c r="Z105" s="44"/>
      <c r="AA105" s="44"/>
      <c r="AB105" s="44"/>
      <c r="AC105" s="44"/>
      <c r="AD105" s="44"/>
      <c r="AE105" s="44"/>
      <c r="AF105" s="44"/>
      <c r="AG105" s="44"/>
      <c r="AH105" s="44"/>
      <c r="AI105" s="44"/>
      <c r="AJ105" s="44"/>
      <c r="AK105" s="44"/>
      <c r="AL105" s="44"/>
      <c r="AM105" s="44"/>
      <c r="AN105" s="44"/>
      <c r="AO105" s="44"/>
      <c r="AP105" s="44"/>
      <c r="AQ105" s="44"/>
    </row>
    <row r="106" spans="1:43" ht="15">
      <c r="A106" s="963"/>
      <c r="B106" s="256" t="s">
        <v>1080</v>
      </c>
      <c r="C106" s="775">
        <v>180048.83</v>
      </c>
      <c r="D106" s="775">
        <v>180696.59</v>
      </c>
      <c r="E106" s="775">
        <v>181511.86</v>
      </c>
      <c r="F106" s="775">
        <v>294504.56</v>
      </c>
      <c r="G106" s="775">
        <v>288926.34999999998</v>
      </c>
      <c r="H106" s="775">
        <v>336703.90600000002</v>
      </c>
      <c r="I106" s="775">
        <v>366552.39500000002</v>
      </c>
      <c r="J106" s="775">
        <v>424308.84600000002</v>
      </c>
      <c r="K106" s="775">
        <v>507800.32199999999</v>
      </c>
      <c r="L106" s="775">
        <v>637312.74100000004</v>
      </c>
      <c r="M106" s="775">
        <v>818934.57700000005</v>
      </c>
      <c r="N106" s="775">
        <v>963038.446</v>
      </c>
      <c r="O106" s="775">
        <v>1167609.675</v>
      </c>
      <c r="P106" s="775">
        <v>1323994.996</v>
      </c>
      <c r="Q106" s="775">
        <v>1398961.4609999999</v>
      </c>
      <c r="R106" s="775">
        <v>1267453.463</v>
      </c>
      <c r="S106" s="775">
        <v>1901464.5049999999</v>
      </c>
      <c r="T106" s="775">
        <v>233.63</v>
      </c>
      <c r="U106" s="776">
        <v>12240057.153000001</v>
      </c>
      <c r="V106" s="487"/>
      <c r="W106" s="488"/>
      <c r="X106" s="44"/>
      <c r="Y106" s="44"/>
      <c r="Z106" s="44"/>
      <c r="AA106" s="44"/>
      <c r="AB106" s="44"/>
      <c r="AC106" s="44"/>
      <c r="AD106" s="44"/>
      <c r="AE106" s="44"/>
      <c r="AF106" s="44"/>
      <c r="AG106" s="44"/>
      <c r="AH106" s="44"/>
      <c r="AI106" s="44"/>
      <c r="AJ106" s="44"/>
      <c r="AK106" s="44"/>
      <c r="AL106" s="44"/>
      <c r="AM106" s="44"/>
      <c r="AN106" s="44"/>
      <c r="AO106" s="44"/>
      <c r="AP106" s="44"/>
      <c r="AQ106" s="44"/>
    </row>
    <row r="107" spans="1:43" ht="15">
      <c r="A107" s="963"/>
      <c r="B107" s="256" t="s">
        <v>1081</v>
      </c>
      <c r="C107" s="775">
        <v>2190.317</v>
      </c>
      <c r="D107" s="775">
        <v>3723.0149999999999</v>
      </c>
      <c r="E107" s="775">
        <v>13838.982</v>
      </c>
      <c r="F107" s="775">
        <v>155100.427</v>
      </c>
      <c r="G107" s="775">
        <v>324749.50699999998</v>
      </c>
      <c r="H107" s="775">
        <v>456619.38799999998</v>
      </c>
      <c r="I107" s="775">
        <v>475849.45699999999</v>
      </c>
      <c r="J107" s="775">
        <v>539777.39300000004</v>
      </c>
      <c r="K107" s="775">
        <v>611643.14399999997</v>
      </c>
      <c r="L107" s="775">
        <v>753327.28200000001</v>
      </c>
      <c r="M107" s="775">
        <v>893155.39599999995</v>
      </c>
      <c r="N107" s="775">
        <v>1011170.377</v>
      </c>
      <c r="O107" s="775">
        <v>1048454.959</v>
      </c>
      <c r="P107" s="775">
        <v>1003577.456</v>
      </c>
      <c r="Q107" s="775">
        <v>821185.21600000001</v>
      </c>
      <c r="R107" s="775">
        <v>562986.14300000004</v>
      </c>
      <c r="S107" s="775">
        <v>403560.63400000002</v>
      </c>
      <c r="T107" s="775">
        <v>200.52500000000001</v>
      </c>
      <c r="U107" s="776">
        <v>9081109.6180000007</v>
      </c>
      <c r="V107" s="487"/>
      <c r="W107" s="488"/>
      <c r="X107" s="44"/>
      <c r="Y107" s="44"/>
      <c r="Z107" s="44"/>
      <c r="AA107" s="44"/>
      <c r="AB107" s="44"/>
      <c r="AC107" s="44"/>
      <c r="AD107" s="44"/>
      <c r="AE107" s="44"/>
      <c r="AF107" s="44"/>
      <c r="AG107" s="44"/>
      <c r="AH107" s="44"/>
      <c r="AI107" s="44"/>
      <c r="AJ107" s="44"/>
      <c r="AK107" s="44"/>
      <c r="AL107" s="44"/>
      <c r="AM107" s="44"/>
      <c r="AN107" s="44"/>
      <c r="AO107" s="44"/>
      <c r="AP107" s="44"/>
      <c r="AQ107" s="44"/>
    </row>
    <row r="108" spans="1:43" ht="15">
      <c r="A108" s="963"/>
      <c r="B108" s="256" t="s">
        <v>1246</v>
      </c>
      <c r="C108" s="775">
        <v>8423.6980000000003</v>
      </c>
      <c r="D108" s="775">
        <v>8072.97</v>
      </c>
      <c r="E108" s="775">
        <v>3740.8319999999999</v>
      </c>
      <c r="F108" s="775">
        <v>2501.9569999999999</v>
      </c>
      <c r="G108" s="775">
        <v>4753.0020000000004</v>
      </c>
      <c r="H108" s="775">
        <v>8001.09</v>
      </c>
      <c r="I108" s="775">
        <v>8409.5310000000009</v>
      </c>
      <c r="J108" s="775">
        <v>21396.455999999998</v>
      </c>
      <c r="K108" s="775">
        <v>14969.812</v>
      </c>
      <c r="L108" s="775">
        <v>20617.196</v>
      </c>
      <c r="M108" s="775">
        <v>32054.428</v>
      </c>
      <c r="N108" s="775">
        <v>28032.368999999999</v>
      </c>
      <c r="O108" s="775">
        <v>34345.942000000003</v>
      </c>
      <c r="P108" s="775">
        <v>56456.197</v>
      </c>
      <c r="Q108" s="775">
        <v>39650.213000000003</v>
      </c>
      <c r="R108" s="775">
        <v>22888.472000000002</v>
      </c>
      <c r="S108" s="775">
        <v>54304.875</v>
      </c>
      <c r="T108" s="775">
        <v>0</v>
      </c>
      <c r="U108" s="776">
        <v>368619.04</v>
      </c>
      <c r="V108" s="487"/>
      <c r="W108" s="488"/>
      <c r="X108" s="44"/>
      <c r="Y108" s="44"/>
      <c r="Z108" s="44"/>
      <c r="AA108" s="44"/>
      <c r="AB108" s="44"/>
      <c r="AC108" s="44"/>
      <c r="AD108" s="44"/>
      <c r="AE108" s="44"/>
      <c r="AF108" s="44"/>
      <c r="AG108" s="44"/>
      <c r="AH108" s="44"/>
      <c r="AI108" s="44"/>
      <c r="AJ108" s="44"/>
      <c r="AK108" s="44"/>
      <c r="AL108" s="44"/>
      <c r="AM108" s="44"/>
      <c r="AN108" s="44"/>
      <c r="AO108" s="44"/>
      <c r="AP108" s="44"/>
      <c r="AQ108" s="44"/>
    </row>
    <row r="109" spans="1:43" ht="15">
      <c r="A109" s="963"/>
      <c r="B109" s="256" t="s">
        <v>1083</v>
      </c>
      <c r="C109" s="775">
        <v>170.166</v>
      </c>
      <c r="D109" s="775">
        <v>153.04</v>
      </c>
      <c r="E109" s="775">
        <v>182.69499999999999</v>
      </c>
      <c r="F109" s="775">
        <v>5715.0770000000002</v>
      </c>
      <c r="G109" s="775">
        <v>38586.997000000003</v>
      </c>
      <c r="H109" s="775">
        <v>76800.482000000004</v>
      </c>
      <c r="I109" s="775">
        <v>79715.182000000001</v>
      </c>
      <c r="J109" s="775">
        <v>60835.637000000002</v>
      </c>
      <c r="K109" s="775">
        <v>36683.561000000002</v>
      </c>
      <c r="L109" s="775">
        <v>25388.671999999999</v>
      </c>
      <c r="M109" s="775">
        <v>19083.734</v>
      </c>
      <c r="N109" s="775">
        <v>11258.555</v>
      </c>
      <c r="O109" s="775">
        <v>7250.6180000000004</v>
      </c>
      <c r="P109" s="775">
        <v>5187.308</v>
      </c>
      <c r="Q109" s="775">
        <v>2776.1460000000002</v>
      </c>
      <c r="R109" s="775">
        <v>1923.624</v>
      </c>
      <c r="S109" s="775">
        <v>1572.643</v>
      </c>
      <c r="T109" s="775">
        <v>0</v>
      </c>
      <c r="U109" s="776">
        <v>373284.13699999999</v>
      </c>
      <c r="V109" s="487"/>
      <c r="W109" s="488"/>
      <c r="X109" s="44"/>
      <c r="Y109" s="44"/>
      <c r="Z109" s="44"/>
      <c r="AA109" s="44"/>
      <c r="AB109" s="44"/>
      <c r="AC109" s="44"/>
      <c r="AD109" s="44"/>
      <c r="AE109" s="44"/>
      <c r="AF109" s="44"/>
      <c r="AG109" s="44"/>
      <c r="AH109" s="44"/>
      <c r="AI109" s="44"/>
      <c r="AJ109" s="44"/>
      <c r="AK109" s="44"/>
      <c r="AL109" s="44"/>
      <c r="AM109" s="44"/>
      <c r="AN109" s="44"/>
      <c r="AO109" s="44"/>
      <c r="AP109" s="44"/>
      <c r="AQ109" s="44"/>
    </row>
    <row r="110" spans="1:43" ht="15">
      <c r="A110" s="963"/>
      <c r="B110" s="256" t="s">
        <v>1084</v>
      </c>
      <c r="C110" s="775">
        <v>0</v>
      </c>
      <c r="D110" s="775">
        <v>0</v>
      </c>
      <c r="E110" s="775">
        <v>0</v>
      </c>
      <c r="F110" s="775">
        <v>29.54</v>
      </c>
      <c r="G110" s="775">
        <v>4069.52</v>
      </c>
      <c r="H110" s="775">
        <v>7063.06</v>
      </c>
      <c r="I110" s="775">
        <v>12706.93</v>
      </c>
      <c r="J110" s="775">
        <v>8841.9500000000007</v>
      </c>
      <c r="K110" s="775">
        <v>2961.23</v>
      </c>
      <c r="L110" s="775">
        <v>278.39</v>
      </c>
      <c r="M110" s="775">
        <v>0</v>
      </c>
      <c r="N110" s="775">
        <v>0</v>
      </c>
      <c r="O110" s="775">
        <v>0</v>
      </c>
      <c r="P110" s="775">
        <v>0</v>
      </c>
      <c r="Q110" s="775">
        <v>0</v>
      </c>
      <c r="R110" s="775">
        <v>0</v>
      </c>
      <c r="S110" s="775">
        <v>0</v>
      </c>
      <c r="T110" s="775">
        <v>0</v>
      </c>
      <c r="U110" s="776">
        <v>35950.620000000003</v>
      </c>
      <c r="V110" s="487"/>
      <c r="W110" s="488"/>
      <c r="X110" s="44"/>
      <c r="Y110" s="44"/>
      <c r="Z110" s="44"/>
      <c r="AA110" s="44"/>
      <c r="AB110" s="44"/>
      <c r="AC110" s="44"/>
      <c r="AD110" s="44"/>
      <c r="AE110" s="44"/>
      <c r="AF110" s="44"/>
      <c r="AG110" s="44"/>
      <c r="AH110" s="44"/>
      <c r="AI110" s="44"/>
      <c r="AJ110" s="44"/>
      <c r="AK110" s="44"/>
      <c r="AL110" s="44"/>
      <c r="AM110" s="44"/>
      <c r="AN110" s="44"/>
      <c r="AO110" s="44"/>
      <c r="AP110" s="44"/>
      <c r="AQ110" s="44"/>
    </row>
    <row r="111" spans="1:43" ht="15">
      <c r="A111" s="963"/>
      <c r="B111" s="256" t="s">
        <v>1085</v>
      </c>
      <c r="C111" s="775">
        <v>4199.6930000000002</v>
      </c>
      <c r="D111" s="775">
        <v>5935.9780000000001</v>
      </c>
      <c r="E111" s="775">
        <v>6406.4949999999999</v>
      </c>
      <c r="F111" s="775">
        <v>3500.5320000000002</v>
      </c>
      <c r="G111" s="775">
        <v>5561.9530000000004</v>
      </c>
      <c r="H111" s="775">
        <v>8021.174</v>
      </c>
      <c r="I111" s="775">
        <v>8207.0360000000001</v>
      </c>
      <c r="J111" s="775">
        <v>11004.71</v>
      </c>
      <c r="K111" s="775">
        <v>14976.717000000001</v>
      </c>
      <c r="L111" s="775">
        <v>22313.612000000001</v>
      </c>
      <c r="M111" s="775">
        <v>35185.870000000003</v>
      </c>
      <c r="N111" s="775">
        <v>35604.309000000001</v>
      </c>
      <c r="O111" s="775">
        <v>38296.305</v>
      </c>
      <c r="P111" s="775">
        <v>36922.108999999997</v>
      </c>
      <c r="Q111" s="775">
        <v>35432.275000000001</v>
      </c>
      <c r="R111" s="775">
        <v>28613.142</v>
      </c>
      <c r="S111" s="775">
        <v>46611.563000000002</v>
      </c>
      <c r="T111" s="775">
        <v>0</v>
      </c>
      <c r="U111" s="776">
        <v>346793.473</v>
      </c>
      <c r="V111" s="487"/>
      <c r="W111" s="488"/>
      <c r="X111" s="44"/>
      <c r="Y111" s="44"/>
      <c r="Z111" s="44"/>
      <c r="AA111" s="44"/>
      <c r="AB111" s="44"/>
      <c r="AC111" s="44"/>
      <c r="AD111" s="44"/>
      <c r="AE111" s="44"/>
      <c r="AF111" s="44"/>
      <c r="AG111" s="44"/>
      <c r="AH111" s="44"/>
      <c r="AI111" s="44"/>
      <c r="AJ111" s="44"/>
      <c r="AK111" s="44"/>
      <c r="AL111" s="44"/>
      <c r="AM111" s="44"/>
      <c r="AN111" s="44"/>
      <c r="AO111" s="44"/>
      <c r="AP111" s="44"/>
      <c r="AQ111" s="44"/>
    </row>
    <row r="112" spans="1:43" ht="6" customHeight="1">
      <c r="A112" s="963"/>
      <c r="B112" s="256"/>
      <c r="C112" s="777"/>
      <c r="D112" s="777"/>
      <c r="E112" s="777"/>
      <c r="F112" s="777"/>
      <c r="G112" s="777"/>
      <c r="H112" s="777"/>
      <c r="I112" s="777"/>
      <c r="J112" s="777"/>
      <c r="K112" s="777"/>
      <c r="L112" s="777"/>
      <c r="M112" s="777"/>
      <c r="N112" s="777"/>
      <c r="O112" s="777"/>
      <c r="P112" s="777"/>
      <c r="Q112" s="777"/>
      <c r="R112" s="777"/>
      <c r="S112" s="777"/>
      <c r="T112" s="777"/>
      <c r="U112" s="777"/>
      <c r="V112" s="487"/>
      <c r="W112" s="488"/>
      <c r="X112" s="44"/>
      <c r="Y112" s="44"/>
      <c r="Z112" s="44"/>
      <c r="AA112" s="44"/>
      <c r="AB112" s="44"/>
      <c r="AC112" s="44"/>
      <c r="AD112" s="44"/>
      <c r="AE112" s="44"/>
      <c r="AF112" s="44"/>
      <c r="AG112" s="44"/>
      <c r="AH112" s="44"/>
      <c r="AI112" s="44"/>
      <c r="AJ112" s="44"/>
      <c r="AK112" s="44"/>
      <c r="AL112" s="44"/>
      <c r="AM112" s="44"/>
      <c r="AN112" s="44"/>
      <c r="AO112" s="44"/>
      <c r="AP112" s="44"/>
      <c r="AQ112" s="44"/>
    </row>
    <row r="113" spans="1:43" ht="15">
      <c r="A113" s="963"/>
      <c r="B113" s="251" t="s">
        <v>1086</v>
      </c>
      <c r="C113" s="780">
        <v>93315.922000000006</v>
      </c>
      <c r="D113" s="780">
        <v>116670.61199999999</v>
      </c>
      <c r="E113" s="780">
        <v>124166.674</v>
      </c>
      <c r="F113" s="780">
        <v>302926.78000000003</v>
      </c>
      <c r="G113" s="780">
        <v>484574.77799999999</v>
      </c>
      <c r="H113" s="780">
        <v>742943.076</v>
      </c>
      <c r="I113" s="780">
        <v>936940.78300000005</v>
      </c>
      <c r="J113" s="780">
        <v>1132808.7390000001</v>
      </c>
      <c r="K113" s="780">
        <v>1170532.139</v>
      </c>
      <c r="L113" s="780">
        <v>1294372.027</v>
      </c>
      <c r="M113" s="780">
        <v>1401931.8119999999</v>
      </c>
      <c r="N113" s="780">
        <v>1330652.236</v>
      </c>
      <c r="O113" s="780">
        <v>1363411.2790000001</v>
      </c>
      <c r="P113" s="780">
        <v>1338702.2379999999</v>
      </c>
      <c r="Q113" s="780">
        <v>1112034.4890000001</v>
      </c>
      <c r="R113" s="780">
        <v>894026.09699999995</v>
      </c>
      <c r="S113" s="780">
        <v>1095845.368</v>
      </c>
      <c r="T113" s="780">
        <v>0</v>
      </c>
      <c r="U113" s="781">
        <v>14935855.049000001</v>
      </c>
      <c r="V113" s="487"/>
      <c r="W113" s="488"/>
      <c r="X113" s="254"/>
      <c r="Y113" s="254"/>
      <c r="Z113" s="254"/>
      <c r="AA113" s="254"/>
      <c r="AB113" s="254"/>
      <c r="AC113" s="254"/>
      <c r="AD113" s="254"/>
      <c r="AE113" s="254"/>
      <c r="AF113" s="254"/>
      <c r="AG113" s="254"/>
      <c r="AH113" s="254"/>
      <c r="AI113" s="254"/>
      <c r="AJ113" s="254"/>
      <c r="AK113" s="254"/>
      <c r="AL113" s="254"/>
      <c r="AM113" s="254"/>
      <c r="AN113" s="254"/>
      <c r="AO113" s="254"/>
      <c r="AP113" s="254"/>
      <c r="AQ113" s="254"/>
    </row>
    <row r="114" spans="1:43" ht="15">
      <c r="A114" s="963"/>
      <c r="B114" s="256" t="s">
        <v>1087</v>
      </c>
      <c r="C114" s="775">
        <v>486.71</v>
      </c>
      <c r="D114" s="775">
        <v>142.13999999999999</v>
      </c>
      <c r="E114" s="775">
        <v>1060.25</v>
      </c>
      <c r="F114" s="775">
        <v>2828.07</v>
      </c>
      <c r="G114" s="775">
        <v>7125.8490000000002</v>
      </c>
      <c r="H114" s="775">
        <v>16095.209000000001</v>
      </c>
      <c r="I114" s="775">
        <v>22628.603999999999</v>
      </c>
      <c r="J114" s="775">
        <v>36400.315999999999</v>
      </c>
      <c r="K114" s="775">
        <v>58332.796000000002</v>
      </c>
      <c r="L114" s="775">
        <v>63398.071000000004</v>
      </c>
      <c r="M114" s="775">
        <v>88353.244999999995</v>
      </c>
      <c r="N114" s="775">
        <v>72088.703999999998</v>
      </c>
      <c r="O114" s="775">
        <v>54148.921999999999</v>
      </c>
      <c r="P114" s="775">
        <v>59543.542999999998</v>
      </c>
      <c r="Q114" s="775">
        <v>40885.264000000003</v>
      </c>
      <c r="R114" s="775">
        <v>30307.848000000002</v>
      </c>
      <c r="S114" s="775">
        <v>31417.795999999998</v>
      </c>
      <c r="T114" s="775">
        <v>0</v>
      </c>
      <c r="U114" s="776">
        <v>585243.33700000006</v>
      </c>
      <c r="V114" s="487"/>
      <c r="W114" s="488"/>
      <c r="X114" s="44"/>
      <c r="Y114" s="44"/>
      <c r="Z114" s="44"/>
      <c r="AA114" s="44"/>
      <c r="AB114" s="44"/>
      <c r="AC114" s="44"/>
      <c r="AD114" s="44"/>
      <c r="AE114" s="44"/>
      <c r="AF114" s="44"/>
      <c r="AG114" s="44"/>
      <c r="AH114" s="44"/>
      <c r="AI114" s="44"/>
      <c r="AJ114" s="44"/>
      <c r="AK114" s="44"/>
      <c r="AL114" s="44"/>
      <c r="AM114" s="44"/>
      <c r="AN114" s="44"/>
      <c r="AO114" s="44"/>
      <c r="AP114" s="44"/>
      <c r="AQ114" s="44"/>
    </row>
    <row r="115" spans="1:43" ht="15">
      <c r="A115" s="963"/>
      <c r="B115" s="256" t="s">
        <v>1088</v>
      </c>
      <c r="C115" s="782">
        <v>12588.401</v>
      </c>
      <c r="D115" s="782">
        <v>19747.462</v>
      </c>
      <c r="E115" s="782">
        <v>16779.643</v>
      </c>
      <c r="F115" s="782">
        <v>42534.978999999999</v>
      </c>
      <c r="G115" s="782">
        <v>74400.066999999995</v>
      </c>
      <c r="H115" s="782">
        <v>111379.2</v>
      </c>
      <c r="I115" s="782">
        <v>105970.12300000001</v>
      </c>
      <c r="J115" s="782">
        <v>115789.44</v>
      </c>
      <c r="K115" s="782">
        <v>105149.1</v>
      </c>
      <c r="L115" s="782">
        <v>155807.641</v>
      </c>
      <c r="M115" s="782">
        <v>234980.109</v>
      </c>
      <c r="N115" s="782">
        <v>297377.89299999998</v>
      </c>
      <c r="O115" s="782">
        <v>367237.93199999997</v>
      </c>
      <c r="P115" s="782">
        <v>381033.61200000002</v>
      </c>
      <c r="Q115" s="782">
        <v>356057.62199999997</v>
      </c>
      <c r="R115" s="782">
        <v>302979.96399999998</v>
      </c>
      <c r="S115" s="782">
        <v>414869.69500000001</v>
      </c>
      <c r="T115" s="782">
        <v>0</v>
      </c>
      <c r="U115" s="782">
        <v>3114682.8829999999</v>
      </c>
      <c r="V115" s="487"/>
      <c r="W115" s="488"/>
      <c r="X115" s="44"/>
      <c r="Y115" s="44"/>
      <c r="Z115" s="44"/>
      <c r="AA115" s="44"/>
      <c r="AB115" s="44"/>
      <c r="AC115" s="44"/>
      <c r="AD115" s="44"/>
      <c r="AE115" s="44"/>
      <c r="AF115" s="44"/>
      <c r="AG115" s="44"/>
      <c r="AH115" s="44"/>
      <c r="AI115" s="44"/>
      <c r="AJ115" s="44"/>
      <c r="AK115" s="44"/>
      <c r="AL115" s="44"/>
      <c r="AM115" s="44"/>
      <c r="AN115" s="44"/>
      <c r="AO115" s="44"/>
      <c r="AP115" s="44"/>
      <c r="AQ115" s="44"/>
    </row>
    <row r="116" spans="1:43" ht="15">
      <c r="A116" s="963"/>
      <c r="B116" s="256" t="s">
        <v>1089</v>
      </c>
      <c r="C116" s="775">
        <v>26015.401999999998</v>
      </c>
      <c r="D116" s="775">
        <v>33613.993999999999</v>
      </c>
      <c r="E116" s="775">
        <v>11588.404</v>
      </c>
      <c r="F116" s="775">
        <v>22567.66</v>
      </c>
      <c r="G116" s="775">
        <v>31140.807000000001</v>
      </c>
      <c r="H116" s="775">
        <v>38401.968999999997</v>
      </c>
      <c r="I116" s="775">
        <v>36050.07</v>
      </c>
      <c r="J116" s="775">
        <v>34287.091</v>
      </c>
      <c r="K116" s="775">
        <v>21978.563999999998</v>
      </c>
      <c r="L116" s="775">
        <v>21431.727999999999</v>
      </c>
      <c r="M116" s="775">
        <v>26043.15</v>
      </c>
      <c r="N116" s="775">
        <v>23426.469000000001</v>
      </c>
      <c r="O116" s="775">
        <v>24091.789000000001</v>
      </c>
      <c r="P116" s="775">
        <v>19774.721000000001</v>
      </c>
      <c r="Q116" s="775">
        <v>10516.599</v>
      </c>
      <c r="R116" s="775">
        <v>7268.8540000000003</v>
      </c>
      <c r="S116" s="775">
        <v>2578.1840000000002</v>
      </c>
      <c r="T116" s="775">
        <v>0</v>
      </c>
      <c r="U116" s="776">
        <v>390775.45500000002</v>
      </c>
      <c r="V116" s="487"/>
      <c r="W116" s="488"/>
      <c r="X116" s="44"/>
      <c r="Y116" s="44"/>
      <c r="Z116" s="44"/>
      <c r="AA116" s="44"/>
      <c r="AB116" s="44"/>
      <c r="AC116" s="44"/>
      <c r="AD116" s="44"/>
      <c r="AE116" s="44"/>
      <c r="AF116" s="44"/>
      <c r="AG116" s="44"/>
      <c r="AH116" s="44"/>
      <c r="AI116" s="44"/>
      <c r="AJ116" s="44"/>
      <c r="AK116" s="44"/>
      <c r="AL116" s="44"/>
      <c r="AM116" s="44"/>
      <c r="AN116" s="44"/>
      <c r="AO116" s="44"/>
      <c r="AP116" s="44"/>
      <c r="AQ116" s="44"/>
    </row>
    <row r="117" spans="1:43" ht="15">
      <c r="A117" s="963"/>
      <c r="B117" s="256" t="s">
        <v>1090</v>
      </c>
      <c r="C117" s="775">
        <v>1679.59</v>
      </c>
      <c r="D117" s="775">
        <v>3376.308</v>
      </c>
      <c r="E117" s="775">
        <v>1357.4549999999999</v>
      </c>
      <c r="F117" s="775">
        <v>18317.037</v>
      </c>
      <c r="G117" s="775">
        <v>30751.710999999999</v>
      </c>
      <c r="H117" s="775">
        <v>38333.35</v>
      </c>
      <c r="I117" s="775">
        <v>55062.148000000001</v>
      </c>
      <c r="J117" s="775">
        <v>49355.855000000003</v>
      </c>
      <c r="K117" s="775">
        <v>72642.942999999999</v>
      </c>
      <c r="L117" s="775">
        <v>50847.855000000003</v>
      </c>
      <c r="M117" s="775">
        <v>67786.127999999997</v>
      </c>
      <c r="N117" s="775">
        <v>45276.300999999999</v>
      </c>
      <c r="O117" s="775">
        <v>57483.199999999997</v>
      </c>
      <c r="P117" s="775">
        <v>38771.307000000001</v>
      </c>
      <c r="Q117" s="775">
        <v>20187.581999999999</v>
      </c>
      <c r="R117" s="775">
        <v>12716.114</v>
      </c>
      <c r="S117" s="775">
        <v>9779.5139999999992</v>
      </c>
      <c r="T117" s="775">
        <v>0</v>
      </c>
      <c r="U117" s="776">
        <v>573724.39800000004</v>
      </c>
      <c r="V117" s="487"/>
      <c r="W117" s="488"/>
      <c r="X117" s="44"/>
      <c r="Y117" s="44"/>
      <c r="Z117" s="44"/>
      <c r="AA117" s="44"/>
      <c r="AB117" s="44"/>
      <c r="AC117" s="44"/>
      <c r="AD117" s="44"/>
      <c r="AE117" s="44"/>
      <c r="AF117" s="44"/>
      <c r="AG117" s="44"/>
      <c r="AH117" s="44"/>
      <c r="AI117" s="44"/>
      <c r="AJ117" s="44"/>
      <c r="AK117" s="44"/>
      <c r="AL117" s="44"/>
      <c r="AM117" s="44"/>
      <c r="AN117" s="44"/>
      <c r="AO117" s="44"/>
      <c r="AP117" s="44"/>
      <c r="AQ117" s="44"/>
    </row>
    <row r="118" spans="1:43" ht="15">
      <c r="A118" s="963"/>
      <c r="B118" s="256" t="s">
        <v>1091</v>
      </c>
      <c r="C118" s="775">
        <v>17640.593000000001</v>
      </c>
      <c r="D118" s="775">
        <v>11233.662</v>
      </c>
      <c r="E118" s="775">
        <v>9201.8799999999992</v>
      </c>
      <c r="F118" s="775">
        <v>11236.715</v>
      </c>
      <c r="G118" s="775">
        <v>11979.621999999999</v>
      </c>
      <c r="H118" s="775">
        <v>15499.721</v>
      </c>
      <c r="I118" s="775">
        <v>15626.891</v>
      </c>
      <c r="J118" s="775">
        <v>17202.62</v>
      </c>
      <c r="K118" s="775">
        <v>21743.883999999998</v>
      </c>
      <c r="L118" s="775">
        <v>21253.972000000002</v>
      </c>
      <c r="M118" s="775">
        <v>24801.215</v>
      </c>
      <c r="N118" s="775">
        <v>20654.672999999999</v>
      </c>
      <c r="O118" s="775">
        <v>19217.589</v>
      </c>
      <c r="P118" s="775">
        <v>21822.557000000001</v>
      </c>
      <c r="Q118" s="775">
        <v>11360.989</v>
      </c>
      <c r="R118" s="775">
        <v>10149.418</v>
      </c>
      <c r="S118" s="775">
        <v>18695.435000000001</v>
      </c>
      <c r="T118" s="775">
        <v>0</v>
      </c>
      <c r="U118" s="776">
        <v>279321.43599999999</v>
      </c>
      <c r="V118" s="487"/>
      <c r="W118" s="488"/>
      <c r="X118" s="44"/>
      <c r="Y118" s="44"/>
      <c r="Z118" s="44"/>
      <c r="AA118" s="44"/>
      <c r="AB118" s="44"/>
      <c r="AC118" s="44"/>
      <c r="AD118" s="44"/>
      <c r="AE118" s="44"/>
      <c r="AF118" s="44"/>
      <c r="AG118" s="44"/>
      <c r="AH118" s="44"/>
      <c r="AI118" s="44"/>
      <c r="AJ118" s="44"/>
      <c r="AK118" s="44"/>
      <c r="AL118" s="44"/>
      <c r="AM118" s="44"/>
      <c r="AN118" s="44"/>
      <c r="AO118" s="44"/>
      <c r="AP118" s="44"/>
      <c r="AQ118" s="44"/>
    </row>
    <row r="119" spans="1:43" ht="15">
      <c r="A119" s="963"/>
      <c r="B119" s="256" t="s">
        <v>1092</v>
      </c>
      <c r="C119" s="775">
        <v>12129.269</v>
      </c>
      <c r="D119" s="775">
        <v>28037.343000000001</v>
      </c>
      <c r="E119" s="775">
        <v>45969.599000000002</v>
      </c>
      <c r="F119" s="775">
        <v>78461.827000000005</v>
      </c>
      <c r="G119" s="775">
        <v>114911.758</v>
      </c>
      <c r="H119" s="775">
        <v>138645.777</v>
      </c>
      <c r="I119" s="775">
        <v>151723.56899999999</v>
      </c>
      <c r="J119" s="775">
        <v>171023.69699999999</v>
      </c>
      <c r="K119" s="775">
        <v>157875.35800000001</v>
      </c>
      <c r="L119" s="775">
        <v>163973.52499999999</v>
      </c>
      <c r="M119" s="775">
        <v>172760.40400000001</v>
      </c>
      <c r="N119" s="775">
        <v>195223.71799999999</v>
      </c>
      <c r="O119" s="775">
        <v>200956.92499999999</v>
      </c>
      <c r="P119" s="775">
        <v>193459.117</v>
      </c>
      <c r="Q119" s="775">
        <v>174489.58900000001</v>
      </c>
      <c r="R119" s="775">
        <v>148645.26800000001</v>
      </c>
      <c r="S119" s="775">
        <v>232854.39600000001</v>
      </c>
      <c r="T119" s="775">
        <v>0</v>
      </c>
      <c r="U119" s="779">
        <v>2381141.139</v>
      </c>
      <c r="V119" s="487"/>
      <c r="W119" s="488"/>
      <c r="X119" s="44"/>
      <c r="Y119" s="44"/>
      <c r="Z119" s="44"/>
      <c r="AA119" s="44"/>
      <c r="AB119" s="44"/>
      <c r="AC119" s="44"/>
      <c r="AD119" s="44"/>
      <c r="AE119" s="44"/>
      <c r="AF119" s="44"/>
      <c r="AG119" s="44"/>
      <c r="AH119" s="44"/>
      <c r="AI119" s="44"/>
      <c r="AJ119" s="44"/>
      <c r="AK119" s="44"/>
      <c r="AL119" s="44"/>
      <c r="AM119" s="44"/>
      <c r="AN119" s="44"/>
      <c r="AO119" s="44"/>
      <c r="AP119" s="44"/>
      <c r="AQ119" s="44"/>
    </row>
    <row r="120" spans="1:43" ht="15">
      <c r="A120" s="963"/>
      <c r="B120" s="256" t="s">
        <v>1093</v>
      </c>
      <c r="C120" s="775">
        <v>595.18499999999995</v>
      </c>
      <c r="D120" s="775">
        <v>0</v>
      </c>
      <c r="E120" s="775">
        <v>0</v>
      </c>
      <c r="F120" s="775">
        <v>4591.5829999999996</v>
      </c>
      <c r="G120" s="775">
        <v>4669.1329999999998</v>
      </c>
      <c r="H120" s="775">
        <v>10174.164000000001</v>
      </c>
      <c r="I120" s="775">
        <v>29937.508999999998</v>
      </c>
      <c r="J120" s="775">
        <v>43993.964999999997</v>
      </c>
      <c r="K120" s="775">
        <v>63046.498</v>
      </c>
      <c r="L120" s="775">
        <v>84957.338000000003</v>
      </c>
      <c r="M120" s="775">
        <v>109986.681</v>
      </c>
      <c r="N120" s="775">
        <v>113376.014</v>
      </c>
      <c r="O120" s="775">
        <v>106975.24800000001</v>
      </c>
      <c r="P120" s="775">
        <v>123347.72100000001</v>
      </c>
      <c r="Q120" s="775">
        <v>92831.884999999995</v>
      </c>
      <c r="R120" s="775">
        <v>55620.04</v>
      </c>
      <c r="S120" s="775">
        <v>40380.071000000004</v>
      </c>
      <c r="T120" s="775">
        <v>0</v>
      </c>
      <c r="U120" s="776">
        <v>884483.03500000003</v>
      </c>
      <c r="V120" s="487"/>
      <c r="W120" s="488"/>
      <c r="X120" s="44"/>
      <c r="Y120" s="44"/>
      <c r="Z120" s="44"/>
      <c r="AA120" s="44"/>
      <c r="AB120" s="44"/>
      <c r="AC120" s="44"/>
      <c r="AD120" s="44"/>
      <c r="AE120" s="44"/>
      <c r="AF120" s="44"/>
      <c r="AG120" s="44"/>
      <c r="AH120" s="44"/>
      <c r="AI120" s="44"/>
      <c r="AJ120" s="44"/>
      <c r="AK120" s="44"/>
      <c r="AL120" s="44"/>
      <c r="AM120" s="44"/>
      <c r="AN120" s="44"/>
      <c r="AO120" s="44"/>
      <c r="AP120" s="44"/>
      <c r="AQ120" s="44"/>
    </row>
    <row r="121" spans="1:43" ht="15">
      <c r="A121" s="963"/>
      <c r="B121" s="256" t="s">
        <v>1094</v>
      </c>
      <c r="C121" s="775">
        <v>724.37400000000002</v>
      </c>
      <c r="D121" s="775">
        <v>118.6</v>
      </c>
      <c r="E121" s="775">
        <v>778.54</v>
      </c>
      <c r="F121" s="775">
        <v>1515.3389999999999</v>
      </c>
      <c r="G121" s="775">
        <v>1545.98</v>
      </c>
      <c r="H121" s="775">
        <v>2078.5450000000001</v>
      </c>
      <c r="I121" s="775">
        <v>3241.567</v>
      </c>
      <c r="J121" s="775">
        <v>2586.8679999999999</v>
      </c>
      <c r="K121" s="775">
        <v>1583.3389999999999</v>
      </c>
      <c r="L121" s="775">
        <v>3084.835</v>
      </c>
      <c r="M121" s="775">
        <v>4023.8580000000002</v>
      </c>
      <c r="N121" s="775">
        <v>5957.9539999999997</v>
      </c>
      <c r="O121" s="775">
        <v>8170.62</v>
      </c>
      <c r="P121" s="775">
        <v>7776.3819999999996</v>
      </c>
      <c r="Q121" s="775">
        <v>6956.6270000000004</v>
      </c>
      <c r="R121" s="775">
        <v>3375.8</v>
      </c>
      <c r="S121" s="775">
        <v>4295.22</v>
      </c>
      <c r="T121" s="775">
        <v>0</v>
      </c>
      <c r="U121" s="776">
        <v>57814.447999999997</v>
      </c>
      <c r="V121" s="487"/>
      <c r="W121" s="488"/>
      <c r="X121" s="44"/>
      <c r="Y121" s="44"/>
      <c r="Z121" s="44"/>
      <c r="AA121" s="44"/>
      <c r="AB121" s="44"/>
      <c r="AC121" s="44"/>
      <c r="AD121" s="44"/>
      <c r="AE121" s="44"/>
      <c r="AF121" s="44"/>
      <c r="AG121" s="44"/>
      <c r="AH121" s="44"/>
      <c r="AI121" s="44"/>
      <c r="AJ121" s="44"/>
      <c r="AK121" s="44"/>
      <c r="AL121" s="44"/>
      <c r="AM121" s="44"/>
      <c r="AN121" s="44"/>
      <c r="AO121" s="44"/>
      <c r="AP121" s="44"/>
      <c r="AQ121" s="44"/>
    </row>
    <row r="122" spans="1:43" ht="15">
      <c r="A122" s="963"/>
      <c r="B122" s="256" t="s">
        <v>1095</v>
      </c>
      <c r="C122" s="775">
        <v>5965.049</v>
      </c>
      <c r="D122" s="775">
        <v>8456.11</v>
      </c>
      <c r="E122" s="775">
        <v>12169.173000000001</v>
      </c>
      <c r="F122" s="775">
        <v>29287.897000000001</v>
      </c>
      <c r="G122" s="775">
        <v>51435.120999999999</v>
      </c>
      <c r="H122" s="775">
        <v>91487.535999999993</v>
      </c>
      <c r="I122" s="775">
        <v>118240.254</v>
      </c>
      <c r="J122" s="775">
        <v>130211.274</v>
      </c>
      <c r="K122" s="775">
        <v>106040.47900000001</v>
      </c>
      <c r="L122" s="775">
        <v>115263.777</v>
      </c>
      <c r="M122" s="775">
        <v>134930.30600000001</v>
      </c>
      <c r="N122" s="775">
        <v>128633.851</v>
      </c>
      <c r="O122" s="775">
        <v>150069.095</v>
      </c>
      <c r="P122" s="775">
        <v>136943.60399999999</v>
      </c>
      <c r="Q122" s="775">
        <v>115221.304</v>
      </c>
      <c r="R122" s="775">
        <v>99687.588000000003</v>
      </c>
      <c r="S122" s="775">
        <v>97259.926000000007</v>
      </c>
      <c r="T122" s="775">
        <v>0</v>
      </c>
      <c r="U122" s="776">
        <v>1531302.344</v>
      </c>
      <c r="V122" s="487"/>
      <c r="W122" s="488"/>
      <c r="X122" s="44"/>
      <c r="Y122" s="44"/>
      <c r="Z122" s="44"/>
      <c r="AA122" s="44"/>
      <c r="AB122" s="44"/>
      <c r="AC122" s="44"/>
      <c r="AD122" s="44"/>
      <c r="AE122" s="44"/>
      <c r="AF122" s="44"/>
      <c r="AG122" s="44"/>
      <c r="AH122" s="44"/>
      <c r="AI122" s="44"/>
      <c r="AJ122" s="44"/>
      <c r="AK122" s="44"/>
      <c r="AL122" s="44"/>
      <c r="AM122" s="44"/>
      <c r="AN122" s="44"/>
      <c r="AO122" s="44"/>
      <c r="AP122" s="44"/>
      <c r="AQ122" s="44"/>
    </row>
    <row r="123" spans="1:43" ht="15">
      <c r="A123" s="963"/>
      <c r="B123" s="256" t="s">
        <v>1096</v>
      </c>
      <c r="C123" s="775">
        <v>236.89</v>
      </c>
      <c r="D123" s="775">
        <v>190.71</v>
      </c>
      <c r="E123" s="775">
        <v>987.976</v>
      </c>
      <c r="F123" s="775">
        <v>15050.284</v>
      </c>
      <c r="G123" s="775">
        <v>15242.195</v>
      </c>
      <c r="H123" s="775">
        <v>10996.096</v>
      </c>
      <c r="I123" s="775">
        <v>14151.537</v>
      </c>
      <c r="J123" s="775">
        <v>15450.045</v>
      </c>
      <c r="K123" s="775">
        <v>8720.0239999999994</v>
      </c>
      <c r="L123" s="775">
        <v>15390.165000000001</v>
      </c>
      <c r="M123" s="775">
        <v>13379.665999999999</v>
      </c>
      <c r="N123" s="775">
        <v>15124.147000000001</v>
      </c>
      <c r="O123" s="775">
        <v>15631.682000000001</v>
      </c>
      <c r="P123" s="775">
        <v>13041.002</v>
      </c>
      <c r="Q123" s="775">
        <v>7188.8209999999999</v>
      </c>
      <c r="R123" s="775">
        <v>5993.4849999999997</v>
      </c>
      <c r="S123" s="775">
        <v>8276.5820000000003</v>
      </c>
      <c r="T123" s="775">
        <v>0</v>
      </c>
      <c r="U123" s="776">
        <v>175051.307</v>
      </c>
      <c r="V123" s="487"/>
      <c r="W123" s="488"/>
      <c r="X123" s="44"/>
      <c r="Y123" s="44"/>
      <c r="Z123" s="44"/>
      <c r="AA123" s="44"/>
      <c r="AB123" s="44"/>
      <c r="AC123" s="44"/>
      <c r="AD123" s="44"/>
      <c r="AE123" s="44"/>
      <c r="AF123" s="44"/>
      <c r="AG123" s="44"/>
      <c r="AH123" s="44"/>
      <c r="AI123" s="44"/>
      <c r="AJ123" s="44"/>
      <c r="AK123" s="44"/>
      <c r="AL123" s="44"/>
      <c r="AM123" s="44"/>
      <c r="AN123" s="44"/>
      <c r="AO123" s="44"/>
      <c r="AP123" s="44"/>
      <c r="AQ123" s="44"/>
    </row>
    <row r="124" spans="1:43" ht="15">
      <c r="A124" s="963"/>
      <c r="B124" s="256" t="s">
        <v>1097</v>
      </c>
      <c r="C124" s="775">
        <v>5615.8789999999999</v>
      </c>
      <c r="D124" s="775">
        <v>2905.4540000000002</v>
      </c>
      <c r="E124" s="775">
        <v>563.601</v>
      </c>
      <c r="F124" s="775">
        <v>4438.53</v>
      </c>
      <c r="G124" s="775">
        <v>10546.227000000001</v>
      </c>
      <c r="H124" s="775">
        <v>23420.576000000001</v>
      </c>
      <c r="I124" s="775">
        <v>24693.41</v>
      </c>
      <c r="J124" s="775">
        <v>40116.061999999998</v>
      </c>
      <c r="K124" s="775">
        <v>42730.817999999999</v>
      </c>
      <c r="L124" s="775">
        <v>45516.093000000001</v>
      </c>
      <c r="M124" s="775">
        <v>59261.22</v>
      </c>
      <c r="N124" s="775">
        <v>71959.487999999998</v>
      </c>
      <c r="O124" s="775">
        <v>58255.178</v>
      </c>
      <c r="P124" s="775">
        <v>59158.803999999996</v>
      </c>
      <c r="Q124" s="775">
        <v>44892.3</v>
      </c>
      <c r="R124" s="775">
        <v>31365.074000000001</v>
      </c>
      <c r="S124" s="775">
        <v>31721.117999999999</v>
      </c>
      <c r="T124" s="775">
        <v>0</v>
      </c>
      <c r="U124" s="776">
        <v>557159.83200000005</v>
      </c>
      <c r="V124" s="487"/>
      <c r="W124" s="488"/>
      <c r="X124" s="44"/>
      <c r="Y124" s="44"/>
      <c r="Z124" s="44"/>
      <c r="AA124" s="44"/>
      <c r="AB124" s="44"/>
      <c r="AC124" s="44"/>
      <c r="AD124" s="44"/>
      <c r="AE124" s="44"/>
      <c r="AF124" s="44"/>
      <c r="AG124" s="44"/>
      <c r="AH124" s="44"/>
      <c r="AI124" s="44"/>
      <c r="AJ124" s="44"/>
      <c r="AK124" s="44"/>
      <c r="AL124" s="44"/>
      <c r="AM124" s="44"/>
      <c r="AN124" s="44"/>
      <c r="AO124" s="44"/>
      <c r="AP124" s="44"/>
      <c r="AQ124" s="44"/>
    </row>
    <row r="125" spans="1:43" ht="15">
      <c r="A125" s="963"/>
      <c r="B125" s="256" t="s">
        <v>1098</v>
      </c>
      <c r="C125" s="775">
        <v>295.32299999999998</v>
      </c>
      <c r="D125" s="775">
        <v>708.31899999999996</v>
      </c>
      <c r="E125" s="775">
        <v>1870.702</v>
      </c>
      <c r="F125" s="775">
        <v>13752.353999999999</v>
      </c>
      <c r="G125" s="775">
        <v>21412.512999999999</v>
      </c>
      <c r="H125" s="775">
        <v>16414.41</v>
      </c>
      <c r="I125" s="775">
        <v>16661.824000000001</v>
      </c>
      <c r="J125" s="775">
        <v>16056.81</v>
      </c>
      <c r="K125" s="775">
        <v>19241.092000000001</v>
      </c>
      <c r="L125" s="775">
        <v>22503.483</v>
      </c>
      <c r="M125" s="775">
        <v>16492.292000000001</v>
      </c>
      <c r="N125" s="775">
        <v>18870.553</v>
      </c>
      <c r="O125" s="775">
        <v>13127.814</v>
      </c>
      <c r="P125" s="775">
        <v>12345.681</v>
      </c>
      <c r="Q125" s="775">
        <v>13390.627</v>
      </c>
      <c r="R125" s="775">
        <v>9046.6329999999998</v>
      </c>
      <c r="S125" s="775">
        <v>6799.9629999999997</v>
      </c>
      <c r="T125" s="775">
        <v>0</v>
      </c>
      <c r="U125" s="776">
        <v>218990.39300000001</v>
      </c>
      <c r="V125" s="487"/>
      <c r="W125" s="488"/>
      <c r="X125" s="44"/>
      <c r="Y125" s="44"/>
      <c r="Z125" s="44"/>
      <c r="AA125" s="44"/>
      <c r="AB125" s="44"/>
      <c r="AC125" s="44"/>
      <c r="AD125" s="44"/>
      <c r="AE125" s="44"/>
      <c r="AF125" s="44"/>
      <c r="AG125" s="44"/>
      <c r="AH125" s="44"/>
      <c r="AI125" s="44"/>
      <c r="AJ125" s="44"/>
      <c r="AK125" s="44"/>
      <c r="AL125" s="44"/>
      <c r="AM125" s="44"/>
      <c r="AN125" s="44"/>
      <c r="AO125" s="44"/>
      <c r="AP125" s="44"/>
      <c r="AQ125" s="44"/>
    </row>
    <row r="126" spans="1:43" ht="15">
      <c r="A126" s="963"/>
      <c r="B126" s="256" t="s">
        <v>1099</v>
      </c>
      <c r="C126" s="775">
        <v>202.13800000000001</v>
      </c>
      <c r="D126" s="775">
        <v>442.89800000000002</v>
      </c>
      <c r="E126" s="775">
        <v>6306.8069999999998</v>
      </c>
      <c r="F126" s="775">
        <v>21851.579000000002</v>
      </c>
      <c r="G126" s="775">
        <v>48097.847999999998</v>
      </c>
      <c r="H126" s="775">
        <v>110482.425</v>
      </c>
      <c r="I126" s="775">
        <v>185115.02900000001</v>
      </c>
      <c r="J126" s="775">
        <v>287594.66800000001</v>
      </c>
      <c r="K126" s="775">
        <v>348661.95400000003</v>
      </c>
      <c r="L126" s="775">
        <v>393258.55099999998</v>
      </c>
      <c r="M126" s="775">
        <v>263515.69500000001</v>
      </c>
      <c r="N126" s="775">
        <v>131906.198</v>
      </c>
      <c r="O126" s="775">
        <v>110360.428</v>
      </c>
      <c r="P126" s="775">
        <v>116963.762</v>
      </c>
      <c r="Q126" s="775">
        <v>92301.073000000004</v>
      </c>
      <c r="R126" s="775">
        <v>55437.019</v>
      </c>
      <c r="S126" s="775">
        <v>31306.992999999999</v>
      </c>
      <c r="T126" s="775">
        <v>0</v>
      </c>
      <c r="U126" s="776">
        <v>2203805.0649999999</v>
      </c>
      <c r="V126" s="487"/>
      <c r="W126" s="488"/>
      <c r="X126" s="44"/>
      <c r="Y126" s="44"/>
      <c r="Z126" s="44"/>
      <c r="AA126" s="44"/>
      <c r="AB126" s="44"/>
      <c r="AC126" s="44"/>
      <c r="AD126" s="44"/>
      <c r="AE126" s="44"/>
      <c r="AF126" s="44"/>
      <c r="AG126" s="44"/>
      <c r="AH126" s="44"/>
      <c r="AI126" s="44"/>
      <c r="AJ126" s="44"/>
      <c r="AK126" s="44"/>
      <c r="AL126" s="44"/>
      <c r="AM126" s="44"/>
      <c r="AN126" s="44"/>
      <c r="AO126" s="44"/>
      <c r="AP126" s="44"/>
      <c r="AQ126" s="44"/>
    </row>
    <row r="127" spans="1:43" ht="15">
      <c r="A127" s="963"/>
      <c r="B127" s="256" t="s">
        <v>1100</v>
      </c>
      <c r="C127" s="775">
        <v>211.57</v>
      </c>
      <c r="D127" s="775">
        <v>0</v>
      </c>
      <c r="E127" s="775">
        <v>528.80999999999995</v>
      </c>
      <c r="F127" s="775">
        <v>3397.02</v>
      </c>
      <c r="G127" s="775">
        <v>26128.859</v>
      </c>
      <c r="H127" s="775">
        <v>75233.45</v>
      </c>
      <c r="I127" s="775">
        <v>104298.96799999999</v>
      </c>
      <c r="J127" s="775">
        <v>120771.815</v>
      </c>
      <c r="K127" s="775">
        <v>72948.120999999999</v>
      </c>
      <c r="L127" s="775">
        <v>41776.485999999997</v>
      </c>
      <c r="M127" s="775">
        <v>35537.425000000003</v>
      </c>
      <c r="N127" s="775">
        <v>23856.481</v>
      </c>
      <c r="O127" s="775">
        <v>16390.664000000001</v>
      </c>
      <c r="P127" s="775">
        <v>12202.316000000001</v>
      </c>
      <c r="Q127" s="775">
        <v>8401.1550000000007</v>
      </c>
      <c r="R127" s="775">
        <v>2734.57</v>
      </c>
      <c r="S127" s="775">
        <v>1065.6300000000001</v>
      </c>
      <c r="T127" s="775">
        <v>0</v>
      </c>
      <c r="U127" s="775">
        <v>545483.34</v>
      </c>
      <c r="V127" s="487"/>
      <c r="W127" s="488"/>
      <c r="X127" s="44"/>
      <c r="Y127" s="44"/>
      <c r="Z127" s="44"/>
      <c r="AA127" s="44"/>
      <c r="AB127" s="44"/>
      <c r="AC127" s="44"/>
      <c r="AD127" s="44"/>
      <c r="AE127" s="44"/>
      <c r="AF127" s="44"/>
      <c r="AG127" s="44"/>
      <c r="AH127" s="44"/>
      <c r="AI127" s="44"/>
      <c r="AJ127" s="44"/>
      <c r="AK127" s="44"/>
      <c r="AL127" s="44"/>
      <c r="AM127" s="44"/>
      <c r="AN127" s="44"/>
      <c r="AO127" s="44"/>
      <c r="AP127" s="44"/>
      <c r="AQ127" s="44"/>
    </row>
    <row r="128" spans="1:43" ht="15">
      <c r="A128" s="963"/>
      <c r="B128" s="256" t="s">
        <v>1101</v>
      </c>
      <c r="C128" s="775">
        <v>8929.5490000000009</v>
      </c>
      <c r="D128" s="775">
        <v>7697.6120000000001</v>
      </c>
      <c r="E128" s="775">
        <v>15003.834000000001</v>
      </c>
      <c r="F128" s="775">
        <v>33095.906000000003</v>
      </c>
      <c r="G128" s="775">
        <v>35187.088000000003</v>
      </c>
      <c r="H128" s="775">
        <v>44300.648000000001</v>
      </c>
      <c r="I128" s="775">
        <v>53539.28</v>
      </c>
      <c r="J128" s="775">
        <v>51968.213000000003</v>
      </c>
      <c r="K128" s="775">
        <v>69837.168999999994</v>
      </c>
      <c r="L128" s="775">
        <v>95908.506999999998</v>
      </c>
      <c r="M128" s="775">
        <v>150080.41800000001</v>
      </c>
      <c r="N128" s="775">
        <v>166919.79199999999</v>
      </c>
      <c r="O128" s="775">
        <v>161294.193</v>
      </c>
      <c r="P128" s="775">
        <v>142518.109</v>
      </c>
      <c r="Q128" s="775">
        <v>117353.052</v>
      </c>
      <c r="R128" s="775">
        <v>118698.42200000001</v>
      </c>
      <c r="S128" s="775">
        <v>164544.845</v>
      </c>
      <c r="T128" s="775">
        <v>0</v>
      </c>
      <c r="U128" s="776">
        <v>1436876.6370000001</v>
      </c>
      <c r="V128" s="487"/>
      <c r="W128" s="488"/>
      <c r="X128" s="44"/>
      <c r="Y128" s="44"/>
      <c r="Z128" s="44"/>
      <c r="AA128" s="44"/>
      <c r="AB128" s="44"/>
      <c r="AC128" s="44"/>
      <c r="AD128" s="44"/>
      <c r="AE128" s="44"/>
      <c r="AF128" s="44"/>
      <c r="AG128" s="44"/>
      <c r="AH128" s="44"/>
      <c r="AI128" s="44"/>
      <c r="AJ128" s="44"/>
      <c r="AK128" s="44"/>
      <c r="AL128" s="44"/>
      <c r="AM128" s="44"/>
      <c r="AN128" s="44"/>
      <c r="AO128" s="44"/>
      <c r="AP128" s="44"/>
      <c r="AQ128" s="44"/>
    </row>
    <row r="129" spans="1:43" ht="6" customHeight="1">
      <c r="A129" s="963"/>
      <c r="B129" s="256"/>
      <c r="C129" s="777"/>
      <c r="D129" s="777"/>
      <c r="E129" s="777"/>
      <c r="F129" s="777"/>
      <c r="G129" s="777"/>
      <c r="H129" s="777"/>
      <c r="I129" s="777"/>
      <c r="J129" s="777"/>
      <c r="K129" s="777"/>
      <c r="L129" s="777"/>
      <c r="M129" s="777"/>
      <c r="N129" s="777"/>
      <c r="O129" s="777"/>
      <c r="P129" s="777"/>
      <c r="Q129" s="777"/>
      <c r="R129" s="777"/>
      <c r="S129" s="777"/>
      <c r="T129" s="777"/>
      <c r="U129" s="777"/>
      <c r="V129" s="487"/>
      <c r="W129" s="488"/>
      <c r="X129" s="44"/>
      <c r="Y129" s="44"/>
      <c r="Z129" s="44"/>
      <c r="AA129" s="44"/>
      <c r="AB129" s="44"/>
      <c r="AC129" s="44"/>
      <c r="AD129" s="44"/>
      <c r="AE129" s="44"/>
      <c r="AF129" s="44"/>
      <c r="AG129" s="44"/>
      <c r="AH129" s="44"/>
      <c r="AI129" s="44"/>
      <c r="AJ129" s="44"/>
      <c r="AK129" s="44"/>
      <c r="AL129" s="44"/>
      <c r="AM129" s="44"/>
      <c r="AN129" s="44"/>
      <c r="AO129" s="44"/>
      <c r="AP129" s="44"/>
      <c r="AQ129" s="44"/>
    </row>
    <row r="130" spans="1:43" ht="15">
      <c r="A130" s="963"/>
      <c r="B130" s="251" t="s">
        <v>1102</v>
      </c>
      <c r="C130" s="778">
        <v>27928.54</v>
      </c>
      <c r="D130" s="778">
        <v>6172.06</v>
      </c>
      <c r="E130" s="778">
        <v>5099.8500000000004</v>
      </c>
      <c r="F130" s="778">
        <v>12814.49</v>
      </c>
      <c r="G130" s="778">
        <v>18249.39</v>
      </c>
      <c r="H130" s="778">
        <v>34853.449999999997</v>
      </c>
      <c r="I130" s="778">
        <v>39494.639999999999</v>
      </c>
      <c r="J130" s="778">
        <v>44447.43</v>
      </c>
      <c r="K130" s="778">
        <v>44466.41</v>
      </c>
      <c r="L130" s="778">
        <v>46043.27</v>
      </c>
      <c r="M130" s="778">
        <v>59628.15</v>
      </c>
      <c r="N130" s="778">
        <v>69310.16</v>
      </c>
      <c r="O130" s="778">
        <v>96113.919999999998</v>
      </c>
      <c r="P130" s="778">
        <v>122888.19</v>
      </c>
      <c r="Q130" s="778">
        <v>201146.26</v>
      </c>
      <c r="R130" s="778">
        <v>292158.84000000003</v>
      </c>
      <c r="S130" s="778">
        <v>1119420.3700000001</v>
      </c>
      <c r="T130" s="778">
        <v>19.260000000000002</v>
      </c>
      <c r="U130" s="778">
        <v>2240254.6800000002</v>
      </c>
      <c r="V130" s="487"/>
      <c r="W130" s="488"/>
      <c r="X130" s="254"/>
      <c r="Y130" s="254"/>
      <c r="Z130" s="254"/>
      <c r="AA130" s="254"/>
      <c r="AB130" s="254"/>
      <c r="AC130" s="254"/>
      <c r="AD130" s="254"/>
      <c r="AE130" s="254"/>
      <c r="AF130" s="254"/>
      <c r="AG130" s="254"/>
      <c r="AH130" s="254"/>
      <c r="AI130" s="254"/>
      <c r="AJ130" s="254"/>
      <c r="AK130" s="254"/>
      <c r="AL130" s="254"/>
      <c r="AM130" s="254"/>
      <c r="AN130" s="254"/>
      <c r="AO130" s="254"/>
      <c r="AP130" s="254"/>
      <c r="AQ130" s="254"/>
    </row>
    <row r="131" spans="1:43" ht="15">
      <c r="A131" s="963"/>
      <c r="B131" s="256" t="s">
        <v>1103</v>
      </c>
      <c r="C131" s="775">
        <v>13884.54</v>
      </c>
      <c r="D131" s="775">
        <v>3624.2</v>
      </c>
      <c r="E131" s="775">
        <v>3158.9</v>
      </c>
      <c r="F131" s="775">
        <v>8929.92</v>
      </c>
      <c r="G131" s="775">
        <v>14323.86</v>
      </c>
      <c r="H131" s="775">
        <v>25073.3</v>
      </c>
      <c r="I131" s="775">
        <v>30753.5</v>
      </c>
      <c r="J131" s="775">
        <v>35148.949999999997</v>
      </c>
      <c r="K131" s="775">
        <v>33077.279999999999</v>
      </c>
      <c r="L131" s="775">
        <v>34383.370000000003</v>
      </c>
      <c r="M131" s="775">
        <v>33899.370000000003</v>
      </c>
      <c r="N131" s="775">
        <v>35568.379999999997</v>
      </c>
      <c r="O131" s="775">
        <v>40060.120000000003</v>
      </c>
      <c r="P131" s="775">
        <v>39558.58</v>
      </c>
      <c r="Q131" s="775">
        <v>43780.66</v>
      </c>
      <c r="R131" s="775">
        <v>38780.050000000003</v>
      </c>
      <c r="S131" s="775">
        <v>100951.22</v>
      </c>
      <c r="T131" s="775">
        <v>19.260000000000002</v>
      </c>
      <c r="U131" s="776">
        <v>534975.46</v>
      </c>
      <c r="V131" s="487"/>
      <c r="W131" s="488"/>
      <c r="X131" s="44"/>
      <c r="Y131" s="44"/>
      <c r="Z131" s="44"/>
      <c r="AA131" s="44"/>
      <c r="AB131" s="44"/>
      <c r="AC131" s="44"/>
      <c r="AD131" s="44"/>
      <c r="AE131" s="44"/>
      <c r="AF131" s="44"/>
      <c r="AG131" s="44"/>
      <c r="AH131" s="44"/>
      <c r="AI131" s="44"/>
      <c r="AJ131" s="44"/>
      <c r="AK131" s="44"/>
      <c r="AL131" s="44"/>
      <c r="AM131" s="44"/>
      <c r="AN131" s="44"/>
      <c r="AO131" s="44"/>
      <c r="AP131" s="44"/>
      <c r="AQ131" s="44"/>
    </row>
    <row r="132" spans="1:43" ht="15">
      <c r="A132" s="963"/>
      <c r="B132" s="256" t="s">
        <v>1104</v>
      </c>
      <c r="C132" s="775">
        <v>11994.52</v>
      </c>
      <c r="D132" s="775">
        <v>1715.59</v>
      </c>
      <c r="E132" s="775">
        <v>1276.8900000000001</v>
      </c>
      <c r="F132" s="775">
        <v>2064.37</v>
      </c>
      <c r="G132" s="775">
        <v>2067.2399999999998</v>
      </c>
      <c r="H132" s="775">
        <v>7182.5</v>
      </c>
      <c r="I132" s="775">
        <v>4418.78</v>
      </c>
      <c r="J132" s="775">
        <v>5782.82</v>
      </c>
      <c r="K132" s="775">
        <v>5239.01</v>
      </c>
      <c r="L132" s="775">
        <v>8405.86</v>
      </c>
      <c r="M132" s="775">
        <v>10821.15</v>
      </c>
      <c r="N132" s="775">
        <v>13343.47</v>
      </c>
      <c r="O132" s="775">
        <v>21140.29</v>
      </c>
      <c r="P132" s="775">
        <v>23432.53</v>
      </c>
      <c r="Q132" s="775">
        <v>30008.7</v>
      </c>
      <c r="R132" s="775">
        <v>34257.14</v>
      </c>
      <c r="S132" s="775">
        <v>97035.88</v>
      </c>
      <c r="T132" s="775">
        <v>0</v>
      </c>
      <c r="U132" s="779">
        <v>280186.74</v>
      </c>
      <c r="V132" s="487"/>
      <c r="W132" s="488"/>
      <c r="X132" s="44"/>
      <c r="Y132" s="44"/>
      <c r="Z132" s="44"/>
      <c r="AA132" s="44"/>
      <c r="AB132" s="44"/>
      <c r="AC132" s="44"/>
      <c r="AD132" s="44"/>
      <c r="AE132" s="44"/>
      <c r="AF132" s="44"/>
      <c r="AG132" s="44"/>
      <c r="AH132" s="44"/>
      <c r="AI132" s="44"/>
      <c r="AJ132" s="44"/>
      <c r="AK132" s="44"/>
      <c r="AL132" s="44"/>
      <c r="AM132" s="44"/>
      <c r="AN132" s="44"/>
      <c r="AO132" s="44"/>
      <c r="AP132" s="44"/>
      <c r="AQ132" s="44"/>
    </row>
    <row r="133" spans="1:43" ht="15">
      <c r="A133" s="963"/>
      <c r="B133" s="256" t="s">
        <v>1105</v>
      </c>
      <c r="C133" s="775">
        <v>0</v>
      </c>
      <c r="D133" s="775">
        <v>0</v>
      </c>
      <c r="E133" s="775">
        <v>0</v>
      </c>
      <c r="F133" s="775">
        <v>1243.5999999999999</v>
      </c>
      <c r="G133" s="775">
        <v>849.1</v>
      </c>
      <c r="H133" s="775">
        <v>976.4</v>
      </c>
      <c r="I133" s="775">
        <v>2144.9</v>
      </c>
      <c r="J133" s="775">
        <v>1770.5</v>
      </c>
      <c r="K133" s="775">
        <v>2976.19</v>
      </c>
      <c r="L133" s="775">
        <v>1431.95</v>
      </c>
      <c r="M133" s="775">
        <v>12896.2</v>
      </c>
      <c r="N133" s="775">
        <v>13948.8</v>
      </c>
      <c r="O133" s="775">
        <v>16354.7</v>
      </c>
      <c r="P133" s="775">
        <v>10461.299999999999</v>
      </c>
      <c r="Q133" s="775">
        <v>11569.9</v>
      </c>
      <c r="R133" s="775">
        <v>13965.84</v>
      </c>
      <c r="S133" s="775">
        <v>17466.79</v>
      </c>
      <c r="T133" s="775">
        <v>0</v>
      </c>
      <c r="U133" s="776">
        <v>108056.17</v>
      </c>
      <c r="V133" s="487"/>
      <c r="W133" s="488"/>
      <c r="X133" s="44"/>
      <c r="Y133" s="44"/>
      <c r="Z133" s="44"/>
      <c r="AA133" s="44"/>
      <c r="AB133" s="44"/>
      <c r="AC133" s="44"/>
      <c r="AD133" s="44"/>
      <c r="AE133" s="44"/>
      <c r="AF133" s="44"/>
      <c r="AG133" s="44"/>
      <c r="AH133" s="44"/>
      <c r="AI133" s="44"/>
      <c r="AJ133" s="44"/>
      <c r="AK133" s="44"/>
      <c r="AL133" s="44"/>
      <c r="AM133" s="44"/>
      <c r="AN133" s="44"/>
      <c r="AO133" s="44"/>
      <c r="AP133" s="44"/>
      <c r="AQ133" s="44"/>
    </row>
    <row r="134" spans="1:43" ht="15">
      <c r="A134" s="963"/>
      <c r="B134" s="256" t="s">
        <v>1247</v>
      </c>
      <c r="C134" s="775">
        <v>0</v>
      </c>
      <c r="D134" s="775">
        <v>0</v>
      </c>
      <c r="E134" s="775">
        <v>7.3</v>
      </c>
      <c r="F134" s="775">
        <v>0</v>
      </c>
      <c r="G134" s="775">
        <v>3.65</v>
      </c>
      <c r="H134" s="775">
        <v>0</v>
      </c>
      <c r="I134" s="775">
        <v>10.86</v>
      </c>
      <c r="J134" s="775">
        <v>0</v>
      </c>
      <c r="K134" s="775">
        <v>99.68</v>
      </c>
      <c r="L134" s="775">
        <v>10.68</v>
      </c>
      <c r="M134" s="775">
        <v>0</v>
      </c>
      <c r="N134" s="775">
        <v>3980.82</v>
      </c>
      <c r="O134" s="775">
        <v>16544.169999999998</v>
      </c>
      <c r="P134" s="775">
        <v>46742.18</v>
      </c>
      <c r="Q134" s="775">
        <v>113344.26</v>
      </c>
      <c r="R134" s="775">
        <v>203411.57</v>
      </c>
      <c r="S134" s="775">
        <v>896342.78</v>
      </c>
      <c r="T134" s="775">
        <v>0</v>
      </c>
      <c r="U134" s="776">
        <v>1280497.95</v>
      </c>
      <c r="V134" s="487"/>
      <c r="W134" s="488"/>
      <c r="X134" s="44"/>
      <c r="Y134" s="44"/>
      <c r="Z134" s="44"/>
      <c r="AA134" s="44"/>
      <c r="AB134" s="44"/>
      <c r="AC134" s="44"/>
      <c r="AD134" s="44"/>
      <c r="AE134" s="44"/>
      <c r="AF134" s="44"/>
      <c r="AG134" s="44"/>
      <c r="AH134" s="44"/>
      <c r="AI134" s="44"/>
      <c r="AJ134" s="44"/>
      <c r="AK134" s="44"/>
      <c r="AL134" s="44"/>
      <c r="AM134" s="44"/>
      <c r="AN134" s="44"/>
      <c r="AO134" s="44"/>
      <c r="AP134" s="44"/>
      <c r="AQ134" s="44"/>
    </row>
    <row r="135" spans="1:43" ht="15">
      <c r="A135" s="963"/>
      <c r="B135" s="256" t="s">
        <v>1107</v>
      </c>
      <c r="C135" s="775">
        <v>1220.48</v>
      </c>
      <c r="D135" s="775">
        <v>165.37</v>
      </c>
      <c r="E135" s="775">
        <v>292.11</v>
      </c>
      <c r="F135" s="775">
        <v>89.39</v>
      </c>
      <c r="G135" s="775">
        <v>364.89</v>
      </c>
      <c r="H135" s="775">
        <v>612.32000000000005</v>
      </c>
      <c r="I135" s="775">
        <v>772.57</v>
      </c>
      <c r="J135" s="775">
        <v>317.97000000000003</v>
      </c>
      <c r="K135" s="775">
        <v>1675.08</v>
      </c>
      <c r="L135" s="775">
        <v>403.8</v>
      </c>
      <c r="M135" s="775">
        <v>522.92999999999995</v>
      </c>
      <c r="N135" s="775">
        <v>1171.29</v>
      </c>
      <c r="O135" s="775">
        <v>740.34</v>
      </c>
      <c r="P135" s="775">
        <v>1304.1099999999999</v>
      </c>
      <c r="Q135" s="775">
        <v>1261.3499999999999</v>
      </c>
      <c r="R135" s="775">
        <v>1089.0999999999999</v>
      </c>
      <c r="S135" s="775">
        <v>6530.27</v>
      </c>
      <c r="T135" s="775">
        <v>0</v>
      </c>
      <c r="U135" s="776">
        <v>18533.37</v>
      </c>
      <c r="V135" s="487"/>
      <c r="W135" s="488"/>
      <c r="X135" s="44"/>
      <c r="Y135" s="44"/>
      <c r="Z135" s="44"/>
      <c r="AA135" s="44"/>
      <c r="AB135" s="44"/>
      <c r="AC135" s="44"/>
      <c r="AD135" s="44"/>
      <c r="AE135" s="44"/>
      <c r="AF135" s="44"/>
      <c r="AG135" s="44"/>
      <c r="AH135" s="44"/>
      <c r="AI135" s="44"/>
      <c r="AJ135" s="44"/>
      <c r="AK135" s="44"/>
      <c r="AL135" s="44"/>
      <c r="AM135" s="44"/>
      <c r="AN135" s="44"/>
      <c r="AO135" s="44"/>
      <c r="AP135" s="44"/>
      <c r="AQ135" s="44"/>
    </row>
    <row r="136" spans="1:43" ht="15">
      <c r="A136" s="963"/>
      <c r="B136" s="256" t="s">
        <v>1108</v>
      </c>
      <c r="C136" s="775">
        <v>829</v>
      </c>
      <c r="D136" s="775">
        <v>666.9</v>
      </c>
      <c r="E136" s="775">
        <v>364.65</v>
      </c>
      <c r="F136" s="775">
        <v>487.21</v>
      </c>
      <c r="G136" s="775">
        <v>640.65</v>
      </c>
      <c r="H136" s="775">
        <v>1008.93</v>
      </c>
      <c r="I136" s="775">
        <v>1394.03</v>
      </c>
      <c r="J136" s="775">
        <v>1427.19</v>
      </c>
      <c r="K136" s="775">
        <v>1399.17</v>
      </c>
      <c r="L136" s="775">
        <v>1407.61</v>
      </c>
      <c r="M136" s="775">
        <v>1488.5</v>
      </c>
      <c r="N136" s="775">
        <v>1297.4000000000001</v>
      </c>
      <c r="O136" s="775">
        <v>1274.3</v>
      </c>
      <c r="P136" s="775">
        <v>1389.49</v>
      </c>
      <c r="Q136" s="775">
        <v>1181.3900000000001</v>
      </c>
      <c r="R136" s="775">
        <v>655.14</v>
      </c>
      <c r="S136" s="775">
        <v>1093.43</v>
      </c>
      <c r="T136" s="775">
        <v>0</v>
      </c>
      <c r="U136" s="776">
        <v>18004.990000000002</v>
      </c>
      <c r="V136" s="487"/>
      <c r="W136" s="488"/>
      <c r="X136" s="44"/>
      <c r="Y136" s="44"/>
      <c r="Z136" s="44"/>
      <c r="AA136" s="44"/>
      <c r="AB136" s="44"/>
      <c r="AC136" s="44"/>
      <c r="AD136" s="44"/>
      <c r="AE136" s="44"/>
      <c r="AF136" s="44"/>
      <c r="AG136" s="44"/>
      <c r="AH136" s="44"/>
      <c r="AI136" s="44"/>
      <c r="AJ136" s="44"/>
      <c r="AK136" s="44"/>
      <c r="AL136" s="44"/>
      <c r="AM136" s="44"/>
      <c r="AN136" s="44"/>
      <c r="AO136" s="44"/>
      <c r="AP136" s="44"/>
      <c r="AQ136" s="44"/>
    </row>
    <row r="137" spans="1:43" ht="6" customHeight="1">
      <c r="A137" s="963"/>
      <c r="B137" s="256"/>
      <c r="C137" s="777"/>
      <c r="D137" s="777"/>
      <c r="E137" s="777"/>
      <c r="F137" s="777"/>
      <c r="G137" s="777"/>
      <c r="H137" s="777"/>
      <c r="I137" s="777"/>
      <c r="J137" s="777"/>
      <c r="K137" s="777"/>
      <c r="L137" s="777"/>
      <c r="M137" s="777"/>
      <c r="N137" s="777"/>
      <c r="O137" s="777"/>
      <c r="P137" s="777"/>
      <c r="Q137" s="777"/>
      <c r="R137" s="777"/>
      <c r="S137" s="777"/>
      <c r="T137" s="777"/>
      <c r="U137" s="777"/>
      <c r="V137" s="487"/>
      <c r="W137" s="488"/>
      <c r="X137" s="44"/>
      <c r="Y137" s="44"/>
      <c r="Z137" s="44"/>
      <c r="AA137" s="44"/>
      <c r="AB137" s="44"/>
      <c r="AC137" s="44"/>
      <c r="AD137" s="44"/>
      <c r="AE137" s="44"/>
      <c r="AF137" s="44"/>
      <c r="AG137" s="44"/>
      <c r="AH137" s="44"/>
      <c r="AI137" s="44"/>
      <c r="AJ137" s="44"/>
      <c r="AK137" s="44"/>
      <c r="AL137" s="44"/>
      <c r="AM137" s="44"/>
      <c r="AN137" s="44"/>
      <c r="AO137" s="44"/>
      <c r="AP137" s="44"/>
      <c r="AQ137" s="44"/>
    </row>
    <row r="138" spans="1:43" ht="15">
      <c r="A138" s="963"/>
      <c r="B138" s="251" t="s">
        <v>1109</v>
      </c>
      <c r="C138" s="780">
        <v>994566.78</v>
      </c>
      <c r="D138" s="780">
        <v>991472.78</v>
      </c>
      <c r="E138" s="780">
        <v>496343.86</v>
      </c>
      <c r="F138" s="780">
        <v>2701158.3</v>
      </c>
      <c r="G138" s="780">
        <v>11724092.039999999</v>
      </c>
      <c r="H138" s="780">
        <v>22765185.907000002</v>
      </c>
      <c r="I138" s="780">
        <v>22658611.489999998</v>
      </c>
      <c r="J138" s="780">
        <v>15136053.702</v>
      </c>
      <c r="K138" s="780">
        <v>7687458.8109999998</v>
      </c>
      <c r="L138" s="780">
        <v>5722754.3760000002</v>
      </c>
      <c r="M138" s="780">
        <v>6943248.3360000001</v>
      </c>
      <c r="N138" s="780">
        <v>7983574.7949999999</v>
      </c>
      <c r="O138" s="780">
        <v>7845210.8380000005</v>
      </c>
      <c r="P138" s="780">
        <v>7491925.1119999997</v>
      </c>
      <c r="Q138" s="780">
        <v>6998811.1679999996</v>
      </c>
      <c r="R138" s="780">
        <v>6145592.3949999996</v>
      </c>
      <c r="S138" s="780">
        <v>10215088.479</v>
      </c>
      <c r="T138" s="780">
        <v>4972.0600000000004</v>
      </c>
      <c r="U138" s="781">
        <v>144506121.229</v>
      </c>
      <c r="V138" s="487"/>
      <c r="W138" s="488"/>
      <c r="X138" s="254"/>
      <c r="Y138" s="254"/>
      <c r="Z138" s="254"/>
      <c r="AA138" s="254"/>
      <c r="AB138" s="254"/>
      <c r="AC138" s="254"/>
      <c r="AD138" s="254"/>
      <c r="AE138" s="254"/>
      <c r="AF138" s="254"/>
      <c r="AG138" s="254"/>
      <c r="AH138" s="254"/>
      <c r="AI138" s="254"/>
      <c r="AJ138" s="254"/>
      <c r="AK138" s="254"/>
      <c r="AL138" s="254"/>
      <c r="AM138" s="254"/>
      <c r="AN138" s="254"/>
      <c r="AO138" s="254"/>
      <c r="AP138" s="254"/>
      <c r="AQ138" s="254"/>
    </row>
    <row r="139" spans="1:43" ht="15">
      <c r="A139" s="963"/>
      <c r="B139" s="256" t="s">
        <v>1110</v>
      </c>
      <c r="C139" s="782">
        <v>3660.64</v>
      </c>
      <c r="D139" s="782">
        <v>2855.5</v>
      </c>
      <c r="E139" s="782">
        <v>2585.12</v>
      </c>
      <c r="F139" s="782">
        <v>1677.64</v>
      </c>
      <c r="G139" s="782">
        <v>2513.54</v>
      </c>
      <c r="H139" s="782">
        <v>3359.37</v>
      </c>
      <c r="I139" s="782">
        <v>4626.78</v>
      </c>
      <c r="J139" s="782">
        <v>4043.86</v>
      </c>
      <c r="K139" s="782">
        <v>4777.79</v>
      </c>
      <c r="L139" s="782">
        <v>4935.6499999999996</v>
      </c>
      <c r="M139" s="782">
        <v>6813.71</v>
      </c>
      <c r="N139" s="782">
        <v>8153.95</v>
      </c>
      <c r="O139" s="782">
        <v>8665.2999999999993</v>
      </c>
      <c r="P139" s="782">
        <v>10129.34</v>
      </c>
      <c r="Q139" s="782">
        <v>8189.81</v>
      </c>
      <c r="R139" s="782">
        <v>7057.43</v>
      </c>
      <c r="S139" s="782">
        <v>9968.16</v>
      </c>
      <c r="T139" s="782">
        <v>0</v>
      </c>
      <c r="U139" s="782">
        <v>94013.59</v>
      </c>
      <c r="V139" s="487"/>
      <c r="W139" s="488"/>
      <c r="X139" s="44"/>
      <c r="Y139" s="44"/>
      <c r="Z139" s="44"/>
      <c r="AA139" s="44"/>
      <c r="AB139" s="44"/>
      <c r="AC139" s="44"/>
      <c r="AD139" s="44"/>
      <c r="AE139" s="44"/>
      <c r="AF139" s="44"/>
      <c r="AG139" s="44"/>
      <c r="AH139" s="44"/>
      <c r="AI139" s="44"/>
      <c r="AJ139" s="44"/>
      <c r="AK139" s="44"/>
      <c r="AL139" s="44"/>
      <c r="AM139" s="44"/>
      <c r="AN139" s="44"/>
      <c r="AO139" s="44"/>
      <c r="AP139" s="44"/>
      <c r="AQ139" s="44"/>
    </row>
    <row r="140" spans="1:43" ht="15">
      <c r="A140" s="963"/>
      <c r="B140" s="256" t="s">
        <v>1248</v>
      </c>
      <c r="C140" s="775">
        <v>9916.33</v>
      </c>
      <c r="D140" s="775">
        <v>18019.54</v>
      </c>
      <c r="E140" s="775">
        <v>19065.669999999998</v>
      </c>
      <c r="F140" s="775">
        <v>12103.08</v>
      </c>
      <c r="G140" s="775">
        <v>11667.47</v>
      </c>
      <c r="H140" s="775">
        <v>18965.566999999999</v>
      </c>
      <c r="I140" s="775">
        <v>16128.99</v>
      </c>
      <c r="J140" s="775">
        <v>25459.562000000002</v>
      </c>
      <c r="K140" s="775">
        <v>33607.290999999997</v>
      </c>
      <c r="L140" s="775">
        <v>61577.805999999997</v>
      </c>
      <c r="M140" s="775">
        <v>108402.226</v>
      </c>
      <c r="N140" s="775">
        <v>891606.41500000004</v>
      </c>
      <c r="O140" s="775">
        <v>1238692.848</v>
      </c>
      <c r="P140" s="775">
        <v>1297953.4820000001</v>
      </c>
      <c r="Q140" s="775">
        <v>1211357.2579999999</v>
      </c>
      <c r="R140" s="775">
        <v>962903.10499999998</v>
      </c>
      <c r="S140" s="775">
        <v>1194774.7690000001</v>
      </c>
      <c r="T140" s="775">
        <v>0</v>
      </c>
      <c r="U140" s="776">
        <v>7132201.409</v>
      </c>
      <c r="V140" s="487"/>
      <c r="W140" s="488"/>
      <c r="X140" s="44"/>
      <c r="Y140" s="44"/>
      <c r="Z140" s="44"/>
      <c r="AA140" s="44"/>
      <c r="AB140" s="44"/>
      <c r="AC140" s="44"/>
      <c r="AD140" s="44"/>
      <c r="AE140" s="44"/>
      <c r="AF140" s="44"/>
      <c r="AG140" s="44"/>
      <c r="AH140" s="44"/>
      <c r="AI140" s="44"/>
      <c r="AJ140" s="44"/>
      <c r="AK140" s="44"/>
      <c r="AL140" s="44"/>
      <c r="AM140" s="44"/>
      <c r="AN140" s="44"/>
      <c r="AO140" s="44"/>
      <c r="AP140" s="44"/>
      <c r="AQ140" s="44"/>
    </row>
    <row r="141" spans="1:43" ht="15">
      <c r="A141" s="963"/>
      <c r="B141" s="256" t="s">
        <v>1249</v>
      </c>
      <c r="C141" s="775">
        <v>0</v>
      </c>
      <c r="D141" s="775">
        <v>168.54</v>
      </c>
      <c r="E141" s="775">
        <v>0</v>
      </c>
      <c r="F141" s="775">
        <v>0</v>
      </c>
      <c r="G141" s="775">
        <v>0</v>
      </c>
      <c r="H141" s="775">
        <v>0</v>
      </c>
      <c r="I141" s="775">
        <v>0</v>
      </c>
      <c r="J141" s="775">
        <v>0</v>
      </c>
      <c r="K141" s="775">
        <v>0</v>
      </c>
      <c r="L141" s="775">
        <v>173.33</v>
      </c>
      <c r="M141" s="775">
        <v>0</v>
      </c>
      <c r="N141" s="775">
        <v>0</v>
      </c>
      <c r="O141" s="775">
        <v>57.64</v>
      </c>
      <c r="P141" s="775">
        <v>25.6</v>
      </c>
      <c r="Q141" s="775">
        <v>0</v>
      </c>
      <c r="R141" s="775">
        <v>31.92</v>
      </c>
      <c r="S141" s="775">
        <v>9.58</v>
      </c>
      <c r="T141" s="775">
        <v>0</v>
      </c>
      <c r="U141" s="776">
        <v>466.61</v>
      </c>
      <c r="V141" s="487"/>
      <c r="W141" s="488"/>
      <c r="X141" s="44"/>
      <c r="Y141" s="44"/>
      <c r="Z141" s="44"/>
      <c r="AA141" s="44"/>
      <c r="AB141" s="44"/>
      <c r="AC141" s="44"/>
      <c r="AD141" s="44"/>
      <c r="AE141" s="44"/>
      <c r="AF141" s="44"/>
      <c r="AG141" s="44"/>
      <c r="AH141" s="44"/>
      <c r="AI141" s="44"/>
      <c r="AJ141" s="44"/>
      <c r="AK141" s="44"/>
      <c r="AL141" s="44"/>
      <c r="AM141" s="44"/>
      <c r="AN141" s="44"/>
      <c r="AO141" s="44"/>
      <c r="AP141" s="44"/>
      <c r="AQ141" s="44"/>
    </row>
    <row r="142" spans="1:43" ht="15">
      <c r="A142" s="963"/>
      <c r="B142" s="256" t="s">
        <v>1113</v>
      </c>
      <c r="C142" s="775">
        <v>97.28</v>
      </c>
      <c r="D142" s="775">
        <v>0</v>
      </c>
      <c r="E142" s="775">
        <v>0</v>
      </c>
      <c r="F142" s="775">
        <v>0</v>
      </c>
      <c r="G142" s="775">
        <v>0</v>
      </c>
      <c r="H142" s="775">
        <v>9.3000000000000007</v>
      </c>
      <c r="I142" s="775">
        <v>0</v>
      </c>
      <c r="J142" s="775">
        <v>0</v>
      </c>
      <c r="K142" s="775">
        <v>0</v>
      </c>
      <c r="L142" s="775">
        <v>0</v>
      </c>
      <c r="M142" s="775">
        <v>0</v>
      </c>
      <c r="N142" s="775">
        <v>0</v>
      </c>
      <c r="O142" s="775">
        <v>0</v>
      </c>
      <c r="P142" s="775">
        <v>0</v>
      </c>
      <c r="Q142" s="775">
        <v>0</v>
      </c>
      <c r="R142" s="775">
        <v>0</v>
      </c>
      <c r="S142" s="775">
        <v>0</v>
      </c>
      <c r="T142" s="775">
        <v>0</v>
      </c>
      <c r="U142" s="779">
        <v>106.58</v>
      </c>
      <c r="V142" s="487"/>
      <c r="W142" s="488"/>
      <c r="X142" s="44"/>
      <c r="Y142" s="44"/>
      <c r="Z142" s="44"/>
      <c r="AA142" s="44"/>
      <c r="AB142" s="44"/>
      <c r="AC142" s="44"/>
      <c r="AD142" s="44"/>
      <c r="AE142" s="44"/>
      <c r="AF142" s="44"/>
      <c r="AG142" s="44"/>
      <c r="AH142" s="44"/>
      <c r="AI142" s="44"/>
      <c r="AJ142" s="44"/>
      <c r="AK142" s="44"/>
      <c r="AL142" s="44"/>
      <c r="AM142" s="44"/>
      <c r="AN142" s="44"/>
      <c r="AO142" s="44"/>
      <c r="AP142" s="44"/>
      <c r="AQ142" s="44"/>
    </row>
    <row r="143" spans="1:43" ht="15">
      <c r="A143" s="963"/>
      <c r="B143" s="256" t="s">
        <v>1250</v>
      </c>
      <c r="C143" s="775">
        <v>0</v>
      </c>
      <c r="D143" s="775">
        <v>0</v>
      </c>
      <c r="E143" s="775">
        <v>131.09</v>
      </c>
      <c r="F143" s="775">
        <v>0</v>
      </c>
      <c r="G143" s="775">
        <v>2939.49</v>
      </c>
      <c r="H143" s="775">
        <v>10024.530000000001</v>
      </c>
      <c r="I143" s="775">
        <v>13033.34</v>
      </c>
      <c r="J143" s="775">
        <v>12508</v>
      </c>
      <c r="K143" s="775">
        <v>4381.2700000000004</v>
      </c>
      <c r="L143" s="775">
        <v>505.94</v>
      </c>
      <c r="M143" s="775">
        <v>0</v>
      </c>
      <c r="N143" s="775">
        <v>0</v>
      </c>
      <c r="O143" s="775">
        <v>0</v>
      </c>
      <c r="P143" s="775">
        <v>0</v>
      </c>
      <c r="Q143" s="775">
        <v>0</v>
      </c>
      <c r="R143" s="775">
        <v>0</v>
      </c>
      <c r="S143" s="775">
        <v>0</v>
      </c>
      <c r="T143" s="775">
        <v>0</v>
      </c>
      <c r="U143" s="776">
        <v>43523.66</v>
      </c>
      <c r="V143" s="487"/>
      <c r="W143" s="488"/>
      <c r="X143" s="44"/>
      <c r="Y143" s="44"/>
      <c r="Z143" s="44"/>
      <c r="AA143" s="44"/>
      <c r="AB143" s="44"/>
      <c r="AC143" s="44"/>
      <c r="AD143" s="44"/>
      <c r="AE143" s="44"/>
      <c r="AF143" s="44"/>
      <c r="AG143" s="44"/>
      <c r="AH143" s="44"/>
      <c r="AI143" s="44"/>
      <c r="AJ143" s="44"/>
      <c r="AK143" s="44"/>
      <c r="AL143" s="44"/>
      <c r="AM143" s="44"/>
      <c r="AN143" s="44"/>
      <c r="AO143" s="44"/>
      <c r="AP143" s="44"/>
      <c r="AQ143" s="44"/>
    </row>
    <row r="144" spans="1:43" ht="15">
      <c r="A144" s="963"/>
      <c r="B144" s="256" t="s">
        <v>1115</v>
      </c>
      <c r="C144" s="775">
        <v>727570.61</v>
      </c>
      <c r="D144" s="775">
        <v>863485.74</v>
      </c>
      <c r="E144" s="775">
        <v>370680.67</v>
      </c>
      <c r="F144" s="775">
        <v>2497225.75</v>
      </c>
      <c r="G144" s="775">
        <v>11288791.93</v>
      </c>
      <c r="H144" s="775">
        <v>22217794.890000001</v>
      </c>
      <c r="I144" s="775">
        <v>22109520.859999999</v>
      </c>
      <c r="J144" s="775">
        <v>14487194.57</v>
      </c>
      <c r="K144" s="775">
        <v>6912554.7699999996</v>
      </c>
      <c r="L144" s="775">
        <v>5108656.28</v>
      </c>
      <c r="M144" s="775">
        <v>6115086.0499999998</v>
      </c>
      <c r="N144" s="775">
        <v>5956580.4100000001</v>
      </c>
      <c r="O144" s="775">
        <v>5390023.4299999997</v>
      </c>
      <c r="P144" s="775">
        <v>4703220.68</v>
      </c>
      <c r="Q144" s="775">
        <v>3921436.07</v>
      </c>
      <c r="R144" s="775">
        <v>3032514.88</v>
      </c>
      <c r="S144" s="775">
        <v>3143616.14</v>
      </c>
      <c r="T144" s="775">
        <v>4898.53</v>
      </c>
      <c r="U144" s="776">
        <v>118850852.26000001</v>
      </c>
      <c r="V144" s="487"/>
      <c r="W144" s="488"/>
      <c r="X144" s="44"/>
      <c r="Y144" s="44"/>
      <c r="Z144" s="44"/>
      <c r="AA144" s="44"/>
      <c r="AB144" s="44"/>
      <c r="AC144" s="44"/>
      <c r="AD144" s="44"/>
      <c r="AE144" s="44"/>
      <c r="AF144" s="44"/>
      <c r="AG144" s="44"/>
      <c r="AH144" s="44"/>
      <c r="AI144" s="44"/>
      <c r="AJ144" s="44"/>
      <c r="AK144" s="44"/>
      <c r="AL144" s="44"/>
      <c r="AM144" s="44"/>
      <c r="AN144" s="44"/>
      <c r="AO144" s="44"/>
      <c r="AP144" s="44"/>
      <c r="AQ144" s="44"/>
    </row>
    <row r="145" spans="1:43" ht="15">
      <c r="A145" s="963"/>
      <c r="B145" s="256" t="s">
        <v>1117</v>
      </c>
      <c r="C145" s="775">
        <v>235390.67</v>
      </c>
      <c r="D145" s="775">
        <v>77800.34</v>
      </c>
      <c r="E145" s="775">
        <v>58300.09</v>
      </c>
      <c r="F145" s="775">
        <v>118815.38</v>
      </c>
      <c r="G145" s="775">
        <v>287800.71999999997</v>
      </c>
      <c r="H145" s="775">
        <v>313567.56</v>
      </c>
      <c r="I145" s="775">
        <v>322608.44</v>
      </c>
      <c r="J145" s="775">
        <v>457637.05</v>
      </c>
      <c r="K145" s="775">
        <v>616131.07999999996</v>
      </c>
      <c r="L145" s="775">
        <v>430925.38</v>
      </c>
      <c r="M145" s="775">
        <v>604410.76</v>
      </c>
      <c r="N145" s="775">
        <v>1017567.31</v>
      </c>
      <c r="O145" s="775">
        <v>1102182.43</v>
      </c>
      <c r="P145" s="775">
        <v>1364156.4</v>
      </c>
      <c r="Q145" s="775">
        <v>1748650.03</v>
      </c>
      <c r="R145" s="775">
        <v>2032432.59</v>
      </c>
      <c r="S145" s="775">
        <v>5550294.3499999996</v>
      </c>
      <c r="T145" s="775">
        <v>0</v>
      </c>
      <c r="U145" s="776">
        <v>16338670.58</v>
      </c>
      <c r="V145" s="487"/>
      <c r="W145" s="488"/>
      <c r="X145" s="44"/>
      <c r="Y145" s="44"/>
      <c r="Z145" s="44"/>
      <c r="AA145" s="44"/>
      <c r="AB145" s="44"/>
      <c r="AC145" s="44"/>
      <c r="AD145" s="44"/>
      <c r="AE145" s="44"/>
      <c r="AF145" s="44"/>
      <c r="AG145" s="44"/>
      <c r="AH145" s="44"/>
      <c r="AI145" s="44"/>
      <c r="AJ145" s="44"/>
      <c r="AK145" s="44"/>
      <c r="AL145" s="44"/>
      <c r="AM145" s="44"/>
      <c r="AN145" s="44"/>
      <c r="AO145" s="44"/>
      <c r="AP145" s="44"/>
      <c r="AQ145" s="44"/>
    </row>
    <row r="146" spans="1:43" ht="15">
      <c r="A146" s="963"/>
      <c r="B146" s="256" t="s">
        <v>1116</v>
      </c>
      <c r="C146" s="775">
        <v>17931.25</v>
      </c>
      <c r="D146" s="775">
        <v>29143.119999999999</v>
      </c>
      <c r="E146" s="775">
        <v>45581.22</v>
      </c>
      <c r="F146" s="775">
        <v>71336.45</v>
      </c>
      <c r="G146" s="775">
        <v>130378.89</v>
      </c>
      <c r="H146" s="775">
        <v>201464.69</v>
      </c>
      <c r="I146" s="775">
        <v>192693.08</v>
      </c>
      <c r="J146" s="775">
        <v>149210.66</v>
      </c>
      <c r="K146" s="775">
        <v>116006.61</v>
      </c>
      <c r="L146" s="775">
        <v>115979.99</v>
      </c>
      <c r="M146" s="775">
        <v>108535.59</v>
      </c>
      <c r="N146" s="775">
        <v>109666.71</v>
      </c>
      <c r="O146" s="775">
        <v>105589.19</v>
      </c>
      <c r="P146" s="775">
        <v>116439.61</v>
      </c>
      <c r="Q146" s="775">
        <v>109178</v>
      </c>
      <c r="R146" s="775">
        <v>110652.47</v>
      </c>
      <c r="S146" s="775">
        <v>316425.48</v>
      </c>
      <c r="T146" s="775">
        <v>73.53</v>
      </c>
      <c r="U146" s="776">
        <v>2046286.54</v>
      </c>
      <c r="V146" s="487"/>
      <c r="W146" s="488"/>
      <c r="X146" s="44"/>
      <c r="Y146" s="44"/>
      <c r="Z146" s="44"/>
      <c r="AA146" s="44"/>
      <c r="AB146" s="44"/>
      <c r="AC146" s="44"/>
      <c r="AD146" s="44"/>
      <c r="AE146" s="44"/>
      <c r="AF146" s="44"/>
      <c r="AG146" s="44"/>
      <c r="AH146" s="44"/>
      <c r="AI146" s="44"/>
      <c r="AJ146" s="44"/>
      <c r="AK146" s="44"/>
      <c r="AL146" s="44"/>
      <c r="AM146" s="44"/>
      <c r="AN146" s="44"/>
      <c r="AO146" s="44"/>
      <c r="AP146" s="44"/>
      <c r="AQ146" s="44"/>
    </row>
    <row r="147" spans="1:43" ht="5.25" customHeight="1">
      <c r="A147" s="456"/>
      <c r="B147" s="373"/>
      <c r="C147" s="777"/>
      <c r="D147" s="777"/>
      <c r="E147" s="777"/>
      <c r="F147" s="777"/>
      <c r="G147" s="777"/>
      <c r="H147" s="777"/>
      <c r="I147" s="777"/>
      <c r="J147" s="777"/>
      <c r="K147" s="777"/>
      <c r="L147" s="777"/>
      <c r="M147" s="777"/>
      <c r="N147" s="777"/>
      <c r="O147" s="777"/>
      <c r="P147" s="777"/>
      <c r="Q147" s="777"/>
      <c r="R147" s="777"/>
      <c r="S147" s="777"/>
      <c r="T147" s="777"/>
      <c r="U147" s="777"/>
      <c r="V147" s="487"/>
      <c r="W147" s="488"/>
      <c r="X147" s="44"/>
      <c r="Y147" s="44"/>
      <c r="Z147" s="44"/>
      <c r="AA147" s="44"/>
      <c r="AB147" s="44"/>
      <c r="AC147" s="44"/>
      <c r="AD147" s="44"/>
      <c r="AE147" s="44"/>
      <c r="AF147" s="44"/>
      <c r="AG147" s="44"/>
      <c r="AH147" s="44"/>
      <c r="AI147" s="44"/>
      <c r="AJ147" s="44"/>
      <c r="AK147" s="44"/>
      <c r="AL147" s="44"/>
      <c r="AM147" s="44"/>
      <c r="AN147" s="44"/>
      <c r="AO147" s="44"/>
      <c r="AP147" s="44"/>
      <c r="AQ147" s="44"/>
    </row>
    <row r="148" spans="1:43" ht="15">
      <c r="A148" s="439"/>
      <c r="B148" s="295" t="s">
        <v>26</v>
      </c>
      <c r="C148" s="773">
        <v>16972695.756000001</v>
      </c>
      <c r="D148" s="773">
        <v>10130265.737</v>
      </c>
      <c r="E148" s="773">
        <v>8546223.3729999997</v>
      </c>
      <c r="F148" s="773">
        <v>16389592.151000001</v>
      </c>
      <c r="G148" s="773">
        <v>34810723.350000001</v>
      </c>
      <c r="H148" s="773">
        <v>56277479.055</v>
      </c>
      <c r="I148" s="773">
        <v>55913692.218000002</v>
      </c>
      <c r="J148" s="773">
        <v>46060998.755000003</v>
      </c>
      <c r="K148" s="773">
        <v>35799143.005999997</v>
      </c>
      <c r="L148" s="773">
        <v>35834866.788999997</v>
      </c>
      <c r="M148" s="773">
        <v>39586727.913999997</v>
      </c>
      <c r="N148" s="773">
        <v>39610169.57</v>
      </c>
      <c r="O148" s="773">
        <v>38159280.392999999</v>
      </c>
      <c r="P148" s="773">
        <v>36147180.219999999</v>
      </c>
      <c r="Q148" s="773">
        <v>33031059.892000001</v>
      </c>
      <c r="R148" s="773">
        <v>26802438.811999999</v>
      </c>
      <c r="S148" s="773">
        <v>37947390.965999998</v>
      </c>
      <c r="T148" s="773">
        <v>21548.514999999999</v>
      </c>
      <c r="U148" s="783">
        <v>568041476.472</v>
      </c>
      <c r="V148" s="487"/>
      <c r="W148" s="488"/>
      <c r="X148" s="254"/>
      <c r="Y148" s="254"/>
      <c r="Z148" s="254"/>
      <c r="AA148" s="254"/>
      <c r="AB148" s="254"/>
      <c r="AC148" s="254"/>
      <c r="AD148" s="254"/>
      <c r="AE148" s="254"/>
      <c r="AF148" s="254"/>
      <c r="AG148" s="254"/>
      <c r="AH148" s="254"/>
      <c r="AI148" s="254"/>
      <c r="AJ148" s="254"/>
      <c r="AK148" s="254"/>
      <c r="AL148" s="254"/>
      <c r="AM148" s="254"/>
      <c r="AN148" s="254"/>
      <c r="AO148" s="254"/>
      <c r="AP148" s="254"/>
      <c r="AQ148" s="254"/>
    </row>
    <row r="149" spans="1:43">
      <c r="V149" s="301"/>
      <c r="W149" s="487"/>
      <c r="X149" s="41"/>
      <c r="Y149" s="41"/>
      <c r="Z149" s="41"/>
      <c r="AA149" s="41"/>
      <c r="AB149" s="41"/>
      <c r="AC149" s="41"/>
      <c r="AD149" s="41"/>
      <c r="AE149" s="41"/>
      <c r="AF149" s="41"/>
      <c r="AG149" s="41"/>
      <c r="AH149" s="41"/>
      <c r="AI149" s="41"/>
      <c r="AJ149" s="41"/>
      <c r="AK149" s="41"/>
      <c r="AL149" s="41"/>
      <c r="AM149" s="41"/>
      <c r="AN149" s="41"/>
      <c r="AO149" s="41"/>
      <c r="AP149" s="41"/>
      <c r="AQ149" s="41"/>
    </row>
    <row r="150" spans="1:43">
      <c r="A150" s="272" t="s">
        <v>845</v>
      </c>
      <c r="V150" s="301"/>
      <c r="W150" s="301"/>
      <c r="X150" s="41"/>
      <c r="Y150" s="41"/>
      <c r="Z150" s="41"/>
      <c r="AA150" s="41"/>
      <c r="AB150" s="41"/>
      <c r="AC150" s="41"/>
      <c r="AD150" s="41"/>
      <c r="AE150" s="41"/>
      <c r="AF150" s="41"/>
      <c r="AG150" s="41"/>
      <c r="AH150" s="41"/>
      <c r="AI150" s="41"/>
      <c r="AJ150" s="41"/>
      <c r="AK150" s="41"/>
      <c r="AL150" s="41"/>
      <c r="AM150" s="41"/>
      <c r="AN150" s="41"/>
      <c r="AO150" s="41"/>
      <c r="AP150" s="41"/>
    </row>
    <row r="151" spans="1:43">
      <c r="A151" s="5" t="s">
        <v>1665</v>
      </c>
      <c r="B151" s="459"/>
      <c r="V151" s="301"/>
      <c r="W151" s="301"/>
    </row>
    <row r="152" spans="1:43" ht="14.25" customHeight="1">
      <c r="V152" s="301"/>
      <c r="W152" s="301"/>
    </row>
    <row r="153" spans="1:43">
      <c r="V153" s="301"/>
      <c r="W153" s="301"/>
    </row>
    <row r="154" spans="1:43">
      <c r="C154" s="460"/>
      <c r="D154" s="460"/>
      <c r="E154" s="460"/>
      <c r="F154" s="460"/>
      <c r="G154" s="460"/>
      <c r="H154" s="460"/>
      <c r="I154" s="460"/>
      <c r="J154" s="460"/>
      <c r="K154" s="460"/>
      <c r="L154" s="460"/>
      <c r="M154" s="460"/>
      <c r="N154" s="460"/>
      <c r="O154" s="460"/>
      <c r="P154" s="460"/>
      <c r="Q154" s="460"/>
      <c r="R154" s="460"/>
      <c r="S154" s="460"/>
      <c r="T154" s="460"/>
      <c r="V154" s="301"/>
      <c r="W154" s="301"/>
    </row>
  </sheetData>
  <mergeCells count="19">
    <mergeCell ref="A79:U79"/>
    <mergeCell ref="A1:U1"/>
    <mergeCell ref="A2:U2"/>
    <mergeCell ref="A3:U3"/>
    <mergeCell ref="A4:U4"/>
    <mergeCell ref="A6:A7"/>
    <mergeCell ref="B6:B7"/>
    <mergeCell ref="C6:S6"/>
    <mergeCell ref="U6:U7"/>
    <mergeCell ref="A8:A71"/>
    <mergeCell ref="A75:U75"/>
    <mergeCell ref="A76:U76"/>
    <mergeCell ref="A77:U77"/>
    <mergeCell ref="A78:U78"/>
    <mergeCell ref="A81:A82"/>
    <mergeCell ref="B81:B82"/>
    <mergeCell ref="C81:S81"/>
    <mergeCell ref="U81:U82"/>
    <mergeCell ref="A83:A146"/>
  </mergeCells>
  <hyperlinks>
    <hyperlink ref="B1:U1" location="'Seccion D MLE'!A4" display="TABLA D04A1"/>
    <hyperlink ref="B75:U75" location="'Seccion D MLE'!A4" display="TABLA D04A2"/>
    <hyperlink ref="A1:U1" location="'Sección D'!A1" display="TABLA D04a1"/>
    <hyperlink ref="A75:U75" location="'Sección D'!A1" display="TABLA D04a2"/>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3"/>
  <sheetViews>
    <sheetView showGridLines="0" zoomScale="90" zoomScaleNormal="90" workbookViewId="0">
      <selection sqref="A1:U1"/>
    </sheetView>
  </sheetViews>
  <sheetFormatPr baseColWidth="10" defaultColWidth="11.42578125" defaultRowHeight="14.25"/>
  <cols>
    <col min="1" max="1" width="8.140625" style="27" customWidth="1"/>
    <col min="2" max="2" width="48.140625" style="27" customWidth="1"/>
    <col min="3" max="3" width="18.7109375" style="27" bestFit="1" customWidth="1"/>
    <col min="4" max="4" width="18.5703125" style="27" bestFit="1" customWidth="1"/>
    <col min="5" max="5" width="18.7109375" style="27" bestFit="1" customWidth="1"/>
    <col min="6" max="6" width="17" style="27" bestFit="1" customWidth="1"/>
    <col min="7" max="7" width="18.5703125" style="27" bestFit="1" customWidth="1"/>
    <col min="8" max="19" width="18.7109375" style="27" bestFit="1" customWidth="1"/>
    <col min="20" max="20" width="16.85546875" style="27" bestFit="1" customWidth="1"/>
    <col min="21" max="21" width="18.7109375" style="27" bestFit="1" customWidth="1"/>
    <col min="22" max="22" width="13.5703125" style="27" bestFit="1" customWidth="1"/>
    <col min="23" max="23" width="48.28515625" style="27" bestFit="1" customWidth="1"/>
    <col min="24" max="24" width="19" style="27" bestFit="1" customWidth="1"/>
    <col min="25" max="27" width="17.7109375" style="27" bestFit="1" customWidth="1"/>
    <col min="28" max="41" width="19" style="27" bestFit="1" customWidth="1"/>
    <col min="42" max="42" width="16.140625" style="27" bestFit="1" customWidth="1"/>
    <col min="43" max="43" width="20" style="27" bestFit="1" customWidth="1"/>
    <col min="44" max="16384" width="11.42578125" style="27"/>
  </cols>
  <sheetData>
    <row r="1" spans="1:24" ht="15">
      <c r="A1" s="881" t="s">
        <v>1253</v>
      </c>
      <c r="B1" s="881"/>
      <c r="C1" s="881"/>
      <c r="D1" s="881"/>
      <c r="E1" s="881"/>
      <c r="F1" s="881"/>
      <c r="G1" s="881"/>
      <c r="H1" s="881"/>
      <c r="I1" s="881"/>
      <c r="J1" s="881"/>
      <c r="K1" s="881"/>
      <c r="L1" s="881"/>
      <c r="M1" s="881"/>
      <c r="N1" s="881"/>
      <c r="O1" s="881"/>
      <c r="P1" s="881"/>
      <c r="Q1" s="881"/>
      <c r="R1" s="881"/>
      <c r="S1" s="881"/>
      <c r="T1" s="881"/>
      <c r="U1" s="881"/>
      <c r="V1" s="349"/>
      <c r="W1" s="349"/>
      <c r="X1" s="349"/>
    </row>
    <row r="2" spans="1:24">
      <c r="A2" s="912" t="s">
        <v>1254</v>
      </c>
      <c r="B2" s="912"/>
      <c r="C2" s="912"/>
      <c r="D2" s="912"/>
      <c r="E2" s="912"/>
      <c r="F2" s="912"/>
      <c r="G2" s="912"/>
      <c r="H2" s="912"/>
      <c r="I2" s="912"/>
      <c r="J2" s="912"/>
      <c r="K2" s="912"/>
      <c r="L2" s="912"/>
      <c r="M2" s="912"/>
      <c r="N2" s="912"/>
      <c r="O2" s="912"/>
      <c r="P2" s="912"/>
      <c r="Q2" s="912"/>
      <c r="R2" s="912"/>
      <c r="S2" s="912"/>
      <c r="T2" s="912"/>
      <c r="U2" s="912"/>
      <c r="V2" s="349"/>
      <c r="W2" s="349"/>
      <c r="X2" s="349"/>
    </row>
    <row r="3" spans="1:24">
      <c r="A3" s="913" t="s">
        <v>1239</v>
      </c>
      <c r="B3" s="913"/>
      <c r="C3" s="913"/>
      <c r="D3" s="913"/>
      <c r="E3" s="913"/>
      <c r="F3" s="913"/>
      <c r="G3" s="913"/>
      <c r="H3" s="913"/>
      <c r="I3" s="913"/>
      <c r="J3" s="913"/>
      <c r="K3" s="913"/>
      <c r="L3" s="913"/>
      <c r="M3" s="913"/>
      <c r="N3" s="913"/>
      <c r="O3" s="913"/>
      <c r="P3" s="913"/>
      <c r="Q3" s="913"/>
      <c r="R3" s="913"/>
      <c r="S3" s="913"/>
      <c r="T3" s="913"/>
      <c r="U3" s="913"/>
      <c r="V3" s="349"/>
      <c r="W3" s="349"/>
      <c r="X3" s="349"/>
    </row>
    <row r="4" spans="1:24">
      <c r="A4" s="913" t="s">
        <v>1609</v>
      </c>
      <c r="B4" s="913"/>
      <c r="C4" s="913"/>
      <c r="D4" s="913"/>
      <c r="E4" s="913"/>
      <c r="F4" s="913"/>
      <c r="G4" s="913"/>
      <c r="H4" s="913"/>
      <c r="I4" s="913"/>
      <c r="J4" s="913"/>
      <c r="K4" s="913"/>
      <c r="L4" s="913"/>
      <c r="M4" s="913"/>
      <c r="N4" s="913"/>
      <c r="O4" s="913"/>
      <c r="P4" s="913"/>
      <c r="Q4" s="913"/>
      <c r="R4" s="913"/>
      <c r="S4" s="913"/>
      <c r="T4" s="913"/>
      <c r="U4" s="913"/>
      <c r="V4" s="349"/>
      <c r="W4" s="349"/>
      <c r="X4" s="349"/>
    </row>
    <row r="5" spans="1:24" ht="15" thickBot="1">
      <c r="A5" s="144"/>
      <c r="B5" s="144"/>
      <c r="C5" s="144"/>
      <c r="D5" s="144"/>
      <c r="E5" s="144"/>
      <c r="F5" s="144"/>
      <c r="G5" s="144"/>
      <c r="H5" s="144"/>
      <c r="I5" s="144"/>
      <c r="J5" s="144"/>
      <c r="K5" s="144"/>
      <c r="L5" s="144"/>
      <c r="M5" s="144"/>
      <c r="N5" s="144"/>
      <c r="O5" s="144"/>
      <c r="P5" s="144"/>
      <c r="Q5" s="144"/>
      <c r="R5" s="144"/>
      <c r="S5" s="144"/>
      <c r="T5" s="144"/>
      <c r="U5" s="144"/>
      <c r="V5" s="349"/>
      <c r="W5" s="349"/>
      <c r="X5" s="349"/>
    </row>
    <row r="6" spans="1:24">
      <c r="A6" s="959" t="s">
        <v>1240</v>
      </c>
      <c r="B6" s="959" t="s">
        <v>1241</v>
      </c>
      <c r="C6" s="961" t="s">
        <v>1242</v>
      </c>
      <c r="D6" s="961"/>
      <c r="E6" s="961"/>
      <c r="F6" s="961"/>
      <c r="G6" s="961"/>
      <c r="H6" s="961"/>
      <c r="I6" s="961"/>
      <c r="J6" s="961"/>
      <c r="K6" s="961"/>
      <c r="L6" s="961"/>
      <c r="M6" s="961"/>
      <c r="N6" s="961"/>
      <c r="O6" s="961"/>
      <c r="P6" s="961"/>
      <c r="Q6" s="961"/>
      <c r="R6" s="961"/>
      <c r="S6" s="961"/>
      <c r="T6" s="453"/>
      <c r="U6" s="959" t="s">
        <v>108</v>
      </c>
      <c r="V6" s="349"/>
      <c r="W6" s="489"/>
      <c r="X6" s="490"/>
    </row>
    <row r="7" spans="1:24">
      <c r="A7" s="960"/>
      <c r="B7" s="960"/>
      <c r="C7" s="454" t="s">
        <v>1243</v>
      </c>
      <c r="D7" s="454" t="s">
        <v>1244</v>
      </c>
      <c r="E7" s="454" t="s">
        <v>11</v>
      </c>
      <c r="F7" s="454" t="s">
        <v>12</v>
      </c>
      <c r="G7" s="454" t="s">
        <v>13</v>
      </c>
      <c r="H7" s="454" t="s">
        <v>14</v>
      </c>
      <c r="I7" s="454" t="s">
        <v>15</v>
      </c>
      <c r="J7" s="454" t="s">
        <v>16</v>
      </c>
      <c r="K7" s="454" t="s">
        <v>17</v>
      </c>
      <c r="L7" s="454" t="s">
        <v>18</v>
      </c>
      <c r="M7" s="454" t="s">
        <v>19</v>
      </c>
      <c r="N7" s="454" t="s">
        <v>20</v>
      </c>
      <c r="O7" s="454" t="s">
        <v>21</v>
      </c>
      <c r="P7" s="454" t="s">
        <v>22</v>
      </c>
      <c r="Q7" s="454" t="s">
        <v>23</v>
      </c>
      <c r="R7" s="454" t="s">
        <v>24</v>
      </c>
      <c r="S7" s="454" t="s">
        <v>867</v>
      </c>
      <c r="T7" s="455" t="s">
        <v>1245</v>
      </c>
      <c r="U7" s="960"/>
      <c r="V7" s="349"/>
      <c r="W7" s="489"/>
      <c r="X7" s="490"/>
    </row>
    <row r="8" spans="1:24" ht="15" customHeight="1">
      <c r="A8" s="962" t="s">
        <v>8</v>
      </c>
      <c r="B8" s="251" t="s">
        <v>1059</v>
      </c>
      <c r="C8" s="768">
        <v>919370</v>
      </c>
      <c r="D8" s="768">
        <v>417960</v>
      </c>
      <c r="E8" s="768">
        <v>264544</v>
      </c>
      <c r="F8" s="768">
        <v>258977</v>
      </c>
      <c r="G8" s="768">
        <v>302282</v>
      </c>
      <c r="H8" s="768">
        <v>322773</v>
      </c>
      <c r="I8" s="768">
        <v>277875</v>
      </c>
      <c r="J8" s="768">
        <v>260706</v>
      </c>
      <c r="K8" s="768">
        <v>252368</v>
      </c>
      <c r="L8" s="768">
        <v>279008</v>
      </c>
      <c r="M8" s="768">
        <v>313545</v>
      </c>
      <c r="N8" s="768">
        <v>329397</v>
      </c>
      <c r="O8" s="768">
        <v>301854</v>
      </c>
      <c r="P8" s="768">
        <v>308156</v>
      </c>
      <c r="Q8" s="768">
        <v>269572</v>
      </c>
      <c r="R8" s="768">
        <v>198243</v>
      </c>
      <c r="S8" s="768">
        <v>225811</v>
      </c>
      <c r="T8" s="768">
        <v>343</v>
      </c>
      <c r="U8" s="768">
        <v>5502784</v>
      </c>
      <c r="V8" s="490"/>
      <c r="W8" s="491"/>
      <c r="X8" s="490"/>
    </row>
    <row r="9" spans="1:24" ht="15">
      <c r="A9" s="963"/>
      <c r="B9" s="256" t="s">
        <v>1060</v>
      </c>
      <c r="C9" s="769">
        <v>916653</v>
      </c>
      <c r="D9" s="769">
        <v>417616</v>
      </c>
      <c r="E9" s="769">
        <v>264352</v>
      </c>
      <c r="F9" s="769">
        <v>258522</v>
      </c>
      <c r="G9" s="769">
        <v>301765</v>
      </c>
      <c r="H9" s="769">
        <v>322316</v>
      </c>
      <c r="I9" s="769">
        <v>277257</v>
      </c>
      <c r="J9" s="769">
        <v>260202</v>
      </c>
      <c r="K9" s="769">
        <v>251779</v>
      </c>
      <c r="L9" s="769">
        <v>278210</v>
      </c>
      <c r="M9" s="769">
        <v>312499</v>
      </c>
      <c r="N9" s="769">
        <v>327991</v>
      </c>
      <c r="O9" s="769">
        <v>299953</v>
      </c>
      <c r="P9" s="769">
        <v>305791</v>
      </c>
      <c r="Q9" s="769">
        <v>266875</v>
      </c>
      <c r="R9" s="769">
        <v>195795</v>
      </c>
      <c r="S9" s="769">
        <v>219273</v>
      </c>
      <c r="T9" s="769">
        <v>343</v>
      </c>
      <c r="U9" s="769">
        <v>5477192</v>
      </c>
      <c r="V9" s="490"/>
      <c r="W9" s="491"/>
      <c r="X9" s="490"/>
    </row>
    <row r="10" spans="1:24" ht="15">
      <c r="A10" s="963"/>
      <c r="B10" s="256" t="s">
        <v>1061</v>
      </c>
      <c r="C10" s="769">
        <v>125</v>
      </c>
      <c r="D10" s="769">
        <v>61</v>
      </c>
      <c r="E10" s="769">
        <v>54</v>
      </c>
      <c r="F10" s="769">
        <v>91</v>
      </c>
      <c r="G10" s="769">
        <v>97</v>
      </c>
      <c r="H10" s="769">
        <v>121</v>
      </c>
      <c r="I10" s="769">
        <v>177</v>
      </c>
      <c r="J10" s="769">
        <v>108</v>
      </c>
      <c r="K10" s="769">
        <v>119</v>
      </c>
      <c r="L10" s="769">
        <v>148</v>
      </c>
      <c r="M10" s="769">
        <v>157</v>
      </c>
      <c r="N10" s="769">
        <v>167</v>
      </c>
      <c r="O10" s="769">
        <v>201</v>
      </c>
      <c r="P10" s="769">
        <v>297</v>
      </c>
      <c r="Q10" s="769">
        <v>332</v>
      </c>
      <c r="R10" s="769">
        <v>395</v>
      </c>
      <c r="S10" s="769">
        <v>1607</v>
      </c>
      <c r="T10" s="769">
        <v>0</v>
      </c>
      <c r="U10" s="769">
        <v>4257</v>
      </c>
      <c r="V10" s="490"/>
      <c r="W10" s="491"/>
      <c r="X10" s="349"/>
    </row>
    <row r="11" spans="1:24" ht="15">
      <c r="A11" s="963"/>
      <c r="B11" s="256" t="s">
        <v>1062</v>
      </c>
      <c r="C11" s="769">
        <v>2592</v>
      </c>
      <c r="D11" s="769">
        <v>283</v>
      </c>
      <c r="E11" s="769">
        <v>138</v>
      </c>
      <c r="F11" s="769">
        <v>364</v>
      </c>
      <c r="G11" s="769">
        <v>420</v>
      </c>
      <c r="H11" s="769">
        <v>336</v>
      </c>
      <c r="I11" s="769">
        <v>441</v>
      </c>
      <c r="J11" s="769">
        <v>396</v>
      </c>
      <c r="K11" s="769">
        <v>470</v>
      </c>
      <c r="L11" s="769">
        <v>650</v>
      </c>
      <c r="M11" s="769">
        <v>889</v>
      </c>
      <c r="N11" s="769">
        <v>1239</v>
      </c>
      <c r="O11" s="769">
        <v>1700</v>
      </c>
      <c r="P11" s="769">
        <v>2068</v>
      </c>
      <c r="Q11" s="769">
        <v>2365</v>
      </c>
      <c r="R11" s="769">
        <v>2053</v>
      </c>
      <c r="S11" s="769">
        <v>4931</v>
      </c>
      <c r="T11" s="769">
        <v>0</v>
      </c>
      <c r="U11" s="769">
        <v>21335</v>
      </c>
      <c r="V11" s="490"/>
      <c r="W11" s="491"/>
      <c r="X11" s="490"/>
    </row>
    <row r="12" spans="1:24" ht="6" customHeight="1">
      <c r="A12" s="963"/>
      <c r="B12" s="256"/>
      <c r="C12" s="777"/>
      <c r="D12" s="777"/>
      <c r="E12" s="777"/>
      <c r="F12" s="777"/>
      <c r="G12" s="777"/>
      <c r="H12" s="777"/>
      <c r="I12" s="777"/>
      <c r="J12" s="777"/>
      <c r="K12" s="777"/>
      <c r="L12" s="777"/>
      <c r="M12" s="777"/>
      <c r="N12" s="777"/>
      <c r="O12" s="777"/>
      <c r="P12" s="777"/>
      <c r="Q12" s="777"/>
      <c r="R12" s="777"/>
      <c r="S12" s="777"/>
      <c r="T12" s="777"/>
      <c r="U12" s="777"/>
      <c r="V12" s="490"/>
      <c r="W12" s="491"/>
      <c r="X12" s="490"/>
    </row>
    <row r="13" spans="1:24" ht="15">
      <c r="A13" s="963"/>
      <c r="B13" s="251" t="s">
        <v>1063</v>
      </c>
      <c r="C13" s="771">
        <v>385989</v>
      </c>
      <c r="D13" s="771">
        <v>259506</v>
      </c>
      <c r="E13" s="771">
        <v>266159</v>
      </c>
      <c r="F13" s="771">
        <v>383071</v>
      </c>
      <c r="G13" s="771">
        <v>392789</v>
      </c>
      <c r="H13" s="771">
        <v>375629</v>
      </c>
      <c r="I13" s="771">
        <v>334561</v>
      </c>
      <c r="J13" s="771">
        <v>357517</v>
      </c>
      <c r="K13" s="771">
        <v>415050</v>
      </c>
      <c r="L13" s="771">
        <v>512336</v>
      </c>
      <c r="M13" s="771">
        <v>637925</v>
      </c>
      <c r="N13" s="771">
        <v>735496</v>
      </c>
      <c r="O13" s="771">
        <v>729661</v>
      </c>
      <c r="P13" s="771">
        <v>785860</v>
      </c>
      <c r="Q13" s="771">
        <v>722145</v>
      </c>
      <c r="R13" s="771">
        <v>533246</v>
      </c>
      <c r="S13" s="771">
        <v>679700</v>
      </c>
      <c r="T13" s="771">
        <v>464</v>
      </c>
      <c r="U13" s="771">
        <v>8507104</v>
      </c>
      <c r="V13" s="490"/>
      <c r="W13" s="491"/>
      <c r="X13" s="490"/>
    </row>
    <row r="14" spans="1:24" ht="15">
      <c r="A14" s="963"/>
      <c r="B14" s="256" t="s">
        <v>1064</v>
      </c>
      <c r="C14" s="770">
        <v>307714</v>
      </c>
      <c r="D14" s="770">
        <v>212267</v>
      </c>
      <c r="E14" s="770">
        <v>211382</v>
      </c>
      <c r="F14" s="770">
        <v>306002</v>
      </c>
      <c r="G14" s="770">
        <v>316064</v>
      </c>
      <c r="H14" s="770">
        <v>305625</v>
      </c>
      <c r="I14" s="770">
        <v>273072</v>
      </c>
      <c r="J14" s="770">
        <v>293104</v>
      </c>
      <c r="K14" s="770">
        <v>344518</v>
      </c>
      <c r="L14" s="770">
        <v>428106</v>
      </c>
      <c r="M14" s="770">
        <v>533399</v>
      </c>
      <c r="N14" s="770">
        <v>614193</v>
      </c>
      <c r="O14" s="770">
        <v>607894</v>
      </c>
      <c r="P14" s="770">
        <v>654181</v>
      </c>
      <c r="Q14" s="770">
        <v>598587</v>
      </c>
      <c r="R14" s="770">
        <v>442240</v>
      </c>
      <c r="S14" s="770">
        <v>580103</v>
      </c>
      <c r="T14" s="770">
        <v>360</v>
      </c>
      <c r="U14" s="770">
        <v>7028811</v>
      </c>
      <c r="V14" s="490"/>
      <c r="W14" s="491"/>
      <c r="X14" s="490"/>
    </row>
    <row r="15" spans="1:24" ht="15">
      <c r="A15" s="963"/>
      <c r="B15" s="256" t="s">
        <v>1065</v>
      </c>
      <c r="C15" s="772">
        <v>77825</v>
      </c>
      <c r="D15" s="772">
        <v>46460</v>
      </c>
      <c r="E15" s="772">
        <v>53523</v>
      </c>
      <c r="F15" s="772">
        <v>74550</v>
      </c>
      <c r="G15" s="772">
        <v>73186</v>
      </c>
      <c r="H15" s="772">
        <v>66138</v>
      </c>
      <c r="I15" s="772">
        <v>57569</v>
      </c>
      <c r="J15" s="772">
        <v>60049</v>
      </c>
      <c r="K15" s="772">
        <v>65279</v>
      </c>
      <c r="L15" s="772">
        <v>77680</v>
      </c>
      <c r="M15" s="772">
        <v>95475</v>
      </c>
      <c r="N15" s="772">
        <v>109546</v>
      </c>
      <c r="O15" s="772">
        <v>107742</v>
      </c>
      <c r="P15" s="772">
        <v>115853</v>
      </c>
      <c r="Q15" s="772">
        <v>109309</v>
      </c>
      <c r="R15" s="772">
        <v>81141</v>
      </c>
      <c r="S15" s="772">
        <v>90023</v>
      </c>
      <c r="T15" s="772">
        <v>89</v>
      </c>
      <c r="U15" s="769">
        <v>1361437</v>
      </c>
      <c r="V15" s="490"/>
      <c r="W15" s="491"/>
      <c r="X15" s="349"/>
    </row>
    <row r="16" spans="1:24" ht="15">
      <c r="A16" s="963"/>
      <c r="B16" s="256" t="s">
        <v>1066</v>
      </c>
      <c r="C16" s="769">
        <v>450</v>
      </c>
      <c r="D16" s="769">
        <v>779</v>
      </c>
      <c r="E16" s="769">
        <v>1254</v>
      </c>
      <c r="F16" s="769">
        <v>2519</v>
      </c>
      <c r="G16" s="769">
        <v>3539</v>
      </c>
      <c r="H16" s="769">
        <v>3866</v>
      </c>
      <c r="I16" s="769">
        <v>3920</v>
      </c>
      <c r="J16" s="769">
        <v>4364</v>
      </c>
      <c r="K16" s="769">
        <v>5253</v>
      </c>
      <c r="L16" s="769">
        <v>6550</v>
      </c>
      <c r="M16" s="769">
        <v>9051</v>
      </c>
      <c r="N16" s="769">
        <v>11757</v>
      </c>
      <c r="O16" s="769">
        <v>14025</v>
      </c>
      <c r="P16" s="769">
        <v>15826</v>
      </c>
      <c r="Q16" s="769">
        <v>14249</v>
      </c>
      <c r="R16" s="769">
        <v>9865</v>
      </c>
      <c r="S16" s="769">
        <v>9574</v>
      </c>
      <c r="T16" s="769">
        <v>15</v>
      </c>
      <c r="U16" s="769">
        <v>116856</v>
      </c>
      <c r="V16" s="490"/>
      <c r="W16" s="491"/>
      <c r="X16" s="490"/>
    </row>
    <row r="17" spans="1:24" ht="6" customHeight="1">
      <c r="A17" s="963"/>
      <c r="B17" s="256"/>
      <c r="C17" s="777"/>
      <c r="D17" s="777"/>
      <c r="E17" s="777"/>
      <c r="F17" s="777"/>
      <c r="G17" s="777"/>
      <c r="H17" s="777"/>
      <c r="I17" s="777"/>
      <c r="J17" s="777"/>
      <c r="K17" s="777"/>
      <c r="L17" s="777"/>
      <c r="M17" s="777"/>
      <c r="N17" s="777"/>
      <c r="O17" s="777"/>
      <c r="P17" s="777"/>
      <c r="Q17" s="777"/>
      <c r="R17" s="777"/>
      <c r="S17" s="777"/>
      <c r="T17" s="777"/>
      <c r="U17" s="777"/>
      <c r="V17" s="490"/>
      <c r="W17" s="491"/>
      <c r="X17" s="490"/>
    </row>
    <row r="18" spans="1:24" ht="15">
      <c r="A18" s="963"/>
      <c r="B18" s="251" t="s">
        <v>1067</v>
      </c>
      <c r="C18" s="768">
        <v>214874</v>
      </c>
      <c r="D18" s="768">
        <v>137699</v>
      </c>
      <c r="E18" s="768">
        <v>156027</v>
      </c>
      <c r="F18" s="768">
        <v>282471</v>
      </c>
      <c r="G18" s="768">
        <v>370257</v>
      </c>
      <c r="H18" s="768">
        <v>395849</v>
      </c>
      <c r="I18" s="768">
        <v>325965</v>
      </c>
      <c r="J18" s="768">
        <v>342119</v>
      </c>
      <c r="K18" s="768">
        <v>333034</v>
      </c>
      <c r="L18" s="768">
        <v>372312</v>
      </c>
      <c r="M18" s="768">
        <v>425471</v>
      </c>
      <c r="N18" s="768">
        <v>450072</v>
      </c>
      <c r="O18" s="768">
        <v>394690</v>
      </c>
      <c r="P18" s="768">
        <v>390526</v>
      </c>
      <c r="Q18" s="768">
        <v>314630</v>
      </c>
      <c r="R18" s="768">
        <v>217573</v>
      </c>
      <c r="S18" s="768">
        <v>235085</v>
      </c>
      <c r="T18" s="768">
        <v>157</v>
      </c>
      <c r="U18" s="768">
        <v>5358811</v>
      </c>
      <c r="V18" s="490"/>
      <c r="W18" s="491"/>
      <c r="X18" s="490"/>
    </row>
    <row r="19" spans="1:24" ht="15">
      <c r="A19" s="963"/>
      <c r="B19" s="256" t="s">
        <v>1068</v>
      </c>
      <c r="C19" s="770">
        <v>420</v>
      </c>
      <c r="D19" s="770">
        <v>170</v>
      </c>
      <c r="E19" s="770">
        <v>175</v>
      </c>
      <c r="F19" s="770">
        <v>261</v>
      </c>
      <c r="G19" s="770">
        <v>242</v>
      </c>
      <c r="H19" s="770">
        <v>251</v>
      </c>
      <c r="I19" s="770">
        <v>205</v>
      </c>
      <c r="J19" s="770">
        <v>261</v>
      </c>
      <c r="K19" s="770">
        <v>347</v>
      </c>
      <c r="L19" s="770">
        <v>451</v>
      </c>
      <c r="M19" s="770">
        <v>741</v>
      </c>
      <c r="N19" s="770">
        <v>1006</v>
      </c>
      <c r="O19" s="770">
        <v>1324</v>
      </c>
      <c r="P19" s="770">
        <v>1707</v>
      </c>
      <c r="Q19" s="770">
        <v>1776</v>
      </c>
      <c r="R19" s="770">
        <v>1254</v>
      </c>
      <c r="S19" s="770">
        <v>1272</v>
      </c>
      <c r="T19" s="770">
        <v>2</v>
      </c>
      <c r="U19" s="770">
        <v>11865</v>
      </c>
      <c r="V19" s="490"/>
      <c r="W19" s="491"/>
      <c r="X19" s="490"/>
    </row>
    <row r="20" spans="1:24" ht="15">
      <c r="A20" s="963"/>
      <c r="B20" s="256" t="s">
        <v>1069</v>
      </c>
      <c r="C20" s="769">
        <v>172506</v>
      </c>
      <c r="D20" s="769">
        <v>46345</v>
      </c>
      <c r="E20" s="769">
        <v>94883</v>
      </c>
      <c r="F20" s="769">
        <v>210545</v>
      </c>
      <c r="G20" s="769">
        <v>295354</v>
      </c>
      <c r="H20" s="769">
        <v>325053</v>
      </c>
      <c r="I20" s="769">
        <v>265789</v>
      </c>
      <c r="J20" s="769">
        <v>285000</v>
      </c>
      <c r="K20" s="769">
        <v>273539</v>
      </c>
      <c r="L20" s="769">
        <v>300023</v>
      </c>
      <c r="M20" s="769">
        <v>339448</v>
      </c>
      <c r="N20" s="769">
        <v>356776</v>
      </c>
      <c r="O20" s="769">
        <v>304474</v>
      </c>
      <c r="P20" s="769">
        <v>293491</v>
      </c>
      <c r="Q20" s="769">
        <v>227951</v>
      </c>
      <c r="R20" s="769">
        <v>153041</v>
      </c>
      <c r="S20" s="769">
        <v>167191</v>
      </c>
      <c r="T20" s="769">
        <v>108</v>
      </c>
      <c r="U20" s="769">
        <v>4111517</v>
      </c>
      <c r="V20" s="490"/>
      <c r="W20" s="491"/>
      <c r="X20" s="490"/>
    </row>
    <row r="21" spans="1:24" ht="15">
      <c r="A21" s="963"/>
      <c r="B21" s="256" t="s">
        <v>1070</v>
      </c>
      <c r="C21" s="770">
        <v>28</v>
      </c>
      <c r="D21" s="770">
        <v>1</v>
      </c>
      <c r="E21" s="770">
        <v>9</v>
      </c>
      <c r="F21" s="770">
        <v>199</v>
      </c>
      <c r="G21" s="770">
        <v>111</v>
      </c>
      <c r="H21" s="770">
        <v>78</v>
      </c>
      <c r="I21" s="770">
        <v>37</v>
      </c>
      <c r="J21" s="770">
        <v>128</v>
      </c>
      <c r="K21" s="770">
        <v>225</v>
      </c>
      <c r="L21" s="770">
        <v>439</v>
      </c>
      <c r="M21" s="770">
        <v>585</v>
      </c>
      <c r="N21" s="770">
        <v>794</v>
      </c>
      <c r="O21" s="770">
        <v>1536</v>
      </c>
      <c r="P21" s="770">
        <v>1400</v>
      </c>
      <c r="Q21" s="770">
        <v>2040</v>
      </c>
      <c r="R21" s="770">
        <v>1737</v>
      </c>
      <c r="S21" s="770">
        <v>2198</v>
      </c>
      <c r="T21" s="770">
        <v>0</v>
      </c>
      <c r="U21" s="770">
        <v>11545</v>
      </c>
      <c r="V21" s="490"/>
      <c r="W21" s="491"/>
      <c r="X21" s="490"/>
    </row>
    <row r="22" spans="1:24" ht="15">
      <c r="A22" s="963"/>
      <c r="B22" s="256" t="s">
        <v>1071</v>
      </c>
      <c r="C22" s="769">
        <v>145</v>
      </c>
      <c r="D22" s="769">
        <v>953</v>
      </c>
      <c r="E22" s="769">
        <v>1295</v>
      </c>
      <c r="F22" s="769">
        <v>1956</v>
      </c>
      <c r="G22" s="769">
        <v>1663</v>
      </c>
      <c r="H22" s="769">
        <v>1980</v>
      </c>
      <c r="I22" s="769">
        <v>1651</v>
      </c>
      <c r="J22" s="769">
        <v>1750</v>
      </c>
      <c r="K22" s="769">
        <v>1414</v>
      </c>
      <c r="L22" s="769">
        <v>1651</v>
      </c>
      <c r="M22" s="769">
        <v>1473</v>
      </c>
      <c r="N22" s="769">
        <v>1713</v>
      </c>
      <c r="O22" s="769">
        <v>1464</v>
      </c>
      <c r="P22" s="769">
        <v>1275</v>
      </c>
      <c r="Q22" s="769">
        <v>497</v>
      </c>
      <c r="R22" s="769">
        <v>336</v>
      </c>
      <c r="S22" s="769">
        <v>328</v>
      </c>
      <c r="T22" s="769">
        <v>0</v>
      </c>
      <c r="U22" s="769">
        <v>21544</v>
      </c>
      <c r="V22" s="490"/>
      <c r="W22" s="491"/>
      <c r="X22" s="490"/>
    </row>
    <row r="23" spans="1:24" ht="15">
      <c r="A23" s="963"/>
      <c r="B23" s="256" t="s">
        <v>1072</v>
      </c>
      <c r="C23" s="769">
        <v>4451</v>
      </c>
      <c r="D23" s="772">
        <v>36084</v>
      </c>
      <c r="E23" s="772">
        <v>29993</v>
      </c>
      <c r="F23" s="772">
        <v>28304</v>
      </c>
      <c r="G23" s="772">
        <v>27597</v>
      </c>
      <c r="H23" s="772">
        <v>25087</v>
      </c>
      <c r="I23" s="772">
        <v>20113</v>
      </c>
      <c r="J23" s="772">
        <v>15567</v>
      </c>
      <c r="K23" s="772">
        <v>12073</v>
      </c>
      <c r="L23" s="772">
        <v>10265</v>
      </c>
      <c r="M23" s="772">
        <v>8170</v>
      </c>
      <c r="N23" s="772">
        <v>5510</v>
      </c>
      <c r="O23" s="772">
        <v>3995</v>
      </c>
      <c r="P23" s="772">
        <v>3007</v>
      </c>
      <c r="Q23" s="772">
        <v>2021</v>
      </c>
      <c r="R23" s="772">
        <v>1327</v>
      </c>
      <c r="S23" s="772">
        <v>1172</v>
      </c>
      <c r="T23" s="772">
        <v>10</v>
      </c>
      <c r="U23" s="769">
        <v>234746</v>
      </c>
      <c r="V23" s="490"/>
      <c r="W23" s="491"/>
      <c r="X23" s="490"/>
    </row>
    <row r="24" spans="1:24" ht="15">
      <c r="A24" s="963"/>
      <c r="B24" s="256" t="s">
        <v>1073</v>
      </c>
      <c r="C24" s="769">
        <v>3</v>
      </c>
      <c r="D24" s="769">
        <v>21</v>
      </c>
      <c r="E24" s="769">
        <v>37</v>
      </c>
      <c r="F24" s="769">
        <v>6</v>
      </c>
      <c r="G24" s="769">
        <v>0</v>
      </c>
      <c r="H24" s="769">
        <v>0</v>
      </c>
      <c r="I24" s="769">
        <v>0</v>
      </c>
      <c r="J24" s="769">
        <v>0</v>
      </c>
      <c r="K24" s="769">
        <v>0</v>
      </c>
      <c r="L24" s="769">
        <v>0</v>
      </c>
      <c r="M24" s="769">
        <v>1</v>
      </c>
      <c r="N24" s="769">
        <v>1</v>
      </c>
      <c r="O24" s="769">
        <v>0</v>
      </c>
      <c r="P24" s="769">
        <v>1</v>
      </c>
      <c r="Q24" s="769">
        <v>0</v>
      </c>
      <c r="R24" s="769">
        <v>1</v>
      </c>
      <c r="S24" s="769">
        <v>0</v>
      </c>
      <c r="T24" s="769">
        <v>0</v>
      </c>
      <c r="U24" s="769">
        <v>71</v>
      </c>
      <c r="V24" s="490"/>
      <c r="W24" s="491"/>
      <c r="X24" s="490"/>
    </row>
    <row r="25" spans="1:24" ht="15">
      <c r="A25" s="963"/>
      <c r="B25" s="256" t="s">
        <v>1074</v>
      </c>
      <c r="C25" s="769">
        <v>2021</v>
      </c>
      <c r="D25" s="769">
        <v>2489</v>
      </c>
      <c r="E25" s="769">
        <v>1678</v>
      </c>
      <c r="F25" s="769">
        <v>1629</v>
      </c>
      <c r="G25" s="769">
        <v>1543</v>
      </c>
      <c r="H25" s="769">
        <v>1670</v>
      </c>
      <c r="I25" s="769">
        <v>1492</v>
      </c>
      <c r="J25" s="769">
        <v>1737</v>
      </c>
      <c r="K25" s="769">
        <v>2271</v>
      </c>
      <c r="L25" s="769">
        <v>2961</v>
      </c>
      <c r="M25" s="769">
        <v>3583</v>
      </c>
      <c r="N25" s="769">
        <v>3712</v>
      </c>
      <c r="O25" s="769">
        <v>4037</v>
      </c>
      <c r="P25" s="769">
        <v>3703</v>
      </c>
      <c r="Q25" s="769">
        <v>2884</v>
      </c>
      <c r="R25" s="769">
        <v>2377</v>
      </c>
      <c r="S25" s="769">
        <v>1795</v>
      </c>
      <c r="T25" s="769">
        <v>0</v>
      </c>
      <c r="U25" s="769">
        <v>41582</v>
      </c>
      <c r="V25" s="490"/>
      <c r="W25" s="491"/>
      <c r="X25" s="490"/>
    </row>
    <row r="26" spans="1:24" ht="15">
      <c r="A26" s="963"/>
      <c r="B26" s="256" t="s">
        <v>1075</v>
      </c>
      <c r="C26" s="769">
        <v>1923</v>
      </c>
      <c r="D26" s="769">
        <v>6279</v>
      </c>
      <c r="E26" s="769">
        <v>6255</v>
      </c>
      <c r="F26" s="769">
        <v>10483</v>
      </c>
      <c r="G26" s="769">
        <v>16248</v>
      </c>
      <c r="H26" s="769">
        <v>16964</v>
      </c>
      <c r="I26" s="769">
        <v>13239</v>
      </c>
      <c r="J26" s="769">
        <v>11522</v>
      </c>
      <c r="K26" s="769">
        <v>12725</v>
      </c>
      <c r="L26" s="769">
        <v>18887</v>
      </c>
      <c r="M26" s="769">
        <v>24187</v>
      </c>
      <c r="N26" s="769">
        <v>25730</v>
      </c>
      <c r="O26" s="769">
        <v>22590</v>
      </c>
      <c r="P26" s="769">
        <v>26373</v>
      </c>
      <c r="Q26" s="769">
        <v>23440</v>
      </c>
      <c r="R26" s="769">
        <v>16960</v>
      </c>
      <c r="S26" s="769">
        <v>15139</v>
      </c>
      <c r="T26" s="769">
        <v>17</v>
      </c>
      <c r="U26" s="769">
        <v>268961</v>
      </c>
      <c r="V26" s="490"/>
      <c r="W26" s="491"/>
      <c r="X26" s="490"/>
    </row>
    <row r="27" spans="1:24" ht="15">
      <c r="A27" s="963"/>
      <c r="B27" s="256" t="s">
        <v>1076</v>
      </c>
      <c r="C27" s="769">
        <v>4649</v>
      </c>
      <c r="D27" s="769">
        <v>6968</v>
      </c>
      <c r="E27" s="769">
        <v>2769</v>
      </c>
      <c r="F27" s="769">
        <v>4625</v>
      </c>
      <c r="G27" s="769">
        <v>4452</v>
      </c>
      <c r="H27" s="769">
        <v>2738</v>
      </c>
      <c r="I27" s="769">
        <v>2312</v>
      </c>
      <c r="J27" s="769">
        <v>2721</v>
      </c>
      <c r="K27" s="769">
        <v>3287</v>
      </c>
      <c r="L27" s="769">
        <v>4157</v>
      </c>
      <c r="M27" s="769">
        <v>5491</v>
      </c>
      <c r="N27" s="769">
        <v>6500</v>
      </c>
      <c r="O27" s="769">
        <v>6747</v>
      </c>
      <c r="P27" s="769">
        <v>7518</v>
      </c>
      <c r="Q27" s="769">
        <v>7005</v>
      </c>
      <c r="R27" s="769">
        <v>5898</v>
      </c>
      <c r="S27" s="769">
        <v>6801</v>
      </c>
      <c r="T27" s="769">
        <v>0</v>
      </c>
      <c r="U27" s="769">
        <v>84638</v>
      </c>
      <c r="V27" s="490"/>
      <c r="W27" s="491"/>
      <c r="X27" s="490"/>
    </row>
    <row r="28" spans="1:24" ht="15">
      <c r="A28" s="963"/>
      <c r="B28" s="256" t="s">
        <v>1077</v>
      </c>
      <c r="C28" s="769">
        <v>19839</v>
      </c>
      <c r="D28" s="769">
        <v>25218</v>
      </c>
      <c r="E28" s="769">
        <v>5746</v>
      </c>
      <c r="F28" s="769">
        <v>3471</v>
      </c>
      <c r="G28" s="769">
        <v>1457</v>
      </c>
      <c r="H28" s="769">
        <v>1159</v>
      </c>
      <c r="I28" s="769">
        <v>1562</v>
      </c>
      <c r="J28" s="769">
        <v>1301</v>
      </c>
      <c r="K28" s="769">
        <v>1028</v>
      </c>
      <c r="L28" s="769">
        <v>967</v>
      </c>
      <c r="M28" s="769">
        <v>1011</v>
      </c>
      <c r="N28" s="769">
        <v>1235</v>
      </c>
      <c r="O28" s="769">
        <v>1224</v>
      </c>
      <c r="P28" s="769">
        <v>1323</v>
      </c>
      <c r="Q28" s="769">
        <v>953</v>
      </c>
      <c r="R28" s="769">
        <v>443</v>
      </c>
      <c r="S28" s="769">
        <v>591</v>
      </c>
      <c r="T28" s="769">
        <v>0</v>
      </c>
      <c r="U28" s="769">
        <v>68528</v>
      </c>
      <c r="V28" s="490"/>
      <c r="W28" s="491"/>
      <c r="X28" s="490"/>
    </row>
    <row r="29" spans="1:24" ht="15">
      <c r="A29" s="963"/>
      <c r="B29" s="256" t="s">
        <v>1078</v>
      </c>
      <c r="C29" s="769">
        <v>0</v>
      </c>
      <c r="D29" s="769">
        <v>0</v>
      </c>
      <c r="E29" s="769">
        <v>1</v>
      </c>
      <c r="F29" s="769">
        <v>1</v>
      </c>
      <c r="G29" s="769">
        <v>4</v>
      </c>
      <c r="H29" s="769">
        <v>2</v>
      </c>
      <c r="I29" s="769">
        <v>3</v>
      </c>
      <c r="J29" s="769">
        <v>1</v>
      </c>
      <c r="K29" s="769">
        <v>3</v>
      </c>
      <c r="L29" s="769">
        <v>13</v>
      </c>
      <c r="M29" s="769">
        <v>6</v>
      </c>
      <c r="N29" s="769">
        <v>5</v>
      </c>
      <c r="O29" s="769">
        <v>11</v>
      </c>
      <c r="P29" s="769">
        <v>15</v>
      </c>
      <c r="Q29" s="769">
        <v>12</v>
      </c>
      <c r="R29" s="769">
        <v>9</v>
      </c>
      <c r="S29" s="769">
        <v>2</v>
      </c>
      <c r="T29" s="769">
        <v>1</v>
      </c>
      <c r="U29" s="769">
        <v>89</v>
      </c>
      <c r="V29" s="490"/>
      <c r="W29" s="491"/>
      <c r="X29" s="490"/>
    </row>
    <row r="30" spans="1:24" ht="15">
      <c r="A30" s="963"/>
      <c r="B30" s="256" t="s">
        <v>1079</v>
      </c>
      <c r="C30" s="769">
        <v>118</v>
      </c>
      <c r="D30" s="769">
        <v>471</v>
      </c>
      <c r="E30" s="769">
        <v>887</v>
      </c>
      <c r="F30" s="769">
        <v>1690</v>
      </c>
      <c r="G30" s="769">
        <v>1923</v>
      </c>
      <c r="H30" s="769">
        <v>2100</v>
      </c>
      <c r="I30" s="769">
        <v>1186</v>
      </c>
      <c r="J30" s="769">
        <v>1423</v>
      </c>
      <c r="K30" s="769">
        <v>1222</v>
      </c>
      <c r="L30" s="769">
        <v>921</v>
      </c>
      <c r="M30" s="769">
        <v>888</v>
      </c>
      <c r="N30" s="769">
        <v>746</v>
      </c>
      <c r="O30" s="769">
        <v>539</v>
      </c>
      <c r="P30" s="769">
        <v>657</v>
      </c>
      <c r="Q30" s="769">
        <v>631</v>
      </c>
      <c r="R30" s="769">
        <v>406</v>
      </c>
      <c r="S30" s="769">
        <v>573</v>
      </c>
      <c r="T30" s="769">
        <v>0</v>
      </c>
      <c r="U30" s="769">
        <v>16381</v>
      </c>
      <c r="V30" s="490"/>
      <c r="W30" s="491"/>
      <c r="X30" s="490"/>
    </row>
    <row r="31" spans="1:24" ht="15">
      <c r="A31" s="963"/>
      <c r="B31" s="256" t="s">
        <v>1080</v>
      </c>
      <c r="C31" s="769">
        <v>8097</v>
      </c>
      <c r="D31" s="769">
        <v>12224</v>
      </c>
      <c r="E31" s="769">
        <v>11585</v>
      </c>
      <c r="F31" s="769">
        <v>16306</v>
      </c>
      <c r="G31" s="769">
        <v>13841</v>
      </c>
      <c r="H31" s="769">
        <v>11450</v>
      </c>
      <c r="I31" s="769">
        <v>10611</v>
      </c>
      <c r="J31" s="769">
        <v>12207</v>
      </c>
      <c r="K31" s="769">
        <v>15223</v>
      </c>
      <c r="L31" s="769">
        <v>20084</v>
      </c>
      <c r="M31" s="769">
        <v>25622</v>
      </c>
      <c r="N31" s="769">
        <v>30330</v>
      </c>
      <c r="O31" s="769">
        <v>31491</v>
      </c>
      <c r="P31" s="769">
        <v>34039</v>
      </c>
      <c r="Q31" s="769">
        <v>32174</v>
      </c>
      <c r="R31" s="769">
        <v>24527</v>
      </c>
      <c r="S31" s="769">
        <v>30238</v>
      </c>
      <c r="T31" s="769">
        <v>11</v>
      </c>
      <c r="U31" s="769">
        <v>340060</v>
      </c>
      <c r="V31" s="490"/>
      <c r="W31" s="491"/>
      <c r="X31" s="490"/>
    </row>
    <row r="32" spans="1:24" ht="15">
      <c r="A32" s="963"/>
      <c r="B32" s="256" t="s">
        <v>1081</v>
      </c>
      <c r="C32" s="769">
        <v>63</v>
      </c>
      <c r="D32" s="769">
        <v>146</v>
      </c>
      <c r="E32" s="769">
        <v>343</v>
      </c>
      <c r="F32" s="769">
        <v>2548</v>
      </c>
      <c r="G32" s="769">
        <v>5220</v>
      </c>
      <c r="H32" s="769">
        <v>6664</v>
      </c>
      <c r="I32" s="769">
        <v>7176</v>
      </c>
      <c r="J32" s="769">
        <v>7776</v>
      </c>
      <c r="K32" s="769">
        <v>8689</v>
      </c>
      <c r="L32" s="769">
        <v>9888</v>
      </c>
      <c r="M32" s="769">
        <v>11809</v>
      </c>
      <c r="N32" s="769">
        <v>12634</v>
      </c>
      <c r="O32" s="769">
        <v>11550</v>
      </c>
      <c r="P32" s="769">
        <v>11783</v>
      </c>
      <c r="Q32" s="769">
        <v>9491</v>
      </c>
      <c r="R32" s="769">
        <v>6719</v>
      </c>
      <c r="S32" s="769">
        <v>5353</v>
      </c>
      <c r="T32" s="769">
        <v>8</v>
      </c>
      <c r="U32" s="769">
        <v>117860</v>
      </c>
      <c r="V32" s="490"/>
      <c r="W32" s="491"/>
      <c r="X32" s="490"/>
    </row>
    <row r="33" spans="1:24" ht="15">
      <c r="A33" s="963"/>
      <c r="B33" s="256" t="s">
        <v>1246</v>
      </c>
      <c r="C33" s="769">
        <v>477</v>
      </c>
      <c r="D33" s="769">
        <v>103</v>
      </c>
      <c r="E33" s="769">
        <v>64</v>
      </c>
      <c r="F33" s="769">
        <v>89</v>
      </c>
      <c r="G33" s="769">
        <v>131</v>
      </c>
      <c r="H33" s="769">
        <v>139</v>
      </c>
      <c r="I33" s="769">
        <v>148</v>
      </c>
      <c r="J33" s="769">
        <v>190</v>
      </c>
      <c r="K33" s="769">
        <v>356</v>
      </c>
      <c r="L33" s="769">
        <v>681</v>
      </c>
      <c r="M33" s="769">
        <v>1251</v>
      </c>
      <c r="N33" s="769">
        <v>2083</v>
      </c>
      <c r="O33" s="769">
        <v>2581</v>
      </c>
      <c r="P33" s="769">
        <v>3150</v>
      </c>
      <c r="Q33" s="769">
        <v>2834</v>
      </c>
      <c r="R33" s="769">
        <v>1862</v>
      </c>
      <c r="S33" s="769">
        <v>1799</v>
      </c>
      <c r="T33" s="769">
        <v>0</v>
      </c>
      <c r="U33" s="769">
        <v>17938</v>
      </c>
      <c r="V33" s="490"/>
      <c r="W33" s="491"/>
      <c r="X33" s="490"/>
    </row>
    <row r="34" spans="1:24" ht="15">
      <c r="A34" s="963"/>
      <c r="B34" s="256" t="s">
        <v>1083</v>
      </c>
      <c r="C34" s="769">
        <v>0</v>
      </c>
      <c r="D34" s="769">
        <v>0</v>
      </c>
      <c r="E34" s="769">
        <v>0</v>
      </c>
      <c r="F34" s="769">
        <v>0</v>
      </c>
      <c r="G34" s="769">
        <v>0</v>
      </c>
      <c r="H34" s="769">
        <v>0</v>
      </c>
      <c r="I34" s="769">
        <v>0</v>
      </c>
      <c r="J34" s="769">
        <v>0</v>
      </c>
      <c r="K34" s="769">
        <v>0</v>
      </c>
      <c r="L34" s="769">
        <v>0</v>
      </c>
      <c r="M34" s="769">
        <v>0</v>
      </c>
      <c r="N34" s="769">
        <v>0</v>
      </c>
      <c r="O34" s="769">
        <v>0</v>
      </c>
      <c r="P34" s="769">
        <v>0</v>
      </c>
      <c r="Q34" s="769">
        <v>0</v>
      </c>
      <c r="R34" s="769">
        <v>0</v>
      </c>
      <c r="S34" s="769">
        <v>0</v>
      </c>
      <c r="T34" s="769">
        <v>0</v>
      </c>
      <c r="U34" s="769">
        <v>0</v>
      </c>
      <c r="V34" s="490"/>
      <c r="W34" s="491"/>
      <c r="X34" s="490"/>
    </row>
    <row r="35" spans="1:24" ht="15">
      <c r="A35" s="963"/>
      <c r="B35" s="256" t="s">
        <v>1084</v>
      </c>
      <c r="C35" s="769">
        <v>0</v>
      </c>
      <c r="D35" s="769">
        <v>0</v>
      </c>
      <c r="E35" s="769">
        <v>0</v>
      </c>
      <c r="F35" s="769">
        <v>0</v>
      </c>
      <c r="G35" s="769">
        <v>0</v>
      </c>
      <c r="H35" s="769">
        <v>0</v>
      </c>
      <c r="I35" s="769">
        <v>0</v>
      </c>
      <c r="J35" s="769">
        <v>0</v>
      </c>
      <c r="K35" s="769">
        <v>0</v>
      </c>
      <c r="L35" s="769">
        <v>0</v>
      </c>
      <c r="M35" s="769">
        <v>0</v>
      </c>
      <c r="N35" s="769">
        <v>0</v>
      </c>
      <c r="O35" s="769">
        <v>0</v>
      </c>
      <c r="P35" s="769">
        <v>0</v>
      </c>
      <c r="Q35" s="769">
        <v>0</v>
      </c>
      <c r="R35" s="769">
        <v>0</v>
      </c>
      <c r="S35" s="769">
        <v>0</v>
      </c>
      <c r="T35" s="769">
        <v>0</v>
      </c>
      <c r="U35" s="769">
        <v>0</v>
      </c>
      <c r="V35" s="490"/>
      <c r="W35" s="491"/>
      <c r="X35" s="349"/>
    </row>
    <row r="36" spans="1:24" ht="15">
      <c r="A36" s="963"/>
      <c r="B36" s="256" t="s">
        <v>1085</v>
      </c>
      <c r="C36" s="769">
        <v>134</v>
      </c>
      <c r="D36" s="769">
        <v>227</v>
      </c>
      <c r="E36" s="769">
        <v>307</v>
      </c>
      <c r="F36" s="769">
        <v>358</v>
      </c>
      <c r="G36" s="769">
        <v>471</v>
      </c>
      <c r="H36" s="769">
        <v>514</v>
      </c>
      <c r="I36" s="769">
        <v>441</v>
      </c>
      <c r="J36" s="769">
        <v>535</v>
      </c>
      <c r="K36" s="769">
        <v>632</v>
      </c>
      <c r="L36" s="769">
        <v>924</v>
      </c>
      <c r="M36" s="769">
        <v>1205</v>
      </c>
      <c r="N36" s="769">
        <v>1297</v>
      </c>
      <c r="O36" s="769">
        <v>1127</v>
      </c>
      <c r="P36" s="769">
        <v>1084</v>
      </c>
      <c r="Q36" s="769">
        <v>921</v>
      </c>
      <c r="R36" s="769">
        <v>676</v>
      </c>
      <c r="S36" s="769">
        <v>633</v>
      </c>
      <c r="T36" s="769">
        <v>0</v>
      </c>
      <c r="U36" s="769">
        <v>11486</v>
      </c>
      <c r="V36" s="490"/>
      <c r="W36" s="491"/>
      <c r="X36" s="490"/>
    </row>
    <row r="37" spans="1:24" ht="6" customHeight="1">
      <c r="A37" s="963"/>
      <c r="B37" s="256"/>
      <c r="C37" s="777"/>
      <c r="D37" s="777"/>
      <c r="E37" s="777"/>
      <c r="F37" s="777"/>
      <c r="G37" s="777"/>
      <c r="H37" s="777"/>
      <c r="I37" s="777"/>
      <c r="J37" s="777"/>
      <c r="K37" s="777"/>
      <c r="L37" s="777"/>
      <c r="M37" s="777"/>
      <c r="N37" s="777"/>
      <c r="O37" s="777"/>
      <c r="P37" s="777"/>
      <c r="Q37" s="777"/>
      <c r="R37" s="777"/>
      <c r="S37" s="777"/>
      <c r="T37" s="777"/>
      <c r="U37" s="777"/>
      <c r="V37" s="490"/>
      <c r="W37" s="491"/>
      <c r="X37" s="490"/>
    </row>
    <row r="38" spans="1:24" ht="15">
      <c r="A38" s="963"/>
      <c r="B38" s="251" t="s">
        <v>1086</v>
      </c>
      <c r="C38" s="768">
        <v>1399</v>
      </c>
      <c r="D38" s="768">
        <v>1394</v>
      </c>
      <c r="E38" s="768">
        <v>1326</v>
      </c>
      <c r="F38" s="768">
        <v>2982</v>
      </c>
      <c r="G38" s="768">
        <v>4058</v>
      </c>
      <c r="H38" s="768">
        <v>3612</v>
      </c>
      <c r="I38" s="768">
        <v>3002</v>
      </c>
      <c r="J38" s="768">
        <v>3095</v>
      </c>
      <c r="K38" s="768">
        <v>3219</v>
      </c>
      <c r="L38" s="768">
        <v>3905</v>
      </c>
      <c r="M38" s="768">
        <v>4336</v>
      </c>
      <c r="N38" s="768">
        <v>5552</v>
      </c>
      <c r="O38" s="768">
        <v>5299</v>
      </c>
      <c r="P38" s="768">
        <v>5522</v>
      </c>
      <c r="Q38" s="768">
        <v>4962</v>
      </c>
      <c r="R38" s="768">
        <v>3407</v>
      </c>
      <c r="S38" s="768">
        <v>4014</v>
      </c>
      <c r="T38" s="768">
        <v>0</v>
      </c>
      <c r="U38" s="768">
        <v>61084</v>
      </c>
      <c r="V38" s="490"/>
      <c r="W38" s="491"/>
      <c r="X38" s="490"/>
    </row>
    <row r="39" spans="1:24" ht="15">
      <c r="A39" s="963"/>
      <c r="B39" s="256" t="s">
        <v>1087</v>
      </c>
      <c r="C39" s="769">
        <v>6</v>
      </c>
      <c r="D39" s="769">
        <v>3</v>
      </c>
      <c r="E39" s="769">
        <v>4</v>
      </c>
      <c r="F39" s="769">
        <v>24</v>
      </c>
      <c r="G39" s="769">
        <v>30</v>
      </c>
      <c r="H39" s="769">
        <v>58</v>
      </c>
      <c r="I39" s="769">
        <v>53</v>
      </c>
      <c r="J39" s="769">
        <v>93</v>
      </c>
      <c r="K39" s="769">
        <v>108</v>
      </c>
      <c r="L39" s="769">
        <v>129</v>
      </c>
      <c r="M39" s="769">
        <v>148</v>
      </c>
      <c r="N39" s="769">
        <v>197</v>
      </c>
      <c r="O39" s="769">
        <v>165</v>
      </c>
      <c r="P39" s="769">
        <v>171</v>
      </c>
      <c r="Q39" s="769">
        <v>129</v>
      </c>
      <c r="R39" s="769">
        <v>100</v>
      </c>
      <c r="S39" s="769">
        <v>63</v>
      </c>
      <c r="T39" s="769">
        <v>0</v>
      </c>
      <c r="U39" s="769">
        <v>1481</v>
      </c>
      <c r="V39" s="490"/>
      <c r="W39" s="491"/>
      <c r="X39" s="490"/>
    </row>
    <row r="40" spans="1:24" ht="15">
      <c r="A40" s="963"/>
      <c r="B40" s="256" t="s">
        <v>1088</v>
      </c>
      <c r="C40" s="770">
        <v>72</v>
      </c>
      <c r="D40" s="770">
        <v>106</v>
      </c>
      <c r="E40" s="770">
        <v>80</v>
      </c>
      <c r="F40" s="770">
        <v>222</v>
      </c>
      <c r="G40" s="770">
        <v>412</v>
      </c>
      <c r="H40" s="770">
        <v>425</v>
      </c>
      <c r="I40" s="770">
        <v>379</v>
      </c>
      <c r="J40" s="770">
        <v>426</v>
      </c>
      <c r="K40" s="770">
        <v>534</v>
      </c>
      <c r="L40" s="770">
        <v>829</v>
      </c>
      <c r="M40" s="770">
        <v>867</v>
      </c>
      <c r="N40" s="770">
        <v>1216</v>
      </c>
      <c r="O40" s="770">
        <v>1269</v>
      </c>
      <c r="P40" s="770">
        <v>1391</v>
      </c>
      <c r="Q40" s="770">
        <v>1361</v>
      </c>
      <c r="R40" s="770">
        <v>902</v>
      </c>
      <c r="S40" s="770">
        <v>965</v>
      </c>
      <c r="T40" s="770">
        <v>0</v>
      </c>
      <c r="U40" s="770">
        <v>11456</v>
      </c>
      <c r="V40" s="490"/>
      <c r="W40" s="491"/>
      <c r="X40" s="490"/>
    </row>
    <row r="41" spans="1:24" ht="15">
      <c r="A41" s="963"/>
      <c r="B41" s="256" t="s">
        <v>1089</v>
      </c>
      <c r="C41" s="769">
        <v>406</v>
      </c>
      <c r="D41" s="769">
        <v>439</v>
      </c>
      <c r="E41" s="769">
        <v>140</v>
      </c>
      <c r="F41" s="769">
        <v>234</v>
      </c>
      <c r="G41" s="769">
        <v>295</v>
      </c>
      <c r="H41" s="769">
        <v>259</v>
      </c>
      <c r="I41" s="769">
        <v>156</v>
      </c>
      <c r="J41" s="769">
        <v>169</v>
      </c>
      <c r="K41" s="769">
        <v>160</v>
      </c>
      <c r="L41" s="769">
        <v>207</v>
      </c>
      <c r="M41" s="769">
        <v>158</v>
      </c>
      <c r="N41" s="769">
        <v>287</v>
      </c>
      <c r="O41" s="769">
        <v>138</v>
      </c>
      <c r="P41" s="769">
        <v>144</v>
      </c>
      <c r="Q41" s="769">
        <v>88</v>
      </c>
      <c r="R41" s="769">
        <v>42</v>
      </c>
      <c r="S41" s="769">
        <v>54</v>
      </c>
      <c r="T41" s="769">
        <v>0</v>
      </c>
      <c r="U41" s="769">
        <v>3376</v>
      </c>
      <c r="V41" s="490"/>
      <c r="W41" s="491"/>
      <c r="X41" s="490"/>
    </row>
    <row r="42" spans="1:24" ht="15">
      <c r="A42" s="963"/>
      <c r="B42" s="256" t="s">
        <v>1090</v>
      </c>
      <c r="C42" s="769">
        <v>40</v>
      </c>
      <c r="D42" s="769">
        <v>24</v>
      </c>
      <c r="E42" s="769">
        <v>25</v>
      </c>
      <c r="F42" s="769">
        <v>66</v>
      </c>
      <c r="G42" s="769">
        <v>86</v>
      </c>
      <c r="H42" s="769">
        <v>61</v>
      </c>
      <c r="I42" s="769">
        <v>46</v>
      </c>
      <c r="J42" s="769">
        <v>16</v>
      </c>
      <c r="K42" s="769">
        <v>45</v>
      </c>
      <c r="L42" s="769">
        <v>50</v>
      </c>
      <c r="M42" s="769">
        <v>53</v>
      </c>
      <c r="N42" s="769">
        <v>51</v>
      </c>
      <c r="O42" s="769">
        <v>48</v>
      </c>
      <c r="P42" s="769">
        <v>42</v>
      </c>
      <c r="Q42" s="769">
        <v>31</v>
      </c>
      <c r="R42" s="769">
        <v>22</v>
      </c>
      <c r="S42" s="769">
        <v>20</v>
      </c>
      <c r="T42" s="769">
        <v>0</v>
      </c>
      <c r="U42" s="769">
        <v>726</v>
      </c>
      <c r="V42" s="490"/>
      <c r="W42" s="491"/>
      <c r="X42" s="490"/>
    </row>
    <row r="43" spans="1:24" ht="15">
      <c r="A43" s="963"/>
      <c r="B43" s="256" t="s">
        <v>1091</v>
      </c>
      <c r="C43" s="770">
        <v>205</v>
      </c>
      <c r="D43" s="770">
        <v>102</v>
      </c>
      <c r="E43" s="770">
        <v>104</v>
      </c>
      <c r="F43" s="770">
        <v>181</v>
      </c>
      <c r="G43" s="770">
        <v>151</v>
      </c>
      <c r="H43" s="770">
        <v>95</v>
      </c>
      <c r="I43" s="770">
        <v>71</v>
      </c>
      <c r="J43" s="770">
        <v>38</v>
      </c>
      <c r="K43" s="770">
        <v>61</v>
      </c>
      <c r="L43" s="770">
        <v>40</v>
      </c>
      <c r="M43" s="770">
        <v>59</v>
      </c>
      <c r="N43" s="770">
        <v>92</v>
      </c>
      <c r="O43" s="770">
        <v>70</v>
      </c>
      <c r="P43" s="770">
        <v>51</v>
      </c>
      <c r="Q43" s="770">
        <v>60</v>
      </c>
      <c r="R43" s="770">
        <v>53</v>
      </c>
      <c r="S43" s="770">
        <v>115</v>
      </c>
      <c r="T43" s="769">
        <v>0</v>
      </c>
      <c r="U43" s="770">
        <v>1548</v>
      </c>
      <c r="V43" s="490"/>
      <c r="W43" s="491"/>
      <c r="X43" s="490"/>
    </row>
    <row r="44" spans="1:24" ht="15">
      <c r="A44" s="963"/>
      <c r="B44" s="256" t="s">
        <v>1092</v>
      </c>
      <c r="C44" s="769">
        <v>197</v>
      </c>
      <c r="D44" s="769">
        <v>290</v>
      </c>
      <c r="E44" s="769">
        <v>592</v>
      </c>
      <c r="F44" s="769">
        <v>1177</v>
      </c>
      <c r="G44" s="769">
        <v>1596</v>
      </c>
      <c r="H44" s="769">
        <v>1400</v>
      </c>
      <c r="I44" s="769">
        <v>1137</v>
      </c>
      <c r="J44" s="769">
        <v>1057</v>
      </c>
      <c r="K44" s="769">
        <v>993</v>
      </c>
      <c r="L44" s="769">
        <v>1067</v>
      </c>
      <c r="M44" s="769">
        <v>1275</v>
      </c>
      <c r="N44" s="769">
        <v>1348</v>
      </c>
      <c r="O44" s="769">
        <v>1213</v>
      </c>
      <c r="P44" s="769">
        <v>1307</v>
      </c>
      <c r="Q44" s="769">
        <v>1182</v>
      </c>
      <c r="R44" s="769">
        <v>931</v>
      </c>
      <c r="S44" s="769">
        <v>1354</v>
      </c>
      <c r="T44" s="769">
        <v>0</v>
      </c>
      <c r="U44" s="769">
        <v>18116</v>
      </c>
      <c r="V44" s="490"/>
      <c r="W44" s="491"/>
      <c r="X44" s="490"/>
    </row>
    <row r="45" spans="1:24" ht="15">
      <c r="A45" s="963"/>
      <c r="B45" s="256" t="s">
        <v>1093</v>
      </c>
      <c r="C45" s="769">
        <v>4</v>
      </c>
      <c r="D45" s="769">
        <v>6</v>
      </c>
      <c r="E45" s="769">
        <v>5</v>
      </c>
      <c r="F45" s="769">
        <v>21</v>
      </c>
      <c r="G45" s="769">
        <v>38</v>
      </c>
      <c r="H45" s="769">
        <v>59</v>
      </c>
      <c r="I45" s="769">
        <v>68</v>
      </c>
      <c r="J45" s="769">
        <v>112</v>
      </c>
      <c r="K45" s="769">
        <v>150</v>
      </c>
      <c r="L45" s="769">
        <v>251</v>
      </c>
      <c r="M45" s="769">
        <v>270</v>
      </c>
      <c r="N45" s="769">
        <v>443</v>
      </c>
      <c r="O45" s="769">
        <v>417</v>
      </c>
      <c r="P45" s="769">
        <v>312</v>
      </c>
      <c r="Q45" s="769">
        <v>289</v>
      </c>
      <c r="R45" s="769">
        <v>199</v>
      </c>
      <c r="S45" s="769">
        <v>201</v>
      </c>
      <c r="T45" s="769">
        <v>0</v>
      </c>
      <c r="U45" s="769">
        <v>2845</v>
      </c>
      <c r="V45" s="490"/>
      <c r="W45" s="491"/>
      <c r="X45" s="490"/>
    </row>
    <row r="46" spans="1:24" ht="15">
      <c r="A46" s="963"/>
      <c r="B46" s="256" t="s">
        <v>1094</v>
      </c>
      <c r="C46" s="772">
        <v>1</v>
      </c>
      <c r="D46" s="772">
        <v>1</v>
      </c>
      <c r="E46" s="772">
        <v>3</v>
      </c>
      <c r="F46" s="772">
        <v>10</v>
      </c>
      <c r="G46" s="772">
        <v>10</v>
      </c>
      <c r="H46" s="772">
        <v>14</v>
      </c>
      <c r="I46" s="772">
        <v>3</v>
      </c>
      <c r="J46" s="772">
        <v>5</v>
      </c>
      <c r="K46" s="772">
        <v>10</v>
      </c>
      <c r="L46" s="772">
        <v>1</v>
      </c>
      <c r="M46" s="772">
        <v>12</v>
      </c>
      <c r="N46" s="772">
        <v>17</v>
      </c>
      <c r="O46" s="772">
        <v>30</v>
      </c>
      <c r="P46" s="772">
        <v>34</v>
      </c>
      <c r="Q46" s="772">
        <v>23</v>
      </c>
      <c r="R46" s="772">
        <v>32</v>
      </c>
      <c r="S46" s="772">
        <v>20</v>
      </c>
      <c r="T46" s="772">
        <v>0</v>
      </c>
      <c r="U46" s="769">
        <v>226</v>
      </c>
      <c r="V46" s="490"/>
      <c r="W46" s="491"/>
      <c r="X46" s="490"/>
    </row>
    <row r="47" spans="1:24" ht="15">
      <c r="A47" s="963"/>
      <c r="B47" s="256" t="s">
        <v>1095</v>
      </c>
      <c r="C47" s="769">
        <v>99</v>
      </c>
      <c r="D47" s="769">
        <v>82</v>
      </c>
      <c r="E47" s="769">
        <v>73</v>
      </c>
      <c r="F47" s="769">
        <v>98</v>
      </c>
      <c r="G47" s="769">
        <v>143</v>
      </c>
      <c r="H47" s="769">
        <v>110</v>
      </c>
      <c r="I47" s="769">
        <v>143</v>
      </c>
      <c r="J47" s="769">
        <v>153</v>
      </c>
      <c r="K47" s="769">
        <v>213</v>
      </c>
      <c r="L47" s="769">
        <v>289</v>
      </c>
      <c r="M47" s="769">
        <v>332</v>
      </c>
      <c r="N47" s="769">
        <v>443</v>
      </c>
      <c r="O47" s="769">
        <v>442</v>
      </c>
      <c r="P47" s="769">
        <v>487</v>
      </c>
      <c r="Q47" s="769">
        <v>510</v>
      </c>
      <c r="R47" s="769">
        <v>387</v>
      </c>
      <c r="S47" s="769">
        <v>423</v>
      </c>
      <c r="T47" s="769">
        <v>0</v>
      </c>
      <c r="U47" s="769">
        <v>4427</v>
      </c>
      <c r="V47" s="490"/>
      <c r="W47" s="491"/>
      <c r="X47" s="490"/>
    </row>
    <row r="48" spans="1:24" ht="15">
      <c r="A48" s="963"/>
      <c r="B48" s="256" t="s">
        <v>1096</v>
      </c>
      <c r="C48" s="769">
        <v>10</v>
      </c>
      <c r="D48" s="769">
        <v>4</v>
      </c>
      <c r="E48" s="769">
        <v>8</v>
      </c>
      <c r="F48" s="769">
        <v>97</v>
      </c>
      <c r="G48" s="769">
        <v>186</v>
      </c>
      <c r="H48" s="769">
        <v>163</v>
      </c>
      <c r="I48" s="769">
        <v>118</v>
      </c>
      <c r="J48" s="769">
        <v>132</v>
      </c>
      <c r="K48" s="769">
        <v>124</v>
      </c>
      <c r="L48" s="769">
        <v>144</v>
      </c>
      <c r="M48" s="769">
        <v>140</v>
      </c>
      <c r="N48" s="769">
        <v>119</v>
      </c>
      <c r="O48" s="769">
        <v>111</v>
      </c>
      <c r="P48" s="769">
        <v>83</v>
      </c>
      <c r="Q48" s="769">
        <v>57</v>
      </c>
      <c r="R48" s="769">
        <v>17</v>
      </c>
      <c r="S48" s="769">
        <v>22</v>
      </c>
      <c r="T48" s="769">
        <v>0</v>
      </c>
      <c r="U48" s="769">
        <v>1535</v>
      </c>
      <c r="V48" s="490"/>
      <c r="W48" s="491"/>
      <c r="X48" s="490"/>
    </row>
    <row r="49" spans="1:40" ht="15">
      <c r="A49" s="963"/>
      <c r="B49" s="256" t="s">
        <v>1097</v>
      </c>
      <c r="C49" s="769">
        <v>294</v>
      </c>
      <c r="D49" s="769">
        <v>250</v>
      </c>
      <c r="E49" s="769">
        <v>158</v>
      </c>
      <c r="F49" s="769">
        <v>309</v>
      </c>
      <c r="G49" s="769">
        <v>412</v>
      </c>
      <c r="H49" s="769">
        <v>402</v>
      </c>
      <c r="I49" s="769">
        <v>356</v>
      </c>
      <c r="J49" s="769">
        <v>382</v>
      </c>
      <c r="K49" s="769">
        <v>312</v>
      </c>
      <c r="L49" s="769">
        <v>413</v>
      </c>
      <c r="M49" s="769">
        <v>449</v>
      </c>
      <c r="N49" s="769">
        <v>677</v>
      </c>
      <c r="O49" s="769">
        <v>783</v>
      </c>
      <c r="P49" s="769">
        <v>987</v>
      </c>
      <c r="Q49" s="769">
        <v>871</v>
      </c>
      <c r="R49" s="769">
        <v>513</v>
      </c>
      <c r="S49" s="769">
        <v>510</v>
      </c>
      <c r="T49" s="769">
        <v>0</v>
      </c>
      <c r="U49" s="769">
        <v>8078</v>
      </c>
      <c r="V49" s="490"/>
      <c r="W49" s="491"/>
      <c r="X49" s="490"/>
    </row>
    <row r="50" spans="1:40" ht="15">
      <c r="A50" s="963"/>
      <c r="B50" s="256" t="s">
        <v>1098</v>
      </c>
      <c r="C50" s="769">
        <v>0</v>
      </c>
      <c r="D50" s="769">
        <v>0</v>
      </c>
      <c r="E50" s="769">
        <v>5</v>
      </c>
      <c r="F50" s="769">
        <v>7</v>
      </c>
      <c r="G50" s="769">
        <v>12</v>
      </c>
      <c r="H50" s="769">
        <v>0</v>
      </c>
      <c r="I50" s="769">
        <v>1</v>
      </c>
      <c r="J50" s="769">
        <v>8</v>
      </c>
      <c r="K50" s="769">
        <v>0</v>
      </c>
      <c r="L50" s="769">
        <v>0</v>
      </c>
      <c r="M50" s="769">
        <v>1</v>
      </c>
      <c r="N50" s="769">
        <v>1</v>
      </c>
      <c r="O50" s="769">
        <v>2</v>
      </c>
      <c r="P50" s="769">
        <v>1</v>
      </c>
      <c r="Q50" s="769">
        <v>1</v>
      </c>
      <c r="R50" s="769">
        <v>0</v>
      </c>
      <c r="S50" s="769">
        <v>2</v>
      </c>
      <c r="T50" s="769">
        <v>0</v>
      </c>
      <c r="U50" s="769">
        <v>41</v>
      </c>
      <c r="V50" s="490"/>
      <c r="W50" s="491"/>
      <c r="X50" s="490"/>
    </row>
    <row r="51" spans="1:40" ht="15">
      <c r="A51" s="963"/>
      <c r="B51" s="256" t="s">
        <v>1099</v>
      </c>
      <c r="C51" s="769">
        <v>0</v>
      </c>
      <c r="D51" s="769">
        <v>0</v>
      </c>
      <c r="E51" s="769">
        <v>0</v>
      </c>
      <c r="F51" s="769">
        <v>0</v>
      </c>
      <c r="G51" s="769">
        <v>0</v>
      </c>
      <c r="H51" s="769">
        <v>0</v>
      </c>
      <c r="I51" s="769">
        <v>0</v>
      </c>
      <c r="J51" s="769">
        <v>0</v>
      </c>
      <c r="K51" s="769">
        <v>0</v>
      </c>
      <c r="L51" s="769">
        <v>0</v>
      </c>
      <c r="M51" s="769">
        <v>0</v>
      </c>
      <c r="N51" s="769">
        <v>0</v>
      </c>
      <c r="O51" s="769">
        <v>0</v>
      </c>
      <c r="P51" s="769">
        <v>0</v>
      </c>
      <c r="Q51" s="769">
        <v>0</v>
      </c>
      <c r="R51" s="769">
        <v>0</v>
      </c>
      <c r="S51" s="769">
        <v>0</v>
      </c>
      <c r="T51" s="769">
        <v>0</v>
      </c>
      <c r="U51" s="769">
        <v>0</v>
      </c>
      <c r="V51" s="490"/>
      <c r="W51" s="491"/>
      <c r="X51" s="490"/>
    </row>
    <row r="52" spans="1:40" ht="15">
      <c r="A52" s="963"/>
      <c r="B52" s="256" t="s">
        <v>1100</v>
      </c>
      <c r="C52" s="769">
        <v>0</v>
      </c>
      <c r="D52" s="769">
        <v>0</v>
      </c>
      <c r="E52" s="769">
        <v>0</v>
      </c>
      <c r="F52" s="769">
        <v>0</v>
      </c>
      <c r="G52" s="769">
        <v>0</v>
      </c>
      <c r="H52" s="769">
        <v>0</v>
      </c>
      <c r="I52" s="769">
        <v>0</v>
      </c>
      <c r="J52" s="769">
        <v>0</v>
      </c>
      <c r="K52" s="769">
        <v>0</v>
      </c>
      <c r="L52" s="769">
        <v>0</v>
      </c>
      <c r="M52" s="769">
        <v>0</v>
      </c>
      <c r="N52" s="769">
        <v>0</v>
      </c>
      <c r="O52" s="769">
        <v>0</v>
      </c>
      <c r="P52" s="769">
        <v>0</v>
      </c>
      <c r="Q52" s="769">
        <v>0</v>
      </c>
      <c r="R52" s="769">
        <v>0</v>
      </c>
      <c r="S52" s="769">
        <v>0</v>
      </c>
      <c r="T52" s="769">
        <v>0</v>
      </c>
      <c r="U52" s="769">
        <v>0</v>
      </c>
      <c r="V52" s="490"/>
      <c r="W52" s="491"/>
      <c r="X52" s="349"/>
    </row>
    <row r="53" spans="1:40" ht="15">
      <c r="A53" s="963"/>
      <c r="B53" s="256" t="s">
        <v>1101</v>
      </c>
      <c r="C53" s="769">
        <v>65</v>
      </c>
      <c r="D53" s="769">
        <v>87</v>
      </c>
      <c r="E53" s="769">
        <v>129</v>
      </c>
      <c r="F53" s="769">
        <v>536</v>
      </c>
      <c r="G53" s="769">
        <v>687</v>
      </c>
      <c r="H53" s="769">
        <v>566</v>
      </c>
      <c r="I53" s="769">
        <v>471</v>
      </c>
      <c r="J53" s="769">
        <v>504</v>
      </c>
      <c r="K53" s="769">
        <v>509</v>
      </c>
      <c r="L53" s="769">
        <v>485</v>
      </c>
      <c r="M53" s="769">
        <v>572</v>
      </c>
      <c r="N53" s="769">
        <v>661</v>
      </c>
      <c r="O53" s="769">
        <v>611</v>
      </c>
      <c r="P53" s="769">
        <v>512</v>
      </c>
      <c r="Q53" s="769">
        <v>360</v>
      </c>
      <c r="R53" s="769">
        <v>209</v>
      </c>
      <c r="S53" s="769">
        <v>265</v>
      </c>
      <c r="T53" s="769">
        <v>0</v>
      </c>
      <c r="U53" s="769">
        <v>7229</v>
      </c>
      <c r="V53" s="490"/>
      <c r="W53" s="491"/>
      <c r="X53" s="490"/>
    </row>
    <row r="54" spans="1:40" ht="13.5" customHeight="1">
      <c r="A54" s="963"/>
      <c r="B54" s="256"/>
      <c r="C54" s="777"/>
      <c r="D54" s="777"/>
      <c r="E54" s="777"/>
      <c r="F54" s="777"/>
      <c r="G54" s="777"/>
      <c r="H54" s="777"/>
      <c r="I54" s="777"/>
      <c r="J54" s="777"/>
      <c r="K54" s="777"/>
      <c r="L54" s="777"/>
      <c r="M54" s="777"/>
      <c r="N54" s="777"/>
      <c r="O54" s="777"/>
      <c r="P54" s="777"/>
      <c r="Q54" s="777"/>
      <c r="R54" s="777"/>
      <c r="S54" s="777"/>
      <c r="T54" s="777"/>
      <c r="U54" s="777"/>
      <c r="V54" s="490"/>
      <c r="W54" s="491"/>
      <c r="X54" s="489"/>
      <c r="Y54" s="44"/>
      <c r="Z54" s="44"/>
      <c r="AA54" s="44"/>
      <c r="AB54" s="44"/>
      <c r="AC54" s="44"/>
      <c r="AD54" s="44"/>
      <c r="AE54" s="44"/>
      <c r="AF54" s="44"/>
      <c r="AG54" s="44"/>
      <c r="AH54" s="44"/>
      <c r="AI54" s="44"/>
      <c r="AJ54" s="44"/>
      <c r="AK54" s="44"/>
      <c r="AL54" s="44"/>
      <c r="AM54" s="44"/>
      <c r="AN54" s="44"/>
    </row>
    <row r="55" spans="1:40" ht="15">
      <c r="A55" s="963"/>
      <c r="B55" s="251" t="s">
        <v>1102</v>
      </c>
      <c r="C55" s="768">
        <v>3874</v>
      </c>
      <c r="D55" s="768">
        <v>1006</v>
      </c>
      <c r="E55" s="768">
        <v>781</v>
      </c>
      <c r="F55" s="768">
        <v>1914</v>
      </c>
      <c r="G55" s="768">
        <v>2938</v>
      </c>
      <c r="H55" s="768">
        <v>4635</v>
      </c>
      <c r="I55" s="768">
        <v>5188</v>
      </c>
      <c r="J55" s="768">
        <v>3308</v>
      </c>
      <c r="K55" s="768">
        <v>5952</v>
      </c>
      <c r="L55" s="768">
        <v>7858</v>
      </c>
      <c r="M55" s="768">
        <v>9375</v>
      </c>
      <c r="N55" s="768">
        <v>12043</v>
      </c>
      <c r="O55" s="768">
        <v>16209</v>
      </c>
      <c r="P55" s="768">
        <v>30925</v>
      </c>
      <c r="Q55" s="768">
        <v>48253</v>
      </c>
      <c r="R55" s="768">
        <v>68149</v>
      </c>
      <c r="S55" s="768">
        <v>143091</v>
      </c>
      <c r="T55" s="768">
        <v>0</v>
      </c>
      <c r="U55" s="768">
        <v>365499</v>
      </c>
      <c r="V55" s="490"/>
      <c r="W55" s="491"/>
      <c r="X55" s="490"/>
    </row>
    <row r="56" spans="1:40" ht="15">
      <c r="A56" s="963"/>
      <c r="B56" s="256" t="s">
        <v>1103</v>
      </c>
      <c r="C56" s="769">
        <v>2714</v>
      </c>
      <c r="D56" s="769">
        <v>678</v>
      </c>
      <c r="E56" s="769">
        <v>571</v>
      </c>
      <c r="F56" s="769">
        <v>1359</v>
      </c>
      <c r="G56" s="769">
        <v>1802</v>
      </c>
      <c r="H56" s="769">
        <v>1635</v>
      </c>
      <c r="I56" s="769">
        <v>1495</v>
      </c>
      <c r="J56" s="769">
        <v>1697</v>
      </c>
      <c r="K56" s="769">
        <v>1922</v>
      </c>
      <c r="L56" s="769">
        <v>2432</v>
      </c>
      <c r="M56" s="769">
        <v>2974</v>
      </c>
      <c r="N56" s="769">
        <v>4273</v>
      </c>
      <c r="O56" s="769">
        <v>5550</v>
      </c>
      <c r="P56" s="769">
        <v>6323</v>
      </c>
      <c r="Q56" s="769">
        <v>6531</v>
      </c>
      <c r="R56" s="769">
        <v>5262</v>
      </c>
      <c r="S56" s="769">
        <v>9069</v>
      </c>
      <c r="T56" s="769">
        <v>0</v>
      </c>
      <c r="U56" s="769">
        <v>56287</v>
      </c>
      <c r="V56" s="490"/>
      <c r="W56" s="491"/>
      <c r="X56" s="490"/>
    </row>
    <row r="57" spans="1:40" ht="15">
      <c r="A57" s="963"/>
      <c r="B57" s="256" t="s">
        <v>1104</v>
      </c>
      <c r="C57" s="769">
        <v>759</v>
      </c>
      <c r="D57" s="769">
        <v>53</v>
      </c>
      <c r="E57" s="769">
        <v>22</v>
      </c>
      <c r="F57" s="769">
        <v>133</v>
      </c>
      <c r="G57" s="769">
        <v>118</v>
      </c>
      <c r="H57" s="769">
        <v>112</v>
      </c>
      <c r="I57" s="769">
        <v>153</v>
      </c>
      <c r="J57" s="769">
        <v>153</v>
      </c>
      <c r="K57" s="769">
        <v>110</v>
      </c>
      <c r="L57" s="769">
        <v>265</v>
      </c>
      <c r="M57" s="769">
        <v>380</v>
      </c>
      <c r="N57" s="769">
        <v>515</v>
      </c>
      <c r="O57" s="769">
        <v>796</v>
      </c>
      <c r="P57" s="769">
        <v>1029</v>
      </c>
      <c r="Q57" s="769">
        <v>1100</v>
      </c>
      <c r="R57" s="769">
        <v>1241</v>
      </c>
      <c r="S57" s="769">
        <v>3168</v>
      </c>
      <c r="T57" s="769">
        <v>0</v>
      </c>
      <c r="U57" s="769">
        <v>10107</v>
      </c>
      <c r="V57" s="490"/>
      <c r="W57" s="491"/>
      <c r="X57" s="490"/>
    </row>
    <row r="58" spans="1:40" ht="15">
      <c r="A58" s="963"/>
      <c r="B58" s="256" t="s">
        <v>1105</v>
      </c>
      <c r="C58" s="770">
        <v>0</v>
      </c>
      <c r="D58" s="770">
        <v>0</v>
      </c>
      <c r="E58" s="770">
        <v>0</v>
      </c>
      <c r="F58" s="770">
        <v>197</v>
      </c>
      <c r="G58" s="770">
        <v>765</v>
      </c>
      <c r="H58" s="770">
        <v>2687</v>
      </c>
      <c r="I58" s="770">
        <v>2995</v>
      </c>
      <c r="J58" s="770">
        <v>1250</v>
      </c>
      <c r="K58" s="770">
        <v>3678</v>
      </c>
      <c r="L58" s="770">
        <v>4889</v>
      </c>
      <c r="M58" s="770">
        <v>5782</v>
      </c>
      <c r="N58" s="770">
        <v>6588</v>
      </c>
      <c r="O58" s="770">
        <v>7238</v>
      </c>
      <c r="P58" s="770">
        <v>5057</v>
      </c>
      <c r="Q58" s="770">
        <v>2328</v>
      </c>
      <c r="R58" s="770">
        <v>1199</v>
      </c>
      <c r="S58" s="770">
        <v>1554</v>
      </c>
      <c r="T58" s="770">
        <v>0</v>
      </c>
      <c r="U58" s="770">
        <v>46207</v>
      </c>
      <c r="V58" s="490"/>
      <c r="W58" s="491"/>
      <c r="X58" s="490"/>
    </row>
    <row r="59" spans="1:40" ht="15">
      <c r="A59" s="963"/>
      <c r="B59" s="256" t="s">
        <v>1247</v>
      </c>
      <c r="C59" s="769">
        <v>1</v>
      </c>
      <c r="D59" s="769">
        <v>3</v>
      </c>
      <c r="E59" s="769">
        <v>1</v>
      </c>
      <c r="F59" s="769">
        <v>0</v>
      </c>
      <c r="G59" s="769">
        <v>1</v>
      </c>
      <c r="H59" s="769">
        <v>0</v>
      </c>
      <c r="I59" s="769">
        <v>365</v>
      </c>
      <c r="J59" s="769">
        <v>0</v>
      </c>
      <c r="K59" s="769">
        <v>0</v>
      </c>
      <c r="L59" s="769">
        <v>31</v>
      </c>
      <c r="M59" s="769">
        <v>0</v>
      </c>
      <c r="N59" s="769">
        <v>365</v>
      </c>
      <c r="O59" s="769">
        <v>2284</v>
      </c>
      <c r="P59" s="769">
        <v>18168</v>
      </c>
      <c r="Q59" s="769">
        <v>38003</v>
      </c>
      <c r="R59" s="769">
        <v>60226</v>
      </c>
      <c r="S59" s="769">
        <v>128856</v>
      </c>
      <c r="T59" s="769">
        <v>0</v>
      </c>
      <c r="U59" s="769">
        <v>248304</v>
      </c>
      <c r="V59" s="490"/>
      <c r="W59" s="491"/>
      <c r="X59" s="490"/>
    </row>
    <row r="60" spans="1:40" ht="15">
      <c r="A60" s="963"/>
      <c r="B60" s="256" t="s">
        <v>1107</v>
      </c>
      <c r="C60" s="769">
        <v>97</v>
      </c>
      <c r="D60" s="769">
        <v>21</v>
      </c>
      <c r="E60" s="769">
        <v>4</v>
      </c>
      <c r="F60" s="769">
        <v>54</v>
      </c>
      <c r="G60" s="769">
        <v>27</v>
      </c>
      <c r="H60" s="769">
        <v>11</v>
      </c>
      <c r="I60" s="769">
        <v>5</v>
      </c>
      <c r="J60" s="769">
        <v>19</v>
      </c>
      <c r="K60" s="769">
        <v>56</v>
      </c>
      <c r="L60" s="769">
        <v>28</v>
      </c>
      <c r="M60" s="769">
        <v>24</v>
      </c>
      <c r="N60" s="769">
        <v>60</v>
      </c>
      <c r="O60" s="769">
        <v>78</v>
      </c>
      <c r="P60" s="769">
        <v>112</v>
      </c>
      <c r="Q60" s="769">
        <v>75</v>
      </c>
      <c r="R60" s="769">
        <v>89</v>
      </c>
      <c r="S60" s="769">
        <v>297</v>
      </c>
      <c r="T60" s="769">
        <v>0</v>
      </c>
      <c r="U60" s="769">
        <v>1057</v>
      </c>
      <c r="V60" s="490"/>
      <c r="W60" s="491"/>
      <c r="X60" s="349"/>
    </row>
    <row r="61" spans="1:40" ht="15">
      <c r="A61" s="963"/>
      <c r="B61" s="256" t="s">
        <v>1108</v>
      </c>
      <c r="C61" s="769">
        <v>303</v>
      </c>
      <c r="D61" s="769">
        <v>251</v>
      </c>
      <c r="E61" s="769">
        <v>183</v>
      </c>
      <c r="F61" s="769">
        <v>171</v>
      </c>
      <c r="G61" s="769">
        <v>225</v>
      </c>
      <c r="H61" s="769">
        <v>190</v>
      </c>
      <c r="I61" s="769">
        <v>175</v>
      </c>
      <c r="J61" s="769">
        <v>189</v>
      </c>
      <c r="K61" s="769">
        <v>186</v>
      </c>
      <c r="L61" s="769">
        <v>213</v>
      </c>
      <c r="M61" s="769">
        <v>215</v>
      </c>
      <c r="N61" s="769">
        <v>242</v>
      </c>
      <c r="O61" s="769">
        <v>263</v>
      </c>
      <c r="P61" s="769">
        <v>236</v>
      </c>
      <c r="Q61" s="769">
        <v>216</v>
      </c>
      <c r="R61" s="769">
        <v>132</v>
      </c>
      <c r="S61" s="769">
        <v>147</v>
      </c>
      <c r="T61" s="769">
        <v>0</v>
      </c>
      <c r="U61" s="769">
        <v>3537</v>
      </c>
      <c r="V61" s="490"/>
      <c r="W61" s="491"/>
      <c r="X61" s="490"/>
    </row>
    <row r="62" spans="1:40" ht="6" customHeight="1">
      <c r="A62" s="963"/>
      <c r="B62" s="256"/>
      <c r="C62" s="777"/>
      <c r="D62" s="777"/>
      <c r="E62" s="777"/>
      <c r="F62" s="777"/>
      <c r="G62" s="777"/>
      <c r="H62" s="777"/>
      <c r="I62" s="777"/>
      <c r="J62" s="777"/>
      <c r="K62" s="777"/>
      <c r="L62" s="777"/>
      <c r="M62" s="777"/>
      <c r="N62" s="777"/>
      <c r="O62" s="777"/>
      <c r="P62" s="777"/>
      <c r="Q62" s="777"/>
      <c r="R62" s="777"/>
      <c r="S62" s="777"/>
      <c r="T62" s="777"/>
      <c r="U62" s="777"/>
      <c r="V62" s="490"/>
      <c r="W62" s="491"/>
      <c r="X62" s="490"/>
    </row>
    <row r="63" spans="1:40" ht="15">
      <c r="A63" s="963"/>
      <c r="B63" s="251" t="s">
        <v>1109</v>
      </c>
      <c r="C63" s="784">
        <v>5785</v>
      </c>
      <c r="D63" s="784">
        <v>6834</v>
      </c>
      <c r="E63" s="784">
        <v>4858</v>
      </c>
      <c r="F63" s="784">
        <v>5187</v>
      </c>
      <c r="G63" s="784">
        <v>6616</v>
      </c>
      <c r="H63" s="784">
        <v>7443</v>
      </c>
      <c r="I63" s="784">
        <v>6742</v>
      </c>
      <c r="J63" s="784">
        <v>6619</v>
      </c>
      <c r="K63" s="784">
        <v>6617</v>
      </c>
      <c r="L63" s="784">
        <v>7823</v>
      </c>
      <c r="M63" s="784">
        <v>9307</v>
      </c>
      <c r="N63" s="784">
        <v>28091</v>
      </c>
      <c r="O63" s="784">
        <v>34930</v>
      </c>
      <c r="P63" s="784">
        <v>42108</v>
      </c>
      <c r="Q63" s="784">
        <v>39259</v>
      </c>
      <c r="R63" s="784">
        <v>29394</v>
      </c>
      <c r="S63" s="784">
        <v>37078</v>
      </c>
      <c r="T63" s="784">
        <v>8</v>
      </c>
      <c r="U63" s="768">
        <v>284699</v>
      </c>
      <c r="V63" s="490"/>
      <c r="W63" s="491"/>
      <c r="X63" s="490"/>
    </row>
    <row r="64" spans="1:40" ht="15">
      <c r="A64" s="963"/>
      <c r="B64" s="256" t="s">
        <v>1110</v>
      </c>
      <c r="C64" s="769">
        <v>116</v>
      </c>
      <c r="D64" s="769">
        <v>86</v>
      </c>
      <c r="E64" s="769">
        <v>65</v>
      </c>
      <c r="F64" s="769">
        <v>59</v>
      </c>
      <c r="G64" s="769">
        <v>76</v>
      </c>
      <c r="H64" s="769">
        <v>56</v>
      </c>
      <c r="I64" s="769">
        <v>32</v>
      </c>
      <c r="J64" s="769">
        <v>65</v>
      </c>
      <c r="K64" s="769">
        <v>80</v>
      </c>
      <c r="L64" s="769">
        <v>88</v>
      </c>
      <c r="M64" s="769">
        <v>91</v>
      </c>
      <c r="N64" s="769">
        <v>120</v>
      </c>
      <c r="O64" s="769">
        <v>128</v>
      </c>
      <c r="P64" s="769">
        <v>159</v>
      </c>
      <c r="Q64" s="769">
        <v>142</v>
      </c>
      <c r="R64" s="769">
        <v>115</v>
      </c>
      <c r="S64" s="769">
        <v>162</v>
      </c>
      <c r="T64" s="769"/>
      <c r="U64" s="769">
        <v>1640</v>
      </c>
      <c r="V64" s="490"/>
      <c r="W64" s="491"/>
      <c r="X64" s="490"/>
    </row>
    <row r="65" spans="1:24" ht="15">
      <c r="A65" s="963"/>
      <c r="B65" s="256" t="s">
        <v>1248</v>
      </c>
      <c r="C65" s="769">
        <v>576</v>
      </c>
      <c r="D65" s="769">
        <v>1830</v>
      </c>
      <c r="E65" s="769">
        <v>1456</v>
      </c>
      <c r="F65" s="769">
        <v>728</v>
      </c>
      <c r="G65" s="769">
        <v>515</v>
      </c>
      <c r="H65" s="769">
        <v>464</v>
      </c>
      <c r="I65" s="769">
        <v>423</v>
      </c>
      <c r="J65" s="769">
        <v>586</v>
      </c>
      <c r="K65" s="769">
        <v>606</v>
      </c>
      <c r="L65" s="769">
        <v>806</v>
      </c>
      <c r="M65" s="769">
        <v>1186</v>
      </c>
      <c r="N65" s="769">
        <v>17988</v>
      </c>
      <c r="O65" s="769">
        <v>23179</v>
      </c>
      <c r="P65" s="769">
        <v>28471</v>
      </c>
      <c r="Q65" s="769">
        <v>24882</v>
      </c>
      <c r="R65" s="769">
        <v>16419</v>
      </c>
      <c r="S65" s="769">
        <v>13552</v>
      </c>
      <c r="T65" s="769">
        <v>2</v>
      </c>
      <c r="U65" s="769">
        <v>133669</v>
      </c>
      <c r="V65" s="490"/>
      <c r="W65" s="491"/>
      <c r="X65" s="490"/>
    </row>
    <row r="66" spans="1:24" ht="15">
      <c r="A66" s="963"/>
      <c r="B66" s="256" t="s">
        <v>1249</v>
      </c>
      <c r="C66" s="769"/>
      <c r="D66" s="769"/>
      <c r="E66" s="769"/>
      <c r="F66" s="769"/>
      <c r="G66" s="769"/>
      <c r="H66" s="769"/>
      <c r="I66" s="769"/>
      <c r="J66" s="769"/>
      <c r="K66" s="769"/>
      <c r="L66" s="769"/>
      <c r="M66" s="769"/>
      <c r="N66" s="769"/>
      <c r="O66" s="769"/>
      <c r="P66" s="769">
        <v>2</v>
      </c>
      <c r="Q66" s="769"/>
      <c r="R66" s="769"/>
      <c r="S66" s="769"/>
      <c r="T66" s="769"/>
      <c r="U66" s="769">
        <v>2</v>
      </c>
      <c r="V66" s="490"/>
      <c r="W66" s="491"/>
      <c r="X66" s="490"/>
    </row>
    <row r="67" spans="1:24" ht="15">
      <c r="A67" s="963"/>
      <c r="B67" s="256" t="s">
        <v>1113</v>
      </c>
      <c r="C67" s="770">
        <v>84</v>
      </c>
      <c r="D67" s="770"/>
      <c r="E67" s="770"/>
      <c r="F67" s="770"/>
      <c r="G67" s="770"/>
      <c r="H67" s="770"/>
      <c r="I67" s="770"/>
      <c r="J67" s="770"/>
      <c r="K67" s="770"/>
      <c r="L67" s="770"/>
      <c r="M67" s="770"/>
      <c r="N67" s="770"/>
      <c r="O67" s="770"/>
      <c r="P67" s="770"/>
      <c r="Q67" s="770"/>
      <c r="R67" s="770"/>
      <c r="S67" s="770"/>
      <c r="T67" s="770"/>
      <c r="U67" s="770">
        <v>84</v>
      </c>
      <c r="V67" s="490"/>
      <c r="W67" s="491"/>
      <c r="X67" s="490"/>
    </row>
    <row r="68" spans="1:24" ht="15">
      <c r="A68" s="963"/>
      <c r="B68" s="256" t="s">
        <v>1250</v>
      </c>
      <c r="C68" s="769">
        <v>0</v>
      </c>
      <c r="D68" s="769"/>
      <c r="E68" s="769"/>
      <c r="F68" s="769"/>
      <c r="G68" s="769"/>
      <c r="H68" s="769"/>
      <c r="I68" s="769"/>
      <c r="J68" s="769"/>
      <c r="K68" s="769"/>
      <c r="L68" s="769"/>
      <c r="M68" s="769"/>
      <c r="N68" s="769"/>
      <c r="O68" s="769"/>
      <c r="P68" s="769"/>
      <c r="Q68" s="769"/>
      <c r="R68" s="769"/>
      <c r="S68" s="769"/>
      <c r="T68" s="769"/>
      <c r="U68" s="769">
        <v>0</v>
      </c>
      <c r="V68" s="490"/>
      <c r="W68" s="491"/>
      <c r="X68" s="490"/>
    </row>
    <row r="69" spans="1:24" ht="15">
      <c r="A69" s="963"/>
      <c r="B69" s="256" t="s">
        <v>1115</v>
      </c>
      <c r="C69" s="769">
        <v>3161</v>
      </c>
      <c r="D69" s="769">
        <v>3571</v>
      </c>
      <c r="E69" s="769">
        <v>1647</v>
      </c>
      <c r="F69" s="769">
        <v>2413</v>
      </c>
      <c r="G69" s="769">
        <v>2314</v>
      </c>
      <c r="H69" s="769">
        <v>2502</v>
      </c>
      <c r="I69" s="769">
        <v>2231</v>
      </c>
      <c r="J69" s="769">
        <v>2221</v>
      </c>
      <c r="K69" s="769">
        <v>2131</v>
      </c>
      <c r="L69" s="769">
        <v>2534</v>
      </c>
      <c r="M69" s="769">
        <v>3249</v>
      </c>
      <c r="N69" s="769">
        <v>3806</v>
      </c>
      <c r="O69" s="769">
        <v>3598</v>
      </c>
      <c r="P69" s="769">
        <v>3544</v>
      </c>
      <c r="Q69" s="769">
        <v>3153</v>
      </c>
      <c r="R69" s="769">
        <v>2323</v>
      </c>
      <c r="S69" s="769">
        <v>2041</v>
      </c>
      <c r="T69" s="769">
        <v>6</v>
      </c>
      <c r="U69" s="769">
        <v>46445</v>
      </c>
      <c r="V69" s="490"/>
      <c r="W69" s="491"/>
      <c r="X69" s="490"/>
    </row>
    <row r="70" spans="1:24" ht="15">
      <c r="A70" s="963"/>
      <c r="B70" s="256" t="s">
        <v>1117</v>
      </c>
      <c r="C70" s="769">
        <v>1175</v>
      </c>
      <c r="D70" s="769">
        <v>276</v>
      </c>
      <c r="E70" s="769">
        <v>142</v>
      </c>
      <c r="F70" s="769">
        <v>666</v>
      </c>
      <c r="G70" s="769">
        <v>1279</v>
      </c>
      <c r="H70" s="769">
        <v>847</v>
      </c>
      <c r="I70" s="769">
        <v>957</v>
      </c>
      <c r="J70" s="769">
        <v>1131</v>
      </c>
      <c r="K70" s="769">
        <v>1508</v>
      </c>
      <c r="L70" s="769">
        <v>2036</v>
      </c>
      <c r="M70" s="769">
        <v>2503</v>
      </c>
      <c r="N70" s="769">
        <v>3087</v>
      </c>
      <c r="O70" s="769">
        <v>4135</v>
      </c>
      <c r="P70" s="769">
        <v>5443</v>
      </c>
      <c r="Q70" s="769">
        <v>6565</v>
      </c>
      <c r="R70" s="769">
        <v>6053</v>
      </c>
      <c r="S70" s="769">
        <v>12604</v>
      </c>
      <c r="T70" s="769"/>
      <c r="U70" s="769">
        <v>50407</v>
      </c>
      <c r="V70" s="490"/>
      <c r="W70" s="491"/>
      <c r="X70" s="490"/>
    </row>
    <row r="71" spans="1:24" ht="15">
      <c r="A71" s="963"/>
      <c r="B71" s="256" t="s">
        <v>1116</v>
      </c>
      <c r="C71" s="769">
        <v>673</v>
      </c>
      <c r="D71" s="769">
        <v>1071</v>
      </c>
      <c r="E71" s="769">
        <v>1548</v>
      </c>
      <c r="F71" s="769">
        <v>1321</v>
      </c>
      <c r="G71" s="769">
        <v>2432</v>
      </c>
      <c r="H71" s="769">
        <v>3574</v>
      </c>
      <c r="I71" s="769">
        <v>3099</v>
      </c>
      <c r="J71" s="769">
        <v>2616</v>
      </c>
      <c r="K71" s="769">
        <v>2292</v>
      </c>
      <c r="L71" s="769">
        <v>2359</v>
      </c>
      <c r="M71" s="769">
        <v>2278</v>
      </c>
      <c r="N71" s="769">
        <v>3090</v>
      </c>
      <c r="O71" s="769">
        <v>3890</v>
      </c>
      <c r="P71" s="769">
        <v>4489</v>
      </c>
      <c r="Q71" s="769">
        <v>4517</v>
      </c>
      <c r="R71" s="769">
        <v>4484</v>
      </c>
      <c r="S71" s="769">
        <v>8719</v>
      </c>
      <c r="T71" s="769"/>
      <c r="U71" s="769">
        <v>52452</v>
      </c>
      <c r="V71" s="490"/>
      <c r="W71" s="491"/>
      <c r="X71" s="349"/>
    </row>
    <row r="72" spans="1:24" ht="15">
      <c r="A72" s="456"/>
      <c r="B72" s="373"/>
      <c r="C72" s="777"/>
      <c r="D72" s="777"/>
      <c r="E72" s="777"/>
      <c r="F72" s="777"/>
      <c r="G72" s="777"/>
      <c r="H72" s="777"/>
      <c r="I72" s="777"/>
      <c r="J72" s="777"/>
      <c r="K72" s="777"/>
      <c r="L72" s="777"/>
      <c r="M72" s="777"/>
      <c r="N72" s="777"/>
      <c r="O72" s="777"/>
      <c r="P72" s="777"/>
      <c r="Q72" s="777"/>
      <c r="R72" s="777"/>
      <c r="S72" s="777"/>
      <c r="T72" s="777"/>
      <c r="U72" s="777"/>
      <c r="V72" s="490"/>
      <c r="W72" s="491"/>
      <c r="X72" s="349"/>
    </row>
    <row r="73" spans="1:24" ht="15">
      <c r="A73" s="439"/>
      <c r="B73" s="295" t="s">
        <v>26</v>
      </c>
      <c r="C73" s="783">
        <v>1531291</v>
      </c>
      <c r="D73" s="783">
        <v>824399</v>
      </c>
      <c r="E73" s="783">
        <v>693695</v>
      </c>
      <c r="F73" s="783">
        <v>934602</v>
      </c>
      <c r="G73" s="783">
        <v>1078940</v>
      </c>
      <c r="H73" s="783">
        <v>1109941</v>
      </c>
      <c r="I73" s="783">
        <v>953333</v>
      </c>
      <c r="J73" s="783">
        <v>973364</v>
      </c>
      <c r="K73" s="783">
        <v>1016240</v>
      </c>
      <c r="L73" s="783">
        <v>1183242</v>
      </c>
      <c r="M73" s="783">
        <v>1399959</v>
      </c>
      <c r="N73" s="783">
        <v>1560651</v>
      </c>
      <c r="O73" s="783">
        <v>1482643</v>
      </c>
      <c r="P73" s="783">
        <v>1563097</v>
      </c>
      <c r="Q73" s="783">
        <v>1398821</v>
      </c>
      <c r="R73" s="783">
        <v>1050012</v>
      </c>
      <c r="S73" s="783">
        <v>1324779</v>
      </c>
      <c r="T73" s="783">
        <v>972</v>
      </c>
      <c r="U73" s="773">
        <v>20079981</v>
      </c>
      <c r="V73" s="490"/>
      <c r="W73" s="492"/>
      <c r="X73" s="349"/>
    </row>
    <row r="74" spans="1:24">
      <c r="V74" s="349"/>
      <c r="W74" s="349"/>
      <c r="X74" s="349"/>
    </row>
    <row r="75" spans="1:24" ht="15">
      <c r="A75" s="881" t="s">
        <v>1255</v>
      </c>
      <c r="B75" s="881"/>
      <c r="C75" s="881"/>
      <c r="D75" s="881"/>
      <c r="E75" s="881"/>
      <c r="F75" s="881"/>
      <c r="G75" s="881"/>
      <c r="H75" s="881"/>
      <c r="I75" s="881"/>
      <c r="J75" s="881"/>
      <c r="K75" s="881"/>
      <c r="L75" s="881"/>
      <c r="M75" s="881"/>
      <c r="N75" s="881"/>
      <c r="O75" s="881"/>
      <c r="P75" s="881"/>
      <c r="Q75" s="881"/>
      <c r="R75" s="881"/>
      <c r="S75" s="881"/>
      <c r="T75" s="881"/>
      <c r="U75" s="881"/>
      <c r="V75" s="349"/>
      <c r="W75" s="349"/>
      <c r="X75" s="349"/>
    </row>
    <row r="76" spans="1:24">
      <c r="A76" s="912" t="s">
        <v>1256</v>
      </c>
      <c r="B76" s="912"/>
      <c r="C76" s="912"/>
      <c r="D76" s="912"/>
      <c r="E76" s="912"/>
      <c r="F76" s="912"/>
      <c r="G76" s="912"/>
      <c r="H76" s="912"/>
      <c r="I76" s="912"/>
      <c r="J76" s="912"/>
      <c r="K76" s="912"/>
      <c r="L76" s="912"/>
      <c r="M76" s="912"/>
      <c r="N76" s="912"/>
      <c r="O76" s="912"/>
      <c r="P76" s="912"/>
      <c r="Q76" s="912"/>
      <c r="R76" s="912"/>
      <c r="S76" s="912"/>
      <c r="T76" s="912"/>
      <c r="U76" s="912"/>
      <c r="V76" s="349"/>
      <c r="W76" s="349"/>
      <c r="X76" s="349"/>
    </row>
    <row r="77" spans="1:24">
      <c r="A77" s="913" t="s">
        <v>1239</v>
      </c>
      <c r="B77" s="913"/>
      <c r="C77" s="913"/>
      <c r="D77" s="913"/>
      <c r="E77" s="913"/>
      <c r="F77" s="913"/>
      <c r="G77" s="913"/>
      <c r="H77" s="913"/>
      <c r="I77" s="913"/>
      <c r="J77" s="913"/>
      <c r="K77" s="913"/>
      <c r="L77" s="913"/>
      <c r="M77" s="913"/>
      <c r="N77" s="913"/>
      <c r="O77" s="913"/>
      <c r="P77" s="913"/>
      <c r="Q77" s="913"/>
      <c r="R77" s="913"/>
      <c r="S77" s="913"/>
      <c r="T77" s="913"/>
      <c r="U77" s="913"/>
      <c r="V77" s="349"/>
      <c r="W77" s="349"/>
      <c r="X77" s="349"/>
    </row>
    <row r="78" spans="1:24">
      <c r="A78" s="912" t="s">
        <v>1609</v>
      </c>
      <c r="B78" s="912"/>
      <c r="C78" s="912"/>
      <c r="D78" s="912"/>
      <c r="E78" s="912"/>
      <c r="F78" s="912"/>
      <c r="G78" s="912"/>
      <c r="H78" s="912"/>
      <c r="I78" s="912"/>
      <c r="J78" s="912"/>
      <c r="K78" s="912"/>
      <c r="L78" s="912"/>
      <c r="M78" s="912"/>
      <c r="N78" s="912"/>
      <c r="O78" s="912"/>
      <c r="P78" s="912"/>
      <c r="Q78" s="912"/>
      <c r="R78" s="912"/>
      <c r="S78" s="912"/>
      <c r="T78" s="912"/>
      <c r="U78" s="912"/>
      <c r="V78" s="349"/>
      <c r="W78" s="349"/>
      <c r="X78" s="349"/>
    </row>
    <row r="79" spans="1:24">
      <c r="A79" s="953" t="s">
        <v>1131</v>
      </c>
      <c r="B79" s="953"/>
      <c r="C79" s="953"/>
      <c r="D79" s="953"/>
      <c r="E79" s="953"/>
      <c r="F79" s="953"/>
      <c r="G79" s="953"/>
      <c r="H79" s="953"/>
      <c r="I79" s="953"/>
      <c r="J79" s="953"/>
      <c r="K79" s="953"/>
      <c r="L79" s="953"/>
      <c r="M79" s="953"/>
      <c r="N79" s="953"/>
      <c r="O79" s="953"/>
      <c r="P79" s="953"/>
      <c r="Q79" s="953"/>
      <c r="R79" s="953"/>
      <c r="S79" s="953"/>
      <c r="T79" s="953"/>
      <c r="U79" s="953"/>
      <c r="V79" s="349"/>
      <c r="W79" s="349"/>
      <c r="X79" s="349"/>
    </row>
    <row r="80" spans="1:24" ht="15" thickBot="1">
      <c r="A80" s="144"/>
      <c r="B80" s="144"/>
      <c r="C80" s="144"/>
      <c r="D80" s="144"/>
      <c r="E80" s="144"/>
      <c r="F80" s="144"/>
      <c r="G80" s="144"/>
      <c r="H80" s="144"/>
      <c r="I80" s="144"/>
      <c r="J80" s="144"/>
      <c r="K80" s="144"/>
      <c r="L80" s="144"/>
      <c r="M80" s="144"/>
      <c r="N80" s="144"/>
      <c r="O80" s="144"/>
      <c r="P80" s="144"/>
      <c r="Q80" s="144"/>
      <c r="R80" s="144"/>
      <c r="S80" s="144"/>
      <c r="T80" s="144"/>
      <c r="U80" s="144"/>
      <c r="V80" s="349"/>
      <c r="W80" s="349"/>
      <c r="X80" s="349"/>
    </row>
    <row r="81" spans="1:43">
      <c r="A81" s="959" t="s">
        <v>1240</v>
      </c>
      <c r="B81" s="959" t="s">
        <v>1252</v>
      </c>
      <c r="C81" s="961" t="s">
        <v>1242</v>
      </c>
      <c r="D81" s="961"/>
      <c r="E81" s="961"/>
      <c r="F81" s="961"/>
      <c r="G81" s="961"/>
      <c r="H81" s="961"/>
      <c r="I81" s="961"/>
      <c r="J81" s="961"/>
      <c r="K81" s="961"/>
      <c r="L81" s="961"/>
      <c r="M81" s="961"/>
      <c r="N81" s="961"/>
      <c r="O81" s="961"/>
      <c r="P81" s="961"/>
      <c r="Q81" s="961"/>
      <c r="R81" s="961"/>
      <c r="S81" s="961"/>
      <c r="T81" s="453"/>
      <c r="U81" s="959" t="s">
        <v>108</v>
      </c>
      <c r="V81" s="349"/>
      <c r="W81" s="489"/>
      <c r="X81" s="490"/>
    </row>
    <row r="82" spans="1:43">
      <c r="A82" s="960"/>
      <c r="B82" s="960"/>
      <c r="C82" s="454" t="s">
        <v>1243</v>
      </c>
      <c r="D82" s="454" t="s">
        <v>1244</v>
      </c>
      <c r="E82" s="454" t="s">
        <v>11</v>
      </c>
      <c r="F82" s="454" t="s">
        <v>12</v>
      </c>
      <c r="G82" s="454" t="s">
        <v>13</v>
      </c>
      <c r="H82" s="454" t="s">
        <v>14</v>
      </c>
      <c r="I82" s="454" t="s">
        <v>15</v>
      </c>
      <c r="J82" s="454" t="s">
        <v>16</v>
      </c>
      <c r="K82" s="454" t="s">
        <v>17</v>
      </c>
      <c r="L82" s="454" t="s">
        <v>18</v>
      </c>
      <c r="M82" s="454" t="s">
        <v>19</v>
      </c>
      <c r="N82" s="454" t="s">
        <v>20</v>
      </c>
      <c r="O82" s="454" t="s">
        <v>21</v>
      </c>
      <c r="P82" s="454" t="s">
        <v>22</v>
      </c>
      <c r="Q82" s="454" t="s">
        <v>23</v>
      </c>
      <c r="R82" s="454" t="s">
        <v>24</v>
      </c>
      <c r="S82" s="454" t="s">
        <v>867</v>
      </c>
      <c r="T82" s="455" t="s">
        <v>1245</v>
      </c>
      <c r="U82" s="960"/>
      <c r="V82" s="349"/>
      <c r="W82" s="489"/>
      <c r="X82" s="490"/>
    </row>
    <row r="83" spans="1:43" ht="15" customHeight="1">
      <c r="A83" s="962" t="s">
        <v>8</v>
      </c>
      <c r="B83" s="251" t="s">
        <v>1059</v>
      </c>
      <c r="C83" s="774">
        <v>12841644.619999999</v>
      </c>
      <c r="D83" s="774">
        <v>6187712.9100000001</v>
      </c>
      <c r="E83" s="774">
        <v>3991742.86</v>
      </c>
      <c r="F83" s="774">
        <v>3957203.06</v>
      </c>
      <c r="G83" s="774">
        <v>4477070.13</v>
      </c>
      <c r="H83" s="774">
        <v>4633969.72</v>
      </c>
      <c r="I83" s="774">
        <v>3961847.09</v>
      </c>
      <c r="J83" s="774">
        <v>3726583.38</v>
      </c>
      <c r="K83" s="774">
        <v>3652932.27</v>
      </c>
      <c r="L83" s="774">
        <v>4106759.77</v>
      </c>
      <c r="M83" s="774">
        <v>4679154.92</v>
      </c>
      <c r="N83" s="774">
        <v>4981529.72</v>
      </c>
      <c r="O83" s="774">
        <v>4632640.41</v>
      </c>
      <c r="P83" s="774">
        <v>4766506.66</v>
      </c>
      <c r="Q83" s="774">
        <v>4201305.7699999996</v>
      </c>
      <c r="R83" s="774">
        <v>3107356.2</v>
      </c>
      <c r="S83" s="774">
        <v>3557027.95</v>
      </c>
      <c r="T83" s="774">
        <v>4899.1000000000004</v>
      </c>
      <c r="U83" s="774">
        <v>81467886.540000007</v>
      </c>
      <c r="V83" s="489"/>
      <c r="W83" s="491"/>
      <c r="X83" s="491"/>
      <c r="Y83" s="254"/>
      <c r="Z83" s="254"/>
      <c r="AA83" s="254"/>
      <c r="AB83" s="254"/>
      <c r="AC83" s="254"/>
      <c r="AD83" s="254"/>
      <c r="AE83" s="254"/>
      <c r="AF83" s="254"/>
      <c r="AG83" s="254"/>
      <c r="AH83" s="254"/>
      <c r="AI83" s="254"/>
      <c r="AJ83" s="254"/>
      <c r="AK83" s="254"/>
      <c r="AL83" s="254"/>
      <c r="AM83" s="254"/>
      <c r="AN83" s="254"/>
      <c r="AO83" s="254"/>
      <c r="AP83" s="254"/>
      <c r="AQ83" s="254"/>
    </row>
    <row r="84" spans="1:43" ht="15">
      <c r="A84" s="963"/>
      <c r="B84" s="256" t="s">
        <v>1060</v>
      </c>
      <c r="C84" s="775">
        <v>12783034.75</v>
      </c>
      <c r="D84" s="775">
        <v>6180359.9199999999</v>
      </c>
      <c r="E84" s="775">
        <v>3987498.68</v>
      </c>
      <c r="F84" s="775">
        <v>3947646.37</v>
      </c>
      <c r="G84" s="775">
        <v>4466724.3099999996</v>
      </c>
      <c r="H84" s="775">
        <v>4624631.2300000004</v>
      </c>
      <c r="I84" s="775">
        <v>3950050.94</v>
      </c>
      <c r="J84" s="775">
        <v>3716053.98</v>
      </c>
      <c r="K84" s="775">
        <v>3640843.6</v>
      </c>
      <c r="L84" s="775">
        <v>4090390.77</v>
      </c>
      <c r="M84" s="775">
        <v>4658284.5599999996</v>
      </c>
      <c r="N84" s="775">
        <v>4953402.3099999996</v>
      </c>
      <c r="O84" s="775">
        <v>4595191.3499999996</v>
      </c>
      <c r="P84" s="775">
        <v>4719394.25</v>
      </c>
      <c r="Q84" s="775">
        <v>4146443.61</v>
      </c>
      <c r="R84" s="775">
        <v>3057418.59</v>
      </c>
      <c r="S84" s="775">
        <v>3420341.76</v>
      </c>
      <c r="T84" s="775">
        <v>4899.1000000000004</v>
      </c>
      <c r="U84" s="776">
        <v>80942610.079999998</v>
      </c>
      <c r="V84" s="489"/>
      <c r="W84" s="491"/>
      <c r="X84" s="489"/>
      <c r="Y84" s="44"/>
      <c r="Z84" s="44"/>
      <c r="AA84" s="44"/>
      <c r="AB84" s="44"/>
      <c r="AC84" s="44"/>
      <c r="AD84" s="44"/>
      <c r="AE84" s="44"/>
      <c r="AF84" s="44"/>
      <c r="AG84" s="44"/>
      <c r="AH84" s="44"/>
      <c r="AI84" s="44"/>
      <c r="AJ84" s="44"/>
      <c r="AK84" s="44"/>
      <c r="AL84" s="44"/>
      <c r="AM84" s="44"/>
      <c r="AN84" s="44"/>
      <c r="AO84" s="44"/>
      <c r="AP84" s="44"/>
      <c r="AQ84" s="44"/>
    </row>
    <row r="85" spans="1:43" ht="15">
      <c r="A85" s="963"/>
      <c r="B85" s="256" t="s">
        <v>1061</v>
      </c>
      <c r="C85" s="775">
        <v>3166.41</v>
      </c>
      <c r="D85" s="775">
        <v>1469.12</v>
      </c>
      <c r="E85" s="775">
        <v>1381.81</v>
      </c>
      <c r="F85" s="775">
        <v>2025.39</v>
      </c>
      <c r="G85" s="775">
        <v>2240.64</v>
      </c>
      <c r="H85" s="775">
        <v>2781.64</v>
      </c>
      <c r="I85" s="775">
        <v>3928.92</v>
      </c>
      <c r="J85" s="775">
        <v>2684.64</v>
      </c>
      <c r="K85" s="775">
        <v>2821.54</v>
      </c>
      <c r="L85" s="775">
        <v>3345.44</v>
      </c>
      <c r="M85" s="775">
        <v>3561.59</v>
      </c>
      <c r="N85" s="775">
        <v>3972.36</v>
      </c>
      <c r="O85" s="775">
        <v>4961.8</v>
      </c>
      <c r="P85" s="775">
        <v>7533.73</v>
      </c>
      <c r="Q85" s="775">
        <v>8443.66</v>
      </c>
      <c r="R85" s="775">
        <v>10222.209999999999</v>
      </c>
      <c r="S85" s="775">
        <v>40178.86</v>
      </c>
      <c r="T85" s="775">
        <v>0</v>
      </c>
      <c r="U85" s="776">
        <v>104719.76</v>
      </c>
      <c r="V85" s="489"/>
      <c r="W85" s="491"/>
      <c r="X85" s="489"/>
      <c r="Y85" s="44"/>
      <c r="Z85" s="44"/>
      <c r="AA85" s="44"/>
      <c r="AB85" s="44"/>
      <c r="AC85" s="44"/>
      <c r="AD85" s="44"/>
      <c r="AE85" s="44"/>
      <c r="AF85" s="44"/>
      <c r="AG85" s="44"/>
      <c r="AH85" s="44"/>
      <c r="AI85" s="44"/>
      <c r="AJ85" s="44"/>
      <c r="AK85" s="44"/>
      <c r="AL85" s="44"/>
      <c r="AM85" s="44"/>
      <c r="AN85" s="44"/>
      <c r="AO85" s="44"/>
      <c r="AP85" s="44"/>
      <c r="AQ85" s="44"/>
    </row>
    <row r="86" spans="1:43" ht="15">
      <c r="A86" s="963"/>
      <c r="B86" s="256" t="s">
        <v>1062</v>
      </c>
      <c r="C86" s="775">
        <v>55443.46</v>
      </c>
      <c r="D86" s="775">
        <v>5883.87</v>
      </c>
      <c r="E86" s="775">
        <v>2862.37</v>
      </c>
      <c r="F86" s="775">
        <v>7531.3</v>
      </c>
      <c r="G86" s="775">
        <v>8105.18</v>
      </c>
      <c r="H86" s="775">
        <v>6556.85</v>
      </c>
      <c r="I86" s="775">
        <v>7867.23</v>
      </c>
      <c r="J86" s="775">
        <v>7844.76</v>
      </c>
      <c r="K86" s="775">
        <v>9267.1299999999992</v>
      </c>
      <c r="L86" s="775">
        <v>13023.56</v>
      </c>
      <c r="M86" s="775">
        <v>17308.77</v>
      </c>
      <c r="N86" s="775">
        <v>24155.05</v>
      </c>
      <c r="O86" s="775">
        <v>32487.26</v>
      </c>
      <c r="P86" s="775">
        <v>39578.68</v>
      </c>
      <c r="Q86" s="775">
        <v>46418.5</v>
      </c>
      <c r="R86" s="775">
        <v>39715.4</v>
      </c>
      <c r="S86" s="775">
        <v>96507.33</v>
      </c>
      <c r="T86" s="775">
        <v>0</v>
      </c>
      <c r="U86" s="776">
        <v>420556.7</v>
      </c>
      <c r="V86" s="489"/>
      <c r="W86" s="491"/>
      <c r="X86" s="489"/>
      <c r="Y86" s="44"/>
      <c r="Z86" s="44"/>
      <c r="AA86" s="44"/>
      <c r="AB86" s="44"/>
      <c r="AC86" s="44"/>
      <c r="AD86" s="44"/>
      <c r="AE86" s="44"/>
      <c r="AF86" s="44"/>
      <c r="AG86" s="44"/>
      <c r="AH86" s="44"/>
      <c r="AI86" s="44"/>
      <c r="AJ86" s="44"/>
      <c r="AK86" s="44"/>
      <c r="AL86" s="44"/>
      <c r="AM86" s="44"/>
      <c r="AN86" s="44"/>
      <c r="AO86" s="44"/>
      <c r="AP86" s="44"/>
      <c r="AQ86" s="44"/>
    </row>
    <row r="87" spans="1:43" ht="6" customHeight="1">
      <c r="A87" s="963"/>
      <c r="B87" s="256"/>
      <c r="C87"/>
      <c r="D87"/>
      <c r="E87"/>
      <c r="F87"/>
      <c r="G87"/>
      <c r="H87"/>
      <c r="I87"/>
      <c r="J87"/>
      <c r="K87"/>
      <c r="L87"/>
      <c r="M87"/>
      <c r="N87"/>
      <c r="O87"/>
      <c r="P87"/>
      <c r="Q87"/>
      <c r="R87"/>
      <c r="S87"/>
      <c r="T87"/>
      <c r="U87"/>
      <c r="V87" s="489"/>
      <c r="W87" s="491"/>
      <c r="X87" s="489"/>
      <c r="Y87" s="44"/>
      <c r="Z87" s="44"/>
      <c r="AA87" s="44"/>
      <c r="AB87" s="44"/>
      <c r="AC87" s="44"/>
      <c r="AD87" s="44"/>
      <c r="AE87" s="44"/>
      <c r="AF87" s="44"/>
      <c r="AG87" s="44"/>
      <c r="AH87" s="44"/>
      <c r="AI87" s="44"/>
      <c r="AJ87" s="44"/>
      <c r="AK87" s="44"/>
      <c r="AL87" s="44"/>
      <c r="AM87" s="44"/>
      <c r="AN87" s="44"/>
      <c r="AO87" s="44"/>
      <c r="AP87" s="44"/>
      <c r="AQ87" s="44"/>
    </row>
    <row r="88" spans="1:43" ht="15">
      <c r="A88" s="963"/>
      <c r="B88" s="251" t="s">
        <v>1063</v>
      </c>
      <c r="C88" s="778">
        <v>3066041.83</v>
      </c>
      <c r="D88" s="778">
        <v>2016768.22</v>
      </c>
      <c r="E88" s="778">
        <v>2352462.5</v>
      </c>
      <c r="F88" s="778">
        <v>3850254.51</v>
      </c>
      <c r="G88" s="778">
        <v>4247047.57</v>
      </c>
      <c r="H88" s="778">
        <v>4236555.92</v>
      </c>
      <c r="I88" s="778">
        <v>3841382</v>
      </c>
      <c r="J88" s="778">
        <v>4079747.49</v>
      </c>
      <c r="K88" s="778">
        <v>4554221.6399999997</v>
      </c>
      <c r="L88" s="778">
        <v>5409063.71</v>
      </c>
      <c r="M88" s="778">
        <v>6550389.7400000002</v>
      </c>
      <c r="N88" s="778">
        <v>7449554.5599999996</v>
      </c>
      <c r="O88" s="778">
        <v>7286579.9400000004</v>
      </c>
      <c r="P88" s="778">
        <v>7744190.5700000003</v>
      </c>
      <c r="Q88" s="778">
        <v>7012910.4800000004</v>
      </c>
      <c r="R88" s="778">
        <v>5144135.3099999996</v>
      </c>
      <c r="S88" s="778">
        <v>5967585.2999999998</v>
      </c>
      <c r="T88" s="778">
        <v>5233.28</v>
      </c>
      <c r="U88" s="778">
        <v>84814124.569999993</v>
      </c>
      <c r="V88" s="489"/>
      <c r="W88" s="491"/>
      <c r="X88" s="491"/>
      <c r="Y88" s="254"/>
      <c r="Z88" s="254"/>
      <c r="AA88" s="254"/>
      <c r="AB88" s="254"/>
      <c r="AC88" s="254"/>
      <c r="AD88" s="254"/>
      <c r="AE88" s="254"/>
      <c r="AF88" s="254"/>
      <c r="AG88" s="254"/>
      <c r="AH88" s="254"/>
      <c r="AI88" s="254"/>
      <c r="AJ88" s="254"/>
      <c r="AK88" s="254"/>
      <c r="AL88" s="254"/>
      <c r="AM88" s="254"/>
      <c r="AN88" s="254"/>
      <c r="AO88" s="254"/>
      <c r="AP88" s="254"/>
      <c r="AQ88" s="254"/>
    </row>
    <row r="89" spans="1:43" ht="15">
      <c r="A89" s="963"/>
      <c r="B89" s="256" t="s">
        <v>1064</v>
      </c>
      <c r="C89" s="782">
        <v>1479207</v>
      </c>
      <c r="D89" s="782">
        <v>994451.46</v>
      </c>
      <c r="E89" s="782">
        <v>1044065.57</v>
      </c>
      <c r="F89" s="782">
        <v>1462092.55</v>
      </c>
      <c r="G89" s="782">
        <v>1490626.66</v>
      </c>
      <c r="H89" s="782">
        <v>1446463.6</v>
      </c>
      <c r="I89" s="782">
        <v>1292357.94</v>
      </c>
      <c r="J89" s="782">
        <v>1371757.37</v>
      </c>
      <c r="K89" s="782">
        <v>1652384.48</v>
      </c>
      <c r="L89" s="782">
        <v>2044066.88</v>
      </c>
      <c r="M89" s="782">
        <v>2526765.79</v>
      </c>
      <c r="N89" s="782">
        <v>2857195.4</v>
      </c>
      <c r="O89" s="782">
        <v>2796129.95</v>
      </c>
      <c r="P89" s="782">
        <v>2975234.52</v>
      </c>
      <c r="Q89" s="782">
        <v>2681394.2200000002</v>
      </c>
      <c r="R89" s="782">
        <v>1934610.48</v>
      </c>
      <c r="S89" s="782">
        <v>2460909.08</v>
      </c>
      <c r="T89" s="782">
        <v>1613.14</v>
      </c>
      <c r="U89" s="782">
        <v>32511326.09</v>
      </c>
      <c r="V89" s="489"/>
      <c r="W89" s="491"/>
      <c r="X89" s="489"/>
      <c r="Y89" s="44"/>
      <c r="Z89" s="44"/>
      <c r="AA89" s="44"/>
      <c r="AB89" s="44"/>
      <c r="AC89" s="44"/>
      <c r="AD89" s="44"/>
      <c r="AE89" s="44"/>
      <c r="AF89" s="44"/>
      <c r="AG89" s="44"/>
      <c r="AH89" s="44"/>
      <c r="AI89" s="44"/>
      <c r="AJ89" s="44"/>
      <c r="AK89" s="44"/>
      <c r="AL89" s="44"/>
      <c r="AM89" s="44"/>
      <c r="AN89" s="44"/>
      <c r="AO89" s="44"/>
      <c r="AP89" s="44"/>
      <c r="AQ89" s="44"/>
    </row>
    <row r="90" spans="1:43" ht="15">
      <c r="A90" s="963"/>
      <c r="B90" s="256" t="s">
        <v>1065</v>
      </c>
      <c r="C90" s="776">
        <v>1577626.15</v>
      </c>
      <c r="D90" s="776">
        <v>1005686.81</v>
      </c>
      <c r="E90" s="776">
        <v>1281255.43</v>
      </c>
      <c r="F90" s="776">
        <v>2331355.35</v>
      </c>
      <c r="G90" s="776">
        <v>2677424.04</v>
      </c>
      <c r="H90" s="776">
        <v>2703781.64</v>
      </c>
      <c r="I90" s="776">
        <v>2461891.63</v>
      </c>
      <c r="J90" s="776">
        <v>2610785.77</v>
      </c>
      <c r="K90" s="776">
        <v>2783390.06</v>
      </c>
      <c r="L90" s="776">
        <v>3216926.69</v>
      </c>
      <c r="M90" s="776">
        <v>3817416.62</v>
      </c>
      <c r="N90" s="776">
        <v>4325877.72</v>
      </c>
      <c r="O90" s="776">
        <v>4169310.65</v>
      </c>
      <c r="P90" s="776">
        <v>4409387.37</v>
      </c>
      <c r="Q90" s="776">
        <v>4007724.93</v>
      </c>
      <c r="R90" s="776">
        <v>2983136.54</v>
      </c>
      <c r="S90" s="776">
        <v>3283932.3</v>
      </c>
      <c r="T90" s="776">
        <v>3425.24</v>
      </c>
      <c r="U90" s="776">
        <v>49650334.939999998</v>
      </c>
      <c r="V90" s="489"/>
      <c r="W90" s="491"/>
      <c r="X90" s="489"/>
      <c r="Y90" s="44"/>
      <c r="Z90" s="44"/>
      <c r="AA90" s="44"/>
      <c r="AB90" s="44"/>
      <c r="AC90" s="44"/>
      <c r="AD90" s="44"/>
      <c r="AE90" s="44"/>
      <c r="AF90" s="44"/>
      <c r="AG90" s="44"/>
      <c r="AH90" s="44"/>
      <c r="AI90" s="44"/>
      <c r="AJ90" s="44"/>
      <c r="AK90" s="44"/>
      <c r="AL90" s="44"/>
      <c r="AM90" s="44"/>
      <c r="AN90" s="44"/>
      <c r="AO90" s="44"/>
      <c r="AP90" s="44"/>
      <c r="AQ90" s="44"/>
    </row>
    <row r="91" spans="1:43" ht="15">
      <c r="A91" s="963"/>
      <c r="B91" s="256" t="s">
        <v>1066</v>
      </c>
      <c r="C91" s="779">
        <v>9208.68</v>
      </c>
      <c r="D91" s="779">
        <v>16629.95</v>
      </c>
      <c r="E91" s="779">
        <v>27141.5</v>
      </c>
      <c r="F91" s="779">
        <v>56806.61</v>
      </c>
      <c r="G91" s="779">
        <v>78996.87</v>
      </c>
      <c r="H91" s="779">
        <v>86310.68</v>
      </c>
      <c r="I91" s="779">
        <v>87132.43</v>
      </c>
      <c r="J91" s="779">
        <v>97204.35</v>
      </c>
      <c r="K91" s="779">
        <v>118447.1</v>
      </c>
      <c r="L91" s="779">
        <v>148070.14000000001</v>
      </c>
      <c r="M91" s="779">
        <v>206207.33</v>
      </c>
      <c r="N91" s="779">
        <v>266481.44</v>
      </c>
      <c r="O91" s="779">
        <v>321139.34000000003</v>
      </c>
      <c r="P91" s="779">
        <v>359568.68</v>
      </c>
      <c r="Q91" s="779">
        <v>323791.33</v>
      </c>
      <c r="R91" s="779">
        <v>226388.29</v>
      </c>
      <c r="S91" s="779">
        <v>222743.92</v>
      </c>
      <c r="T91" s="779">
        <v>194.9</v>
      </c>
      <c r="U91" s="779">
        <v>2652463.54</v>
      </c>
      <c r="V91" s="489"/>
      <c r="W91" s="491"/>
      <c r="X91" s="489"/>
      <c r="Y91" s="44"/>
      <c r="Z91" s="44"/>
      <c r="AA91" s="44"/>
      <c r="AB91" s="44"/>
      <c r="AC91" s="44"/>
      <c r="AD91" s="44"/>
      <c r="AE91" s="44"/>
      <c r="AF91" s="44"/>
      <c r="AG91" s="44"/>
      <c r="AH91" s="44"/>
      <c r="AI91" s="44"/>
      <c r="AJ91" s="44"/>
      <c r="AK91" s="44"/>
      <c r="AL91" s="44"/>
      <c r="AM91" s="44"/>
      <c r="AN91" s="44"/>
      <c r="AO91" s="44"/>
      <c r="AP91" s="44"/>
      <c r="AQ91" s="44"/>
    </row>
    <row r="92" spans="1:43" ht="6" customHeight="1">
      <c r="A92" s="963"/>
      <c r="B92" s="256"/>
      <c r="C92"/>
      <c r="D92"/>
      <c r="E92"/>
      <c r="F92"/>
      <c r="G92"/>
      <c r="H92"/>
      <c r="I92"/>
      <c r="J92"/>
      <c r="K92"/>
      <c r="L92"/>
      <c r="M92"/>
      <c r="N92"/>
      <c r="O92"/>
      <c r="P92"/>
      <c r="Q92"/>
      <c r="R92"/>
      <c r="S92"/>
      <c r="T92"/>
      <c r="U92"/>
      <c r="V92" s="489"/>
      <c r="W92" s="491"/>
      <c r="X92" s="489"/>
      <c r="Y92" s="44"/>
      <c r="Z92" s="44"/>
      <c r="AA92" s="44"/>
      <c r="AB92" s="44"/>
      <c r="AC92" s="44"/>
      <c r="AD92" s="44"/>
      <c r="AE92" s="44"/>
      <c r="AF92" s="44"/>
      <c r="AG92" s="44"/>
      <c r="AH92" s="44"/>
      <c r="AI92" s="44"/>
      <c r="AJ92" s="44"/>
      <c r="AK92" s="44"/>
      <c r="AL92" s="44"/>
      <c r="AM92" s="44"/>
      <c r="AN92" s="44"/>
      <c r="AO92" s="44"/>
      <c r="AP92" s="44"/>
      <c r="AQ92" s="44"/>
    </row>
    <row r="93" spans="1:43" ht="15">
      <c r="A93" s="963"/>
      <c r="B93" s="251" t="s">
        <v>1067</v>
      </c>
      <c r="C93" s="780">
        <v>1059669.0519999999</v>
      </c>
      <c r="D93" s="780">
        <v>1347952.105</v>
      </c>
      <c r="E93" s="780">
        <v>1210339.1340000001</v>
      </c>
      <c r="F93" s="780">
        <v>1855010.3370000001</v>
      </c>
      <c r="G93" s="780">
        <v>2185690.3870000001</v>
      </c>
      <c r="H93" s="780">
        <v>2235536.6630000002</v>
      </c>
      <c r="I93" s="780">
        <v>1903148.048</v>
      </c>
      <c r="J93" s="780">
        <v>1938279.706</v>
      </c>
      <c r="K93" s="780">
        <v>2011998.202</v>
      </c>
      <c r="L93" s="780">
        <v>2342571.5610000002</v>
      </c>
      <c r="M93" s="780">
        <v>2812372.5980000002</v>
      </c>
      <c r="N93" s="780">
        <v>3145524.7089999998</v>
      </c>
      <c r="O93" s="780">
        <v>3115830.3169999998</v>
      </c>
      <c r="P93" s="780">
        <v>3359838.6850000001</v>
      </c>
      <c r="Q93" s="780">
        <v>3012856.335</v>
      </c>
      <c r="R93" s="780">
        <v>2228787.6349999998</v>
      </c>
      <c r="S93" s="780">
        <v>2430226.1549999998</v>
      </c>
      <c r="T93" s="780">
        <v>1446.57</v>
      </c>
      <c r="U93" s="781">
        <v>38197078.199000001</v>
      </c>
      <c r="V93" s="489"/>
      <c r="W93" s="491"/>
      <c r="X93" s="491"/>
      <c r="Y93" s="254"/>
      <c r="Z93" s="254"/>
      <c r="AA93" s="254"/>
      <c r="AB93" s="254"/>
      <c r="AC93" s="254"/>
      <c r="AD93" s="254"/>
      <c r="AE93" s="254"/>
      <c r="AF93" s="254"/>
      <c r="AG93" s="254"/>
      <c r="AH93" s="254"/>
      <c r="AI93" s="254"/>
      <c r="AJ93" s="254"/>
      <c r="AK93" s="254"/>
      <c r="AL93" s="254"/>
      <c r="AM93" s="254"/>
      <c r="AN93" s="254"/>
      <c r="AO93" s="254"/>
      <c r="AP93" s="254"/>
      <c r="AQ93" s="254"/>
    </row>
    <row r="94" spans="1:43" ht="15">
      <c r="A94" s="963"/>
      <c r="B94" s="256" t="s">
        <v>1068</v>
      </c>
      <c r="C94" s="782">
        <v>28264.43</v>
      </c>
      <c r="D94" s="782">
        <v>14471.38</v>
      </c>
      <c r="E94" s="782">
        <v>13919.23</v>
      </c>
      <c r="F94" s="782">
        <v>27396.76</v>
      </c>
      <c r="G94" s="782">
        <v>32072.17</v>
      </c>
      <c r="H94" s="782">
        <v>40512.97</v>
      </c>
      <c r="I94" s="782">
        <v>35171.4</v>
      </c>
      <c r="J94" s="782">
        <v>37214.300000000003</v>
      </c>
      <c r="K94" s="782">
        <v>61293.43</v>
      </c>
      <c r="L94" s="782">
        <v>78814.100000000006</v>
      </c>
      <c r="M94" s="782">
        <v>131486.65</v>
      </c>
      <c r="N94" s="782">
        <v>196458.09</v>
      </c>
      <c r="O94" s="782">
        <v>300732.95</v>
      </c>
      <c r="P94" s="782">
        <v>370792.06</v>
      </c>
      <c r="Q94" s="782">
        <v>399847.02</v>
      </c>
      <c r="R94" s="782">
        <v>276131.87</v>
      </c>
      <c r="S94" s="782">
        <v>256980.15</v>
      </c>
      <c r="T94" s="782">
        <v>61.08</v>
      </c>
      <c r="U94" s="782">
        <v>2301620.04</v>
      </c>
      <c r="V94" s="489"/>
      <c r="W94" s="491"/>
      <c r="X94" s="489"/>
      <c r="Y94" s="44"/>
      <c r="Z94" s="44"/>
      <c r="AA94" s="44"/>
      <c r="AB94" s="44"/>
      <c r="AC94" s="44"/>
      <c r="AD94" s="44"/>
      <c r="AE94" s="44"/>
      <c r="AF94" s="44"/>
      <c r="AG94" s="44"/>
      <c r="AH94" s="44"/>
      <c r="AI94" s="44"/>
      <c r="AJ94" s="44"/>
      <c r="AK94" s="44"/>
      <c r="AL94" s="44"/>
      <c r="AM94" s="44"/>
      <c r="AN94" s="44"/>
      <c r="AO94" s="44"/>
      <c r="AP94" s="44"/>
      <c r="AQ94" s="44"/>
    </row>
    <row r="95" spans="1:43" ht="15">
      <c r="A95" s="963"/>
      <c r="B95" s="256" t="s">
        <v>1069</v>
      </c>
      <c r="C95" s="775">
        <v>464683.32</v>
      </c>
      <c r="D95" s="775">
        <v>128119.27</v>
      </c>
      <c r="E95" s="775">
        <v>261928.71</v>
      </c>
      <c r="F95" s="775">
        <v>592280.63</v>
      </c>
      <c r="G95" s="775">
        <v>834561.97</v>
      </c>
      <c r="H95" s="775">
        <v>926547.58</v>
      </c>
      <c r="I95" s="775">
        <v>751555.98</v>
      </c>
      <c r="J95" s="775">
        <v>797611.51</v>
      </c>
      <c r="K95" s="775">
        <v>769305.73</v>
      </c>
      <c r="L95" s="775">
        <v>844457.26</v>
      </c>
      <c r="M95" s="775">
        <v>954030.88</v>
      </c>
      <c r="N95" s="775">
        <v>1005102.74</v>
      </c>
      <c r="O95" s="775">
        <v>859520.08</v>
      </c>
      <c r="P95" s="775">
        <v>837147.85</v>
      </c>
      <c r="Q95" s="775">
        <v>657761.72</v>
      </c>
      <c r="R95" s="775">
        <v>443843.15</v>
      </c>
      <c r="S95" s="775">
        <v>484798.69</v>
      </c>
      <c r="T95" s="775">
        <v>302.89</v>
      </c>
      <c r="U95" s="776">
        <v>11613559.960000001</v>
      </c>
      <c r="V95" s="489"/>
      <c r="W95" s="491"/>
      <c r="X95" s="489"/>
      <c r="Y95" s="44"/>
      <c r="Z95" s="44"/>
      <c r="AA95" s="44"/>
      <c r="AB95" s="44"/>
      <c r="AC95" s="44"/>
      <c r="AD95" s="44"/>
      <c r="AE95" s="44"/>
      <c r="AF95" s="44"/>
      <c r="AG95" s="44"/>
      <c r="AH95" s="44"/>
      <c r="AI95" s="44"/>
      <c r="AJ95" s="44"/>
      <c r="AK95" s="44"/>
      <c r="AL95" s="44"/>
      <c r="AM95" s="44"/>
      <c r="AN95" s="44"/>
      <c r="AO95" s="44"/>
      <c r="AP95" s="44"/>
      <c r="AQ95" s="44"/>
    </row>
    <row r="96" spans="1:43" ht="15">
      <c r="A96" s="963"/>
      <c r="B96" s="256" t="s">
        <v>1070</v>
      </c>
      <c r="C96" s="782">
        <v>279.77999999999997</v>
      </c>
      <c r="D96" s="782">
        <v>2.5099999999999998</v>
      </c>
      <c r="E96" s="782">
        <v>53.16</v>
      </c>
      <c r="F96" s="782">
        <v>3122.79</v>
      </c>
      <c r="G96" s="782">
        <v>990.81</v>
      </c>
      <c r="H96" s="782">
        <v>755.81</v>
      </c>
      <c r="I96" s="782">
        <v>260.73</v>
      </c>
      <c r="J96" s="782">
        <v>1242.54</v>
      </c>
      <c r="K96" s="782">
        <v>1996.84</v>
      </c>
      <c r="L96" s="782">
        <v>5881.96</v>
      </c>
      <c r="M96" s="782">
        <v>7695.54</v>
      </c>
      <c r="N96" s="782">
        <v>8289.4500000000007</v>
      </c>
      <c r="O96" s="782">
        <v>15204.26</v>
      </c>
      <c r="P96" s="782">
        <v>14994.24</v>
      </c>
      <c r="Q96" s="782">
        <v>21972.45</v>
      </c>
      <c r="R96" s="782">
        <v>19426.66</v>
      </c>
      <c r="S96" s="782">
        <v>22345.15</v>
      </c>
      <c r="T96" s="782">
        <v>0</v>
      </c>
      <c r="U96" s="782">
        <v>124514.68</v>
      </c>
      <c r="V96" s="489"/>
      <c r="W96" s="491"/>
      <c r="X96" s="489"/>
      <c r="Y96" s="44"/>
      <c r="Z96" s="44"/>
      <c r="AA96" s="44"/>
      <c r="AB96" s="44"/>
      <c r="AC96" s="44"/>
      <c r="AD96" s="44"/>
      <c r="AE96" s="44"/>
      <c r="AF96" s="44"/>
      <c r="AG96" s="44"/>
      <c r="AH96" s="44"/>
      <c r="AI96" s="44"/>
      <c r="AJ96" s="44"/>
      <c r="AK96" s="44"/>
      <c r="AL96" s="44"/>
      <c r="AM96" s="44"/>
      <c r="AN96" s="44"/>
      <c r="AO96" s="44"/>
      <c r="AP96" s="44"/>
      <c r="AQ96" s="44"/>
    </row>
    <row r="97" spans="1:43" ht="15">
      <c r="A97" s="963"/>
      <c r="B97" s="256" t="s">
        <v>1071</v>
      </c>
      <c r="C97" s="775">
        <v>2190.5100000000002</v>
      </c>
      <c r="D97" s="775">
        <v>14423.64</v>
      </c>
      <c r="E97" s="775">
        <v>19616.439999999999</v>
      </c>
      <c r="F97" s="775">
        <v>29659.360000000001</v>
      </c>
      <c r="G97" s="775">
        <v>25259.54</v>
      </c>
      <c r="H97" s="775">
        <v>30030.400000000001</v>
      </c>
      <c r="I97" s="775">
        <v>25006.89</v>
      </c>
      <c r="J97" s="775">
        <v>26407.439999999999</v>
      </c>
      <c r="K97" s="775">
        <v>21095.78</v>
      </c>
      <c r="L97" s="775">
        <v>24591.95</v>
      </c>
      <c r="M97" s="775">
        <v>22116.91</v>
      </c>
      <c r="N97" s="775">
        <v>25714.91</v>
      </c>
      <c r="O97" s="775">
        <v>22154.71</v>
      </c>
      <c r="P97" s="775">
        <v>19244.32</v>
      </c>
      <c r="Q97" s="775">
        <v>7403.5</v>
      </c>
      <c r="R97" s="775">
        <v>4943.45</v>
      </c>
      <c r="S97" s="775">
        <v>4693.6499999999996</v>
      </c>
      <c r="T97" s="775">
        <v>0</v>
      </c>
      <c r="U97" s="776">
        <v>324553.40000000002</v>
      </c>
      <c r="V97" s="489"/>
      <c r="W97" s="491"/>
      <c r="X97" s="489"/>
      <c r="Y97" s="44"/>
      <c r="Z97" s="44"/>
      <c r="AA97" s="44"/>
      <c r="AB97" s="44"/>
      <c r="AC97" s="44"/>
      <c r="AD97" s="44"/>
      <c r="AE97" s="44"/>
      <c r="AF97" s="44"/>
      <c r="AG97" s="44"/>
      <c r="AH97" s="44"/>
      <c r="AI97" s="44"/>
      <c r="AJ97" s="44"/>
      <c r="AK97" s="44"/>
      <c r="AL97" s="44"/>
      <c r="AM97" s="44"/>
      <c r="AN97" s="44"/>
      <c r="AO97" s="44"/>
      <c r="AP97" s="44"/>
      <c r="AQ97" s="44"/>
    </row>
    <row r="98" spans="1:43" ht="15">
      <c r="A98" s="963"/>
      <c r="B98" s="256" t="s">
        <v>1072</v>
      </c>
      <c r="C98" s="776">
        <v>62160.39</v>
      </c>
      <c r="D98" s="776">
        <v>512838.07</v>
      </c>
      <c r="E98" s="776">
        <v>424107.3</v>
      </c>
      <c r="F98" s="776">
        <v>397764.64</v>
      </c>
      <c r="G98" s="776">
        <v>386931.39</v>
      </c>
      <c r="H98" s="776">
        <v>360276.08</v>
      </c>
      <c r="I98" s="776">
        <v>288476.28999999998</v>
      </c>
      <c r="J98" s="776">
        <v>223579.6</v>
      </c>
      <c r="K98" s="776">
        <v>174374.42</v>
      </c>
      <c r="L98" s="776">
        <v>146835.98000000001</v>
      </c>
      <c r="M98" s="776">
        <v>117300.41</v>
      </c>
      <c r="N98" s="776">
        <v>80293.91</v>
      </c>
      <c r="O98" s="776">
        <v>58627.68</v>
      </c>
      <c r="P98" s="776">
        <v>43672.99</v>
      </c>
      <c r="Q98" s="776">
        <v>28827.23</v>
      </c>
      <c r="R98" s="776">
        <v>18754.88</v>
      </c>
      <c r="S98" s="776">
        <v>16586.29</v>
      </c>
      <c r="T98" s="776">
        <v>156.47</v>
      </c>
      <c r="U98" s="776">
        <v>3341564.02</v>
      </c>
      <c r="V98" s="489"/>
      <c r="W98" s="491"/>
      <c r="X98" s="489"/>
      <c r="Y98" s="44"/>
      <c r="Z98" s="44"/>
      <c r="AA98" s="44"/>
      <c r="AB98" s="44"/>
      <c r="AC98" s="44"/>
      <c r="AD98" s="44"/>
      <c r="AE98" s="44"/>
      <c r="AF98" s="44"/>
      <c r="AG98" s="44"/>
      <c r="AH98" s="44"/>
      <c r="AI98" s="44"/>
      <c r="AJ98" s="44"/>
      <c r="AK98" s="44"/>
      <c r="AL98" s="44"/>
      <c r="AM98" s="44"/>
      <c r="AN98" s="44"/>
      <c r="AO98" s="44"/>
      <c r="AP98" s="44"/>
      <c r="AQ98" s="44"/>
    </row>
    <row r="99" spans="1:43" ht="15">
      <c r="A99" s="963"/>
      <c r="B99" s="256" t="s">
        <v>1073</v>
      </c>
      <c r="C99" s="779">
        <v>14.31</v>
      </c>
      <c r="D99" s="779">
        <v>100.04</v>
      </c>
      <c r="E99" s="779">
        <v>175.45</v>
      </c>
      <c r="F99" s="779">
        <v>27.97</v>
      </c>
      <c r="G99" s="779">
        <v>0</v>
      </c>
      <c r="H99" s="779">
        <v>0</v>
      </c>
      <c r="I99" s="779">
        <v>0</v>
      </c>
      <c r="J99" s="779">
        <v>0</v>
      </c>
      <c r="K99" s="779">
        <v>0</v>
      </c>
      <c r="L99" s="779">
        <v>0</v>
      </c>
      <c r="M99" s="779">
        <v>0</v>
      </c>
      <c r="N99" s="779">
        <v>4.7699999999999996</v>
      </c>
      <c r="O99" s="779">
        <v>0</v>
      </c>
      <c r="P99" s="779">
        <v>4.7699999999999996</v>
      </c>
      <c r="Q99" s="779">
        <v>0</v>
      </c>
      <c r="R99" s="779">
        <v>6.83</v>
      </c>
      <c r="S99" s="779">
        <v>0</v>
      </c>
      <c r="T99" s="779">
        <v>0</v>
      </c>
      <c r="U99" s="779">
        <v>334.14</v>
      </c>
      <c r="V99" s="489"/>
      <c r="W99" s="491"/>
      <c r="X99" s="489"/>
      <c r="Y99" s="44"/>
      <c r="Z99" s="44"/>
      <c r="AA99" s="44"/>
      <c r="AB99" s="44"/>
      <c r="AC99" s="44"/>
      <c r="AD99" s="44"/>
      <c r="AE99" s="44"/>
      <c r="AF99" s="44"/>
      <c r="AG99" s="44"/>
      <c r="AH99" s="44"/>
      <c r="AI99" s="44"/>
      <c r="AJ99" s="44"/>
      <c r="AK99" s="44"/>
      <c r="AL99" s="44"/>
      <c r="AM99" s="44"/>
      <c r="AN99" s="44"/>
      <c r="AO99" s="44"/>
      <c r="AP99" s="44"/>
      <c r="AQ99" s="44"/>
    </row>
    <row r="100" spans="1:43" ht="15">
      <c r="A100" s="963"/>
      <c r="B100" s="256" t="s">
        <v>1074</v>
      </c>
      <c r="C100" s="775">
        <v>88341.6</v>
      </c>
      <c r="D100" s="775">
        <v>112897.60000000001</v>
      </c>
      <c r="E100" s="775">
        <v>72573.62</v>
      </c>
      <c r="F100" s="775">
        <v>62477.05</v>
      </c>
      <c r="G100" s="775">
        <v>48424.13</v>
      </c>
      <c r="H100" s="775">
        <v>43876.32</v>
      </c>
      <c r="I100" s="775">
        <v>36960.769999999997</v>
      </c>
      <c r="J100" s="775">
        <v>38442.230000000003</v>
      </c>
      <c r="K100" s="775">
        <v>48413.73</v>
      </c>
      <c r="L100" s="775">
        <v>61558.2</v>
      </c>
      <c r="M100" s="775">
        <v>73178.379000000001</v>
      </c>
      <c r="N100" s="775">
        <v>76860.005000000005</v>
      </c>
      <c r="O100" s="775">
        <v>83522.25</v>
      </c>
      <c r="P100" s="775">
        <v>78749.22</v>
      </c>
      <c r="Q100" s="775">
        <v>63617.264999999999</v>
      </c>
      <c r="R100" s="775">
        <v>53612.959999999999</v>
      </c>
      <c r="S100" s="775">
        <v>46009.17</v>
      </c>
      <c r="T100" s="775">
        <v>0</v>
      </c>
      <c r="U100" s="776">
        <v>1089514.4990000001</v>
      </c>
      <c r="V100" s="489"/>
      <c r="W100" s="491"/>
      <c r="X100" s="489"/>
      <c r="Y100" s="44"/>
      <c r="Z100" s="44"/>
      <c r="AA100" s="44"/>
      <c r="AB100" s="44"/>
      <c r="AC100" s="44"/>
      <c r="AD100" s="44"/>
      <c r="AE100" s="44"/>
      <c r="AF100" s="44"/>
      <c r="AG100" s="44"/>
      <c r="AH100" s="44"/>
      <c r="AI100" s="44"/>
      <c r="AJ100" s="44"/>
      <c r="AK100" s="44"/>
      <c r="AL100" s="44"/>
      <c r="AM100" s="44"/>
      <c r="AN100" s="44"/>
      <c r="AO100" s="44"/>
      <c r="AP100" s="44"/>
      <c r="AQ100" s="44"/>
    </row>
    <row r="101" spans="1:43" ht="15">
      <c r="A101" s="963"/>
      <c r="B101" s="256" t="s">
        <v>1075</v>
      </c>
      <c r="C101" s="775">
        <v>24800.855</v>
      </c>
      <c r="D101" s="775">
        <v>69448.38</v>
      </c>
      <c r="E101" s="775">
        <v>72012.72</v>
      </c>
      <c r="F101" s="775">
        <v>148090.44</v>
      </c>
      <c r="G101" s="775">
        <v>238732.11</v>
      </c>
      <c r="H101" s="775">
        <v>245489.973</v>
      </c>
      <c r="I101" s="775">
        <v>189890.64</v>
      </c>
      <c r="J101" s="775">
        <v>163102.72</v>
      </c>
      <c r="K101" s="775">
        <v>163005.94399999999</v>
      </c>
      <c r="L101" s="775">
        <v>226233.66800000001</v>
      </c>
      <c r="M101" s="775">
        <v>291941.16100000002</v>
      </c>
      <c r="N101" s="775">
        <v>317681.65899999999</v>
      </c>
      <c r="O101" s="775">
        <v>285462.565</v>
      </c>
      <c r="P101" s="775">
        <v>334188.13099999999</v>
      </c>
      <c r="Q101" s="775">
        <v>299084.52799999999</v>
      </c>
      <c r="R101" s="775">
        <v>223134.51</v>
      </c>
      <c r="S101" s="775">
        <v>207286.26800000001</v>
      </c>
      <c r="T101" s="775">
        <v>221.41</v>
      </c>
      <c r="U101" s="776">
        <v>3499807.682</v>
      </c>
      <c r="V101" s="489"/>
      <c r="W101" s="491"/>
      <c r="X101" s="489"/>
      <c r="Y101" s="44"/>
      <c r="Z101" s="44"/>
      <c r="AA101" s="44"/>
      <c r="AB101" s="44"/>
      <c r="AC101" s="44"/>
      <c r="AD101" s="44"/>
      <c r="AE101" s="44"/>
      <c r="AF101" s="44"/>
      <c r="AG101" s="44"/>
      <c r="AH101" s="44"/>
      <c r="AI101" s="44"/>
      <c r="AJ101" s="44"/>
      <c r="AK101" s="44"/>
      <c r="AL101" s="44"/>
      <c r="AM101" s="44"/>
      <c r="AN101" s="44"/>
      <c r="AO101" s="44"/>
      <c r="AP101" s="44"/>
      <c r="AQ101" s="44"/>
    </row>
    <row r="102" spans="1:43" ht="15">
      <c r="A102" s="963"/>
      <c r="B102" s="256" t="s">
        <v>1076</v>
      </c>
      <c r="C102" s="775">
        <v>51510.597999999998</v>
      </c>
      <c r="D102" s="775">
        <v>73149.745999999999</v>
      </c>
      <c r="E102" s="775">
        <v>31520.168000000001</v>
      </c>
      <c r="F102" s="775">
        <v>51665.747000000003</v>
      </c>
      <c r="G102" s="775">
        <v>50881.737000000001</v>
      </c>
      <c r="H102" s="775">
        <v>33440.559999999998</v>
      </c>
      <c r="I102" s="775">
        <v>29278.035</v>
      </c>
      <c r="J102" s="775">
        <v>34598.28</v>
      </c>
      <c r="K102" s="775">
        <v>41814.754999999997</v>
      </c>
      <c r="L102" s="775">
        <v>52305.446000000004</v>
      </c>
      <c r="M102" s="775">
        <v>69189.906000000003</v>
      </c>
      <c r="N102" s="775">
        <v>82808.625</v>
      </c>
      <c r="O102" s="775">
        <v>84442.456000000006</v>
      </c>
      <c r="P102" s="775">
        <v>94395.322</v>
      </c>
      <c r="Q102" s="775">
        <v>87780.417000000001</v>
      </c>
      <c r="R102" s="775">
        <v>73319.39</v>
      </c>
      <c r="S102" s="775">
        <v>80990.010999999999</v>
      </c>
      <c r="T102" s="775">
        <v>0</v>
      </c>
      <c r="U102" s="776">
        <v>1023091.199</v>
      </c>
      <c r="V102" s="489"/>
      <c r="W102" s="491"/>
      <c r="X102" s="489"/>
      <c r="Y102" s="44"/>
      <c r="Z102" s="44"/>
      <c r="AA102" s="44"/>
      <c r="AB102" s="44"/>
      <c r="AC102" s="44"/>
      <c r="AD102" s="44"/>
      <c r="AE102" s="44"/>
      <c r="AF102" s="44"/>
      <c r="AG102" s="44"/>
      <c r="AH102" s="44"/>
      <c r="AI102" s="44"/>
      <c r="AJ102" s="44"/>
      <c r="AK102" s="44"/>
      <c r="AL102" s="44"/>
      <c r="AM102" s="44"/>
      <c r="AN102" s="44"/>
      <c r="AO102" s="44"/>
      <c r="AP102" s="44"/>
      <c r="AQ102" s="44"/>
    </row>
    <row r="103" spans="1:43" ht="15">
      <c r="A103" s="963"/>
      <c r="B103" s="256" t="s">
        <v>1077</v>
      </c>
      <c r="C103" s="775">
        <v>130745.21</v>
      </c>
      <c r="D103" s="775">
        <v>159308.20000000001</v>
      </c>
      <c r="E103" s="775">
        <v>37336.31</v>
      </c>
      <c r="F103" s="775">
        <v>22213.31</v>
      </c>
      <c r="G103" s="775">
        <v>9351.93</v>
      </c>
      <c r="H103" s="775">
        <v>7485.21</v>
      </c>
      <c r="I103" s="775">
        <v>10023.66</v>
      </c>
      <c r="J103" s="775">
        <v>8137.54</v>
      </c>
      <c r="K103" s="775">
        <v>6521.51</v>
      </c>
      <c r="L103" s="775">
        <v>6160.39</v>
      </c>
      <c r="M103" s="775">
        <v>6486.35</v>
      </c>
      <c r="N103" s="775">
        <v>7742.33</v>
      </c>
      <c r="O103" s="775">
        <v>7787.48</v>
      </c>
      <c r="P103" s="775">
        <v>8273.2900000000009</v>
      </c>
      <c r="Q103" s="775">
        <v>6241.04</v>
      </c>
      <c r="R103" s="775">
        <v>3133.57</v>
      </c>
      <c r="S103" s="775">
        <v>4362.8500000000004</v>
      </c>
      <c r="T103" s="775">
        <v>0</v>
      </c>
      <c r="U103" s="776">
        <v>441310.18</v>
      </c>
      <c r="V103" s="489"/>
      <c r="W103" s="491"/>
      <c r="X103" s="489"/>
      <c r="Y103" s="44"/>
      <c r="Z103" s="44"/>
      <c r="AA103" s="44"/>
      <c r="AB103" s="44"/>
      <c r="AC103" s="44"/>
      <c r="AD103" s="44"/>
      <c r="AE103" s="44"/>
      <c r="AF103" s="44"/>
      <c r="AG103" s="44"/>
      <c r="AH103" s="44"/>
      <c r="AI103" s="44"/>
      <c r="AJ103" s="44"/>
      <c r="AK103" s="44"/>
      <c r="AL103" s="44"/>
      <c r="AM103" s="44"/>
      <c r="AN103" s="44"/>
      <c r="AO103" s="44"/>
      <c r="AP103" s="44"/>
      <c r="AQ103" s="44"/>
    </row>
    <row r="104" spans="1:43" ht="15">
      <c r="A104" s="963"/>
      <c r="B104" s="256" t="s">
        <v>1078</v>
      </c>
      <c r="C104" s="775">
        <v>0</v>
      </c>
      <c r="D104" s="775">
        <v>0</v>
      </c>
      <c r="E104" s="775">
        <v>16.850000000000001</v>
      </c>
      <c r="F104" s="775">
        <v>16.850000000000001</v>
      </c>
      <c r="G104" s="775">
        <v>67.400000000000006</v>
      </c>
      <c r="H104" s="775">
        <v>33.700000000000003</v>
      </c>
      <c r="I104" s="775">
        <v>50.55</v>
      </c>
      <c r="J104" s="775">
        <v>16.850000000000001</v>
      </c>
      <c r="K104" s="775">
        <v>50.12</v>
      </c>
      <c r="L104" s="775">
        <v>218.62</v>
      </c>
      <c r="M104" s="775">
        <v>94.78</v>
      </c>
      <c r="N104" s="775">
        <v>84.25</v>
      </c>
      <c r="O104" s="775">
        <v>184.92</v>
      </c>
      <c r="P104" s="775">
        <v>251.89</v>
      </c>
      <c r="Q104" s="775">
        <v>201.77</v>
      </c>
      <c r="R104" s="775">
        <v>151.65</v>
      </c>
      <c r="S104" s="775">
        <v>33.700000000000003</v>
      </c>
      <c r="T104" s="775">
        <v>16.850000000000001</v>
      </c>
      <c r="U104" s="776">
        <v>1490.75</v>
      </c>
      <c r="V104" s="489"/>
      <c r="W104" s="491"/>
      <c r="X104" s="489"/>
      <c r="Y104" s="44"/>
      <c r="Z104" s="44"/>
      <c r="AA104" s="44"/>
      <c r="AB104" s="44"/>
      <c r="AC104" s="44"/>
      <c r="AD104" s="44"/>
      <c r="AE104" s="44"/>
      <c r="AF104" s="44"/>
      <c r="AG104" s="44"/>
      <c r="AH104" s="44"/>
      <c r="AI104" s="44"/>
      <c r="AJ104" s="44"/>
      <c r="AK104" s="44"/>
      <c r="AL104" s="44"/>
      <c r="AM104" s="44"/>
      <c r="AN104" s="44"/>
      <c r="AO104" s="44"/>
      <c r="AP104" s="44"/>
      <c r="AQ104" s="44"/>
    </row>
    <row r="105" spans="1:43" ht="15">
      <c r="A105" s="963"/>
      <c r="B105" s="256" t="s">
        <v>1079</v>
      </c>
      <c r="C105" s="775">
        <v>3799.569</v>
      </c>
      <c r="D105" s="775">
        <v>10973.468999999999</v>
      </c>
      <c r="E105" s="775">
        <v>18554.559000000001</v>
      </c>
      <c r="F105" s="775">
        <v>42029.741000000002</v>
      </c>
      <c r="G105" s="775">
        <v>47538.207999999999</v>
      </c>
      <c r="H105" s="775">
        <v>44039.294000000002</v>
      </c>
      <c r="I105" s="775">
        <v>27816.063999999998</v>
      </c>
      <c r="J105" s="775">
        <v>27486.363000000001</v>
      </c>
      <c r="K105" s="775">
        <v>22787.769</v>
      </c>
      <c r="L105" s="775">
        <v>17985.062999999998</v>
      </c>
      <c r="M105" s="775">
        <v>17060.39</v>
      </c>
      <c r="N105" s="775">
        <v>15733.878000000001</v>
      </c>
      <c r="O105" s="775">
        <v>13480.222</v>
      </c>
      <c r="P105" s="775">
        <v>15560.867</v>
      </c>
      <c r="Q105" s="775">
        <v>15166.278</v>
      </c>
      <c r="R105" s="775">
        <v>9827.0529999999999</v>
      </c>
      <c r="S105" s="775">
        <v>14575.906999999999</v>
      </c>
      <c r="T105" s="775">
        <v>0</v>
      </c>
      <c r="U105" s="776">
        <v>364414.69400000002</v>
      </c>
      <c r="V105" s="489"/>
      <c r="W105" s="491"/>
      <c r="X105" s="489"/>
      <c r="Y105" s="44"/>
      <c r="Z105" s="44"/>
      <c r="AA105" s="44"/>
      <c r="AB105" s="44"/>
      <c r="AC105" s="44"/>
      <c r="AD105" s="44"/>
      <c r="AE105" s="44"/>
      <c r="AF105" s="44"/>
      <c r="AG105" s="44"/>
      <c r="AH105" s="44"/>
      <c r="AI105" s="44"/>
      <c r="AJ105" s="44"/>
      <c r="AK105" s="44"/>
      <c r="AL105" s="44"/>
      <c r="AM105" s="44"/>
      <c r="AN105" s="44"/>
      <c r="AO105" s="44"/>
      <c r="AP105" s="44"/>
      <c r="AQ105" s="44"/>
    </row>
    <row r="106" spans="1:43" ht="15">
      <c r="A106" s="963"/>
      <c r="B106" s="256" t="s">
        <v>1080</v>
      </c>
      <c r="C106" s="775">
        <v>189194.87</v>
      </c>
      <c r="D106" s="775">
        <v>238809.38</v>
      </c>
      <c r="E106" s="775">
        <v>236621.15</v>
      </c>
      <c r="F106" s="775">
        <v>380513.69</v>
      </c>
      <c r="G106" s="775">
        <v>315353.44</v>
      </c>
      <c r="H106" s="775">
        <v>255355.28</v>
      </c>
      <c r="I106" s="775">
        <v>239500.05499999999</v>
      </c>
      <c r="J106" s="775">
        <v>280770.46299999999</v>
      </c>
      <c r="K106" s="775">
        <v>357657.70299999998</v>
      </c>
      <c r="L106" s="775">
        <v>470737.02</v>
      </c>
      <c r="M106" s="775">
        <v>623543.70799999998</v>
      </c>
      <c r="N106" s="775">
        <v>767713.56299999997</v>
      </c>
      <c r="O106" s="775">
        <v>844921.33799999999</v>
      </c>
      <c r="P106" s="775">
        <v>961481.80700000003</v>
      </c>
      <c r="Q106" s="775">
        <v>936687.07700000005</v>
      </c>
      <c r="R106" s="775">
        <v>760986.84199999995</v>
      </c>
      <c r="S106" s="775">
        <v>966935.61899999995</v>
      </c>
      <c r="T106" s="775">
        <v>430.12</v>
      </c>
      <c r="U106" s="776">
        <v>8827213.125</v>
      </c>
      <c r="V106" s="489"/>
      <c r="W106" s="491"/>
      <c r="X106" s="489"/>
      <c r="Y106" s="44"/>
      <c r="Z106" s="44"/>
      <c r="AA106" s="44"/>
      <c r="AB106" s="44"/>
      <c r="AC106" s="44"/>
      <c r="AD106" s="44"/>
      <c r="AE106" s="44"/>
      <c r="AF106" s="44"/>
      <c r="AG106" s="44"/>
      <c r="AH106" s="44"/>
      <c r="AI106" s="44"/>
      <c r="AJ106" s="44"/>
      <c r="AK106" s="44"/>
      <c r="AL106" s="44"/>
      <c r="AM106" s="44"/>
      <c r="AN106" s="44"/>
      <c r="AO106" s="44"/>
      <c r="AP106" s="44"/>
      <c r="AQ106" s="44"/>
    </row>
    <row r="107" spans="1:43" ht="15">
      <c r="A107" s="963"/>
      <c r="B107" s="256" t="s">
        <v>1081</v>
      </c>
      <c r="C107" s="775">
        <v>2725.08</v>
      </c>
      <c r="D107" s="775">
        <v>5024.1350000000002</v>
      </c>
      <c r="E107" s="775">
        <v>11425.978999999999</v>
      </c>
      <c r="F107" s="775">
        <v>86353.880999999994</v>
      </c>
      <c r="G107" s="775">
        <v>181591.609</v>
      </c>
      <c r="H107" s="775">
        <v>233114.45699999999</v>
      </c>
      <c r="I107" s="775">
        <v>253063.85200000001</v>
      </c>
      <c r="J107" s="775">
        <v>284283.63699999999</v>
      </c>
      <c r="K107" s="775">
        <v>322850.38699999999</v>
      </c>
      <c r="L107" s="775">
        <v>373610.95699999999</v>
      </c>
      <c r="M107" s="775">
        <v>447001.57400000002</v>
      </c>
      <c r="N107" s="775">
        <v>483678.54599999997</v>
      </c>
      <c r="O107" s="775">
        <v>445930.23700000002</v>
      </c>
      <c r="P107" s="775">
        <v>466139.28399999999</v>
      </c>
      <c r="Q107" s="775">
        <v>374943.88699999999</v>
      </c>
      <c r="R107" s="775">
        <v>270505.56400000001</v>
      </c>
      <c r="S107" s="775">
        <v>214156.85</v>
      </c>
      <c r="T107" s="775">
        <v>257.75</v>
      </c>
      <c r="U107" s="776">
        <v>4456657.6660000002</v>
      </c>
      <c r="V107" s="489"/>
      <c r="W107" s="491"/>
      <c r="X107" s="489"/>
      <c r="Y107" s="44"/>
      <c r="Z107" s="44"/>
      <c r="AA107" s="44"/>
      <c r="AB107" s="44"/>
      <c r="AC107" s="44"/>
      <c r="AD107" s="44"/>
      <c r="AE107" s="44"/>
      <c r="AF107" s="44"/>
      <c r="AG107" s="44"/>
      <c r="AH107" s="44"/>
      <c r="AI107" s="44"/>
      <c r="AJ107" s="44"/>
      <c r="AK107" s="44"/>
      <c r="AL107" s="44"/>
      <c r="AM107" s="44"/>
      <c r="AN107" s="44"/>
      <c r="AO107" s="44"/>
      <c r="AP107" s="44"/>
      <c r="AQ107" s="44"/>
    </row>
    <row r="108" spans="1:43" ht="15">
      <c r="A108" s="963"/>
      <c r="B108" s="256" t="s">
        <v>1246</v>
      </c>
      <c r="C108" s="775">
        <v>6277.01</v>
      </c>
      <c r="D108" s="775">
        <v>1987.87</v>
      </c>
      <c r="E108" s="775">
        <v>1326.47</v>
      </c>
      <c r="F108" s="775">
        <v>3805.0659999999998</v>
      </c>
      <c r="G108" s="775">
        <v>5188.9040000000005</v>
      </c>
      <c r="H108" s="775">
        <v>5538.268</v>
      </c>
      <c r="I108" s="775">
        <v>8899.6180000000004</v>
      </c>
      <c r="J108" s="775">
        <v>8577.8680000000004</v>
      </c>
      <c r="K108" s="775">
        <v>12471.960999999999</v>
      </c>
      <c r="L108" s="775">
        <v>22147.366000000002</v>
      </c>
      <c r="M108" s="775">
        <v>37725.017</v>
      </c>
      <c r="N108" s="775">
        <v>63167.955000000002</v>
      </c>
      <c r="O108" s="775">
        <v>81494.884000000005</v>
      </c>
      <c r="P108" s="775">
        <v>103218.87</v>
      </c>
      <c r="Q108" s="775">
        <v>103354.16800000001</v>
      </c>
      <c r="R108" s="775">
        <v>64050.904000000002</v>
      </c>
      <c r="S108" s="775">
        <v>102197.204</v>
      </c>
      <c r="T108" s="775">
        <v>0</v>
      </c>
      <c r="U108" s="776">
        <v>631429.40300000005</v>
      </c>
      <c r="V108" s="489"/>
      <c r="W108" s="491"/>
      <c r="X108" s="489"/>
      <c r="Y108" s="44"/>
      <c r="Z108" s="44"/>
      <c r="AA108" s="44"/>
      <c r="AB108" s="44"/>
      <c r="AC108" s="44"/>
      <c r="AD108" s="44"/>
      <c r="AE108" s="44"/>
      <c r="AF108" s="44"/>
      <c r="AG108" s="44"/>
      <c r="AH108" s="44"/>
      <c r="AI108" s="44"/>
      <c r="AJ108" s="44"/>
      <c r="AK108" s="44"/>
      <c r="AL108" s="44"/>
      <c r="AM108" s="44"/>
      <c r="AN108" s="44"/>
      <c r="AO108" s="44"/>
      <c r="AP108" s="44"/>
      <c r="AQ108" s="44"/>
    </row>
    <row r="109" spans="1:43" ht="15">
      <c r="A109" s="963"/>
      <c r="B109" s="256" t="s">
        <v>1083</v>
      </c>
      <c r="C109" s="775">
        <v>0</v>
      </c>
      <c r="D109" s="775">
        <v>0</v>
      </c>
      <c r="E109" s="775">
        <v>0</v>
      </c>
      <c r="F109" s="775">
        <v>0</v>
      </c>
      <c r="G109" s="775">
        <v>0</v>
      </c>
      <c r="H109" s="775">
        <v>0</v>
      </c>
      <c r="I109" s="775">
        <v>0</v>
      </c>
      <c r="J109" s="775">
        <v>0</v>
      </c>
      <c r="K109" s="775">
        <v>0</v>
      </c>
      <c r="L109" s="775">
        <v>0</v>
      </c>
      <c r="M109" s="775">
        <v>0</v>
      </c>
      <c r="N109" s="775">
        <v>0</v>
      </c>
      <c r="O109" s="775">
        <v>0</v>
      </c>
      <c r="P109" s="775">
        <v>0</v>
      </c>
      <c r="Q109" s="775">
        <v>0</v>
      </c>
      <c r="R109" s="775">
        <v>0</v>
      </c>
      <c r="S109" s="775">
        <v>0</v>
      </c>
      <c r="T109" s="775">
        <v>0</v>
      </c>
      <c r="U109" s="776">
        <v>0</v>
      </c>
      <c r="V109" s="489"/>
      <c r="W109" s="491"/>
      <c r="X109" s="489"/>
      <c r="Y109" s="44"/>
      <c r="Z109" s="44"/>
      <c r="AA109" s="44"/>
      <c r="AB109" s="44"/>
      <c r="AC109" s="44"/>
      <c r="AD109" s="44"/>
      <c r="AE109" s="44"/>
      <c r="AF109" s="44"/>
      <c r="AG109" s="44"/>
      <c r="AH109" s="44"/>
      <c r="AI109" s="44"/>
      <c r="AJ109" s="44"/>
      <c r="AK109" s="44"/>
      <c r="AL109" s="44"/>
      <c r="AM109" s="44"/>
      <c r="AN109" s="44"/>
      <c r="AO109" s="44"/>
      <c r="AP109" s="44"/>
      <c r="AQ109" s="44"/>
    </row>
    <row r="110" spans="1:43" ht="15">
      <c r="A110" s="963"/>
      <c r="B110" s="256" t="s">
        <v>1084</v>
      </c>
      <c r="C110" s="775">
        <v>0</v>
      </c>
      <c r="D110" s="775">
        <v>0</v>
      </c>
      <c r="E110" s="775">
        <v>0</v>
      </c>
      <c r="F110" s="775">
        <v>0</v>
      </c>
      <c r="G110" s="775">
        <v>0</v>
      </c>
      <c r="H110" s="775">
        <v>0</v>
      </c>
      <c r="I110" s="775">
        <v>0</v>
      </c>
      <c r="J110" s="775">
        <v>0</v>
      </c>
      <c r="K110" s="775">
        <v>0</v>
      </c>
      <c r="L110" s="775">
        <v>0</v>
      </c>
      <c r="M110" s="775">
        <v>0</v>
      </c>
      <c r="N110" s="775">
        <v>0</v>
      </c>
      <c r="O110" s="775">
        <v>0</v>
      </c>
      <c r="P110" s="775">
        <v>0</v>
      </c>
      <c r="Q110" s="775">
        <v>0</v>
      </c>
      <c r="R110" s="775">
        <v>0</v>
      </c>
      <c r="S110" s="775">
        <v>0</v>
      </c>
      <c r="T110" s="775">
        <v>0</v>
      </c>
      <c r="U110" s="776">
        <v>0</v>
      </c>
      <c r="V110" s="489"/>
      <c r="W110" s="491"/>
      <c r="X110" s="489"/>
      <c r="Y110" s="44"/>
      <c r="Z110" s="44"/>
      <c r="AA110" s="44"/>
      <c r="AB110" s="44"/>
      <c r="AC110" s="44"/>
      <c r="AD110" s="44"/>
      <c r="AE110" s="44"/>
      <c r="AF110" s="44"/>
      <c r="AG110" s="44"/>
      <c r="AH110" s="44"/>
      <c r="AI110" s="44"/>
      <c r="AJ110" s="44"/>
      <c r="AK110" s="44"/>
      <c r="AL110" s="44"/>
      <c r="AM110" s="44"/>
      <c r="AN110" s="44"/>
      <c r="AO110" s="44"/>
      <c r="AP110" s="44"/>
      <c r="AQ110" s="44"/>
    </row>
    <row r="111" spans="1:43" ht="15">
      <c r="A111" s="963"/>
      <c r="B111" s="256" t="s">
        <v>1085</v>
      </c>
      <c r="C111" s="775">
        <v>4681.5200000000004</v>
      </c>
      <c r="D111" s="775">
        <v>6398.415</v>
      </c>
      <c r="E111" s="775">
        <v>9151.018</v>
      </c>
      <c r="F111" s="775">
        <v>7592.4120000000003</v>
      </c>
      <c r="G111" s="775">
        <v>8745.0390000000007</v>
      </c>
      <c r="H111" s="775">
        <v>9040.7610000000004</v>
      </c>
      <c r="I111" s="775">
        <v>7193.5140000000001</v>
      </c>
      <c r="J111" s="775">
        <v>6808.3649999999998</v>
      </c>
      <c r="K111" s="775">
        <v>8358.1229999999996</v>
      </c>
      <c r="L111" s="775">
        <v>11033.581</v>
      </c>
      <c r="M111" s="775">
        <v>13520.942999999999</v>
      </c>
      <c r="N111" s="775">
        <v>14190.028</v>
      </c>
      <c r="O111" s="775">
        <v>12364.285</v>
      </c>
      <c r="P111" s="775">
        <v>11723.773999999999</v>
      </c>
      <c r="Q111" s="775">
        <v>9967.9850000000006</v>
      </c>
      <c r="R111" s="775">
        <v>6958.3519999999999</v>
      </c>
      <c r="S111" s="775">
        <v>8274.6460000000006</v>
      </c>
      <c r="T111" s="775">
        <v>0</v>
      </c>
      <c r="U111" s="776">
        <v>156002.761</v>
      </c>
      <c r="V111" s="489"/>
      <c r="W111" s="491"/>
      <c r="X111" s="489"/>
      <c r="Y111" s="44"/>
      <c r="Z111" s="44"/>
      <c r="AA111" s="44"/>
      <c r="AB111" s="44"/>
      <c r="AC111" s="44"/>
      <c r="AD111" s="44"/>
      <c r="AE111" s="44"/>
      <c r="AF111" s="44"/>
      <c r="AG111" s="44"/>
      <c r="AH111" s="44"/>
      <c r="AI111" s="44"/>
      <c r="AJ111" s="44"/>
      <c r="AK111" s="44"/>
      <c r="AL111" s="44"/>
      <c r="AM111" s="44"/>
      <c r="AN111" s="44"/>
      <c r="AO111" s="44"/>
      <c r="AP111" s="44"/>
      <c r="AQ111" s="44"/>
    </row>
    <row r="112" spans="1:43" ht="6" customHeight="1">
      <c r="A112" s="963"/>
      <c r="B112" s="256"/>
      <c r="C112"/>
      <c r="D112"/>
      <c r="E112"/>
      <c r="F112"/>
      <c r="G112"/>
      <c r="H112"/>
      <c r="I112"/>
      <c r="J112"/>
      <c r="K112"/>
      <c r="L112"/>
      <c r="M112"/>
      <c r="N112"/>
      <c r="O112"/>
      <c r="P112"/>
      <c r="Q112"/>
      <c r="R112"/>
      <c r="S112"/>
      <c r="T112"/>
      <c r="U112"/>
      <c r="V112" s="489"/>
      <c r="W112" s="491"/>
      <c r="X112" s="489"/>
      <c r="Y112" s="44"/>
      <c r="Z112" s="44"/>
      <c r="AA112" s="44"/>
      <c r="AB112" s="44"/>
      <c r="AC112" s="44"/>
      <c r="AD112" s="44"/>
      <c r="AE112" s="44"/>
      <c r="AF112" s="44"/>
      <c r="AG112" s="44"/>
      <c r="AH112" s="44"/>
      <c r="AI112" s="44"/>
      <c r="AJ112" s="44"/>
      <c r="AK112" s="44"/>
      <c r="AL112" s="44"/>
      <c r="AM112" s="44"/>
      <c r="AN112" s="44"/>
      <c r="AO112" s="44"/>
      <c r="AP112" s="44"/>
      <c r="AQ112" s="44"/>
    </row>
    <row r="113" spans="1:43" ht="15">
      <c r="A113" s="963"/>
      <c r="B113" s="251" t="s">
        <v>1086</v>
      </c>
      <c r="C113" s="780">
        <v>162035.633</v>
      </c>
      <c r="D113" s="780">
        <v>169624.87400000001</v>
      </c>
      <c r="E113" s="780">
        <v>155538.57</v>
      </c>
      <c r="F113" s="780">
        <v>394056.29100000003</v>
      </c>
      <c r="G113" s="780">
        <v>586164.70400000003</v>
      </c>
      <c r="H113" s="780">
        <v>535234.95499999996</v>
      </c>
      <c r="I113" s="780">
        <v>435693.07900000003</v>
      </c>
      <c r="J113" s="780">
        <v>464806.28600000002</v>
      </c>
      <c r="K113" s="780">
        <v>502397.00900000002</v>
      </c>
      <c r="L113" s="780">
        <v>643379.97900000005</v>
      </c>
      <c r="M113" s="780">
        <v>747875.821</v>
      </c>
      <c r="N113" s="780">
        <v>978697.58600000001</v>
      </c>
      <c r="O113" s="780">
        <v>1003262.306</v>
      </c>
      <c r="P113" s="780">
        <v>1041179.544</v>
      </c>
      <c r="Q113" s="780">
        <v>900627.28599999996</v>
      </c>
      <c r="R113" s="780">
        <v>589711.98100000003</v>
      </c>
      <c r="S113" s="780">
        <v>637258.30599999998</v>
      </c>
      <c r="T113" s="780">
        <v>0</v>
      </c>
      <c r="U113" s="781">
        <v>9947544.2100000009</v>
      </c>
      <c r="V113" s="489"/>
      <c r="W113" s="491"/>
      <c r="X113" s="491"/>
      <c r="Y113" s="254"/>
      <c r="Z113" s="254"/>
      <c r="AA113" s="254"/>
      <c r="AB113" s="254"/>
      <c r="AC113" s="254"/>
      <c r="AD113" s="254"/>
      <c r="AE113" s="254"/>
      <c r="AF113" s="254"/>
      <c r="AG113" s="254"/>
      <c r="AH113" s="254"/>
      <c r="AI113" s="254"/>
      <c r="AJ113" s="254"/>
      <c r="AK113" s="254"/>
      <c r="AL113" s="254"/>
      <c r="AM113" s="254"/>
      <c r="AN113" s="254"/>
      <c r="AO113" s="254"/>
      <c r="AP113" s="254"/>
      <c r="AQ113" s="254"/>
    </row>
    <row r="114" spans="1:43" ht="15">
      <c r="A114" s="963"/>
      <c r="B114" s="256" t="s">
        <v>1087</v>
      </c>
      <c r="C114" s="775">
        <v>1258.57</v>
      </c>
      <c r="D114" s="775">
        <v>385.34</v>
      </c>
      <c r="E114" s="775">
        <v>1514.2080000000001</v>
      </c>
      <c r="F114" s="775">
        <v>4299.6490000000003</v>
      </c>
      <c r="G114" s="775">
        <v>5629.9070000000002</v>
      </c>
      <c r="H114" s="775">
        <v>14791.754999999999</v>
      </c>
      <c r="I114" s="775">
        <v>15956.273999999999</v>
      </c>
      <c r="J114" s="775">
        <v>25537.679</v>
      </c>
      <c r="K114" s="775">
        <v>27518.255000000001</v>
      </c>
      <c r="L114" s="775">
        <v>35631.101000000002</v>
      </c>
      <c r="M114" s="775">
        <v>34769.690999999999</v>
      </c>
      <c r="N114" s="775">
        <v>43943.078000000001</v>
      </c>
      <c r="O114" s="775">
        <v>44033.777000000002</v>
      </c>
      <c r="P114" s="775">
        <v>44910.476999999999</v>
      </c>
      <c r="Q114" s="775">
        <v>30635.666000000001</v>
      </c>
      <c r="R114" s="775">
        <v>19991.451000000001</v>
      </c>
      <c r="S114" s="775">
        <v>14623.428</v>
      </c>
      <c r="T114" s="775">
        <v>0</v>
      </c>
      <c r="U114" s="776">
        <v>365430.30599999998</v>
      </c>
      <c r="V114" s="489"/>
      <c r="W114" s="491"/>
      <c r="X114" s="489"/>
      <c r="Y114" s="44"/>
      <c r="Z114" s="44"/>
      <c r="AA114" s="44"/>
      <c r="AB114" s="44"/>
      <c r="AC114" s="44"/>
      <c r="AD114" s="44"/>
      <c r="AE114" s="44"/>
      <c r="AF114" s="44"/>
      <c r="AG114" s="44"/>
      <c r="AH114" s="44"/>
      <c r="AI114" s="44"/>
      <c r="AJ114" s="44"/>
      <c r="AK114" s="44"/>
      <c r="AL114" s="44"/>
      <c r="AM114" s="44"/>
      <c r="AN114" s="44"/>
      <c r="AO114" s="44"/>
      <c r="AP114" s="44"/>
      <c r="AQ114" s="44"/>
    </row>
    <row r="115" spans="1:43" ht="15">
      <c r="A115" s="963"/>
      <c r="B115" s="256" t="s">
        <v>1088</v>
      </c>
      <c r="C115" s="782">
        <v>9428.5439999999999</v>
      </c>
      <c r="D115" s="782">
        <v>19762.456999999999</v>
      </c>
      <c r="E115" s="782">
        <v>15809.532999999999</v>
      </c>
      <c r="F115" s="782">
        <v>54466.682999999997</v>
      </c>
      <c r="G115" s="782">
        <v>113209.64599999999</v>
      </c>
      <c r="H115" s="782">
        <v>109264.069</v>
      </c>
      <c r="I115" s="782">
        <v>72609.491999999998</v>
      </c>
      <c r="J115" s="782">
        <v>78927.760999999999</v>
      </c>
      <c r="K115" s="782">
        <v>101358.576</v>
      </c>
      <c r="L115" s="782">
        <v>147698.72</v>
      </c>
      <c r="M115" s="782">
        <v>168038.533</v>
      </c>
      <c r="N115" s="782">
        <v>236767.94099999999</v>
      </c>
      <c r="O115" s="782">
        <v>248670.087</v>
      </c>
      <c r="P115" s="782">
        <v>272571.33899999998</v>
      </c>
      <c r="Q115" s="782">
        <v>254653.63699999999</v>
      </c>
      <c r="R115" s="782">
        <v>152596.95600000001</v>
      </c>
      <c r="S115" s="782">
        <v>164012.05799999999</v>
      </c>
      <c r="T115" s="782">
        <v>0</v>
      </c>
      <c r="U115" s="782">
        <v>2219846.0320000001</v>
      </c>
      <c r="V115" s="489"/>
      <c r="W115" s="491"/>
      <c r="X115" s="489"/>
      <c r="Y115" s="44"/>
      <c r="Z115" s="44"/>
      <c r="AA115" s="44"/>
      <c r="AB115" s="44"/>
      <c r="AC115" s="44"/>
      <c r="AD115" s="44"/>
      <c r="AE115" s="44"/>
      <c r="AF115" s="44"/>
      <c r="AG115" s="44"/>
      <c r="AH115" s="44"/>
      <c r="AI115" s="44"/>
      <c r="AJ115" s="44"/>
      <c r="AK115" s="44"/>
      <c r="AL115" s="44"/>
      <c r="AM115" s="44"/>
      <c r="AN115" s="44"/>
      <c r="AO115" s="44"/>
      <c r="AP115" s="44"/>
      <c r="AQ115" s="44"/>
    </row>
    <row r="116" spans="1:43" ht="15">
      <c r="A116" s="963"/>
      <c r="B116" s="256" t="s">
        <v>1089</v>
      </c>
      <c r="C116" s="775">
        <v>36355.599000000002</v>
      </c>
      <c r="D116" s="775">
        <v>40098.642999999996</v>
      </c>
      <c r="E116" s="775">
        <v>13290.681</v>
      </c>
      <c r="F116" s="775">
        <v>29807.403999999999</v>
      </c>
      <c r="G116" s="775">
        <v>31097.792000000001</v>
      </c>
      <c r="H116" s="775">
        <v>29714.148000000001</v>
      </c>
      <c r="I116" s="775">
        <v>17372.280999999999</v>
      </c>
      <c r="J116" s="775">
        <v>20068.663</v>
      </c>
      <c r="K116" s="775">
        <v>18123.047999999999</v>
      </c>
      <c r="L116" s="775">
        <v>23453.942999999999</v>
      </c>
      <c r="M116" s="775">
        <v>19198.274000000001</v>
      </c>
      <c r="N116" s="775">
        <v>35857.389000000003</v>
      </c>
      <c r="O116" s="775">
        <v>19450.723000000002</v>
      </c>
      <c r="P116" s="775">
        <v>20265.948</v>
      </c>
      <c r="Q116" s="775">
        <v>10290.044</v>
      </c>
      <c r="R116" s="775">
        <v>4948.9889999999996</v>
      </c>
      <c r="S116" s="775">
        <v>5181.5039999999999</v>
      </c>
      <c r="T116" s="775">
        <v>0</v>
      </c>
      <c r="U116" s="776">
        <v>374575.07299999997</v>
      </c>
      <c r="V116" s="489"/>
      <c r="W116" s="491"/>
      <c r="X116" s="489"/>
      <c r="Y116" s="44"/>
      <c r="Z116" s="44"/>
      <c r="AA116" s="44"/>
      <c r="AB116" s="44"/>
      <c r="AC116" s="44"/>
      <c r="AD116" s="44"/>
      <c r="AE116" s="44"/>
      <c r="AF116" s="44"/>
      <c r="AG116" s="44"/>
      <c r="AH116" s="44"/>
      <c r="AI116" s="44"/>
      <c r="AJ116" s="44"/>
      <c r="AK116" s="44"/>
      <c r="AL116" s="44"/>
      <c r="AM116" s="44"/>
      <c r="AN116" s="44"/>
      <c r="AO116" s="44"/>
      <c r="AP116" s="44"/>
      <c r="AQ116" s="44"/>
    </row>
    <row r="117" spans="1:43" ht="15">
      <c r="A117" s="963"/>
      <c r="B117" s="256" t="s">
        <v>1090</v>
      </c>
      <c r="C117" s="775">
        <v>4825.8450000000003</v>
      </c>
      <c r="D117" s="775">
        <v>1993.415</v>
      </c>
      <c r="E117" s="775">
        <v>2616.587</v>
      </c>
      <c r="F117" s="775">
        <v>7043.5190000000002</v>
      </c>
      <c r="G117" s="775">
        <v>11766.704</v>
      </c>
      <c r="H117" s="775">
        <v>10093.464</v>
      </c>
      <c r="I117" s="775">
        <v>8686.17</v>
      </c>
      <c r="J117" s="775">
        <v>7323.35</v>
      </c>
      <c r="K117" s="775">
        <v>11471.449000000001</v>
      </c>
      <c r="L117" s="775">
        <v>12224.849</v>
      </c>
      <c r="M117" s="775">
        <v>12530.424999999999</v>
      </c>
      <c r="N117" s="775">
        <v>15180.925999999999</v>
      </c>
      <c r="O117" s="775">
        <v>13196.259</v>
      </c>
      <c r="P117" s="775">
        <v>10953.841</v>
      </c>
      <c r="Q117" s="775">
        <v>5671.6989999999996</v>
      </c>
      <c r="R117" s="775">
        <v>3982.5039999999999</v>
      </c>
      <c r="S117" s="775">
        <v>4532.8869999999997</v>
      </c>
      <c r="T117" s="775">
        <v>0</v>
      </c>
      <c r="U117" s="776">
        <v>144093.89300000001</v>
      </c>
      <c r="V117" s="489"/>
      <c r="W117" s="491"/>
      <c r="X117" s="489"/>
      <c r="Y117" s="44"/>
      <c r="Z117" s="44"/>
      <c r="AA117" s="44"/>
      <c r="AB117" s="44"/>
      <c r="AC117" s="44"/>
      <c r="AD117" s="44"/>
      <c r="AE117" s="44"/>
      <c r="AF117" s="44"/>
      <c r="AG117" s="44"/>
      <c r="AH117" s="44"/>
      <c r="AI117" s="44"/>
      <c r="AJ117" s="44"/>
      <c r="AK117" s="44"/>
      <c r="AL117" s="44"/>
      <c r="AM117" s="44"/>
      <c r="AN117" s="44"/>
      <c r="AO117" s="44"/>
      <c r="AP117" s="44"/>
      <c r="AQ117" s="44"/>
    </row>
    <row r="118" spans="1:43" ht="15">
      <c r="A118" s="963"/>
      <c r="B118" s="256" t="s">
        <v>1091</v>
      </c>
      <c r="C118" s="782">
        <v>26051.679</v>
      </c>
      <c r="D118" s="782">
        <v>14069.038</v>
      </c>
      <c r="E118" s="782">
        <v>13306.302</v>
      </c>
      <c r="F118" s="782">
        <v>23472.491999999998</v>
      </c>
      <c r="G118" s="782">
        <v>19581.794999999998</v>
      </c>
      <c r="H118" s="782">
        <v>11282.105</v>
      </c>
      <c r="I118" s="782">
        <v>7472.9669999999996</v>
      </c>
      <c r="J118" s="782">
        <v>5889.4179999999997</v>
      </c>
      <c r="K118" s="782">
        <v>5111.7939999999999</v>
      </c>
      <c r="L118" s="782">
        <v>5506.9179999999997</v>
      </c>
      <c r="M118" s="782">
        <v>7583.3890000000001</v>
      </c>
      <c r="N118" s="782">
        <v>9742.7330000000002</v>
      </c>
      <c r="O118" s="782">
        <v>8940.6190000000006</v>
      </c>
      <c r="P118" s="782">
        <v>7232.1850000000004</v>
      </c>
      <c r="Q118" s="782">
        <v>7828.2759999999998</v>
      </c>
      <c r="R118" s="782">
        <v>6071.4870000000001</v>
      </c>
      <c r="S118" s="782">
        <v>11107.784</v>
      </c>
      <c r="T118" s="782">
        <v>0</v>
      </c>
      <c r="U118" s="782">
        <v>190250.981</v>
      </c>
      <c r="V118" s="489"/>
      <c r="W118" s="491"/>
      <c r="X118" s="489"/>
      <c r="Y118" s="44"/>
      <c r="Z118" s="44"/>
      <c r="AA118" s="44"/>
      <c r="AB118" s="44"/>
      <c r="AC118" s="44"/>
      <c r="AD118" s="44"/>
      <c r="AE118" s="44"/>
      <c r="AF118" s="44"/>
      <c r="AG118" s="44"/>
      <c r="AH118" s="44"/>
      <c r="AI118" s="44"/>
      <c r="AJ118" s="44"/>
      <c r="AK118" s="44"/>
      <c r="AL118" s="44"/>
      <c r="AM118" s="44"/>
      <c r="AN118" s="44"/>
      <c r="AO118" s="44"/>
      <c r="AP118" s="44"/>
      <c r="AQ118" s="44"/>
    </row>
    <row r="119" spans="1:43" ht="15">
      <c r="A119" s="963"/>
      <c r="B119" s="256" t="s">
        <v>1092</v>
      </c>
      <c r="C119" s="775">
        <v>12842.425999999999</v>
      </c>
      <c r="D119" s="775">
        <v>24138.328000000001</v>
      </c>
      <c r="E119" s="775">
        <v>50362.368000000002</v>
      </c>
      <c r="F119" s="775">
        <v>109804.246</v>
      </c>
      <c r="G119" s="775">
        <v>173301.63399999999</v>
      </c>
      <c r="H119" s="775">
        <v>154321.04500000001</v>
      </c>
      <c r="I119" s="775">
        <v>123795.584</v>
      </c>
      <c r="J119" s="775">
        <v>107874.02899999999</v>
      </c>
      <c r="K119" s="775">
        <v>97854.483999999997</v>
      </c>
      <c r="L119" s="775">
        <v>107164.349</v>
      </c>
      <c r="M119" s="775">
        <v>123465.965</v>
      </c>
      <c r="N119" s="775">
        <v>131341.53899999999</v>
      </c>
      <c r="O119" s="775">
        <v>119509.246</v>
      </c>
      <c r="P119" s="775">
        <v>123387.48299999999</v>
      </c>
      <c r="Q119" s="775">
        <v>118345.731</v>
      </c>
      <c r="R119" s="775">
        <v>90842.150999999998</v>
      </c>
      <c r="S119" s="775">
        <v>136350.85800000001</v>
      </c>
      <c r="T119" s="775">
        <v>0</v>
      </c>
      <c r="U119" s="776">
        <v>1804701.466</v>
      </c>
      <c r="V119" s="489"/>
      <c r="W119" s="491"/>
      <c r="X119" s="489"/>
      <c r="Y119" s="44"/>
      <c r="Z119" s="44"/>
      <c r="AA119" s="44"/>
      <c r="AB119" s="44"/>
      <c r="AC119" s="44"/>
      <c r="AD119" s="44"/>
      <c r="AE119" s="44"/>
      <c r="AF119" s="44"/>
      <c r="AG119" s="44"/>
      <c r="AH119" s="44"/>
      <c r="AI119" s="44"/>
      <c r="AJ119" s="44"/>
      <c r="AK119" s="44"/>
      <c r="AL119" s="44"/>
      <c r="AM119" s="44"/>
      <c r="AN119" s="44"/>
      <c r="AO119" s="44"/>
      <c r="AP119" s="44"/>
      <c r="AQ119" s="44"/>
    </row>
    <row r="120" spans="1:43" ht="15">
      <c r="A120" s="963"/>
      <c r="B120" s="256" t="s">
        <v>1093</v>
      </c>
      <c r="C120" s="775">
        <v>190.91</v>
      </c>
      <c r="D120" s="775">
        <v>1698.1610000000001</v>
      </c>
      <c r="E120" s="775">
        <v>867.89200000000005</v>
      </c>
      <c r="F120" s="775">
        <v>3007.7629999999999</v>
      </c>
      <c r="G120" s="775">
        <v>5964.0339999999997</v>
      </c>
      <c r="H120" s="775">
        <v>9724.9760000000006</v>
      </c>
      <c r="I120" s="775">
        <v>11474.475</v>
      </c>
      <c r="J120" s="775">
        <v>15476.528</v>
      </c>
      <c r="K120" s="775">
        <v>21799.705999999998</v>
      </c>
      <c r="L120" s="775">
        <v>38914.334999999999</v>
      </c>
      <c r="M120" s="775">
        <v>45837.635000000002</v>
      </c>
      <c r="N120" s="775">
        <v>67452.62</v>
      </c>
      <c r="O120" s="775">
        <v>65151.375</v>
      </c>
      <c r="P120" s="775">
        <v>50667.834999999999</v>
      </c>
      <c r="Q120" s="775">
        <v>48892.298999999999</v>
      </c>
      <c r="R120" s="775">
        <v>40321.538</v>
      </c>
      <c r="S120" s="775">
        <v>29745.8</v>
      </c>
      <c r="T120" s="775">
        <v>0</v>
      </c>
      <c r="U120" s="776">
        <v>457187.88199999998</v>
      </c>
      <c r="V120" s="489"/>
      <c r="W120" s="491"/>
      <c r="X120" s="489"/>
      <c r="Y120" s="44"/>
      <c r="Z120" s="44"/>
      <c r="AA120" s="44"/>
      <c r="AB120" s="44"/>
      <c r="AC120" s="44"/>
      <c r="AD120" s="44"/>
      <c r="AE120" s="44"/>
      <c r="AF120" s="44"/>
      <c r="AG120" s="44"/>
      <c r="AH120" s="44"/>
      <c r="AI120" s="44"/>
      <c r="AJ120" s="44"/>
      <c r="AK120" s="44"/>
      <c r="AL120" s="44"/>
      <c r="AM120" s="44"/>
      <c r="AN120" s="44"/>
      <c r="AO120" s="44"/>
      <c r="AP120" s="44"/>
      <c r="AQ120" s="44"/>
    </row>
    <row r="121" spans="1:43" ht="15">
      <c r="A121" s="963"/>
      <c r="B121" s="256" t="s">
        <v>1094</v>
      </c>
      <c r="C121" s="775">
        <v>79.87</v>
      </c>
      <c r="D121" s="775">
        <v>388.79</v>
      </c>
      <c r="E121" s="775">
        <v>363.95</v>
      </c>
      <c r="F121" s="775">
        <v>2847.402</v>
      </c>
      <c r="G121" s="775">
        <v>2523.1779999999999</v>
      </c>
      <c r="H121" s="775">
        <v>2700.6660000000002</v>
      </c>
      <c r="I121" s="775">
        <v>781.5</v>
      </c>
      <c r="J121" s="775">
        <v>1026.2349999999999</v>
      </c>
      <c r="K121" s="775">
        <v>2295.511</v>
      </c>
      <c r="L121" s="775">
        <v>79.87</v>
      </c>
      <c r="M121" s="775">
        <v>2429.3040000000001</v>
      </c>
      <c r="N121" s="775">
        <v>3321.6849999999999</v>
      </c>
      <c r="O121" s="775">
        <v>7898.6170000000002</v>
      </c>
      <c r="P121" s="775">
        <v>7310.415</v>
      </c>
      <c r="Q121" s="775">
        <v>4492.7179999999998</v>
      </c>
      <c r="R121" s="775">
        <v>6032.1459999999997</v>
      </c>
      <c r="S121" s="775">
        <v>3306.4380000000001</v>
      </c>
      <c r="T121" s="775">
        <v>0</v>
      </c>
      <c r="U121" s="776">
        <v>47878.294999999998</v>
      </c>
      <c r="V121" s="489"/>
      <c r="W121" s="491"/>
      <c r="X121" s="489"/>
      <c r="Y121" s="44"/>
      <c r="Z121" s="44"/>
      <c r="AA121" s="44"/>
      <c r="AB121" s="44"/>
      <c r="AC121" s="44"/>
      <c r="AD121" s="44"/>
      <c r="AE121" s="44"/>
      <c r="AF121" s="44"/>
      <c r="AG121" s="44"/>
      <c r="AH121" s="44"/>
      <c r="AI121" s="44"/>
      <c r="AJ121" s="44"/>
      <c r="AK121" s="44"/>
      <c r="AL121" s="44"/>
      <c r="AM121" s="44"/>
      <c r="AN121" s="44"/>
      <c r="AO121" s="44"/>
      <c r="AP121" s="44"/>
      <c r="AQ121" s="44"/>
    </row>
    <row r="122" spans="1:43" ht="15">
      <c r="A122" s="963"/>
      <c r="B122" s="256" t="s">
        <v>1095</v>
      </c>
      <c r="C122" s="775">
        <v>16613.592000000001</v>
      </c>
      <c r="D122" s="775">
        <v>17127.309000000001</v>
      </c>
      <c r="E122" s="775">
        <v>16856.474999999999</v>
      </c>
      <c r="F122" s="775">
        <v>25308.883999999998</v>
      </c>
      <c r="G122" s="775">
        <v>37107.097000000002</v>
      </c>
      <c r="H122" s="775">
        <v>30062.93</v>
      </c>
      <c r="I122" s="775">
        <v>37752.216</v>
      </c>
      <c r="J122" s="775">
        <v>36428.345999999998</v>
      </c>
      <c r="K122" s="775">
        <v>58429.22</v>
      </c>
      <c r="L122" s="775">
        <v>80602.47</v>
      </c>
      <c r="M122" s="775">
        <v>89362.364000000001</v>
      </c>
      <c r="N122" s="775">
        <v>119593.41800000001</v>
      </c>
      <c r="O122" s="775">
        <v>122778.872</v>
      </c>
      <c r="P122" s="775">
        <v>130007.663</v>
      </c>
      <c r="Q122" s="775">
        <v>120276.728</v>
      </c>
      <c r="R122" s="775">
        <v>94592.33</v>
      </c>
      <c r="S122" s="775">
        <v>102343.405</v>
      </c>
      <c r="T122" s="775">
        <v>0</v>
      </c>
      <c r="U122" s="779">
        <v>1135243.3189999999</v>
      </c>
      <c r="V122" s="489"/>
      <c r="W122" s="491"/>
      <c r="X122" s="489"/>
      <c r="Y122" s="44"/>
      <c r="Z122" s="44"/>
      <c r="AA122" s="44"/>
      <c r="AB122" s="44"/>
      <c r="AC122" s="44"/>
      <c r="AD122" s="44"/>
      <c r="AE122" s="44"/>
      <c r="AF122" s="44"/>
      <c r="AG122" s="44"/>
      <c r="AH122" s="44"/>
      <c r="AI122" s="44"/>
      <c r="AJ122" s="44"/>
      <c r="AK122" s="44"/>
      <c r="AL122" s="44"/>
      <c r="AM122" s="44"/>
      <c r="AN122" s="44"/>
      <c r="AO122" s="44"/>
      <c r="AP122" s="44"/>
      <c r="AQ122" s="44"/>
    </row>
    <row r="123" spans="1:43" ht="15">
      <c r="A123" s="963"/>
      <c r="B123" s="256" t="s">
        <v>1096</v>
      </c>
      <c r="C123" s="775">
        <v>1279.2819999999999</v>
      </c>
      <c r="D123" s="775">
        <v>307.5</v>
      </c>
      <c r="E123" s="775">
        <v>1390.2260000000001</v>
      </c>
      <c r="F123" s="775">
        <v>16134.011</v>
      </c>
      <c r="G123" s="775">
        <v>29631.844000000001</v>
      </c>
      <c r="H123" s="775">
        <v>24139.870999999999</v>
      </c>
      <c r="I123" s="775">
        <v>16852.971000000001</v>
      </c>
      <c r="J123" s="775">
        <v>18773.812999999998</v>
      </c>
      <c r="K123" s="775">
        <v>17626.857</v>
      </c>
      <c r="L123" s="775">
        <v>20341.852999999999</v>
      </c>
      <c r="M123" s="775">
        <v>20601.174999999999</v>
      </c>
      <c r="N123" s="775">
        <v>17356.698</v>
      </c>
      <c r="O123" s="775">
        <v>15908.824000000001</v>
      </c>
      <c r="P123" s="775">
        <v>13587.569</v>
      </c>
      <c r="Q123" s="775">
        <v>8279.3279999999995</v>
      </c>
      <c r="R123" s="775">
        <v>2916.9989999999998</v>
      </c>
      <c r="S123" s="775">
        <v>3418.2</v>
      </c>
      <c r="T123" s="775">
        <v>0</v>
      </c>
      <c r="U123" s="776">
        <v>228547.02100000001</v>
      </c>
      <c r="V123" s="489"/>
      <c r="W123" s="491"/>
      <c r="X123" s="489"/>
      <c r="Y123" s="44"/>
      <c r="Z123" s="44"/>
      <c r="AA123" s="44"/>
      <c r="AB123" s="44"/>
      <c r="AC123" s="44"/>
      <c r="AD123" s="44"/>
      <c r="AE123" s="44"/>
      <c r="AF123" s="44"/>
      <c r="AG123" s="44"/>
      <c r="AH123" s="44"/>
      <c r="AI123" s="44"/>
      <c r="AJ123" s="44"/>
      <c r="AK123" s="44"/>
      <c r="AL123" s="44"/>
      <c r="AM123" s="44"/>
      <c r="AN123" s="44"/>
      <c r="AO123" s="44"/>
      <c r="AP123" s="44"/>
      <c r="AQ123" s="44"/>
    </row>
    <row r="124" spans="1:43" ht="15">
      <c r="A124" s="963"/>
      <c r="B124" s="256" t="s">
        <v>1097</v>
      </c>
      <c r="C124" s="775">
        <v>44102.642999999996</v>
      </c>
      <c r="D124" s="775">
        <v>39492.415000000001</v>
      </c>
      <c r="E124" s="775">
        <v>21869.326000000001</v>
      </c>
      <c r="F124" s="775">
        <v>45667.455999999998</v>
      </c>
      <c r="G124" s="775">
        <v>60047.957999999999</v>
      </c>
      <c r="H124" s="775">
        <v>64591.112999999998</v>
      </c>
      <c r="I124" s="775">
        <v>61908.74</v>
      </c>
      <c r="J124" s="775">
        <v>75218.793000000005</v>
      </c>
      <c r="K124" s="775">
        <v>68213.460000000006</v>
      </c>
      <c r="L124" s="775">
        <v>100488.56200000001</v>
      </c>
      <c r="M124" s="775">
        <v>131783.73000000001</v>
      </c>
      <c r="N124" s="775">
        <v>187051.90599999999</v>
      </c>
      <c r="O124" s="775">
        <v>223718.97399999999</v>
      </c>
      <c r="P124" s="775">
        <v>273424.77</v>
      </c>
      <c r="Q124" s="775">
        <v>230952.72099999999</v>
      </c>
      <c r="R124" s="775">
        <v>128072.155</v>
      </c>
      <c r="S124" s="775">
        <v>116409.93399999999</v>
      </c>
      <c r="T124" s="775">
        <v>0</v>
      </c>
      <c r="U124" s="776">
        <v>1873014.656</v>
      </c>
      <c r="V124" s="489"/>
      <c r="W124" s="491"/>
      <c r="X124" s="489"/>
      <c r="Y124" s="44"/>
      <c r="Z124" s="44"/>
      <c r="AA124" s="44"/>
      <c r="AB124" s="44"/>
      <c r="AC124" s="44"/>
      <c r="AD124" s="44"/>
      <c r="AE124" s="44"/>
      <c r="AF124" s="44"/>
      <c r="AG124" s="44"/>
      <c r="AH124" s="44"/>
      <c r="AI124" s="44"/>
      <c r="AJ124" s="44"/>
      <c r="AK124" s="44"/>
      <c r="AL124" s="44"/>
      <c r="AM124" s="44"/>
      <c r="AN124" s="44"/>
      <c r="AO124" s="44"/>
      <c r="AP124" s="44"/>
      <c r="AQ124" s="44"/>
    </row>
    <row r="125" spans="1:43" ht="15">
      <c r="A125" s="963"/>
      <c r="B125" s="256" t="s">
        <v>1098</v>
      </c>
      <c r="C125" s="775">
        <v>0</v>
      </c>
      <c r="D125" s="775">
        <v>0</v>
      </c>
      <c r="E125" s="775">
        <v>1133.6099999999999</v>
      </c>
      <c r="F125" s="775">
        <v>832.70500000000004</v>
      </c>
      <c r="G125" s="775">
        <v>1282.297</v>
      </c>
      <c r="H125" s="775">
        <v>0</v>
      </c>
      <c r="I125" s="775">
        <v>167.958</v>
      </c>
      <c r="J125" s="775">
        <v>698.971</v>
      </c>
      <c r="K125" s="775">
        <v>0</v>
      </c>
      <c r="L125" s="775">
        <v>0</v>
      </c>
      <c r="M125" s="775">
        <v>206.49799999999999</v>
      </c>
      <c r="N125" s="775">
        <v>235.76900000000001</v>
      </c>
      <c r="O125" s="775">
        <v>517.51599999999996</v>
      </c>
      <c r="P125" s="775">
        <v>338.39</v>
      </c>
      <c r="Q125" s="775">
        <v>241.89</v>
      </c>
      <c r="R125" s="775">
        <v>0</v>
      </c>
      <c r="S125" s="775">
        <v>110.09</v>
      </c>
      <c r="T125" s="775">
        <v>0</v>
      </c>
      <c r="U125" s="776">
        <v>5765.6940000000004</v>
      </c>
      <c r="V125" s="489"/>
      <c r="W125" s="491"/>
      <c r="X125" s="489"/>
      <c r="Y125" s="44"/>
      <c r="Z125" s="44"/>
      <c r="AA125" s="44"/>
      <c r="AB125" s="44"/>
      <c r="AC125" s="44"/>
      <c r="AD125" s="44"/>
      <c r="AE125" s="44"/>
      <c r="AF125" s="44"/>
      <c r="AG125" s="44"/>
      <c r="AH125" s="44"/>
      <c r="AI125" s="44"/>
      <c r="AJ125" s="44"/>
      <c r="AK125" s="44"/>
      <c r="AL125" s="44"/>
      <c r="AM125" s="44"/>
      <c r="AN125" s="44"/>
      <c r="AO125" s="44"/>
      <c r="AP125" s="44"/>
      <c r="AQ125" s="44"/>
    </row>
    <row r="126" spans="1:43" ht="15">
      <c r="A126" s="963"/>
      <c r="B126" s="256" t="s">
        <v>1099</v>
      </c>
      <c r="C126" s="775">
        <v>0</v>
      </c>
      <c r="D126" s="775">
        <v>0</v>
      </c>
      <c r="E126" s="775">
        <v>0</v>
      </c>
      <c r="F126" s="775">
        <v>0</v>
      </c>
      <c r="G126" s="775">
        <v>0</v>
      </c>
      <c r="H126" s="775">
        <v>0</v>
      </c>
      <c r="I126" s="775">
        <v>0</v>
      </c>
      <c r="J126" s="775">
        <v>0</v>
      </c>
      <c r="K126" s="775">
        <v>0</v>
      </c>
      <c r="L126" s="775">
        <v>0</v>
      </c>
      <c r="M126" s="775">
        <v>0</v>
      </c>
      <c r="N126" s="775">
        <v>0</v>
      </c>
      <c r="O126" s="775">
        <v>0</v>
      </c>
      <c r="P126" s="775">
        <v>0</v>
      </c>
      <c r="Q126" s="775">
        <v>0</v>
      </c>
      <c r="R126" s="775">
        <v>0</v>
      </c>
      <c r="S126" s="775">
        <v>0</v>
      </c>
      <c r="T126" s="775">
        <v>0</v>
      </c>
      <c r="U126" s="776">
        <v>0</v>
      </c>
      <c r="V126" s="489"/>
      <c r="W126" s="491"/>
      <c r="X126" s="489"/>
      <c r="Y126" s="44"/>
      <c r="Z126" s="44"/>
      <c r="AA126" s="44"/>
      <c r="AB126" s="44"/>
      <c r="AC126" s="44"/>
      <c r="AD126" s="44"/>
      <c r="AE126" s="44"/>
      <c r="AF126" s="44"/>
      <c r="AG126" s="44"/>
      <c r="AH126" s="44"/>
      <c r="AI126" s="44"/>
      <c r="AJ126" s="44"/>
      <c r="AK126" s="44"/>
      <c r="AL126" s="44"/>
      <c r="AM126" s="44"/>
      <c r="AN126" s="44"/>
      <c r="AO126" s="44"/>
      <c r="AP126" s="44"/>
      <c r="AQ126" s="44"/>
    </row>
    <row r="127" spans="1:43" ht="15">
      <c r="A127" s="963"/>
      <c r="B127" s="256" t="s">
        <v>1100</v>
      </c>
      <c r="C127" s="775">
        <v>0</v>
      </c>
      <c r="D127" s="775">
        <v>0</v>
      </c>
      <c r="E127" s="775">
        <v>0</v>
      </c>
      <c r="F127" s="775">
        <v>0</v>
      </c>
      <c r="G127" s="775">
        <v>0</v>
      </c>
      <c r="H127" s="775">
        <v>0</v>
      </c>
      <c r="I127" s="775">
        <v>0</v>
      </c>
      <c r="J127" s="775">
        <v>0</v>
      </c>
      <c r="K127" s="775">
        <v>0</v>
      </c>
      <c r="L127" s="775">
        <v>0</v>
      </c>
      <c r="M127" s="775">
        <v>0</v>
      </c>
      <c r="N127" s="775">
        <v>0</v>
      </c>
      <c r="O127" s="775">
        <v>0</v>
      </c>
      <c r="P127" s="775">
        <v>0</v>
      </c>
      <c r="Q127" s="775">
        <v>0</v>
      </c>
      <c r="R127" s="775">
        <v>0</v>
      </c>
      <c r="S127" s="775">
        <v>0</v>
      </c>
      <c r="T127" s="775">
        <v>0</v>
      </c>
      <c r="U127" s="776">
        <v>0</v>
      </c>
      <c r="V127" s="489"/>
      <c r="W127" s="491"/>
      <c r="X127" s="489"/>
      <c r="Y127" s="44"/>
      <c r="Z127" s="44"/>
      <c r="AA127" s="44"/>
      <c r="AB127" s="44"/>
      <c r="AC127" s="44"/>
      <c r="AD127" s="44"/>
      <c r="AE127" s="44"/>
      <c r="AF127" s="44"/>
      <c r="AG127" s="44"/>
      <c r="AH127" s="44"/>
      <c r="AI127" s="44"/>
      <c r="AJ127" s="44"/>
      <c r="AK127" s="44"/>
      <c r="AL127" s="44"/>
      <c r="AM127" s="44"/>
      <c r="AN127" s="44"/>
      <c r="AO127" s="44"/>
      <c r="AP127" s="44"/>
      <c r="AQ127" s="44"/>
    </row>
    <row r="128" spans="1:43" ht="15">
      <c r="A128" s="963"/>
      <c r="B128" s="256" t="s">
        <v>1101</v>
      </c>
      <c r="C128" s="775">
        <v>9006.6730000000007</v>
      </c>
      <c r="D128" s="775">
        <v>10163.477999999999</v>
      </c>
      <c r="E128" s="775">
        <v>16157.412</v>
      </c>
      <c r="F128" s="775">
        <v>71364.077000000005</v>
      </c>
      <c r="G128" s="775">
        <v>95020.817999999999</v>
      </c>
      <c r="H128" s="775">
        <v>74548.812999999995</v>
      </c>
      <c r="I128" s="775">
        <v>60862.451000000001</v>
      </c>
      <c r="J128" s="775">
        <v>71562.7</v>
      </c>
      <c r="K128" s="775">
        <v>72594.649000000005</v>
      </c>
      <c r="L128" s="775">
        <v>71273.009000000005</v>
      </c>
      <c r="M128" s="775">
        <v>92068.838000000003</v>
      </c>
      <c r="N128" s="775">
        <v>110851.88400000001</v>
      </c>
      <c r="O128" s="775">
        <v>113487.417</v>
      </c>
      <c r="P128" s="775">
        <v>86521.629000000001</v>
      </c>
      <c r="Q128" s="775">
        <v>60066.548999999999</v>
      </c>
      <c r="R128" s="775">
        <v>39343.275000000001</v>
      </c>
      <c r="S128" s="775">
        <v>46115.92</v>
      </c>
      <c r="T128" s="775">
        <v>0</v>
      </c>
      <c r="U128" s="776">
        <v>1101009.5919999999</v>
      </c>
      <c r="V128" s="489"/>
      <c r="W128" s="491"/>
      <c r="X128" s="489"/>
      <c r="Y128" s="44"/>
      <c r="Z128" s="44"/>
      <c r="AA128" s="44"/>
      <c r="AB128" s="44"/>
      <c r="AC128" s="44"/>
      <c r="AD128" s="44"/>
      <c r="AE128" s="44"/>
      <c r="AF128" s="44"/>
      <c r="AG128" s="44"/>
      <c r="AH128" s="44"/>
      <c r="AI128" s="44"/>
      <c r="AJ128" s="44"/>
      <c r="AK128" s="44"/>
      <c r="AL128" s="44"/>
      <c r="AM128" s="44"/>
      <c r="AN128" s="44"/>
      <c r="AO128" s="44"/>
      <c r="AP128" s="44"/>
      <c r="AQ128" s="44"/>
    </row>
    <row r="129" spans="1:43" ht="6" customHeight="1">
      <c r="A129" s="963"/>
      <c r="B129" s="256"/>
      <c r="C129"/>
      <c r="D129"/>
      <c r="E129"/>
      <c r="F129"/>
      <c r="G129"/>
      <c r="H129"/>
      <c r="I129"/>
      <c r="J129"/>
      <c r="K129"/>
      <c r="L129"/>
      <c r="M129"/>
      <c r="N129"/>
      <c r="O129"/>
      <c r="P129"/>
      <c r="Q129"/>
      <c r="R129"/>
      <c r="S129"/>
      <c r="T129"/>
      <c r="U129"/>
      <c r="V129" s="489"/>
      <c r="W129" s="491"/>
      <c r="X129" s="489"/>
      <c r="Y129" s="44"/>
      <c r="Z129" s="44"/>
      <c r="AA129" s="44"/>
      <c r="AB129" s="44"/>
      <c r="AC129" s="44"/>
      <c r="AD129" s="44"/>
      <c r="AE129" s="44"/>
      <c r="AF129" s="44"/>
      <c r="AG129" s="44"/>
      <c r="AH129" s="44"/>
      <c r="AI129" s="44"/>
      <c r="AJ129" s="44"/>
      <c r="AK129" s="44"/>
      <c r="AL129" s="44"/>
      <c r="AM129" s="44"/>
      <c r="AN129" s="44"/>
      <c r="AO129" s="44"/>
      <c r="AP129" s="44"/>
      <c r="AQ129" s="44"/>
    </row>
    <row r="130" spans="1:43" ht="15">
      <c r="A130" s="963"/>
      <c r="B130" s="251" t="s">
        <v>1102</v>
      </c>
      <c r="C130" s="780">
        <v>38500.68</v>
      </c>
      <c r="D130" s="780">
        <v>6802.07</v>
      </c>
      <c r="E130" s="780">
        <v>4926.62</v>
      </c>
      <c r="F130" s="780">
        <v>14789.07</v>
      </c>
      <c r="G130" s="780">
        <v>18655.580000000002</v>
      </c>
      <c r="H130" s="780">
        <v>24953.1</v>
      </c>
      <c r="I130" s="780">
        <v>27653.49</v>
      </c>
      <c r="J130" s="780">
        <v>21285.84</v>
      </c>
      <c r="K130" s="780">
        <v>31146.68</v>
      </c>
      <c r="L130" s="780">
        <v>43495.56</v>
      </c>
      <c r="M130" s="780">
        <v>54707.05</v>
      </c>
      <c r="N130" s="780">
        <v>70424.34</v>
      </c>
      <c r="O130" s="780">
        <v>99464.12</v>
      </c>
      <c r="P130" s="780">
        <v>160755.10999999999</v>
      </c>
      <c r="Q130" s="780">
        <v>223396.89</v>
      </c>
      <c r="R130" s="780">
        <v>294028.55</v>
      </c>
      <c r="S130" s="780">
        <v>623440.51</v>
      </c>
      <c r="T130" s="780">
        <v>0</v>
      </c>
      <c r="U130" s="781">
        <v>1758425.26</v>
      </c>
      <c r="V130" s="489"/>
      <c r="W130" s="491"/>
      <c r="X130" s="491"/>
      <c r="Y130" s="254"/>
      <c r="Z130" s="254"/>
      <c r="AA130" s="254"/>
      <c r="AB130" s="254"/>
      <c r="AC130" s="254"/>
      <c r="AD130" s="254"/>
      <c r="AE130" s="254"/>
      <c r="AF130" s="254"/>
      <c r="AG130" s="254"/>
      <c r="AH130" s="254"/>
      <c r="AI130" s="254"/>
      <c r="AJ130" s="254"/>
      <c r="AK130" s="254"/>
      <c r="AL130" s="254"/>
      <c r="AM130" s="254"/>
      <c r="AN130" s="254"/>
      <c r="AO130" s="254"/>
      <c r="AP130" s="254"/>
      <c r="AQ130" s="254"/>
    </row>
    <row r="131" spans="1:43" ht="15">
      <c r="A131" s="963"/>
      <c r="B131" s="256" t="s">
        <v>1103</v>
      </c>
      <c r="C131" s="775">
        <v>15447.46</v>
      </c>
      <c r="D131" s="775">
        <v>4322.1000000000004</v>
      </c>
      <c r="E131" s="775">
        <v>3640.02</v>
      </c>
      <c r="F131" s="775">
        <v>8674.92</v>
      </c>
      <c r="G131" s="775">
        <v>11498.18</v>
      </c>
      <c r="H131" s="775">
        <v>10442</v>
      </c>
      <c r="I131" s="775">
        <v>9539.2000000000007</v>
      </c>
      <c r="J131" s="775">
        <v>10841.83</v>
      </c>
      <c r="K131" s="775">
        <v>12275.52</v>
      </c>
      <c r="L131" s="775">
        <v>15535.66</v>
      </c>
      <c r="M131" s="775">
        <v>18968.22</v>
      </c>
      <c r="N131" s="775">
        <v>27265.02</v>
      </c>
      <c r="O131" s="775">
        <v>35456.74</v>
      </c>
      <c r="P131" s="775">
        <v>40394.81</v>
      </c>
      <c r="Q131" s="775">
        <v>41722.53</v>
      </c>
      <c r="R131" s="775">
        <v>33582.480000000003</v>
      </c>
      <c r="S131" s="775">
        <v>57863.28</v>
      </c>
      <c r="T131" s="775">
        <v>0</v>
      </c>
      <c r="U131" s="775">
        <v>357469.97</v>
      </c>
      <c r="V131" s="489"/>
      <c r="W131" s="491"/>
      <c r="X131" s="489"/>
      <c r="Y131" s="44"/>
      <c r="Z131" s="44"/>
      <c r="AA131" s="44"/>
      <c r="AB131" s="44"/>
      <c r="AC131" s="44"/>
      <c r="AD131" s="44"/>
      <c r="AE131" s="44"/>
      <c r="AF131" s="44"/>
      <c r="AG131" s="44"/>
      <c r="AH131" s="44"/>
      <c r="AI131" s="44"/>
      <c r="AJ131" s="44"/>
      <c r="AK131" s="44"/>
      <c r="AL131" s="44"/>
      <c r="AM131" s="44"/>
      <c r="AN131" s="44"/>
      <c r="AO131" s="44"/>
      <c r="AP131" s="44"/>
      <c r="AQ131" s="44"/>
    </row>
    <row r="132" spans="1:43" ht="15">
      <c r="A132" s="963"/>
      <c r="B132" s="256" t="s">
        <v>1104</v>
      </c>
      <c r="C132" s="775">
        <v>20653.439999999999</v>
      </c>
      <c r="D132" s="775">
        <v>1241.3699999999999</v>
      </c>
      <c r="E132" s="775">
        <v>529.80999999999995</v>
      </c>
      <c r="F132" s="775">
        <v>4002.23</v>
      </c>
      <c r="G132" s="775">
        <v>2907.18</v>
      </c>
      <c r="H132" s="775">
        <v>2979.45</v>
      </c>
      <c r="I132" s="775">
        <v>4268.97</v>
      </c>
      <c r="J132" s="775">
        <v>4522.6499999999996</v>
      </c>
      <c r="K132" s="775">
        <v>2828.58</v>
      </c>
      <c r="L132" s="775">
        <v>7303.24</v>
      </c>
      <c r="M132" s="775">
        <v>11695.65</v>
      </c>
      <c r="N132" s="775">
        <v>14059.94</v>
      </c>
      <c r="O132" s="775">
        <v>25019.1</v>
      </c>
      <c r="P132" s="775">
        <v>31856.12</v>
      </c>
      <c r="Q132" s="775">
        <v>32442.21</v>
      </c>
      <c r="R132" s="775">
        <v>35105.980000000003</v>
      </c>
      <c r="S132" s="775">
        <v>86725.62</v>
      </c>
      <c r="T132" s="775">
        <v>0</v>
      </c>
      <c r="U132" s="776">
        <v>288141.53999999998</v>
      </c>
      <c r="V132" s="489"/>
      <c r="W132" s="491"/>
      <c r="X132" s="489"/>
      <c r="Y132" s="44"/>
      <c r="Z132" s="44"/>
      <c r="AA132" s="44"/>
      <c r="AB132" s="44"/>
      <c r="AC132" s="44"/>
      <c r="AD132" s="44"/>
      <c r="AE132" s="44"/>
      <c r="AF132" s="44"/>
      <c r="AG132" s="44"/>
      <c r="AH132" s="44"/>
      <c r="AI132" s="44"/>
      <c r="AJ132" s="44"/>
      <c r="AK132" s="44"/>
      <c r="AL132" s="44"/>
      <c r="AM132" s="44"/>
      <c r="AN132" s="44"/>
      <c r="AO132" s="44"/>
      <c r="AP132" s="44"/>
      <c r="AQ132" s="44"/>
    </row>
    <row r="133" spans="1:43" ht="15">
      <c r="A133" s="963"/>
      <c r="B133" s="256" t="s">
        <v>1105</v>
      </c>
      <c r="C133" s="782">
        <v>0</v>
      </c>
      <c r="D133" s="782">
        <v>0</v>
      </c>
      <c r="E133" s="782">
        <v>0</v>
      </c>
      <c r="F133" s="782">
        <v>780.4</v>
      </c>
      <c r="G133" s="782">
        <v>3040</v>
      </c>
      <c r="H133" s="782">
        <v>10662.4</v>
      </c>
      <c r="I133" s="782">
        <v>11882.79</v>
      </c>
      <c r="J133" s="782">
        <v>4958.46</v>
      </c>
      <c r="K133" s="782">
        <v>14614</v>
      </c>
      <c r="L133" s="782">
        <v>19368.599999999999</v>
      </c>
      <c r="M133" s="782">
        <v>22915.05</v>
      </c>
      <c r="N133" s="782">
        <v>26083.91</v>
      </c>
      <c r="O133" s="782">
        <v>28688.77</v>
      </c>
      <c r="P133" s="782">
        <v>20124.8</v>
      </c>
      <c r="Q133" s="782">
        <v>9235.5</v>
      </c>
      <c r="R133" s="782">
        <v>4751.2</v>
      </c>
      <c r="S133" s="782">
        <v>6153.9</v>
      </c>
      <c r="T133" s="782">
        <v>0</v>
      </c>
      <c r="U133" s="782">
        <v>183259.78</v>
      </c>
      <c r="V133" s="489"/>
      <c r="W133" s="491"/>
      <c r="X133" s="489"/>
      <c r="Y133" s="44"/>
      <c r="Z133" s="44"/>
      <c r="AA133" s="44"/>
      <c r="AB133" s="44"/>
      <c r="AC133" s="44"/>
      <c r="AD133" s="44"/>
      <c r="AE133" s="44"/>
      <c r="AF133" s="44"/>
      <c r="AG133" s="44"/>
      <c r="AH133" s="44"/>
      <c r="AI133" s="44"/>
      <c r="AJ133" s="44"/>
      <c r="AK133" s="44"/>
      <c r="AL133" s="44"/>
      <c r="AM133" s="44"/>
      <c r="AN133" s="44"/>
      <c r="AO133" s="44"/>
      <c r="AP133" s="44"/>
      <c r="AQ133" s="44"/>
    </row>
    <row r="134" spans="1:43" ht="15">
      <c r="A134" s="963"/>
      <c r="B134" s="256" t="s">
        <v>1247</v>
      </c>
      <c r="C134" s="782">
        <v>3.56</v>
      </c>
      <c r="D134" s="782">
        <v>10.86</v>
      </c>
      <c r="E134" s="782">
        <v>3.56</v>
      </c>
      <c r="F134" s="782">
        <v>0</v>
      </c>
      <c r="G134" s="782">
        <v>3.56</v>
      </c>
      <c r="H134" s="782">
        <v>0</v>
      </c>
      <c r="I134" s="782">
        <v>1227.3499999999999</v>
      </c>
      <c r="J134" s="782">
        <v>0</v>
      </c>
      <c r="K134" s="782">
        <v>0</v>
      </c>
      <c r="L134" s="782">
        <v>113.15</v>
      </c>
      <c r="M134" s="782">
        <v>0</v>
      </c>
      <c r="N134" s="782">
        <v>1326.94</v>
      </c>
      <c r="O134" s="782">
        <v>8301.77</v>
      </c>
      <c r="P134" s="782">
        <v>66047.7</v>
      </c>
      <c r="Q134" s="782">
        <v>138218.74</v>
      </c>
      <c r="R134" s="782">
        <v>218955.68</v>
      </c>
      <c r="S134" s="782">
        <v>468376.26</v>
      </c>
      <c r="T134" s="782">
        <v>0</v>
      </c>
      <c r="U134" s="782">
        <v>902589.13</v>
      </c>
      <c r="V134" s="489"/>
      <c r="W134" s="491"/>
      <c r="X134" s="489"/>
      <c r="Y134" s="44"/>
      <c r="Z134" s="44"/>
      <c r="AA134" s="44"/>
      <c r="AB134" s="44"/>
      <c r="AC134" s="44"/>
      <c r="AD134" s="44"/>
      <c r="AE134" s="44"/>
      <c r="AF134" s="44"/>
      <c r="AG134" s="44"/>
      <c r="AH134" s="44"/>
      <c r="AI134" s="44"/>
      <c r="AJ134" s="44"/>
      <c r="AK134" s="44"/>
      <c r="AL134" s="44"/>
      <c r="AM134" s="44"/>
      <c r="AN134" s="44"/>
      <c r="AO134" s="44"/>
      <c r="AP134" s="44"/>
      <c r="AQ134" s="44"/>
    </row>
    <row r="135" spans="1:43" ht="15">
      <c r="A135" s="963"/>
      <c r="B135" s="256" t="s">
        <v>1107</v>
      </c>
      <c r="C135" s="775">
        <v>1233.4100000000001</v>
      </c>
      <c r="D135" s="775">
        <v>265.61</v>
      </c>
      <c r="E135" s="775">
        <v>51.08</v>
      </c>
      <c r="F135" s="775">
        <v>675.18</v>
      </c>
      <c r="G135" s="775">
        <v>343.51</v>
      </c>
      <c r="H135" s="775">
        <v>140.15</v>
      </c>
      <c r="I135" s="775">
        <v>63.53</v>
      </c>
      <c r="J135" s="775">
        <v>236.55</v>
      </c>
      <c r="K135" s="775">
        <v>714.48</v>
      </c>
      <c r="L135" s="775">
        <v>357.56</v>
      </c>
      <c r="M135" s="775">
        <v>303.92</v>
      </c>
      <c r="N135" s="775">
        <v>760.44</v>
      </c>
      <c r="O135" s="775">
        <v>991.58</v>
      </c>
      <c r="P135" s="775">
        <v>1426.08</v>
      </c>
      <c r="Q135" s="775">
        <v>949.11</v>
      </c>
      <c r="R135" s="775">
        <v>1126.6099999999999</v>
      </c>
      <c r="S135" s="775">
        <v>3757.81</v>
      </c>
      <c r="T135" s="775">
        <v>0</v>
      </c>
      <c r="U135" s="776">
        <v>13396.61</v>
      </c>
      <c r="V135" s="489"/>
      <c r="W135" s="491"/>
      <c r="X135" s="489"/>
      <c r="Y135" s="44"/>
      <c r="Z135" s="44"/>
      <c r="AA135" s="44"/>
      <c r="AB135" s="44"/>
      <c r="AC135" s="44"/>
      <c r="AD135" s="44"/>
      <c r="AE135" s="44"/>
      <c r="AF135" s="44"/>
      <c r="AG135" s="44"/>
      <c r="AH135" s="44"/>
      <c r="AI135" s="44"/>
      <c r="AJ135" s="44"/>
      <c r="AK135" s="44"/>
      <c r="AL135" s="44"/>
      <c r="AM135" s="44"/>
      <c r="AN135" s="44"/>
      <c r="AO135" s="44"/>
      <c r="AP135" s="44"/>
      <c r="AQ135" s="44"/>
    </row>
    <row r="136" spans="1:43" ht="15">
      <c r="A136" s="963"/>
      <c r="B136" s="256" t="s">
        <v>1108</v>
      </c>
      <c r="C136" s="775">
        <v>1162.81</v>
      </c>
      <c r="D136" s="775">
        <v>962.13</v>
      </c>
      <c r="E136" s="775">
        <v>702.15</v>
      </c>
      <c r="F136" s="775">
        <v>656.34</v>
      </c>
      <c r="G136" s="775">
        <v>863.15</v>
      </c>
      <c r="H136" s="775">
        <v>729.1</v>
      </c>
      <c r="I136" s="775">
        <v>671.65</v>
      </c>
      <c r="J136" s="775">
        <v>726.35</v>
      </c>
      <c r="K136" s="775">
        <v>714.1</v>
      </c>
      <c r="L136" s="775">
        <v>817.35</v>
      </c>
      <c r="M136" s="775">
        <v>824.21</v>
      </c>
      <c r="N136" s="775">
        <v>928.09</v>
      </c>
      <c r="O136" s="775">
        <v>1006.16</v>
      </c>
      <c r="P136" s="775">
        <v>905.6</v>
      </c>
      <c r="Q136" s="775">
        <v>828.8</v>
      </c>
      <c r="R136" s="775">
        <v>506.6</v>
      </c>
      <c r="S136" s="775">
        <v>563.64</v>
      </c>
      <c r="T136" s="775">
        <v>0</v>
      </c>
      <c r="U136" s="779">
        <v>13568.23</v>
      </c>
      <c r="V136" s="489"/>
      <c r="W136" s="491"/>
      <c r="X136" s="489"/>
      <c r="Y136" s="44"/>
      <c r="Z136" s="44"/>
      <c r="AA136" s="44"/>
      <c r="AB136" s="44"/>
      <c r="AC136" s="44"/>
      <c r="AD136" s="44"/>
      <c r="AE136" s="44"/>
      <c r="AF136" s="44"/>
      <c r="AG136" s="44"/>
      <c r="AH136" s="44"/>
      <c r="AI136" s="44"/>
      <c r="AJ136" s="44"/>
      <c r="AK136" s="44"/>
      <c r="AL136" s="44"/>
      <c r="AM136" s="44"/>
      <c r="AN136" s="44"/>
      <c r="AO136" s="44"/>
      <c r="AP136" s="44"/>
      <c r="AQ136" s="44"/>
    </row>
    <row r="137" spans="1:43" ht="6" customHeight="1">
      <c r="A137" s="963"/>
      <c r="B137" s="256"/>
      <c r="C137"/>
      <c r="D137"/>
      <c r="E137"/>
      <c r="F137"/>
      <c r="G137"/>
      <c r="H137"/>
      <c r="I137"/>
      <c r="J137"/>
      <c r="K137"/>
      <c r="L137"/>
      <c r="M137"/>
      <c r="N137"/>
      <c r="O137"/>
      <c r="P137"/>
      <c r="Q137"/>
      <c r="R137"/>
      <c r="S137"/>
      <c r="T137"/>
      <c r="U137"/>
      <c r="V137" s="489"/>
      <c r="W137" s="491"/>
      <c r="X137" s="489"/>
      <c r="Y137" s="44"/>
      <c r="Z137" s="44"/>
      <c r="AA137" s="44"/>
      <c r="AB137" s="44"/>
      <c r="AC137" s="44"/>
      <c r="AD137" s="44"/>
      <c r="AE137" s="44"/>
      <c r="AF137" s="44"/>
      <c r="AG137" s="44"/>
      <c r="AH137" s="44"/>
      <c r="AI137" s="44"/>
      <c r="AJ137" s="44"/>
      <c r="AK137" s="44"/>
      <c r="AL137" s="44"/>
      <c r="AM137" s="44"/>
      <c r="AN137" s="44"/>
      <c r="AO137" s="44"/>
      <c r="AP137" s="44"/>
      <c r="AQ137" s="44"/>
    </row>
    <row r="138" spans="1:43" ht="15">
      <c r="A138" s="963"/>
      <c r="B138" s="251" t="s">
        <v>1109</v>
      </c>
      <c r="C138" s="780">
        <v>1938407.66</v>
      </c>
      <c r="D138" s="780">
        <v>1941329.29</v>
      </c>
      <c r="E138" s="780">
        <v>690429.41</v>
      </c>
      <c r="F138" s="780">
        <v>1569175.9</v>
      </c>
      <c r="G138" s="780">
        <v>2905788.21</v>
      </c>
      <c r="H138" s="780">
        <v>3185494.94</v>
      </c>
      <c r="I138" s="780">
        <v>2831026.44</v>
      </c>
      <c r="J138" s="780">
        <v>2819640.827</v>
      </c>
      <c r="K138" s="780">
        <v>2906360.73</v>
      </c>
      <c r="L138" s="780">
        <v>3617202.8029999998</v>
      </c>
      <c r="M138" s="780">
        <v>4543533.1359999999</v>
      </c>
      <c r="N138" s="780">
        <v>5625174.5020000003</v>
      </c>
      <c r="O138" s="780">
        <v>5891197.1040000003</v>
      </c>
      <c r="P138" s="780">
        <v>6326391.9809999997</v>
      </c>
      <c r="Q138" s="780">
        <v>5975516.9479999999</v>
      </c>
      <c r="R138" s="780">
        <v>4930365.99</v>
      </c>
      <c r="S138" s="780">
        <v>5975562.8150000004</v>
      </c>
      <c r="T138" s="780">
        <v>5578.76</v>
      </c>
      <c r="U138" s="781">
        <v>63678177.446000002</v>
      </c>
      <c r="V138" s="489"/>
      <c r="W138" s="491"/>
      <c r="X138" s="491"/>
      <c r="Y138" s="254"/>
      <c r="Z138" s="254"/>
      <c r="AA138" s="254"/>
      <c r="AB138" s="254"/>
      <c r="AC138" s="254"/>
      <c r="AD138" s="254"/>
      <c r="AE138" s="254"/>
      <c r="AF138" s="254"/>
      <c r="AG138" s="254"/>
      <c r="AH138" s="254"/>
      <c r="AI138" s="254"/>
      <c r="AJ138" s="254"/>
      <c r="AK138" s="254"/>
      <c r="AL138" s="254"/>
      <c r="AM138" s="254"/>
      <c r="AN138" s="254"/>
      <c r="AO138" s="254"/>
      <c r="AP138" s="254"/>
      <c r="AQ138" s="254"/>
    </row>
    <row r="139" spans="1:43" ht="15">
      <c r="A139" s="963"/>
      <c r="B139" s="256" t="s">
        <v>1110</v>
      </c>
      <c r="C139" s="775">
        <v>4218.37</v>
      </c>
      <c r="D139" s="775">
        <v>3129.95</v>
      </c>
      <c r="E139" s="775">
        <v>2348.8200000000002</v>
      </c>
      <c r="F139" s="775">
        <v>2150.5700000000002</v>
      </c>
      <c r="G139" s="775">
        <v>2824.67</v>
      </c>
      <c r="H139" s="775">
        <v>2091.42</v>
      </c>
      <c r="I139" s="775">
        <v>1179.3499999999999</v>
      </c>
      <c r="J139" s="775">
        <v>2415.92</v>
      </c>
      <c r="K139" s="775">
        <v>2892.33</v>
      </c>
      <c r="L139" s="775">
        <v>3254.46</v>
      </c>
      <c r="M139" s="775">
        <v>3270.99</v>
      </c>
      <c r="N139" s="775">
        <v>4375.7700000000004</v>
      </c>
      <c r="O139" s="775">
        <v>4668.8500000000004</v>
      </c>
      <c r="P139" s="775">
        <v>5737.47</v>
      </c>
      <c r="Q139" s="775">
        <v>5169.38</v>
      </c>
      <c r="R139" s="775">
        <v>4223.3599999999997</v>
      </c>
      <c r="S139" s="775">
        <v>5867.93</v>
      </c>
      <c r="T139" s="775">
        <v>0</v>
      </c>
      <c r="U139" s="776">
        <v>59819.61</v>
      </c>
      <c r="V139" s="489"/>
      <c r="W139" s="491"/>
      <c r="X139" s="489"/>
      <c r="Y139" s="44"/>
      <c r="Z139" s="44"/>
      <c r="AA139" s="44"/>
      <c r="AB139" s="44"/>
      <c r="AC139" s="44"/>
      <c r="AD139" s="44"/>
      <c r="AE139" s="44"/>
      <c r="AF139" s="44"/>
      <c r="AG139" s="44"/>
      <c r="AH139" s="44"/>
      <c r="AI139" s="44"/>
      <c r="AJ139" s="44"/>
      <c r="AK139" s="44"/>
      <c r="AL139" s="44"/>
      <c r="AM139" s="44"/>
      <c r="AN139" s="44"/>
      <c r="AO139" s="44"/>
      <c r="AP139" s="44"/>
      <c r="AQ139" s="44"/>
    </row>
    <row r="140" spans="1:43" ht="15">
      <c r="A140" s="963"/>
      <c r="B140" s="256" t="s">
        <v>1248</v>
      </c>
      <c r="C140" s="775">
        <v>13483.2</v>
      </c>
      <c r="D140" s="775">
        <v>21983.58</v>
      </c>
      <c r="E140" s="775">
        <v>19035.98</v>
      </c>
      <c r="F140" s="775">
        <v>11690.45</v>
      </c>
      <c r="G140" s="775">
        <v>11818.39</v>
      </c>
      <c r="H140" s="775">
        <v>11788.86</v>
      </c>
      <c r="I140" s="775">
        <v>11433.08</v>
      </c>
      <c r="J140" s="775">
        <v>17584.597000000002</v>
      </c>
      <c r="K140" s="775">
        <v>23063.5</v>
      </c>
      <c r="L140" s="775">
        <v>36575.553</v>
      </c>
      <c r="M140" s="775">
        <v>59546.565999999999</v>
      </c>
      <c r="N140" s="775">
        <v>511797.92200000002</v>
      </c>
      <c r="O140" s="775">
        <v>642206.06400000001</v>
      </c>
      <c r="P140" s="775">
        <v>805960.30099999998</v>
      </c>
      <c r="Q140" s="775">
        <v>760669.77800000005</v>
      </c>
      <c r="R140" s="775">
        <v>556372.22</v>
      </c>
      <c r="S140" s="775">
        <v>559485.04500000004</v>
      </c>
      <c r="T140" s="775">
        <v>221.34</v>
      </c>
      <c r="U140" s="776">
        <v>4074716.426</v>
      </c>
      <c r="V140" s="489"/>
      <c r="W140" s="491"/>
      <c r="X140" s="489"/>
      <c r="Y140" s="44"/>
      <c r="Z140" s="44"/>
      <c r="AA140" s="44"/>
      <c r="AB140" s="44"/>
      <c r="AC140" s="44"/>
      <c r="AD140" s="44"/>
      <c r="AE140" s="44"/>
      <c r="AF140" s="44"/>
      <c r="AG140" s="44"/>
      <c r="AH140" s="44"/>
      <c r="AI140" s="44"/>
      <c r="AJ140" s="44"/>
      <c r="AK140" s="44"/>
      <c r="AL140" s="44"/>
      <c r="AM140" s="44"/>
      <c r="AN140" s="44"/>
      <c r="AO140" s="44"/>
      <c r="AP140" s="44"/>
      <c r="AQ140" s="44"/>
    </row>
    <row r="141" spans="1:43" ht="15">
      <c r="A141" s="963"/>
      <c r="B141" s="256" t="s">
        <v>1249</v>
      </c>
      <c r="C141" s="775">
        <v>0</v>
      </c>
      <c r="D141" s="775">
        <v>0</v>
      </c>
      <c r="E141" s="775">
        <v>0</v>
      </c>
      <c r="F141" s="775">
        <v>0</v>
      </c>
      <c r="G141" s="775">
        <v>0</v>
      </c>
      <c r="H141" s="775">
        <v>0</v>
      </c>
      <c r="I141" s="775">
        <v>0</v>
      </c>
      <c r="J141" s="775">
        <v>0</v>
      </c>
      <c r="K141" s="775">
        <v>0</v>
      </c>
      <c r="L141" s="775">
        <v>0</v>
      </c>
      <c r="M141" s="775">
        <v>0</v>
      </c>
      <c r="N141" s="775">
        <v>0</v>
      </c>
      <c r="O141" s="775">
        <v>0</v>
      </c>
      <c r="P141" s="775">
        <v>9.58</v>
      </c>
      <c r="Q141" s="775">
        <v>0</v>
      </c>
      <c r="R141" s="775">
        <v>0</v>
      </c>
      <c r="S141" s="775">
        <v>0</v>
      </c>
      <c r="T141" s="775">
        <v>0</v>
      </c>
      <c r="U141" s="776">
        <v>9.58</v>
      </c>
      <c r="V141" s="489"/>
      <c r="W141" s="491"/>
      <c r="X141" s="489"/>
      <c r="Y141" s="44"/>
      <c r="Z141" s="44"/>
      <c r="AA141" s="44"/>
      <c r="AB141" s="44"/>
      <c r="AC141" s="44"/>
      <c r="AD141" s="44"/>
      <c r="AE141" s="44"/>
      <c r="AF141" s="44"/>
      <c r="AG141" s="44"/>
      <c r="AH141" s="44"/>
      <c r="AI141" s="44"/>
      <c r="AJ141" s="44"/>
      <c r="AK141" s="44"/>
      <c r="AL141" s="44"/>
      <c r="AM141" s="44"/>
      <c r="AN141" s="44"/>
      <c r="AO141" s="44"/>
      <c r="AP141" s="44"/>
      <c r="AQ141" s="44"/>
    </row>
    <row r="142" spans="1:43" ht="15">
      <c r="A142" s="963"/>
      <c r="B142" s="256" t="s">
        <v>1113</v>
      </c>
      <c r="C142" s="782">
        <v>132.75</v>
      </c>
      <c r="D142" s="782">
        <v>0</v>
      </c>
      <c r="E142" s="782">
        <v>0</v>
      </c>
      <c r="F142" s="782">
        <v>0</v>
      </c>
      <c r="G142" s="782">
        <v>0</v>
      </c>
      <c r="H142" s="782">
        <v>0</v>
      </c>
      <c r="I142" s="782">
        <v>0</v>
      </c>
      <c r="J142" s="782">
        <v>0</v>
      </c>
      <c r="K142" s="782">
        <v>0</v>
      </c>
      <c r="L142" s="782">
        <v>0</v>
      </c>
      <c r="M142" s="782">
        <v>0</v>
      </c>
      <c r="N142" s="782">
        <v>0</v>
      </c>
      <c r="O142" s="782">
        <v>0</v>
      </c>
      <c r="P142" s="782">
        <v>0</v>
      </c>
      <c r="Q142" s="782">
        <v>0</v>
      </c>
      <c r="R142" s="782">
        <v>0</v>
      </c>
      <c r="S142" s="782">
        <v>0</v>
      </c>
      <c r="T142" s="782">
        <v>0</v>
      </c>
      <c r="U142" s="782">
        <v>132.75</v>
      </c>
      <c r="V142" s="489"/>
      <c r="W142" s="491"/>
      <c r="X142" s="489"/>
      <c r="Y142" s="44"/>
      <c r="Z142" s="44"/>
      <c r="AA142" s="44"/>
      <c r="AB142" s="44"/>
      <c r="AC142" s="44"/>
      <c r="AD142" s="44"/>
      <c r="AE142" s="44"/>
      <c r="AF142" s="44"/>
      <c r="AG142" s="44"/>
      <c r="AH142" s="44"/>
      <c r="AI142" s="44"/>
      <c r="AJ142" s="44"/>
      <c r="AK142" s="44"/>
      <c r="AL142" s="44"/>
      <c r="AM142" s="44"/>
      <c r="AN142" s="44"/>
      <c r="AO142" s="44"/>
      <c r="AP142" s="44"/>
      <c r="AQ142" s="44"/>
    </row>
    <row r="143" spans="1:43" ht="15">
      <c r="A143" s="963"/>
      <c r="B143" s="256" t="s">
        <v>1250</v>
      </c>
      <c r="C143" s="775">
        <v>0</v>
      </c>
      <c r="D143" s="775">
        <v>0</v>
      </c>
      <c r="E143" s="775">
        <v>0</v>
      </c>
      <c r="F143" s="775">
        <v>0</v>
      </c>
      <c r="G143" s="775">
        <v>0</v>
      </c>
      <c r="H143" s="775">
        <v>0</v>
      </c>
      <c r="I143" s="775">
        <v>0</v>
      </c>
      <c r="J143" s="775">
        <v>0</v>
      </c>
      <c r="K143" s="775">
        <v>0</v>
      </c>
      <c r="L143" s="775">
        <v>0</v>
      </c>
      <c r="M143" s="775">
        <v>0</v>
      </c>
      <c r="N143" s="775">
        <v>0</v>
      </c>
      <c r="O143" s="775">
        <v>0</v>
      </c>
      <c r="P143" s="775">
        <v>0</v>
      </c>
      <c r="Q143" s="775">
        <v>0</v>
      </c>
      <c r="R143" s="775">
        <v>0</v>
      </c>
      <c r="S143" s="775">
        <v>0</v>
      </c>
      <c r="T143" s="775">
        <v>0</v>
      </c>
      <c r="U143" s="776">
        <v>0</v>
      </c>
      <c r="V143" s="489"/>
      <c r="W143" s="491"/>
      <c r="X143" s="489"/>
      <c r="Y143" s="44"/>
      <c r="Z143" s="44"/>
      <c r="AA143" s="44"/>
      <c r="AB143" s="44"/>
      <c r="AC143" s="44"/>
      <c r="AD143" s="44"/>
      <c r="AE143" s="44"/>
      <c r="AF143" s="44"/>
      <c r="AG143" s="44"/>
      <c r="AH143" s="44"/>
      <c r="AI143" s="44"/>
      <c r="AJ143" s="44"/>
      <c r="AK143" s="44"/>
      <c r="AL143" s="44"/>
      <c r="AM143" s="44"/>
      <c r="AN143" s="44"/>
      <c r="AO143" s="44"/>
      <c r="AP143" s="44"/>
      <c r="AQ143" s="44"/>
    </row>
    <row r="144" spans="1:43" ht="15">
      <c r="A144" s="963"/>
      <c r="B144" s="256" t="s">
        <v>1115</v>
      </c>
      <c r="C144" s="782">
        <v>1664031.65</v>
      </c>
      <c r="D144" s="782">
        <v>1843327.85</v>
      </c>
      <c r="E144" s="782">
        <v>603454.11</v>
      </c>
      <c r="F144" s="782">
        <v>1366165.37</v>
      </c>
      <c r="G144" s="782">
        <v>2468835.64</v>
      </c>
      <c r="H144" s="782">
        <v>2737113.7</v>
      </c>
      <c r="I144" s="782">
        <v>2390808.73</v>
      </c>
      <c r="J144" s="782">
        <v>2364558.63</v>
      </c>
      <c r="K144" s="782">
        <v>2312546.42</v>
      </c>
      <c r="L144" s="782">
        <v>2719785.57</v>
      </c>
      <c r="M144" s="782">
        <v>3484498.43</v>
      </c>
      <c r="N144" s="782">
        <v>4059763.74</v>
      </c>
      <c r="O144" s="782">
        <v>3750838.56</v>
      </c>
      <c r="P144" s="782">
        <v>3524601.6</v>
      </c>
      <c r="Q144" s="782">
        <v>2980609.64</v>
      </c>
      <c r="R144" s="782">
        <v>2093052.61</v>
      </c>
      <c r="S144" s="782">
        <v>1783048.36</v>
      </c>
      <c r="T144" s="782">
        <v>5357.42</v>
      </c>
      <c r="U144" s="782">
        <v>42152398.030000001</v>
      </c>
      <c r="V144" s="489"/>
      <c r="W144" s="491"/>
      <c r="X144" s="489"/>
      <c r="Y144" s="44"/>
      <c r="Z144" s="44"/>
      <c r="AA144" s="44"/>
      <c r="AB144" s="44"/>
      <c r="AC144" s="44"/>
      <c r="AD144" s="44"/>
      <c r="AE144" s="44"/>
      <c r="AF144" s="44"/>
      <c r="AG144" s="44"/>
      <c r="AH144" s="44"/>
      <c r="AI144" s="44"/>
      <c r="AJ144" s="44"/>
      <c r="AK144" s="44"/>
      <c r="AL144" s="44"/>
      <c r="AM144" s="44"/>
      <c r="AN144" s="44"/>
      <c r="AO144" s="44"/>
      <c r="AP144" s="44"/>
      <c r="AQ144" s="44"/>
    </row>
    <row r="145" spans="1:43" ht="15">
      <c r="A145" s="963"/>
      <c r="B145" s="256" t="s">
        <v>1117</v>
      </c>
      <c r="C145" s="775">
        <v>240441.44</v>
      </c>
      <c r="D145" s="775">
        <v>47832.41</v>
      </c>
      <c r="E145" s="775">
        <v>28319.71</v>
      </c>
      <c r="F145" s="775">
        <v>157900.07</v>
      </c>
      <c r="G145" s="775">
        <v>367578.43</v>
      </c>
      <c r="H145" s="775">
        <v>352940.62</v>
      </c>
      <c r="I145" s="775">
        <v>356477.42</v>
      </c>
      <c r="J145" s="775">
        <v>374978.88</v>
      </c>
      <c r="K145" s="775">
        <v>519556.88</v>
      </c>
      <c r="L145" s="775">
        <v>808688.54</v>
      </c>
      <c r="M145" s="775">
        <v>951128.51</v>
      </c>
      <c r="N145" s="775">
        <v>993097.37</v>
      </c>
      <c r="O145" s="775">
        <v>1429931.67</v>
      </c>
      <c r="P145" s="775">
        <v>1919162.71</v>
      </c>
      <c r="Q145" s="775">
        <v>2159850.14</v>
      </c>
      <c r="R145" s="775">
        <v>2210375.9700000002</v>
      </c>
      <c r="S145" s="775">
        <v>3502805.81</v>
      </c>
      <c r="T145" s="775">
        <v>0</v>
      </c>
      <c r="U145" s="776">
        <v>16421066.58</v>
      </c>
      <c r="V145" s="489"/>
      <c r="W145" s="491"/>
      <c r="X145" s="489"/>
      <c r="Y145" s="44"/>
      <c r="Z145" s="44"/>
      <c r="AA145" s="44"/>
      <c r="AB145" s="44"/>
      <c r="AC145" s="44"/>
      <c r="AD145" s="44"/>
      <c r="AE145" s="44"/>
      <c r="AF145" s="44"/>
      <c r="AG145" s="44"/>
      <c r="AH145" s="44"/>
      <c r="AI145" s="44"/>
      <c r="AJ145" s="44"/>
      <c r="AK145" s="44"/>
      <c r="AL145" s="44"/>
      <c r="AM145" s="44"/>
      <c r="AN145" s="44"/>
      <c r="AO145" s="44"/>
      <c r="AP145" s="44"/>
      <c r="AQ145" s="44"/>
    </row>
    <row r="146" spans="1:43" ht="15">
      <c r="A146" s="963"/>
      <c r="B146" s="256" t="s">
        <v>1116</v>
      </c>
      <c r="C146" s="775">
        <v>16100.25</v>
      </c>
      <c r="D146" s="775">
        <v>25055.5</v>
      </c>
      <c r="E146" s="775">
        <v>37270.79</v>
      </c>
      <c r="F146" s="775">
        <v>31269.439999999999</v>
      </c>
      <c r="G146" s="775">
        <v>54731.08</v>
      </c>
      <c r="H146" s="775">
        <v>81560.34</v>
      </c>
      <c r="I146" s="775">
        <v>71127.86</v>
      </c>
      <c r="J146" s="775">
        <v>60102.8</v>
      </c>
      <c r="K146" s="775">
        <v>48301.599999999999</v>
      </c>
      <c r="L146" s="775">
        <v>48898.68</v>
      </c>
      <c r="M146" s="775">
        <v>45088.639999999999</v>
      </c>
      <c r="N146" s="775">
        <v>56139.7</v>
      </c>
      <c r="O146" s="775">
        <v>63551.96</v>
      </c>
      <c r="P146" s="775">
        <v>70920.320000000007</v>
      </c>
      <c r="Q146" s="775">
        <v>69218.009999999995</v>
      </c>
      <c r="R146" s="775">
        <v>66341.83</v>
      </c>
      <c r="S146" s="775">
        <v>124355.67</v>
      </c>
      <c r="T146" s="775">
        <v>0</v>
      </c>
      <c r="U146" s="776">
        <v>970034.47</v>
      </c>
      <c r="V146" s="489"/>
      <c r="W146" s="491"/>
      <c r="X146" s="489"/>
      <c r="Y146" s="44"/>
      <c r="Z146" s="44"/>
      <c r="AA146" s="44"/>
      <c r="AB146" s="44"/>
      <c r="AC146" s="44"/>
      <c r="AD146" s="44"/>
      <c r="AE146" s="44"/>
      <c r="AF146" s="44"/>
      <c r="AG146" s="44"/>
      <c r="AH146" s="44"/>
      <c r="AI146" s="44"/>
      <c r="AJ146" s="44"/>
      <c r="AK146" s="44"/>
      <c r="AL146" s="44"/>
      <c r="AM146" s="44"/>
      <c r="AN146" s="44"/>
      <c r="AO146" s="44"/>
      <c r="AP146" s="44"/>
      <c r="AQ146" s="44"/>
    </row>
    <row r="147" spans="1:43" ht="5.25" customHeight="1">
      <c r="A147" s="456"/>
      <c r="B147" s="373"/>
      <c r="C147"/>
      <c r="D147"/>
      <c r="E147"/>
      <c r="F147"/>
      <c r="G147"/>
      <c r="H147"/>
      <c r="I147"/>
      <c r="J147"/>
      <c r="K147"/>
      <c r="L147"/>
      <c r="M147"/>
      <c r="N147"/>
      <c r="O147"/>
      <c r="P147"/>
      <c r="Q147"/>
      <c r="R147"/>
      <c r="S147"/>
      <c r="T147"/>
      <c r="U147"/>
      <c r="V147" s="489"/>
      <c r="W147" s="491"/>
      <c r="X147" s="489"/>
      <c r="Y147" s="44"/>
      <c r="Z147" s="44"/>
      <c r="AA147" s="44"/>
      <c r="AB147" s="44"/>
      <c r="AC147" s="44"/>
      <c r="AD147" s="44"/>
      <c r="AE147" s="44"/>
      <c r="AF147" s="44"/>
      <c r="AG147" s="44"/>
      <c r="AH147" s="44"/>
      <c r="AI147" s="44"/>
      <c r="AJ147" s="44"/>
      <c r="AK147" s="44"/>
      <c r="AL147" s="44"/>
      <c r="AM147" s="44"/>
      <c r="AN147" s="44"/>
      <c r="AO147" s="44"/>
      <c r="AP147" s="44"/>
      <c r="AQ147" s="44"/>
    </row>
    <row r="148" spans="1:43" ht="15">
      <c r="A148" s="439"/>
      <c r="B148" s="295" t="s">
        <v>26</v>
      </c>
      <c r="C148" s="773">
        <v>19106299.475000001</v>
      </c>
      <c r="D148" s="773">
        <v>11670189.469000001</v>
      </c>
      <c r="E148" s="773">
        <v>8405439.0940000005</v>
      </c>
      <c r="F148" s="773">
        <v>11640489.168</v>
      </c>
      <c r="G148" s="773">
        <v>14420416.581</v>
      </c>
      <c r="H148" s="773">
        <v>14851745.298</v>
      </c>
      <c r="I148" s="773">
        <v>13000750.147</v>
      </c>
      <c r="J148" s="773">
        <v>13050343.528999999</v>
      </c>
      <c r="K148" s="773">
        <v>13659056.530999999</v>
      </c>
      <c r="L148" s="773">
        <v>16162473.382999999</v>
      </c>
      <c r="M148" s="773">
        <v>19388033.265000001</v>
      </c>
      <c r="N148" s="773">
        <v>22250905.416999999</v>
      </c>
      <c r="O148" s="773">
        <v>22028974.197000001</v>
      </c>
      <c r="P148" s="773">
        <v>23398862.550000001</v>
      </c>
      <c r="Q148" s="773">
        <v>21326613.708999999</v>
      </c>
      <c r="R148" s="773">
        <v>16294385.665999999</v>
      </c>
      <c r="S148" s="773">
        <v>19191101.035999998</v>
      </c>
      <c r="T148" s="773">
        <v>17157.71</v>
      </c>
      <c r="U148" s="785">
        <v>279863236.22500002</v>
      </c>
      <c r="V148" s="489"/>
      <c r="W148" s="491"/>
      <c r="X148" s="491"/>
      <c r="Y148" s="254"/>
      <c r="Z148" s="254"/>
      <c r="AA148" s="254"/>
      <c r="AB148" s="254"/>
      <c r="AC148" s="254"/>
      <c r="AD148" s="254"/>
      <c r="AE148" s="254"/>
      <c r="AF148" s="254"/>
      <c r="AG148" s="254"/>
      <c r="AH148" s="254"/>
      <c r="AI148" s="254"/>
      <c r="AJ148" s="254"/>
      <c r="AK148" s="254"/>
      <c r="AL148" s="254"/>
      <c r="AM148" s="254"/>
      <c r="AN148" s="254"/>
      <c r="AO148" s="254"/>
      <c r="AP148" s="254"/>
      <c r="AQ148" s="254"/>
    </row>
    <row r="149" spans="1:43">
      <c r="V149" s="349"/>
      <c r="W149" s="489"/>
      <c r="X149" s="490"/>
      <c r="Y149" s="41"/>
      <c r="Z149" s="41"/>
      <c r="AA149" s="41"/>
      <c r="AB149" s="41"/>
      <c r="AC149" s="41"/>
      <c r="AD149" s="41"/>
      <c r="AE149" s="41"/>
      <c r="AF149" s="41"/>
      <c r="AG149" s="41"/>
      <c r="AH149" s="41"/>
      <c r="AI149" s="41"/>
      <c r="AJ149" s="41"/>
      <c r="AK149" s="41"/>
      <c r="AL149" s="41"/>
      <c r="AM149" s="41"/>
      <c r="AN149" s="41"/>
      <c r="AO149" s="41"/>
      <c r="AP149" s="41"/>
      <c r="AQ149" s="41"/>
    </row>
    <row r="150" spans="1:43">
      <c r="A150" s="272" t="s">
        <v>845</v>
      </c>
      <c r="V150" s="349"/>
      <c r="W150" s="349"/>
      <c r="X150" s="490"/>
      <c r="Y150" s="41"/>
      <c r="Z150" s="41"/>
      <c r="AA150" s="41"/>
      <c r="AB150" s="41"/>
      <c r="AC150" s="41"/>
      <c r="AD150" s="41"/>
      <c r="AE150" s="41"/>
      <c r="AF150" s="41"/>
      <c r="AG150" s="41"/>
      <c r="AH150" s="41"/>
      <c r="AI150" s="41"/>
      <c r="AJ150" s="41"/>
      <c r="AK150" s="41"/>
      <c r="AL150" s="41"/>
      <c r="AM150" s="41"/>
      <c r="AN150" s="41"/>
      <c r="AO150" s="41"/>
      <c r="AP150" s="41"/>
    </row>
    <row r="151" spans="1:43">
      <c r="A151" s="5" t="s">
        <v>1665</v>
      </c>
      <c r="B151" s="459"/>
      <c r="V151" s="349"/>
      <c r="W151" s="349"/>
      <c r="X151" s="349"/>
    </row>
    <row r="152" spans="1:43" ht="14.25" customHeight="1">
      <c r="C152" s="460" t="s">
        <v>1257</v>
      </c>
      <c r="D152" s="460"/>
      <c r="E152" s="460"/>
      <c r="F152" s="460"/>
      <c r="G152" s="460"/>
      <c r="H152" s="460"/>
      <c r="I152" s="460"/>
      <c r="J152" s="460"/>
      <c r="K152" s="460"/>
      <c r="L152" s="460"/>
      <c r="M152" s="460"/>
      <c r="N152" s="460"/>
      <c r="O152" s="460"/>
      <c r="P152" s="460"/>
      <c r="Q152" s="460"/>
      <c r="R152" s="460"/>
      <c r="S152" s="460"/>
      <c r="T152" s="460"/>
      <c r="U152" s="41"/>
      <c r="V152" s="349"/>
      <c r="W152" s="349"/>
      <c r="X152" s="349"/>
    </row>
    <row r="153" spans="1:43">
      <c r="C153" s="41"/>
      <c r="D153" s="41"/>
      <c r="E153" s="41"/>
      <c r="F153" s="41"/>
      <c r="G153" s="41"/>
      <c r="H153" s="41"/>
      <c r="I153" s="41"/>
      <c r="J153" s="41"/>
      <c r="K153" s="41"/>
      <c r="L153" s="41"/>
      <c r="M153" s="41"/>
      <c r="N153" s="41"/>
      <c r="O153" s="41"/>
      <c r="P153" s="41"/>
      <c r="Q153" s="41"/>
      <c r="R153" s="41"/>
      <c r="S153" s="41"/>
      <c r="T153" s="41"/>
    </row>
  </sheetData>
  <mergeCells count="19">
    <mergeCell ref="A79:U79"/>
    <mergeCell ref="A1:U1"/>
    <mergeCell ref="A2:U2"/>
    <mergeCell ref="A3:U3"/>
    <mergeCell ref="A4:U4"/>
    <mergeCell ref="A6:A7"/>
    <mergeCell ref="B6:B7"/>
    <mergeCell ref="C6:S6"/>
    <mergeCell ref="U6:U7"/>
    <mergeCell ref="A8:A71"/>
    <mergeCell ref="A75:U75"/>
    <mergeCell ref="A76:U76"/>
    <mergeCell ref="A77:U77"/>
    <mergeCell ref="A78:U78"/>
    <mergeCell ref="A81:A82"/>
    <mergeCell ref="B81:B82"/>
    <mergeCell ref="C81:S81"/>
    <mergeCell ref="U81:U82"/>
    <mergeCell ref="A83:A146"/>
  </mergeCells>
  <hyperlinks>
    <hyperlink ref="B1:U1" location="'Seccion D MLE'!A4" display="TABLA D04A1"/>
    <hyperlink ref="B75:U75" location="'Seccion D MLE'!A4" display="TABLA D04A2"/>
    <hyperlink ref="A1:U1" location="'Sección D'!A1" display="TABLA D04b1"/>
    <hyperlink ref="A75:U75" location="'Sección D'!A1" display="TABLA D04b2"/>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58"/>
  <sheetViews>
    <sheetView showGridLines="0" zoomScale="90" zoomScaleNormal="90" workbookViewId="0">
      <selection sqref="A1:B1"/>
    </sheetView>
  </sheetViews>
  <sheetFormatPr baseColWidth="10" defaultRowHeight="15"/>
  <cols>
    <col min="1" max="1" width="21.7109375" customWidth="1"/>
    <col min="2" max="2" width="87.5703125" customWidth="1"/>
  </cols>
  <sheetData>
    <row r="1" spans="1:2">
      <c r="A1" s="881" t="s">
        <v>912</v>
      </c>
      <c r="B1" s="881"/>
    </row>
    <row r="2" spans="1:2">
      <c r="A2" s="136"/>
      <c r="B2" s="136"/>
    </row>
    <row r="3" spans="1:2">
      <c r="A3" s="193" t="s">
        <v>913</v>
      </c>
      <c r="B3" s="193" t="s">
        <v>914</v>
      </c>
    </row>
    <row r="4" spans="1:2">
      <c r="A4" s="137" t="s">
        <v>915</v>
      </c>
      <c r="B4" s="138" t="s">
        <v>916</v>
      </c>
    </row>
    <row r="5" spans="1:2">
      <c r="A5" s="137" t="s">
        <v>917</v>
      </c>
      <c r="B5" s="138" t="s">
        <v>918</v>
      </c>
    </row>
    <row r="6" spans="1:2">
      <c r="A6" s="137" t="s">
        <v>919</v>
      </c>
      <c r="B6" s="138" t="s">
        <v>920</v>
      </c>
    </row>
    <row r="7" spans="1:2">
      <c r="A7" s="137" t="s">
        <v>921</v>
      </c>
      <c r="B7" s="138" t="s">
        <v>922</v>
      </c>
    </row>
    <row r="8" spans="1:2">
      <c r="A8" s="137" t="s">
        <v>923</v>
      </c>
      <c r="B8" s="139" t="s">
        <v>924</v>
      </c>
    </row>
    <row r="9" spans="1:2">
      <c r="A9" s="137" t="s">
        <v>925</v>
      </c>
      <c r="B9" s="139" t="s">
        <v>926</v>
      </c>
    </row>
    <row r="10" spans="1:2">
      <c r="A10" s="137" t="s">
        <v>927</v>
      </c>
      <c r="B10" s="138" t="s">
        <v>928</v>
      </c>
    </row>
    <row r="11" spans="1:2">
      <c r="A11" s="137" t="s">
        <v>929</v>
      </c>
      <c r="B11" s="138" t="s">
        <v>930</v>
      </c>
    </row>
    <row r="12" spans="1:2">
      <c r="A12" s="140" t="s">
        <v>931</v>
      </c>
      <c r="B12" s="141" t="s">
        <v>932</v>
      </c>
    </row>
    <row r="13" spans="1:2">
      <c r="A13" s="137" t="s">
        <v>933</v>
      </c>
      <c r="B13" s="141" t="s">
        <v>934</v>
      </c>
    </row>
    <row r="14" spans="1:2">
      <c r="A14" s="137" t="s">
        <v>935</v>
      </c>
      <c r="B14" s="138" t="s">
        <v>936</v>
      </c>
    </row>
    <row r="15" spans="1:2">
      <c r="A15" s="137" t="s">
        <v>937</v>
      </c>
      <c r="B15" s="139" t="s">
        <v>938</v>
      </c>
    </row>
    <row r="16" spans="1:2" ht="25.5">
      <c r="A16" s="137" t="s">
        <v>939</v>
      </c>
      <c r="B16" s="141" t="s">
        <v>940</v>
      </c>
    </row>
    <row r="17" spans="1:2">
      <c r="A17" s="137" t="s">
        <v>941</v>
      </c>
      <c r="B17" s="138" t="s">
        <v>942</v>
      </c>
    </row>
    <row r="18" spans="1:2" ht="26.25">
      <c r="A18" s="140" t="s">
        <v>943</v>
      </c>
      <c r="B18" s="141" t="s">
        <v>944</v>
      </c>
    </row>
    <row r="19" spans="1:2">
      <c r="A19" s="137" t="s">
        <v>945</v>
      </c>
      <c r="B19" s="138" t="s">
        <v>946</v>
      </c>
    </row>
    <row r="20" spans="1:2">
      <c r="A20" s="137" t="s">
        <v>947</v>
      </c>
      <c r="B20" s="138" t="s">
        <v>948</v>
      </c>
    </row>
    <row r="21" spans="1:2">
      <c r="A21" s="137" t="s">
        <v>949</v>
      </c>
      <c r="B21" s="138" t="s">
        <v>950</v>
      </c>
    </row>
    <row r="22" spans="1:2">
      <c r="A22" s="137" t="s">
        <v>951</v>
      </c>
      <c r="B22" s="138" t="s">
        <v>952</v>
      </c>
    </row>
    <row r="23" spans="1:2">
      <c r="A23" s="137" t="s">
        <v>953</v>
      </c>
      <c r="B23" s="138" t="s">
        <v>954</v>
      </c>
    </row>
    <row r="24" spans="1:2">
      <c r="A24" s="137" t="s">
        <v>955</v>
      </c>
      <c r="B24" s="138" t="s">
        <v>956</v>
      </c>
    </row>
    <row r="25" spans="1:2">
      <c r="A25" s="137" t="s">
        <v>957</v>
      </c>
      <c r="B25" s="138" t="s">
        <v>958</v>
      </c>
    </row>
    <row r="26" spans="1:2">
      <c r="A26" s="137" t="s">
        <v>959</v>
      </c>
      <c r="B26" s="141" t="s">
        <v>960</v>
      </c>
    </row>
    <row r="27" spans="1:2">
      <c r="A27" s="137" t="s">
        <v>961</v>
      </c>
      <c r="B27" s="138" t="s">
        <v>962</v>
      </c>
    </row>
    <row r="28" spans="1:2">
      <c r="A28" s="137" t="s">
        <v>963</v>
      </c>
      <c r="B28" s="138" t="s">
        <v>964</v>
      </c>
    </row>
    <row r="29" spans="1:2">
      <c r="A29" s="137" t="s">
        <v>965</v>
      </c>
      <c r="B29" s="138" t="s">
        <v>966</v>
      </c>
    </row>
    <row r="30" spans="1:2">
      <c r="A30" s="137" t="s">
        <v>967</v>
      </c>
      <c r="B30" s="138" t="s">
        <v>968</v>
      </c>
    </row>
    <row r="31" spans="1:2">
      <c r="A31" s="137" t="s">
        <v>969</v>
      </c>
      <c r="B31" s="139" t="s">
        <v>970</v>
      </c>
    </row>
    <row r="32" spans="1:2">
      <c r="A32" s="137" t="s">
        <v>971</v>
      </c>
      <c r="B32" s="138" t="s">
        <v>972</v>
      </c>
    </row>
    <row r="33" spans="1:2">
      <c r="A33" s="137" t="s">
        <v>973</v>
      </c>
      <c r="B33" s="138" t="s">
        <v>974</v>
      </c>
    </row>
    <row r="34" spans="1:2">
      <c r="A34" s="137" t="s">
        <v>975</v>
      </c>
      <c r="B34" s="138" t="s">
        <v>976</v>
      </c>
    </row>
    <row r="35" spans="1:2">
      <c r="A35" s="137" t="s">
        <v>977</v>
      </c>
      <c r="B35" s="138" t="s">
        <v>978</v>
      </c>
    </row>
    <row r="36" spans="1:2" ht="26.25">
      <c r="A36" s="137" t="s">
        <v>979</v>
      </c>
      <c r="B36" s="138" t="s">
        <v>980</v>
      </c>
    </row>
    <row r="37" spans="1:2" ht="26.25">
      <c r="A37" s="137" t="s">
        <v>981</v>
      </c>
      <c r="B37" s="138" t="s">
        <v>982</v>
      </c>
    </row>
    <row r="38" spans="1:2">
      <c r="A38" s="137" t="s">
        <v>1040</v>
      </c>
      <c r="B38" s="138" t="s">
        <v>1039</v>
      </c>
    </row>
    <row r="39" spans="1:2">
      <c r="A39" s="137" t="s">
        <v>983</v>
      </c>
      <c r="B39" s="138" t="s">
        <v>984</v>
      </c>
    </row>
    <row r="40" spans="1:2">
      <c r="A40" s="137" t="s">
        <v>985</v>
      </c>
      <c r="B40" s="138" t="s">
        <v>986</v>
      </c>
    </row>
    <row r="41" spans="1:2">
      <c r="A41" s="137" t="s">
        <v>987</v>
      </c>
      <c r="B41" s="138" t="s">
        <v>988</v>
      </c>
    </row>
    <row r="42" spans="1:2">
      <c r="A42" s="137" t="s">
        <v>989</v>
      </c>
      <c r="B42" s="138" t="s">
        <v>990</v>
      </c>
    </row>
    <row r="43" spans="1:2">
      <c r="A43" s="137" t="s">
        <v>991</v>
      </c>
      <c r="B43" s="138" t="s">
        <v>992</v>
      </c>
    </row>
    <row r="44" spans="1:2">
      <c r="A44" s="137" t="s">
        <v>993</v>
      </c>
      <c r="B44" s="138" t="s">
        <v>994</v>
      </c>
    </row>
    <row r="45" spans="1:2">
      <c r="A45" s="137" t="s">
        <v>995</v>
      </c>
      <c r="B45" s="138" t="s">
        <v>996</v>
      </c>
    </row>
    <row r="46" spans="1:2">
      <c r="A46" s="137" t="s">
        <v>997</v>
      </c>
      <c r="B46" s="138" t="s">
        <v>998</v>
      </c>
    </row>
    <row r="47" spans="1:2">
      <c r="A47" s="137" t="s">
        <v>999</v>
      </c>
      <c r="B47" s="138" t="s">
        <v>1000</v>
      </c>
    </row>
    <row r="48" spans="1:2">
      <c r="A48" s="137" t="s">
        <v>1001</v>
      </c>
      <c r="B48" s="138" t="s">
        <v>1002</v>
      </c>
    </row>
    <row r="49" spans="1:2">
      <c r="A49" s="137" t="s">
        <v>1003</v>
      </c>
      <c r="B49" s="138" t="s">
        <v>1004</v>
      </c>
    </row>
    <row r="50" spans="1:2">
      <c r="A50" s="137" t="s">
        <v>1005</v>
      </c>
      <c r="B50" s="138" t="s">
        <v>1006</v>
      </c>
    </row>
    <row r="51" spans="1:2">
      <c r="A51" s="137" t="s">
        <v>1007</v>
      </c>
      <c r="B51" s="138" t="s">
        <v>1008</v>
      </c>
    </row>
    <row r="52" spans="1:2">
      <c r="A52" s="137" t="s">
        <v>1009</v>
      </c>
      <c r="B52" s="138" t="s">
        <v>107</v>
      </c>
    </row>
    <row r="53" spans="1:2">
      <c r="A53" s="137" t="s">
        <v>1010</v>
      </c>
      <c r="B53" s="138" t="s">
        <v>1011</v>
      </c>
    </row>
    <row r="54" spans="1:2">
      <c r="A54" s="137" t="s">
        <v>1012</v>
      </c>
      <c r="B54" s="138" t="s">
        <v>1013</v>
      </c>
    </row>
    <row r="55" spans="1:2">
      <c r="A55" s="137" t="s">
        <v>1014</v>
      </c>
      <c r="B55" s="138" t="s">
        <v>1015</v>
      </c>
    </row>
    <row r="56" spans="1:2">
      <c r="A56" s="137" t="s">
        <v>1016</v>
      </c>
      <c r="B56" s="141" t="s">
        <v>1017</v>
      </c>
    </row>
    <row r="57" spans="1:2">
      <c r="A57" s="137" t="s">
        <v>1018</v>
      </c>
      <c r="B57" s="141" t="s">
        <v>1019</v>
      </c>
    </row>
    <row r="58" spans="1:2">
      <c r="A58" s="137" t="s">
        <v>1020</v>
      </c>
      <c r="B58" s="141" t="s">
        <v>1021</v>
      </c>
    </row>
  </sheetData>
  <mergeCells count="1">
    <mergeCell ref="A1:B1"/>
  </mergeCells>
  <hyperlinks>
    <hyperlink ref="A1:B1" location="'Sección A'!A4" display="GLOSARIO DE TERMINOS"/>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5"/>
  <sheetViews>
    <sheetView showGridLines="0" zoomScale="90" zoomScaleNormal="90" workbookViewId="0">
      <selection sqref="A1:U1"/>
    </sheetView>
  </sheetViews>
  <sheetFormatPr baseColWidth="10" defaultColWidth="11.42578125" defaultRowHeight="14.25"/>
  <cols>
    <col min="1" max="1" width="8.140625" style="27" customWidth="1"/>
    <col min="2" max="2" width="48.140625" style="27" customWidth="1"/>
    <col min="3" max="3" width="16.85546875" style="27" bestFit="1" customWidth="1"/>
    <col min="4" max="7" width="15.5703125" style="27" bestFit="1" customWidth="1"/>
    <col min="8" max="10" width="16.85546875" style="27" bestFit="1" customWidth="1"/>
    <col min="11" max="19" width="15.5703125" style="27" bestFit="1" customWidth="1"/>
    <col min="20" max="20" width="13.85546875" style="27" bestFit="1" customWidth="1"/>
    <col min="21" max="21" width="16.85546875" style="27" bestFit="1" customWidth="1"/>
    <col min="22" max="22" width="13.5703125" style="27" bestFit="1" customWidth="1"/>
    <col min="23" max="23" width="48.28515625" style="27" bestFit="1" customWidth="1"/>
    <col min="24" max="24" width="19" style="27" bestFit="1" customWidth="1"/>
    <col min="25" max="27" width="17.7109375" style="27" bestFit="1" customWidth="1"/>
    <col min="28" max="41" width="19" style="27" bestFit="1" customWidth="1"/>
    <col min="42" max="42" width="16.140625" style="27" bestFit="1" customWidth="1"/>
    <col min="43" max="43" width="20" style="27" bestFit="1" customWidth="1"/>
    <col min="44" max="16384" width="11.42578125" style="27"/>
  </cols>
  <sheetData>
    <row r="1" spans="1:24" ht="15">
      <c r="A1" s="881" t="s">
        <v>1258</v>
      </c>
      <c r="B1" s="881"/>
      <c r="C1" s="881"/>
      <c r="D1" s="881"/>
      <c r="E1" s="881"/>
      <c r="F1" s="881"/>
      <c r="G1" s="881"/>
      <c r="H1" s="881"/>
      <c r="I1" s="881"/>
      <c r="J1" s="881"/>
      <c r="K1" s="881"/>
      <c r="L1" s="881"/>
      <c r="M1" s="881"/>
      <c r="N1" s="881"/>
      <c r="O1" s="881"/>
      <c r="P1" s="881"/>
      <c r="Q1" s="881"/>
      <c r="R1" s="881"/>
      <c r="S1" s="881"/>
      <c r="T1" s="881"/>
      <c r="U1" s="881"/>
      <c r="V1" s="301"/>
      <c r="W1" s="301"/>
    </row>
    <row r="2" spans="1:24">
      <c r="A2" s="912" t="s">
        <v>1259</v>
      </c>
      <c r="B2" s="912"/>
      <c r="C2" s="912"/>
      <c r="D2" s="912"/>
      <c r="E2" s="912"/>
      <c r="F2" s="912"/>
      <c r="G2" s="912"/>
      <c r="H2" s="912"/>
      <c r="I2" s="912"/>
      <c r="J2" s="912"/>
      <c r="K2" s="912"/>
      <c r="L2" s="912"/>
      <c r="M2" s="912"/>
      <c r="N2" s="912"/>
      <c r="O2" s="912"/>
      <c r="P2" s="912"/>
      <c r="Q2" s="912"/>
      <c r="R2" s="912"/>
      <c r="S2" s="912"/>
      <c r="T2" s="912"/>
      <c r="U2" s="912"/>
      <c r="V2" s="301"/>
      <c r="W2" s="301"/>
    </row>
    <row r="3" spans="1:24">
      <c r="A3" s="913" t="s">
        <v>1239</v>
      </c>
      <c r="B3" s="913"/>
      <c r="C3" s="913"/>
      <c r="D3" s="913"/>
      <c r="E3" s="913"/>
      <c r="F3" s="913"/>
      <c r="G3" s="913"/>
      <c r="H3" s="913"/>
      <c r="I3" s="913"/>
      <c r="J3" s="913"/>
      <c r="K3" s="913"/>
      <c r="L3" s="913"/>
      <c r="M3" s="913"/>
      <c r="N3" s="913"/>
      <c r="O3" s="913"/>
      <c r="P3" s="913"/>
      <c r="Q3" s="913"/>
      <c r="R3" s="913"/>
      <c r="S3" s="913"/>
      <c r="T3" s="913"/>
      <c r="U3" s="913"/>
      <c r="V3" s="301"/>
      <c r="W3" s="301"/>
    </row>
    <row r="4" spans="1:24">
      <c r="A4" s="913" t="s">
        <v>1609</v>
      </c>
      <c r="B4" s="913"/>
      <c r="C4" s="913"/>
      <c r="D4" s="913"/>
      <c r="E4" s="913"/>
      <c r="F4" s="913"/>
      <c r="G4" s="913"/>
      <c r="H4" s="913"/>
      <c r="I4" s="913"/>
      <c r="J4" s="913"/>
      <c r="K4" s="913"/>
      <c r="L4" s="913"/>
      <c r="M4" s="913"/>
      <c r="N4" s="913"/>
      <c r="O4" s="913"/>
      <c r="P4" s="913"/>
      <c r="Q4" s="913"/>
      <c r="R4" s="913"/>
      <c r="S4" s="913"/>
      <c r="T4" s="913"/>
      <c r="U4" s="913"/>
      <c r="V4" s="301"/>
      <c r="W4" s="301"/>
    </row>
    <row r="5" spans="1:24" ht="15" thickBot="1">
      <c r="A5" s="144"/>
      <c r="B5" s="144"/>
      <c r="C5" s="144"/>
      <c r="D5" s="144"/>
      <c r="E5" s="144"/>
      <c r="F5" s="144"/>
      <c r="G5" s="144"/>
      <c r="H5" s="144"/>
      <c r="I5" s="144"/>
      <c r="J5" s="144"/>
      <c r="K5" s="144"/>
      <c r="L5" s="144"/>
      <c r="M5" s="144"/>
      <c r="N5" s="144"/>
      <c r="O5" s="144"/>
      <c r="P5" s="144"/>
      <c r="Q5" s="144"/>
      <c r="R5" s="144"/>
      <c r="S5" s="144"/>
      <c r="T5" s="144"/>
      <c r="U5" s="144"/>
      <c r="V5" s="301"/>
      <c r="W5" s="301"/>
    </row>
    <row r="6" spans="1:24">
      <c r="A6" s="959" t="s">
        <v>1240</v>
      </c>
      <c r="B6" s="959" t="s">
        <v>1241</v>
      </c>
      <c r="C6" s="961" t="s">
        <v>1242</v>
      </c>
      <c r="D6" s="961"/>
      <c r="E6" s="961"/>
      <c r="F6" s="961"/>
      <c r="G6" s="961"/>
      <c r="H6" s="961"/>
      <c r="I6" s="961"/>
      <c r="J6" s="961"/>
      <c r="K6" s="961"/>
      <c r="L6" s="961"/>
      <c r="M6" s="961"/>
      <c r="N6" s="961"/>
      <c r="O6" s="961"/>
      <c r="P6" s="961"/>
      <c r="Q6" s="961"/>
      <c r="R6" s="961"/>
      <c r="S6" s="961"/>
      <c r="T6" s="453"/>
      <c r="U6" s="959" t="s">
        <v>108</v>
      </c>
      <c r="V6" s="301"/>
      <c r="W6" s="487"/>
      <c r="X6" s="41"/>
    </row>
    <row r="7" spans="1:24">
      <c r="A7" s="960"/>
      <c r="B7" s="960"/>
      <c r="C7" s="454" t="s">
        <v>1243</v>
      </c>
      <c r="D7" s="454" t="s">
        <v>1244</v>
      </c>
      <c r="E7" s="454" t="s">
        <v>11</v>
      </c>
      <c r="F7" s="454" t="s">
        <v>12</v>
      </c>
      <c r="G7" s="454" t="s">
        <v>13</v>
      </c>
      <c r="H7" s="454" t="s">
        <v>14</v>
      </c>
      <c r="I7" s="454" t="s">
        <v>15</v>
      </c>
      <c r="J7" s="454" t="s">
        <v>16</v>
      </c>
      <c r="K7" s="454" t="s">
        <v>17</v>
      </c>
      <c r="L7" s="454" t="s">
        <v>18</v>
      </c>
      <c r="M7" s="454" t="s">
        <v>19</v>
      </c>
      <c r="N7" s="454" t="s">
        <v>20</v>
      </c>
      <c r="O7" s="454" t="s">
        <v>21</v>
      </c>
      <c r="P7" s="454" t="s">
        <v>22</v>
      </c>
      <c r="Q7" s="454" t="s">
        <v>23</v>
      </c>
      <c r="R7" s="454" t="s">
        <v>24</v>
      </c>
      <c r="S7" s="454" t="s">
        <v>867</v>
      </c>
      <c r="T7" s="455" t="s">
        <v>1245</v>
      </c>
      <c r="U7" s="960"/>
      <c r="V7" s="301"/>
      <c r="W7" s="487"/>
      <c r="X7" s="41"/>
    </row>
    <row r="8" spans="1:24" ht="15" customHeight="1">
      <c r="A8" s="962" t="s">
        <v>1128</v>
      </c>
      <c r="B8" s="251" t="s">
        <v>1059</v>
      </c>
      <c r="C8" s="768">
        <v>1789696</v>
      </c>
      <c r="D8" s="768">
        <v>813141</v>
      </c>
      <c r="E8" s="768">
        <v>526198</v>
      </c>
      <c r="F8" s="768">
        <v>637065</v>
      </c>
      <c r="G8" s="768">
        <v>1009111</v>
      </c>
      <c r="H8" s="768">
        <v>1345599</v>
      </c>
      <c r="I8" s="768">
        <v>1254100</v>
      </c>
      <c r="J8" s="768">
        <v>1104896</v>
      </c>
      <c r="K8" s="768">
        <v>951861</v>
      </c>
      <c r="L8" s="768">
        <v>970797</v>
      </c>
      <c r="M8" s="768">
        <v>1019629</v>
      </c>
      <c r="N8" s="768">
        <v>986576</v>
      </c>
      <c r="O8" s="768">
        <v>898196</v>
      </c>
      <c r="P8" s="768">
        <v>854731</v>
      </c>
      <c r="Q8" s="768">
        <v>762204</v>
      </c>
      <c r="R8" s="768">
        <v>586712</v>
      </c>
      <c r="S8" s="768">
        <v>758402</v>
      </c>
      <c r="T8" s="768">
        <v>775</v>
      </c>
      <c r="U8" s="768">
        <v>16269689</v>
      </c>
      <c r="V8" s="312"/>
      <c r="W8" s="488"/>
      <c r="X8" s="41"/>
    </row>
    <row r="9" spans="1:24" ht="15">
      <c r="A9" s="963"/>
      <c r="B9" s="256" t="s">
        <v>1060</v>
      </c>
      <c r="C9" s="769">
        <v>1784338</v>
      </c>
      <c r="D9" s="769">
        <v>812348</v>
      </c>
      <c r="E9" s="769">
        <v>525718</v>
      </c>
      <c r="F9" s="769">
        <v>636110</v>
      </c>
      <c r="G9" s="769">
        <v>1007758</v>
      </c>
      <c r="H9" s="769">
        <v>1343701</v>
      </c>
      <c r="I9" s="769">
        <v>1251856</v>
      </c>
      <c r="J9" s="769">
        <v>1102927</v>
      </c>
      <c r="K9" s="769">
        <v>950003</v>
      </c>
      <c r="L9" s="769">
        <v>968676</v>
      </c>
      <c r="M9" s="769">
        <v>1016976</v>
      </c>
      <c r="N9" s="769">
        <v>983268</v>
      </c>
      <c r="O9" s="769">
        <v>893817</v>
      </c>
      <c r="P9" s="769">
        <v>849883</v>
      </c>
      <c r="Q9" s="769">
        <v>755690</v>
      </c>
      <c r="R9" s="769">
        <v>580791</v>
      </c>
      <c r="S9" s="769">
        <v>736736</v>
      </c>
      <c r="T9" s="769">
        <v>773</v>
      </c>
      <c r="U9" s="769">
        <v>16201369</v>
      </c>
      <c r="V9" s="493"/>
      <c r="W9" s="488"/>
      <c r="X9" s="41"/>
    </row>
    <row r="10" spans="1:24" ht="15">
      <c r="A10" s="963"/>
      <c r="B10" s="256" t="s">
        <v>1061</v>
      </c>
      <c r="C10" s="769">
        <v>223</v>
      </c>
      <c r="D10" s="769">
        <v>122</v>
      </c>
      <c r="E10" s="769">
        <v>123</v>
      </c>
      <c r="F10" s="769">
        <v>172</v>
      </c>
      <c r="G10" s="769">
        <v>273</v>
      </c>
      <c r="H10" s="769">
        <v>332</v>
      </c>
      <c r="I10" s="769">
        <v>448</v>
      </c>
      <c r="J10" s="769">
        <v>405</v>
      </c>
      <c r="K10" s="769">
        <v>387</v>
      </c>
      <c r="L10" s="769">
        <v>431</v>
      </c>
      <c r="M10" s="769">
        <v>532</v>
      </c>
      <c r="N10" s="769">
        <v>499</v>
      </c>
      <c r="O10" s="769">
        <v>670</v>
      </c>
      <c r="P10" s="769">
        <v>875</v>
      </c>
      <c r="Q10" s="769">
        <v>1077</v>
      </c>
      <c r="R10" s="769">
        <v>1308</v>
      </c>
      <c r="S10" s="769">
        <v>7553</v>
      </c>
      <c r="T10" s="769"/>
      <c r="U10" s="769">
        <v>15430</v>
      </c>
      <c r="V10" s="493"/>
      <c r="W10" s="488"/>
    </row>
    <row r="11" spans="1:24" ht="15">
      <c r="A11" s="963"/>
      <c r="B11" s="256" t="s">
        <v>1062</v>
      </c>
      <c r="C11" s="769">
        <v>5135</v>
      </c>
      <c r="D11" s="769">
        <v>671</v>
      </c>
      <c r="E11" s="769">
        <v>357</v>
      </c>
      <c r="F11" s="769">
        <v>783</v>
      </c>
      <c r="G11" s="769">
        <v>1080</v>
      </c>
      <c r="H11" s="769">
        <v>1566</v>
      </c>
      <c r="I11" s="769">
        <v>1796</v>
      </c>
      <c r="J11" s="769">
        <v>1564</v>
      </c>
      <c r="K11" s="769">
        <v>1471</v>
      </c>
      <c r="L11" s="769">
        <v>1690</v>
      </c>
      <c r="M11" s="769">
        <v>2121</v>
      </c>
      <c r="N11" s="769">
        <v>2809</v>
      </c>
      <c r="O11" s="769">
        <v>3709</v>
      </c>
      <c r="P11" s="769">
        <v>3973</v>
      </c>
      <c r="Q11" s="769">
        <v>5437</v>
      </c>
      <c r="R11" s="769">
        <v>4613</v>
      </c>
      <c r="S11" s="769">
        <v>14113</v>
      </c>
      <c r="T11" s="769">
        <v>2</v>
      </c>
      <c r="U11" s="769">
        <v>52890</v>
      </c>
      <c r="V11" s="493"/>
      <c r="W11" s="488"/>
      <c r="X11" s="41"/>
    </row>
    <row r="12" spans="1:24" ht="6" customHeight="1">
      <c r="A12" s="963"/>
      <c r="B12" s="256"/>
      <c r="C12" s="782"/>
      <c r="D12" s="782"/>
      <c r="E12" s="782"/>
      <c r="F12" s="782"/>
      <c r="G12" s="782"/>
      <c r="H12" s="782"/>
      <c r="I12" s="782"/>
      <c r="J12" s="782"/>
      <c r="K12" s="782"/>
      <c r="L12" s="782"/>
      <c r="M12" s="782"/>
      <c r="N12" s="782"/>
      <c r="O12" s="782"/>
      <c r="P12" s="782"/>
      <c r="Q12" s="782"/>
      <c r="R12" s="782"/>
      <c r="S12" s="782"/>
      <c r="T12" s="782"/>
      <c r="U12" s="782"/>
      <c r="V12" s="259"/>
      <c r="W12" s="488"/>
      <c r="X12" s="41"/>
    </row>
    <row r="13" spans="1:24" ht="15">
      <c r="A13" s="963"/>
      <c r="B13" s="251" t="s">
        <v>1063</v>
      </c>
      <c r="C13" s="778">
        <v>758446</v>
      </c>
      <c r="D13" s="778">
        <v>565487</v>
      </c>
      <c r="E13" s="778">
        <v>586438</v>
      </c>
      <c r="F13" s="778">
        <v>1028060</v>
      </c>
      <c r="G13" s="778">
        <v>1502518</v>
      </c>
      <c r="H13" s="778">
        <v>1981629</v>
      </c>
      <c r="I13" s="778">
        <v>1934357</v>
      </c>
      <c r="J13" s="778">
        <v>1824178</v>
      </c>
      <c r="K13" s="778">
        <v>1721740</v>
      </c>
      <c r="L13" s="778">
        <v>1886133</v>
      </c>
      <c r="M13" s="778">
        <v>2086985</v>
      </c>
      <c r="N13" s="778">
        <v>2111096</v>
      </c>
      <c r="O13" s="778">
        <v>2048757</v>
      </c>
      <c r="P13" s="778">
        <v>2056293</v>
      </c>
      <c r="Q13" s="778">
        <v>1902975</v>
      </c>
      <c r="R13" s="778">
        <v>1500441</v>
      </c>
      <c r="S13" s="778">
        <v>2116537</v>
      </c>
      <c r="T13" s="778">
        <v>1380</v>
      </c>
      <c r="U13" s="778">
        <v>27613450</v>
      </c>
      <c r="V13" s="312"/>
      <c r="W13" s="488"/>
      <c r="X13" s="41"/>
    </row>
    <row r="14" spans="1:24" ht="15">
      <c r="A14" s="963"/>
      <c r="B14" s="256" t="s">
        <v>1064</v>
      </c>
      <c r="C14" s="770">
        <v>600748</v>
      </c>
      <c r="D14" s="770">
        <v>465065</v>
      </c>
      <c r="E14" s="770">
        <v>472256</v>
      </c>
      <c r="F14" s="770">
        <v>846917</v>
      </c>
      <c r="G14" s="770">
        <v>1225677</v>
      </c>
      <c r="H14" s="770">
        <v>1612150</v>
      </c>
      <c r="I14" s="770">
        <v>1574505</v>
      </c>
      <c r="J14" s="770">
        <v>1473613</v>
      </c>
      <c r="K14" s="770">
        <v>1371419</v>
      </c>
      <c r="L14" s="770">
        <v>1489456</v>
      </c>
      <c r="M14" s="770">
        <v>1637508</v>
      </c>
      <c r="N14" s="770">
        <v>1661594</v>
      </c>
      <c r="O14" s="770">
        <v>1619010</v>
      </c>
      <c r="P14" s="770">
        <v>1637889</v>
      </c>
      <c r="Q14" s="770">
        <v>1522848</v>
      </c>
      <c r="R14" s="770">
        <v>1212871</v>
      </c>
      <c r="S14" s="770">
        <v>1788814</v>
      </c>
      <c r="T14" s="770">
        <v>1114</v>
      </c>
      <c r="U14" s="770">
        <v>22213454</v>
      </c>
      <c r="V14" s="493"/>
      <c r="W14" s="488"/>
      <c r="X14" s="41"/>
    </row>
    <row r="15" spans="1:24" ht="15">
      <c r="A15" s="963"/>
      <c r="B15" s="256" t="s">
        <v>1065</v>
      </c>
      <c r="C15" s="770">
        <v>156821</v>
      </c>
      <c r="D15" s="770">
        <v>99017</v>
      </c>
      <c r="E15" s="770">
        <v>111688</v>
      </c>
      <c r="F15" s="770">
        <v>173422</v>
      </c>
      <c r="G15" s="770">
        <v>250191</v>
      </c>
      <c r="H15" s="770">
        <v>323196</v>
      </c>
      <c r="I15" s="770">
        <v>310958</v>
      </c>
      <c r="J15" s="770">
        <v>301089</v>
      </c>
      <c r="K15" s="770">
        <v>300994</v>
      </c>
      <c r="L15" s="770">
        <v>345019</v>
      </c>
      <c r="M15" s="770">
        <v>397930</v>
      </c>
      <c r="N15" s="770">
        <v>400961</v>
      </c>
      <c r="O15" s="770">
        <v>382424</v>
      </c>
      <c r="P15" s="770">
        <v>374158</v>
      </c>
      <c r="Q15" s="770">
        <v>344645</v>
      </c>
      <c r="R15" s="770">
        <v>263384</v>
      </c>
      <c r="S15" s="770">
        <v>304064</v>
      </c>
      <c r="T15" s="770">
        <v>245</v>
      </c>
      <c r="U15" s="770">
        <v>4840206</v>
      </c>
      <c r="V15" s="493"/>
      <c r="W15" s="488"/>
    </row>
    <row r="16" spans="1:24" ht="15">
      <c r="A16" s="963"/>
      <c r="B16" s="256" t="s">
        <v>1066</v>
      </c>
      <c r="C16" s="772">
        <v>877</v>
      </c>
      <c r="D16" s="772">
        <v>1405</v>
      </c>
      <c r="E16" s="772">
        <v>2494</v>
      </c>
      <c r="F16" s="772">
        <v>7721</v>
      </c>
      <c r="G16" s="772">
        <v>26650</v>
      </c>
      <c r="H16" s="772">
        <v>46283</v>
      </c>
      <c r="I16" s="772">
        <v>48894</v>
      </c>
      <c r="J16" s="772">
        <v>49476</v>
      </c>
      <c r="K16" s="772">
        <v>49327</v>
      </c>
      <c r="L16" s="772">
        <v>51658</v>
      </c>
      <c r="M16" s="772">
        <v>51547</v>
      </c>
      <c r="N16" s="772">
        <v>48541</v>
      </c>
      <c r="O16" s="772">
        <v>47323</v>
      </c>
      <c r="P16" s="772">
        <v>44246</v>
      </c>
      <c r="Q16" s="772">
        <v>35482</v>
      </c>
      <c r="R16" s="772">
        <v>24186</v>
      </c>
      <c r="S16" s="772">
        <v>23659</v>
      </c>
      <c r="T16" s="772">
        <v>21</v>
      </c>
      <c r="U16" s="769">
        <v>559790</v>
      </c>
      <c r="V16" s="493"/>
      <c r="W16" s="488"/>
      <c r="X16" s="41"/>
    </row>
    <row r="17" spans="1:24" ht="6" customHeight="1">
      <c r="A17" s="963"/>
      <c r="B17" s="256"/>
      <c r="C17" s="782"/>
      <c r="D17" s="782"/>
      <c r="E17" s="782"/>
      <c r="F17" s="782"/>
      <c r="G17" s="782"/>
      <c r="H17" s="782"/>
      <c r="I17" s="782"/>
      <c r="J17" s="782"/>
      <c r="K17" s="782"/>
      <c r="L17" s="782"/>
      <c r="M17" s="782"/>
      <c r="N17" s="782"/>
      <c r="O17" s="782"/>
      <c r="P17" s="782"/>
      <c r="Q17" s="782"/>
      <c r="R17" s="782"/>
      <c r="S17" s="782"/>
      <c r="T17" s="782"/>
      <c r="U17" s="782"/>
      <c r="V17" s="259"/>
      <c r="W17" s="488"/>
      <c r="X17" s="41"/>
    </row>
    <row r="18" spans="1:24" ht="15">
      <c r="A18" s="963"/>
      <c r="B18" s="251" t="s">
        <v>1067</v>
      </c>
      <c r="C18" s="768">
        <v>389440</v>
      </c>
      <c r="D18" s="768">
        <v>242713</v>
      </c>
      <c r="E18" s="768">
        <v>330319</v>
      </c>
      <c r="F18" s="768">
        <v>573802</v>
      </c>
      <c r="G18" s="768">
        <v>729088</v>
      </c>
      <c r="H18" s="768">
        <v>926036</v>
      </c>
      <c r="I18" s="768">
        <v>883780</v>
      </c>
      <c r="J18" s="768">
        <v>927641</v>
      </c>
      <c r="K18" s="768">
        <v>935407</v>
      </c>
      <c r="L18" s="768">
        <v>1111688</v>
      </c>
      <c r="M18" s="768">
        <v>1315400</v>
      </c>
      <c r="N18" s="768">
        <v>1305026</v>
      </c>
      <c r="O18" s="768">
        <v>1216760</v>
      </c>
      <c r="P18" s="768">
        <v>1152803</v>
      </c>
      <c r="Q18" s="768">
        <v>971979</v>
      </c>
      <c r="R18" s="768">
        <v>718916</v>
      </c>
      <c r="S18" s="768">
        <v>850052</v>
      </c>
      <c r="T18" s="768">
        <v>477</v>
      </c>
      <c r="U18" s="768">
        <v>14581327</v>
      </c>
      <c r="V18" s="312"/>
      <c r="W18" s="488"/>
      <c r="X18" s="41"/>
    </row>
    <row r="19" spans="1:24" ht="15">
      <c r="A19" s="963"/>
      <c r="B19" s="256" t="s">
        <v>1068</v>
      </c>
      <c r="C19" s="782">
        <v>943</v>
      </c>
      <c r="D19" s="782">
        <v>468</v>
      </c>
      <c r="E19" s="782">
        <v>444</v>
      </c>
      <c r="F19" s="782">
        <v>667</v>
      </c>
      <c r="G19" s="782">
        <v>762</v>
      </c>
      <c r="H19" s="782">
        <v>1165</v>
      </c>
      <c r="I19" s="782">
        <v>1388</v>
      </c>
      <c r="J19" s="782">
        <v>1892</v>
      </c>
      <c r="K19" s="782">
        <v>3223</v>
      </c>
      <c r="L19" s="782">
        <v>5470</v>
      </c>
      <c r="M19" s="782">
        <v>9559</v>
      </c>
      <c r="N19" s="782">
        <v>11335</v>
      </c>
      <c r="O19" s="782">
        <v>12307</v>
      </c>
      <c r="P19" s="782">
        <v>11685</v>
      </c>
      <c r="Q19" s="782">
        <v>10221</v>
      </c>
      <c r="R19" s="782">
        <v>7177</v>
      </c>
      <c r="S19" s="782">
        <v>6508</v>
      </c>
      <c r="T19" s="782">
        <v>5</v>
      </c>
      <c r="U19" s="782">
        <v>85219</v>
      </c>
      <c r="V19" s="493"/>
      <c r="W19" s="488"/>
      <c r="X19" s="41"/>
    </row>
    <row r="20" spans="1:24" ht="15">
      <c r="A20" s="963"/>
      <c r="B20" s="256" t="s">
        <v>1069</v>
      </c>
      <c r="C20" s="769">
        <v>319968</v>
      </c>
      <c r="D20" s="769">
        <v>94306</v>
      </c>
      <c r="E20" s="769">
        <v>209103</v>
      </c>
      <c r="F20" s="769">
        <v>411707</v>
      </c>
      <c r="G20" s="769">
        <v>540096</v>
      </c>
      <c r="H20" s="769">
        <v>712424</v>
      </c>
      <c r="I20" s="769">
        <v>690681</v>
      </c>
      <c r="J20" s="769">
        <v>745905</v>
      </c>
      <c r="K20" s="769">
        <v>756190</v>
      </c>
      <c r="L20" s="769">
        <v>900240</v>
      </c>
      <c r="M20" s="769">
        <v>1071029</v>
      </c>
      <c r="N20" s="769">
        <v>1047395</v>
      </c>
      <c r="O20" s="769">
        <v>964984</v>
      </c>
      <c r="P20" s="769">
        <v>897373</v>
      </c>
      <c r="Q20" s="769">
        <v>740662</v>
      </c>
      <c r="R20" s="769">
        <v>540625</v>
      </c>
      <c r="S20" s="769">
        <v>642215</v>
      </c>
      <c r="T20" s="769">
        <v>388</v>
      </c>
      <c r="U20" s="769">
        <v>11285291</v>
      </c>
      <c r="V20" s="493"/>
      <c r="W20" s="488"/>
      <c r="X20" s="41"/>
    </row>
    <row r="21" spans="1:24" ht="15">
      <c r="A21" s="963"/>
      <c r="B21" s="256" t="s">
        <v>1070</v>
      </c>
      <c r="C21" s="770">
        <v>86</v>
      </c>
      <c r="D21" s="770">
        <v>2</v>
      </c>
      <c r="E21" s="770">
        <v>42</v>
      </c>
      <c r="F21" s="770">
        <v>255</v>
      </c>
      <c r="G21" s="770">
        <v>401</v>
      </c>
      <c r="H21" s="770">
        <v>418</v>
      </c>
      <c r="I21" s="770">
        <v>313</v>
      </c>
      <c r="J21" s="770">
        <v>407</v>
      </c>
      <c r="K21" s="770">
        <v>906</v>
      </c>
      <c r="L21" s="770">
        <v>1081</v>
      </c>
      <c r="M21" s="770">
        <v>1212</v>
      </c>
      <c r="N21" s="770">
        <v>2038</v>
      </c>
      <c r="O21" s="770">
        <v>2857</v>
      </c>
      <c r="P21" s="770">
        <v>2762</v>
      </c>
      <c r="Q21" s="770">
        <v>3439</v>
      </c>
      <c r="R21" s="770">
        <v>3385</v>
      </c>
      <c r="S21" s="770">
        <v>6312</v>
      </c>
      <c r="T21" s="770">
        <v>0</v>
      </c>
      <c r="U21" s="770">
        <v>25916</v>
      </c>
      <c r="V21" s="493"/>
      <c r="W21" s="488"/>
      <c r="X21" s="41"/>
    </row>
    <row r="22" spans="1:24" ht="15">
      <c r="A22" s="963"/>
      <c r="B22" s="256" t="s">
        <v>1071</v>
      </c>
      <c r="C22" s="769">
        <v>195</v>
      </c>
      <c r="D22" s="769">
        <v>1276</v>
      </c>
      <c r="E22" s="769">
        <v>2325</v>
      </c>
      <c r="F22" s="769">
        <v>4690</v>
      </c>
      <c r="G22" s="769">
        <v>5022</v>
      </c>
      <c r="H22" s="769">
        <v>6837</v>
      </c>
      <c r="I22" s="769">
        <v>7027</v>
      </c>
      <c r="J22" s="769">
        <v>7750</v>
      </c>
      <c r="K22" s="769">
        <v>5501</v>
      </c>
      <c r="L22" s="769">
        <v>5423</v>
      </c>
      <c r="M22" s="769">
        <v>5548</v>
      </c>
      <c r="N22" s="769">
        <v>5485</v>
      </c>
      <c r="O22" s="769">
        <v>4556</v>
      </c>
      <c r="P22" s="769">
        <v>3152</v>
      </c>
      <c r="Q22" s="769">
        <v>2258</v>
      </c>
      <c r="R22" s="769">
        <v>1345</v>
      </c>
      <c r="S22" s="769">
        <v>1216</v>
      </c>
      <c r="T22" s="769">
        <v>0</v>
      </c>
      <c r="U22" s="769">
        <v>69606</v>
      </c>
      <c r="V22" s="493"/>
      <c r="W22" s="488"/>
      <c r="X22" s="41"/>
    </row>
    <row r="23" spans="1:24" ht="15">
      <c r="A23" s="963"/>
      <c r="B23" s="256" t="s">
        <v>1072</v>
      </c>
      <c r="C23" s="770">
        <v>7636</v>
      </c>
      <c r="D23" s="770">
        <v>57638</v>
      </c>
      <c r="E23" s="770">
        <v>63576</v>
      </c>
      <c r="F23" s="770">
        <v>72491</v>
      </c>
      <c r="G23" s="770">
        <v>73797</v>
      </c>
      <c r="H23" s="770">
        <v>79228</v>
      </c>
      <c r="I23" s="770">
        <v>66855</v>
      </c>
      <c r="J23" s="770">
        <v>54088</v>
      </c>
      <c r="K23" s="770">
        <v>40062</v>
      </c>
      <c r="L23" s="770">
        <v>34363</v>
      </c>
      <c r="M23" s="770">
        <v>26300</v>
      </c>
      <c r="N23" s="770">
        <v>20114</v>
      </c>
      <c r="O23" s="770">
        <v>13217</v>
      </c>
      <c r="P23" s="770">
        <v>9722</v>
      </c>
      <c r="Q23" s="770">
        <v>6869</v>
      </c>
      <c r="R23" s="770">
        <v>4932</v>
      </c>
      <c r="S23" s="770">
        <v>4595</v>
      </c>
      <c r="T23" s="770">
        <v>13</v>
      </c>
      <c r="U23" s="770">
        <v>635496</v>
      </c>
      <c r="V23" s="493"/>
      <c r="W23" s="488"/>
      <c r="X23" s="41"/>
    </row>
    <row r="24" spans="1:24" ht="15">
      <c r="A24" s="963"/>
      <c r="B24" s="256" t="s">
        <v>1073</v>
      </c>
      <c r="C24" s="769">
        <v>11</v>
      </c>
      <c r="D24" s="769">
        <v>278</v>
      </c>
      <c r="E24" s="769">
        <v>72</v>
      </c>
      <c r="F24" s="769">
        <v>14</v>
      </c>
      <c r="G24" s="769">
        <v>5</v>
      </c>
      <c r="H24" s="769">
        <v>7</v>
      </c>
      <c r="I24" s="769">
        <v>2</v>
      </c>
      <c r="J24" s="769">
        <v>7</v>
      </c>
      <c r="K24" s="769">
        <v>8</v>
      </c>
      <c r="L24" s="769">
        <v>3</v>
      </c>
      <c r="M24" s="769">
        <v>2</v>
      </c>
      <c r="N24" s="769">
        <v>4</v>
      </c>
      <c r="O24" s="769">
        <v>1</v>
      </c>
      <c r="P24" s="769">
        <v>2</v>
      </c>
      <c r="Q24" s="769">
        <v>0</v>
      </c>
      <c r="R24" s="769">
        <v>1</v>
      </c>
      <c r="S24" s="769">
        <v>0</v>
      </c>
      <c r="T24" s="769">
        <v>0</v>
      </c>
      <c r="U24" s="769">
        <v>417</v>
      </c>
      <c r="V24" s="493"/>
      <c r="W24" s="488"/>
      <c r="X24" s="41"/>
    </row>
    <row r="25" spans="1:24" ht="15">
      <c r="A25" s="963"/>
      <c r="B25" s="256" t="s">
        <v>1074</v>
      </c>
      <c r="C25" s="769">
        <v>3330</v>
      </c>
      <c r="D25" s="772">
        <v>3903</v>
      </c>
      <c r="E25" s="772">
        <v>3149</v>
      </c>
      <c r="F25" s="772">
        <v>3521</v>
      </c>
      <c r="G25" s="772">
        <v>3995</v>
      </c>
      <c r="H25" s="772">
        <v>5430</v>
      </c>
      <c r="I25" s="772">
        <v>6080</v>
      </c>
      <c r="J25" s="772">
        <v>7565</v>
      </c>
      <c r="K25" s="772">
        <v>9293</v>
      </c>
      <c r="L25" s="772">
        <v>11928</v>
      </c>
      <c r="M25" s="772">
        <v>15356</v>
      </c>
      <c r="N25" s="772">
        <v>13570</v>
      </c>
      <c r="O25" s="772">
        <v>11999</v>
      </c>
      <c r="P25" s="772">
        <v>10592</v>
      </c>
      <c r="Q25" s="772">
        <v>8397</v>
      </c>
      <c r="R25" s="772">
        <v>6413</v>
      </c>
      <c r="S25" s="772">
        <v>5574</v>
      </c>
      <c r="T25" s="772">
        <v>8</v>
      </c>
      <c r="U25" s="769">
        <v>130103</v>
      </c>
      <c r="V25" s="493"/>
      <c r="W25" s="488"/>
      <c r="X25" s="41"/>
    </row>
    <row r="26" spans="1:24" ht="15">
      <c r="A26" s="963"/>
      <c r="B26" s="256" t="s">
        <v>1075</v>
      </c>
      <c r="C26" s="769">
        <v>3883</v>
      </c>
      <c r="D26" s="769">
        <v>12939</v>
      </c>
      <c r="E26" s="769">
        <v>14272</v>
      </c>
      <c r="F26" s="769">
        <v>25653</v>
      </c>
      <c r="G26" s="769">
        <v>41789</v>
      </c>
      <c r="H26" s="769">
        <v>46632</v>
      </c>
      <c r="I26" s="769">
        <v>37217</v>
      </c>
      <c r="J26" s="769">
        <v>31454</v>
      </c>
      <c r="K26" s="769">
        <v>34728</v>
      </c>
      <c r="L26" s="769">
        <v>49766</v>
      </c>
      <c r="M26" s="769">
        <v>61575</v>
      </c>
      <c r="N26" s="769">
        <v>64768</v>
      </c>
      <c r="O26" s="769">
        <v>60703</v>
      </c>
      <c r="P26" s="769">
        <v>66093</v>
      </c>
      <c r="Q26" s="769">
        <v>60177</v>
      </c>
      <c r="R26" s="769">
        <v>45025</v>
      </c>
      <c r="S26" s="769">
        <v>45933</v>
      </c>
      <c r="T26" s="769">
        <v>28</v>
      </c>
      <c r="U26" s="769">
        <v>702635</v>
      </c>
      <c r="V26" s="493"/>
      <c r="W26" s="488"/>
      <c r="X26" s="41"/>
    </row>
    <row r="27" spans="1:24" ht="15">
      <c r="A27" s="963"/>
      <c r="B27" s="256" t="s">
        <v>1076</v>
      </c>
      <c r="C27" s="769">
        <v>8079</v>
      </c>
      <c r="D27" s="769">
        <v>12500</v>
      </c>
      <c r="E27" s="769">
        <v>5201</v>
      </c>
      <c r="F27" s="769">
        <v>7537</v>
      </c>
      <c r="G27" s="769">
        <v>8346</v>
      </c>
      <c r="H27" s="769">
        <v>6947</v>
      </c>
      <c r="I27" s="769">
        <v>6788</v>
      </c>
      <c r="J27" s="769">
        <v>7466</v>
      </c>
      <c r="K27" s="769">
        <v>8745</v>
      </c>
      <c r="L27" s="769">
        <v>10926</v>
      </c>
      <c r="M27" s="769">
        <v>13941</v>
      </c>
      <c r="N27" s="769">
        <v>16767</v>
      </c>
      <c r="O27" s="769">
        <v>17836</v>
      </c>
      <c r="P27" s="769">
        <v>18631</v>
      </c>
      <c r="Q27" s="769">
        <v>18107</v>
      </c>
      <c r="R27" s="769">
        <v>15656</v>
      </c>
      <c r="S27" s="769">
        <v>21815</v>
      </c>
      <c r="T27" s="769">
        <v>0</v>
      </c>
      <c r="U27" s="769">
        <v>205288</v>
      </c>
      <c r="V27" s="493"/>
      <c r="W27" s="488"/>
      <c r="X27" s="41"/>
    </row>
    <row r="28" spans="1:24" ht="15">
      <c r="A28" s="963"/>
      <c r="B28" s="256" t="s">
        <v>1077</v>
      </c>
      <c r="C28" s="769">
        <v>28815</v>
      </c>
      <c r="D28" s="769">
        <v>36088</v>
      </c>
      <c r="E28" s="769">
        <v>8500</v>
      </c>
      <c r="F28" s="769">
        <v>5633</v>
      </c>
      <c r="G28" s="769">
        <v>2852</v>
      </c>
      <c r="H28" s="769">
        <v>4148</v>
      </c>
      <c r="I28" s="769">
        <v>4005</v>
      </c>
      <c r="J28" s="769">
        <v>3423</v>
      </c>
      <c r="K28" s="769">
        <v>2639</v>
      </c>
      <c r="L28" s="769">
        <v>2770</v>
      </c>
      <c r="M28" s="769">
        <v>2431</v>
      </c>
      <c r="N28" s="769">
        <v>2730</v>
      </c>
      <c r="O28" s="769">
        <v>2523</v>
      </c>
      <c r="P28" s="769">
        <v>2484</v>
      </c>
      <c r="Q28" s="769">
        <v>2294</v>
      </c>
      <c r="R28" s="769">
        <v>1505</v>
      </c>
      <c r="S28" s="769">
        <v>2366</v>
      </c>
      <c r="T28" s="769">
        <v>0</v>
      </c>
      <c r="U28" s="769">
        <v>115206</v>
      </c>
      <c r="V28" s="493"/>
      <c r="W28" s="488"/>
      <c r="X28" s="41"/>
    </row>
    <row r="29" spans="1:24" ht="15">
      <c r="A29" s="963"/>
      <c r="B29" s="256" t="s">
        <v>1078</v>
      </c>
      <c r="C29" s="769">
        <v>0</v>
      </c>
      <c r="D29" s="769">
        <v>0</v>
      </c>
      <c r="E29" s="769">
        <v>2</v>
      </c>
      <c r="F29" s="769">
        <v>9</v>
      </c>
      <c r="G29" s="769">
        <v>28</v>
      </c>
      <c r="H29" s="769">
        <v>44</v>
      </c>
      <c r="I29" s="769">
        <v>56</v>
      </c>
      <c r="J29" s="769">
        <v>60</v>
      </c>
      <c r="K29" s="769">
        <v>80</v>
      </c>
      <c r="L29" s="769">
        <v>99</v>
      </c>
      <c r="M29" s="769">
        <v>99</v>
      </c>
      <c r="N29" s="769">
        <v>86</v>
      </c>
      <c r="O29" s="769">
        <v>109</v>
      </c>
      <c r="P29" s="769">
        <v>108</v>
      </c>
      <c r="Q29" s="769">
        <v>61</v>
      </c>
      <c r="R29" s="769">
        <v>33</v>
      </c>
      <c r="S29" s="769">
        <v>21</v>
      </c>
      <c r="T29" s="769">
        <v>1</v>
      </c>
      <c r="U29" s="769">
        <v>896</v>
      </c>
      <c r="V29" s="493"/>
      <c r="W29" s="488"/>
      <c r="X29" s="41"/>
    </row>
    <row r="30" spans="1:24" ht="15">
      <c r="A30" s="963"/>
      <c r="B30" s="256" t="s">
        <v>1079</v>
      </c>
      <c r="C30" s="769">
        <v>259</v>
      </c>
      <c r="D30" s="769">
        <v>956</v>
      </c>
      <c r="E30" s="769">
        <v>1954</v>
      </c>
      <c r="F30" s="769">
        <v>3525</v>
      </c>
      <c r="G30" s="769">
        <v>4254</v>
      </c>
      <c r="H30" s="769">
        <v>4964</v>
      </c>
      <c r="I30" s="769">
        <v>4148</v>
      </c>
      <c r="J30" s="769">
        <v>4136</v>
      </c>
      <c r="K30" s="769">
        <v>3199</v>
      </c>
      <c r="L30" s="769">
        <v>3214</v>
      </c>
      <c r="M30" s="769">
        <v>2904</v>
      </c>
      <c r="N30" s="769">
        <v>2491</v>
      </c>
      <c r="O30" s="769">
        <v>1974</v>
      </c>
      <c r="P30" s="769">
        <v>2104</v>
      </c>
      <c r="Q30" s="769">
        <v>1782</v>
      </c>
      <c r="R30" s="769">
        <v>1177</v>
      </c>
      <c r="S30" s="769">
        <v>1396</v>
      </c>
      <c r="T30" s="769">
        <v>1</v>
      </c>
      <c r="U30" s="769">
        <v>44438</v>
      </c>
      <c r="V30" s="493"/>
      <c r="W30" s="488"/>
      <c r="X30" s="41"/>
    </row>
    <row r="31" spans="1:24" ht="15">
      <c r="A31" s="963"/>
      <c r="B31" s="256" t="s">
        <v>1080</v>
      </c>
      <c r="C31" s="769">
        <v>14691</v>
      </c>
      <c r="D31" s="769">
        <v>21205</v>
      </c>
      <c r="E31" s="769">
        <v>20085</v>
      </c>
      <c r="F31" s="769">
        <v>29516</v>
      </c>
      <c r="G31" s="769">
        <v>27688</v>
      </c>
      <c r="H31" s="769">
        <v>27905</v>
      </c>
      <c r="I31" s="769">
        <v>28566</v>
      </c>
      <c r="J31" s="769">
        <v>32733</v>
      </c>
      <c r="K31" s="769">
        <v>39809</v>
      </c>
      <c r="L31" s="769">
        <v>49960</v>
      </c>
      <c r="M31" s="769">
        <v>61869</v>
      </c>
      <c r="N31" s="769">
        <v>70514</v>
      </c>
      <c r="O31" s="769">
        <v>76478</v>
      </c>
      <c r="P31" s="769">
        <v>81777</v>
      </c>
      <c r="Q31" s="769">
        <v>79591</v>
      </c>
      <c r="R31" s="769">
        <v>65318</v>
      </c>
      <c r="S31" s="769">
        <v>90136</v>
      </c>
      <c r="T31" s="769">
        <v>19</v>
      </c>
      <c r="U31" s="769">
        <v>817860</v>
      </c>
      <c r="V31" s="493"/>
      <c r="W31" s="488"/>
      <c r="X31" s="41"/>
    </row>
    <row r="32" spans="1:24" ht="15">
      <c r="A32" s="963"/>
      <c r="B32" s="256" t="s">
        <v>1081</v>
      </c>
      <c r="C32" s="769">
        <v>130</v>
      </c>
      <c r="D32" s="769">
        <v>244</v>
      </c>
      <c r="E32" s="769">
        <v>754</v>
      </c>
      <c r="F32" s="769">
        <v>7227</v>
      </c>
      <c r="G32" s="769">
        <v>14750</v>
      </c>
      <c r="H32" s="769">
        <v>20011</v>
      </c>
      <c r="I32" s="769">
        <v>20783</v>
      </c>
      <c r="J32" s="769">
        <v>23113</v>
      </c>
      <c r="K32" s="769">
        <v>25725</v>
      </c>
      <c r="L32" s="769">
        <v>30766</v>
      </c>
      <c r="M32" s="769">
        <v>36269</v>
      </c>
      <c r="N32" s="769">
        <v>39946</v>
      </c>
      <c r="O32" s="769">
        <v>39341</v>
      </c>
      <c r="P32" s="769">
        <v>38075</v>
      </c>
      <c r="Q32" s="769">
        <v>30721</v>
      </c>
      <c r="R32" s="769">
        <v>20945</v>
      </c>
      <c r="S32" s="769">
        <v>15613</v>
      </c>
      <c r="T32" s="769">
        <v>14</v>
      </c>
      <c r="U32" s="769">
        <v>364427</v>
      </c>
      <c r="V32" s="493"/>
      <c r="W32" s="488"/>
      <c r="X32" s="41"/>
    </row>
    <row r="33" spans="1:24" ht="15">
      <c r="A33" s="963"/>
      <c r="B33" s="256" t="s">
        <v>1246</v>
      </c>
      <c r="C33" s="769">
        <v>1130</v>
      </c>
      <c r="D33" s="769">
        <v>461</v>
      </c>
      <c r="E33" s="769">
        <v>251</v>
      </c>
      <c r="F33" s="769">
        <v>148</v>
      </c>
      <c r="G33" s="769">
        <v>276</v>
      </c>
      <c r="H33" s="769">
        <v>402</v>
      </c>
      <c r="I33" s="769">
        <v>318</v>
      </c>
      <c r="J33" s="769">
        <v>466</v>
      </c>
      <c r="K33" s="769">
        <v>637</v>
      </c>
      <c r="L33" s="769">
        <v>1051</v>
      </c>
      <c r="M33" s="769">
        <v>1780</v>
      </c>
      <c r="N33" s="769">
        <v>2684</v>
      </c>
      <c r="O33" s="769">
        <v>3237</v>
      </c>
      <c r="P33" s="769">
        <v>3854</v>
      </c>
      <c r="Q33" s="769">
        <v>3498</v>
      </c>
      <c r="R33" s="769">
        <v>2381</v>
      </c>
      <c r="S33" s="769">
        <v>2555</v>
      </c>
      <c r="T33" s="769">
        <v>0</v>
      </c>
      <c r="U33" s="769">
        <v>25129</v>
      </c>
      <c r="V33" s="493"/>
      <c r="W33" s="488"/>
      <c r="X33" s="41"/>
    </row>
    <row r="34" spans="1:24" ht="15">
      <c r="A34" s="963"/>
      <c r="B34" s="256" t="s">
        <v>1083</v>
      </c>
      <c r="C34" s="769">
        <v>14</v>
      </c>
      <c r="D34" s="769">
        <v>14</v>
      </c>
      <c r="E34" s="769">
        <v>16</v>
      </c>
      <c r="F34" s="769">
        <v>643</v>
      </c>
      <c r="G34" s="769">
        <v>4148</v>
      </c>
      <c r="H34" s="769">
        <v>8321</v>
      </c>
      <c r="I34" s="769">
        <v>8350</v>
      </c>
      <c r="J34" s="769">
        <v>5676</v>
      </c>
      <c r="K34" s="769">
        <v>2715</v>
      </c>
      <c r="L34" s="769">
        <v>1608</v>
      </c>
      <c r="M34" s="769">
        <v>1111</v>
      </c>
      <c r="N34" s="769">
        <v>647</v>
      </c>
      <c r="O34" s="769">
        <v>417</v>
      </c>
      <c r="P34" s="769">
        <v>290</v>
      </c>
      <c r="Q34" s="769">
        <v>158</v>
      </c>
      <c r="R34" s="769">
        <v>105</v>
      </c>
      <c r="S34" s="769">
        <v>82</v>
      </c>
      <c r="T34" s="769">
        <v>0</v>
      </c>
      <c r="U34" s="769">
        <v>34315</v>
      </c>
      <c r="V34" s="493"/>
      <c r="W34" s="488"/>
      <c r="X34" s="41"/>
    </row>
    <row r="35" spans="1:24" ht="15">
      <c r="A35" s="963"/>
      <c r="B35" s="256" t="s">
        <v>1084</v>
      </c>
      <c r="C35" s="769">
        <v>0</v>
      </c>
      <c r="D35" s="769">
        <v>0</v>
      </c>
      <c r="E35" s="769">
        <v>0</v>
      </c>
      <c r="F35" s="769">
        <v>1</v>
      </c>
      <c r="G35" s="769">
        <v>15</v>
      </c>
      <c r="H35" s="769">
        <v>44</v>
      </c>
      <c r="I35" s="769">
        <v>62</v>
      </c>
      <c r="J35" s="769">
        <v>43</v>
      </c>
      <c r="K35" s="769">
        <v>20</v>
      </c>
      <c r="L35" s="769">
        <v>1</v>
      </c>
      <c r="M35" s="769">
        <v>0</v>
      </c>
      <c r="N35" s="769">
        <v>0</v>
      </c>
      <c r="O35" s="769">
        <v>0</v>
      </c>
      <c r="P35" s="769">
        <v>0</v>
      </c>
      <c r="Q35" s="769">
        <v>0</v>
      </c>
      <c r="R35" s="769">
        <v>0</v>
      </c>
      <c r="S35" s="769">
        <v>0</v>
      </c>
      <c r="T35" s="769">
        <v>0</v>
      </c>
      <c r="U35" s="769">
        <v>186</v>
      </c>
      <c r="V35" s="493"/>
      <c r="W35" s="488"/>
    </row>
    <row r="36" spans="1:24" ht="15">
      <c r="A36" s="963"/>
      <c r="B36" s="256" t="s">
        <v>1085</v>
      </c>
      <c r="C36" s="769">
        <v>270</v>
      </c>
      <c r="D36" s="769">
        <v>435</v>
      </c>
      <c r="E36" s="769">
        <v>573</v>
      </c>
      <c r="F36" s="769">
        <v>565</v>
      </c>
      <c r="G36" s="769">
        <v>864</v>
      </c>
      <c r="H36" s="769">
        <v>1109</v>
      </c>
      <c r="I36" s="769">
        <v>1141</v>
      </c>
      <c r="J36" s="769">
        <v>1457</v>
      </c>
      <c r="K36" s="769">
        <v>1927</v>
      </c>
      <c r="L36" s="769">
        <v>3019</v>
      </c>
      <c r="M36" s="769">
        <v>4415</v>
      </c>
      <c r="N36" s="769">
        <v>4452</v>
      </c>
      <c r="O36" s="769">
        <v>4221</v>
      </c>
      <c r="P36" s="769">
        <v>4099</v>
      </c>
      <c r="Q36" s="769">
        <v>3744</v>
      </c>
      <c r="R36" s="769">
        <v>2893</v>
      </c>
      <c r="S36" s="769">
        <v>3715</v>
      </c>
      <c r="T36" s="769">
        <v>0</v>
      </c>
      <c r="U36" s="769">
        <v>38899</v>
      </c>
      <c r="V36" s="493"/>
      <c r="W36" s="488"/>
      <c r="X36" s="41"/>
    </row>
    <row r="37" spans="1:24" ht="6" customHeight="1">
      <c r="A37" s="963"/>
      <c r="B37" s="256"/>
      <c r="C37" s="782"/>
      <c r="D37" s="782"/>
      <c r="E37" s="782"/>
      <c r="F37" s="782"/>
      <c r="G37" s="782"/>
      <c r="H37" s="782"/>
      <c r="I37" s="782"/>
      <c r="J37" s="782"/>
      <c r="K37" s="782"/>
      <c r="L37" s="782"/>
      <c r="M37" s="782"/>
      <c r="N37" s="782"/>
      <c r="O37" s="782"/>
      <c r="P37" s="782"/>
      <c r="Q37" s="782"/>
      <c r="R37" s="782"/>
      <c r="S37" s="782"/>
      <c r="T37" s="782"/>
      <c r="U37" s="782"/>
      <c r="V37" s="259"/>
      <c r="W37" s="488"/>
      <c r="X37" s="41"/>
    </row>
    <row r="38" spans="1:24" ht="15">
      <c r="A38" s="963"/>
      <c r="B38" s="251" t="s">
        <v>1086</v>
      </c>
      <c r="C38" s="768">
        <v>2227</v>
      </c>
      <c r="D38" s="768">
        <v>2438</v>
      </c>
      <c r="E38" s="768">
        <v>2377</v>
      </c>
      <c r="F38" s="768">
        <v>5229</v>
      </c>
      <c r="G38" s="768">
        <v>7408</v>
      </c>
      <c r="H38" s="768">
        <v>8269</v>
      </c>
      <c r="I38" s="768">
        <v>8919</v>
      </c>
      <c r="J38" s="768">
        <v>9747</v>
      </c>
      <c r="K38" s="768">
        <v>9591</v>
      </c>
      <c r="L38" s="768">
        <v>10861</v>
      </c>
      <c r="M38" s="768">
        <v>12023</v>
      </c>
      <c r="N38" s="768">
        <v>13619</v>
      </c>
      <c r="O38" s="768">
        <v>13527</v>
      </c>
      <c r="P38" s="768">
        <v>13604</v>
      </c>
      <c r="Q38" s="768">
        <v>11935</v>
      </c>
      <c r="R38" s="768">
        <v>8905</v>
      </c>
      <c r="S38" s="768">
        <v>11387</v>
      </c>
      <c r="T38" s="768">
        <v>0</v>
      </c>
      <c r="U38" s="768">
        <v>152066</v>
      </c>
      <c r="V38" s="312"/>
      <c r="W38" s="488"/>
      <c r="X38" s="41"/>
    </row>
    <row r="39" spans="1:24" ht="15">
      <c r="A39" s="963"/>
      <c r="B39" s="256" t="s">
        <v>1087</v>
      </c>
      <c r="C39" s="769">
        <v>11</v>
      </c>
      <c r="D39" s="769">
        <v>5</v>
      </c>
      <c r="E39" s="769">
        <v>7</v>
      </c>
      <c r="F39" s="769">
        <v>40</v>
      </c>
      <c r="G39" s="769">
        <v>67</v>
      </c>
      <c r="H39" s="769">
        <v>124</v>
      </c>
      <c r="I39" s="769">
        <v>164</v>
      </c>
      <c r="J39" s="769">
        <v>260</v>
      </c>
      <c r="K39" s="769">
        <v>325</v>
      </c>
      <c r="L39" s="769">
        <v>423</v>
      </c>
      <c r="M39" s="769">
        <v>546</v>
      </c>
      <c r="N39" s="769">
        <v>515</v>
      </c>
      <c r="O39" s="769">
        <v>414</v>
      </c>
      <c r="P39" s="769">
        <v>439</v>
      </c>
      <c r="Q39" s="769">
        <v>340</v>
      </c>
      <c r="R39" s="769">
        <v>246</v>
      </c>
      <c r="S39" s="769">
        <v>250</v>
      </c>
      <c r="T39" s="769">
        <v>0</v>
      </c>
      <c r="U39" s="769">
        <v>4176</v>
      </c>
      <c r="V39" s="493"/>
      <c r="W39" s="488"/>
      <c r="X39" s="41"/>
    </row>
    <row r="40" spans="1:24" ht="15">
      <c r="A40" s="963"/>
      <c r="B40" s="256" t="s">
        <v>1088</v>
      </c>
      <c r="C40" s="782">
        <v>165</v>
      </c>
      <c r="D40" s="782">
        <v>221</v>
      </c>
      <c r="E40" s="782">
        <v>209</v>
      </c>
      <c r="F40" s="782">
        <v>470</v>
      </c>
      <c r="G40" s="782">
        <v>733</v>
      </c>
      <c r="H40" s="782">
        <v>870</v>
      </c>
      <c r="I40" s="782">
        <v>890</v>
      </c>
      <c r="J40" s="782">
        <v>982</v>
      </c>
      <c r="K40" s="782">
        <v>1150</v>
      </c>
      <c r="L40" s="782">
        <v>1769</v>
      </c>
      <c r="M40" s="782">
        <v>2258</v>
      </c>
      <c r="N40" s="782">
        <v>3008</v>
      </c>
      <c r="O40" s="782">
        <v>3377</v>
      </c>
      <c r="P40" s="782">
        <v>3617</v>
      </c>
      <c r="Q40" s="782">
        <v>3455</v>
      </c>
      <c r="R40" s="782">
        <v>2685</v>
      </c>
      <c r="S40" s="782">
        <v>3544</v>
      </c>
      <c r="T40" s="782">
        <v>0</v>
      </c>
      <c r="U40" s="782">
        <v>29403</v>
      </c>
      <c r="V40" s="493"/>
      <c r="W40" s="488"/>
      <c r="X40" s="41"/>
    </row>
    <row r="41" spans="1:24" ht="15">
      <c r="A41" s="963"/>
      <c r="B41" s="256" t="s">
        <v>1089</v>
      </c>
      <c r="C41" s="769">
        <v>684</v>
      </c>
      <c r="D41" s="769">
        <v>807</v>
      </c>
      <c r="E41" s="769">
        <v>255</v>
      </c>
      <c r="F41" s="769">
        <v>441</v>
      </c>
      <c r="G41" s="769">
        <v>566</v>
      </c>
      <c r="H41" s="769">
        <v>580</v>
      </c>
      <c r="I41" s="769">
        <v>470</v>
      </c>
      <c r="J41" s="769">
        <v>482</v>
      </c>
      <c r="K41" s="769">
        <v>344</v>
      </c>
      <c r="L41" s="769">
        <v>383</v>
      </c>
      <c r="M41" s="769">
        <v>360</v>
      </c>
      <c r="N41" s="769">
        <v>479</v>
      </c>
      <c r="O41" s="769">
        <v>328</v>
      </c>
      <c r="P41" s="769">
        <v>310</v>
      </c>
      <c r="Q41" s="769">
        <v>167</v>
      </c>
      <c r="R41" s="769">
        <v>111</v>
      </c>
      <c r="S41" s="769">
        <v>78</v>
      </c>
      <c r="T41" s="769">
        <v>0</v>
      </c>
      <c r="U41" s="769">
        <v>6845</v>
      </c>
      <c r="V41" s="493"/>
      <c r="W41" s="488"/>
      <c r="X41" s="41"/>
    </row>
    <row r="42" spans="1:24" ht="15">
      <c r="A42" s="963"/>
      <c r="B42" s="256" t="s">
        <v>1090</v>
      </c>
      <c r="C42" s="769">
        <v>54</v>
      </c>
      <c r="D42" s="769">
        <v>46</v>
      </c>
      <c r="E42" s="769">
        <v>40</v>
      </c>
      <c r="F42" s="769">
        <v>206</v>
      </c>
      <c r="G42" s="769">
        <v>278</v>
      </c>
      <c r="H42" s="769">
        <v>258</v>
      </c>
      <c r="I42" s="769">
        <v>271</v>
      </c>
      <c r="J42" s="769">
        <v>200</v>
      </c>
      <c r="K42" s="769">
        <v>276</v>
      </c>
      <c r="L42" s="769">
        <v>217</v>
      </c>
      <c r="M42" s="769">
        <v>257</v>
      </c>
      <c r="N42" s="769">
        <v>218</v>
      </c>
      <c r="O42" s="769">
        <v>241</v>
      </c>
      <c r="P42" s="769">
        <v>183</v>
      </c>
      <c r="Q42" s="769">
        <v>115</v>
      </c>
      <c r="R42" s="769">
        <v>83</v>
      </c>
      <c r="S42" s="769">
        <v>71</v>
      </c>
      <c r="T42" s="769">
        <v>0</v>
      </c>
      <c r="U42" s="769">
        <v>3014</v>
      </c>
      <c r="V42" s="493"/>
      <c r="W42" s="488"/>
      <c r="X42" s="41"/>
    </row>
    <row r="43" spans="1:24" ht="15">
      <c r="A43" s="963"/>
      <c r="B43" s="256" t="s">
        <v>1091</v>
      </c>
      <c r="C43" s="770">
        <v>338</v>
      </c>
      <c r="D43" s="770">
        <v>186</v>
      </c>
      <c r="E43" s="770">
        <v>169</v>
      </c>
      <c r="F43" s="770">
        <v>260</v>
      </c>
      <c r="G43" s="770">
        <v>279</v>
      </c>
      <c r="H43" s="770">
        <v>233</v>
      </c>
      <c r="I43" s="770">
        <v>214</v>
      </c>
      <c r="J43" s="770">
        <v>193</v>
      </c>
      <c r="K43" s="770">
        <v>238</v>
      </c>
      <c r="L43" s="770">
        <v>233</v>
      </c>
      <c r="M43" s="770">
        <v>267</v>
      </c>
      <c r="N43" s="770">
        <v>290</v>
      </c>
      <c r="O43" s="770">
        <v>227</v>
      </c>
      <c r="P43" s="770">
        <v>211</v>
      </c>
      <c r="Q43" s="770">
        <v>146</v>
      </c>
      <c r="R43" s="770">
        <v>152</v>
      </c>
      <c r="S43" s="770">
        <v>270</v>
      </c>
      <c r="T43" s="770">
        <v>0</v>
      </c>
      <c r="U43" s="770">
        <v>3906</v>
      </c>
      <c r="V43" s="493"/>
      <c r="W43" s="488"/>
      <c r="X43" s="41"/>
    </row>
    <row r="44" spans="1:24" ht="15">
      <c r="A44" s="963"/>
      <c r="B44" s="256" t="s">
        <v>1092</v>
      </c>
      <c r="C44" s="769">
        <v>375</v>
      </c>
      <c r="D44" s="769">
        <v>620</v>
      </c>
      <c r="E44" s="769">
        <v>1092</v>
      </c>
      <c r="F44" s="769">
        <v>2030</v>
      </c>
      <c r="G44" s="769">
        <v>2820</v>
      </c>
      <c r="H44" s="769">
        <v>2823</v>
      </c>
      <c r="I44" s="769">
        <v>2753</v>
      </c>
      <c r="J44" s="769">
        <v>2820</v>
      </c>
      <c r="K44" s="769">
        <v>2633</v>
      </c>
      <c r="L44" s="769">
        <v>2766</v>
      </c>
      <c r="M44" s="769">
        <v>3031</v>
      </c>
      <c r="N44" s="769">
        <v>3412</v>
      </c>
      <c r="O44" s="769">
        <v>3354</v>
      </c>
      <c r="P44" s="769">
        <v>3370</v>
      </c>
      <c r="Q44" s="769">
        <v>3132</v>
      </c>
      <c r="R44" s="769">
        <v>2493</v>
      </c>
      <c r="S44" s="769">
        <v>3691</v>
      </c>
      <c r="T44" s="769">
        <v>0</v>
      </c>
      <c r="U44" s="769">
        <v>43215</v>
      </c>
      <c r="V44" s="493"/>
      <c r="W44" s="488"/>
      <c r="X44" s="41"/>
    </row>
    <row r="45" spans="1:24" ht="15">
      <c r="A45" s="963"/>
      <c r="B45" s="256" t="s">
        <v>1093</v>
      </c>
      <c r="C45" s="769">
        <v>8</v>
      </c>
      <c r="D45" s="769">
        <v>6</v>
      </c>
      <c r="E45" s="769">
        <v>5</v>
      </c>
      <c r="F45" s="769">
        <v>49</v>
      </c>
      <c r="G45" s="769">
        <v>80</v>
      </c>
      <c r="H45" s="769">
        <v>136</v>
      </c>
      <c r="I45" s="769">
        <v>254</v>
      </c>
      <c r="J45" s="769">
        <v>426</v>
      </c>
      <c r="K45" s="769">
        <v>575</v>
      </c>
      <c r="L45" s="769">
        <v>880</v>
      </c>
      <c r="M45" s="769">
        <v>1017</v>
      </c>
      <c r="N45" s="769">
        <v>1278</v>
      </c>
      <c r="O45" s="769">
        <v>1240</v>
      </c>
      <c r="P45" s="769">
        <v>1188</v>
      </c>
      <c r="Q45" s="769">
        <v>958</v>
      </c>
      <c r="R45" s="769">
        <v>567</v>
      </c>
      <c r="S45" s="769">
        <v>512</v>
      </c>
      <c r="T45" s="769">
        <v>0</v>
      </c>
      <c r="U45" s="769">
        <v>9179</v>
      </c>
      <c r="V45" s="493"/>
      <c r="W45" s="488"/>
      <c r="X45" s="41"/>
    </row>
    <row r="46" spans="1:24" ht="15">
      <c r="A46" s="963"/>
      <c r="B46" s="256" t="s">
        <v>1094</v>
      </c>
      <c r="C46" s="770">
        <v>4</v>
      </c>
      <c r="D46" s="770">
        <v>2</v>
      </c>
      <c r="E46" s="770">
        <v>5</v>
      </c>
      <c r="F46" s="770">
        <v>21</v>
      </c>
      <c r="G46" s="770">
        <v>15</v>
      </c>
      <c r="H46" s="770">
        <v>22</v>
      </c>
      <c r="I46" s="770">
        <v>13</v>
      </c>
      <c r="J46" s="770">
        <v>24</v>
      </c>
      <c r="K46" s="770">
        <v>20</v>
      </c>
      <c r="L46" s="770">
        <v>18</v>
      </c>
      <c r="M46" s="770">
        <v>29</v>
      </c>
      <c r="N46" s="770">
        <v>41</v>
      </c>
      <c r="O46" s="770">
        <v>59</v>
      </c>
      <c r="P46" s="770">
        <v>67</v>
      </c>
      <c r="Q46" s="770">
        <v>61</v>
      </c>
      <c r="R46" s="770">
        <v>56</v>
      </c>
      <c r="S46" s="770">
        <v>59</v>
      </c>
      <c r="T46" s="769">
        <v>0</v>
      </c>
      <c r="U46" s="770">
        <v>516</v>
      </c>
      <c r="V46" s="493"/>
      <c r="W46" s="488"/>
      <c r="X46" s="41"/>
    </row>
    <row r="47" spans="1:24" ht="15">
      <c r="A47" s="963"/>
      <c r="B47" s="256" t="s">
        <v>1095</v>
      </c>
      <c r="C47" s="769">
        <v>139</v>
      </c>
      <c r="D47" s="769">
        <v>124</v>
      </c>
      <c r="E47" s="769">
        <v>115</v>
      </c>
      <c r="F47" s="769">
        <v>210</v>
      </c>
      <c r="G47" s="769">
        <v>322</v>
      </c>
      <c r="H47" s="769">
        <v>469</v>
      </c>
      <c r="I47" s="769">
        <v>635</v>
      </c>
      <c r="J47" s="769">
        <v>688</v>
      </c>
      <c r="K47" s="769">
        <v>635</v>
      </c>
      <c r="L47" s="769">
        <v>743</v>
      </c>
      <c r="M47" s="769">
        <v>818</v>
      </c>
      <c r="N47" s="769">
        <v>903</v>
      </c>
      <c r="O47" s="769">
        <v>976</v>
      </c>
      <c r="P47" s="769">
        <v>971</v>
      </c>
      <c r="Q47" s="769">
        <v>957</v>
      </c>
      <c r="R47" s="769">
        <v>767</v>
      </c>
      <c r="S47" s="769">
        <v>855</v>
      </c>
      <c r="T47" s="769">
        <v>0</v>
      </c>
      <c r="U47" s="769">
        <v>10327</v>
      </c>
      <c r="V47" s="493"/>
      <c r="W47" s="488"/>
      <c r="X47" s="41"/>
    </row>
    <row r="48" spans="1:24" ht="15">
      <c r="A48" s="963"/>
      <c r="B48" s="256" t="s">
        <v>1096</v>
      </c>
      <c r="C48" s="769">
        <v>11</v>
      </c>
      <c r="D48" s="769">
        <v>6</v>
      </c>
      <c r="E48" s="769">
        <v>13</v>
      </c>
      <c r="F48" s="769">
        <v>191</v>
      </c>
      <c r="G48" s="769">
        <v>277</v>
      </c>
      <c r="H48" s="769">
        <v>242</v>
      </c>
      <c r="I48" s="769">
        <v>219</v>
      </c>
      <c r="J48" s="769">
        <v>230</v>
      </c>
      <c r="K48" s="769">
        <v>185</v>
      </c>
      <c r="L48" s="769">
        <v>255</v>
      </c>
      <c r="M48" s="769">
        <v>212</v>
      </c>
      <c r="N48" s="769">
        <v>216</v>
      </c>
      <c r="O48" s="769">
        <v>215</v>
      </c>
      <c r="P48" s="769">
        <v>163</v>
      </c>
      <c r="Q48" s="769">
        <v>107</v>
      </c>
      <c r="R48" s="769">
        <v>54</v>
      </c>
      <c r="S48" s="769">
        <v>75</v>
      </c>
      <c r="T48" s="769">
        <v>0</v>
      </c>
      <c r="U48" s="769">
        <v>2671</v>
      </c>
      <c r="V48" s="493"/>
      <c r="W48" s="488"/>
      <c r="X48" s="41"/>
    </row>
    <row r="49" spans="1:40" ht="15">
      <c r="A49" s="963"/>
      <c r="B49" s="256" t="s">
        <v>1097</v>
      </c>
      <c r="C49" s="772">
        <v>315</v>
      </c>
      <c r="D49" s="772">
        <v>262</v>
      </c>
      <c r="E49" s="772">
        <v>160</v>
      </c>
      <c r="F49" s="772">
        <v>317</v>
      </c>
      <c r="G49" s="772">
        <v>449</v>
      </c>
      <c r="H49" s="772">
        <v>469</v>
      </c>
      <c r="I49" s="772">
        <v>423</v>
      </c>
      <c r="J49" s="772">
        <v>485</v>
      </c>
      <c r="K49" s="772">
        <v>435</v>
      </c>
      <c r="L49" s="772">
        <v>535</v>
      </c>
      <c r="M49" s="772">
        <v>614</v>
      </c>
      <c r="N49" s="772">
        <v>865</v>
      </c>
      <c r="O49" s="772">
        <v>958</v>
      </c>
      <c r="P49" s="772">
        <v>1166</v>
      </c>
      <c r="Q49" s="772">
        <v>1015</v>
      </c>
      <c r="R49" s="772">
        <v>598</v>
      </c>
      <c r="S49" s="772">
        <v>634</v>
      </c>
      <c r="T49" s="772">
        <v>0</v>
      </c>
      <c r="U49" s="769">
        <v>9700</v>
      </c>
      <c r="V49" s="493"/>
      <c r="W49" s="488"/>
      <c r="X49" s="41"/>
    </row>
    <row r="50" spans="1:40" ht="15">
      <c r="A50" s="963"/>
      <c r="B50" s="256" t="s">
        <v>1098</v>
      </c>
      <c r="C50" s="769">
        <v>1</v>
      </c>
      <c r="D50" s="769">
        <v>3</v>
      </c>
      <c r="E50" s="769">
        <v>16</v>
      </c>
      <c r="F50" s="769">
        <v>88</v>
      </c>
      <c r="G50" s="769">
        <v>134</v>
      </c>
      <c r="H50" s="769">
        <v>98</v>
      </c>
      <c r="I50" s="769">
        <v>94</v>
      </c>
      <c r="J50" s="769">
        <v>98</v>
      </c>
      <c r="K50" s="769">
        <v>112</v>
      </c>
      <c r="L50" s="769">
        <v>128</v>
      </c>
      <c r="M50" s="769">
        <v>87</v>
      </c>
      <c r="N50" s="769">
        <v>83</v>
      </c>
      <c r="O50" s="769">
        <v>61</v>
      </c>
      <c r="P50" s="769">
        <v>49</v>
      </c>
      <c r="Q50" s="769">
        <v>65</v>
      </c>
      <c r="R50" s="769">
        <v>36</v>
      </c>
      <c r="S50" s="769">
        <v>38</v>
      </c>
      <c r="T50" s="769">
        <v>0</v>
      </c>
      <c r="U50" s="769">
        <v>1191</v>
      </c>
      <c r="V50" s="493"/>
      <c r="W50" s="488"/>
      <c r="X50" s="41"/>
    </row>
    <row r="51" spans="1:40" ht="15">
      <c r="A51" s="963"/>
      <c r="B51" s="256" t="s">
        <v>1099</v>
      </c>
      <c r="C51" s="769">
        <v>2</v>
      </c>
      <c r="D51" s="769">
        <v>4</v>
      </c>
      <c r="E51" s="769">
        <v>24</v>
      </c>
      <c r="F51" s="769">
        <v>95</v>
      </c>
      <c r="G51" s="769">
        <v>267</v>
      </c>
      <c r="H51" s="769">
        <v>624</v>
      </c>
      <c r="I51" s="769">
        <v>1031</v>
      </c>
      <c r="J51" s="769">
        <v>1257</v>
      </c>
      <c r="K51" s="769">
        <v>1222</v>
      </c>
      <c r="L51" s="769">
        <v>1113</v>
      </c>
      <c r="M51" s="769">
        <v>753</v>
      </c>
      <c r="N51" s="769">
        <v>419</v>
      </c>
      <c r="O51" s="769">
        <v>360</v>
      </c>
      <c r="P51" s="769">
        <v>378</v>
      </c>
      <c r="Q51" s="769">
        <v>318</v>
      </c>
      <c r="R51" s="769">
        <v>180</v>
      </c>
      <c r="S51" s="769">
        <v>120</v>
      </c>
      <c r="T51" s="769">
        <v>0</v>
      </c>
      <c r="U51" s="769">
        <v>8167</v>
      </c>
      <c r="V51" s="493"/>
      <c r="W51" s="488"/>
      <c r="X51" s="41"/>
    </row>
    <row r="52" spans="1:40" ht="15">
      <c r="A52" s="963"/>
      <c r="B52" s="256" t="s">
        <v>1100</v>
      </c>
      <c r="C52" s="769">
        <v>1</v>
      </c>
      <c r="D52" s="769">
        <v>0</v>
      </c>
      <c r="E52" s="769">
        <v>4</v>
      </c>
      <c r="F52" s="769">
        <v>22</v>
      </c>
      <c r="G52" s="769">
        <v>154</v>
      </c>
      <c r="H52" s="769">
        <v>438</v>
      </c>
      <c r="I52" s="769">
        <v>600</v>
      </c>
      <c r="J52" s="769">
        <v>725</v>
      </c>
      <c r="K52" s="769">
        <v>474</v>
      </c>
      <c r="L52" s="769">
        <v>280</v>
      </c>
      <c r="M52" s="769">
        <v>242</v>
      </c>
      <c r="N52" s="769">
        <v>154</v>
      </c>
      <c r="O52" s="769">
        <v>102</v>
      </c>
      <c r="P52" s="769">
        <v>81</v>
      </c>
      <c r="Q52" s="769">
        <v>53</v>
      </c>
      <c r="R52" s="769">
        <v>22</v>
      </c>
      <c r="S52" s="769">
        <v>9</v>
      </c>
      <c r="T52" s="769">
        <v>0</v>
      </c>
      <c r="U52" s="769">
        <v>3361</v>
      </c>
      <c r="V52" s="493"/>
      <c r="W52" s="488"/>
    </row>
    <row r="53" spans="1:40" ht="15">
      <c r="A53" s="963"/>
      <c r="B53" s="256" t="s">
        <v>1101</v>
      </c>
      <c r="C53" s="769">
        <v>119</v>
      </c>
      <c r="D53" s="769">
        <v>146</v>
      </c>
      <c r="E53" s="769">
        <v>263</v>
      </c>
      <c r="F53" s="769">
        <v>789</v>
      </c>
      <c r="G53" s="769">
        <v>967</v>
      </c>
      <c r="H53" s="769">
        <v>883</v>
      </c>
      <c r="I53" s="769">
        <v>888</v>
      </c>
      <c r="J53" s="769">
        <v>877</v>
      </c>
      <c r="K53" s="769">
        <v>967</v>
      </c>
      <c r="L53" s="769">
        <v>1118</v>
      </c>
      <c r="M53" s="769">
        <v>1532</v>
      </c>
      <c r="N53" s="769">
        <v>1738</v>
      </c>
      <c r="O53" s="769">
        <v>1615</v>
      </c>
      <c r="P53" s="769">
        <v>1411</v>
      </c>
      <c r="Q53" s="769">
        <v>1046</v>
      </c>
      <c r="R53" s="769">
        <v>855</v>
      </c>
      <c r="S53" s="769">
        <v>1181</v>
      </c>
      <c r="T53" s="769">
        <v>0</v>
      </c>
      <c r="U53" s="769">
        <v>16395</v>
      </c>
      <c r="V53" s="493"/>
      <c r="W53" s="488"/>
      <c r="X53" s="41"/>
    </row>
    <row r="54" spans="1:40" ht="13.5" customHeight="1">
      <c r="A54" s="963"/>
      <c r="B54" s="256"/>
      <c r="C54" s="782"/>
      <c r="D54" s="782"/>
      <c r="E54" s="782"/>
      <c r="F54" s="782"/>
      <c r="G54" s="782"/>
      <c r="H54" s="782"/>
      <c r="I54" s="782"/>
      <c r="J54" s="782"/>
      <c r="K54" s="782"/>
      <c r="L54" s="782"/>
      <c r="M54" s="782"/>
      <c r="N54" s="782"/>
      <c r="O54" s="782"/>
      <c r="P54" s="782"/>
      <c r="Q54" s="782"/>
      <c r="R54" s="782"/>
      <c r="S54" s="782"/>
      <c r="T54" s="782"/>
      <c r="U54" s="782"/>
      <c r="V54" s="259"/>
      <c r="W54" s="488"/>
      <c r="X54" s="44"/>
      <c r="Y54" s="44"/>
      <c r="Z54" s="44"/>
      <c r="AA54" s="44"/>
      <c r="AB54" s="44"/>
      <c r="AC54" s="44"/>
      <c r="AD54" s="44"/>
      <c r="AE54" s="44"/>
      <c r="AF54" s="44"/>
      <c r="AG54" s="44"/>
      <c r="AH54" s="44"/>
      <c r="AI54" s="44"/>
      <c r="AJ54" s="44"/>
      <c r="AK54" s="44"/>
      <c r="AL54" s="44"/>
      <c r="AM54" s="44"/>
      <c r="AN54" s="44"/>
    </row>
    <row r="55" spans="1:40" ht="15">
      <c r="A55" s="963"/>
      <c r="B55" s="251" t="s">
        <v>1102</v>
      </c>
      <c r="C55" s="778">
        <v>7143</v>
      </c>
      <c r="D55" s="778">
        <v>1819</v>
      </c>
      <c r="E55" s="778">
        <v>1443</v>
      </c>
      <c r="F55" s="778">
        <v>3832</v>
      </c>
      <c r="G55" s="778">
        <v>5696</v>
      </c>
      <c r="H55" s="778">
        <v>9461</v>
      </c>
      <c r="I55" s="778">
        <v>11217</v>
      </c>
      <c r="J55" s="778">
        <v>9948</v>
      </c>
      <c r="K55" s="778">
        <v>12649</v>
      </c>
      <c r="L55" s="778">
        <v>14321</v>
      </c>
      <c r="M55" s="778">
        <v>18769</v>
      </c>
      <c r="N55" s="778">
        <v>23143</v>
      </c>
      <c r="O55" s="778">
        <v>32291</v>
      </c>
      <c r="P55" s="778">
        <v>53914</v>
      </c>
      <c r="Q55" s="778">
        <v>90704</v>
      </c>
      <c r="R55" s="778">
        <v>135208</v>
      </c>
      <c r="S55" s="778">
        <v>414487</v>
      </c>
      <c r="T55" s="778">
        <v>3</v>
      </c>
      <c r="U55" s="778">
        <v>846048</v>
      </c>
      <c r="V55" s="312"/>
      <c r="W55" s="488"/>
      <c r="X55" s="41"/>
    </row>
    <row r="56" spans="1:40" ht="15">
      <c r="A56" s="963"/>
      <c r="B56" s="256" t="s">
        <v>1103</v>
      </c>
      <c r="C56" s="769">
        <v>5222</v>
      </c>
      <c r="D56" s="769">
        <v>1246</v>
      </c>
      <c r="E56" s="769">
        <v>1065</v>
      </c>
      <c r="F56" s="769">
        <v>2758</v>
      </c>
      <c r="G56" s="769">
        <v>4064</v>
      </c>
      <c r="H56" s="769">
        <v>5628</v>
      </c>
      <c r="I56" s="769">
        <v>6383</v>
      </c>
      <c r="J56" s="769">
        <v>7270</v>
      </c>
      <c r="K56" s="769">
        <v>7130</v>
      </c>
      <c r="L56" s="769">
        <v>7817</v>
      </c>
      <c r="M56" s="769">
        <v>8276</v>
      </c>
      <c r="N56" s="769">
        <v>9841</v>
      </c>
      <c r="O56" s="769">
        <v>11826</v>
      </c>
      <c r="P56" s="769">
        <v>12520</v>
      </c>
      <c r="Q56" s="769">
        <v>13386</v>
      </c>
      <c r="R56" s="769">
        <v>11338</v>
      </c>
      <c r="S56" s="769">
        <v>24904</v>
      </c>
      <c r="T56" s="769">
        <v>3</v>
      </c>
      <c r="U56" s="769">
        <v>140677</v>
      </c>
      <c r="V56" s="493"/>
      <c r="W56" s="488"/>
      <c r="X56" s="41"/>
    </row>
    <row r="57" spans="1:40" ht="15">
      <c r="A57" s="963"/>
      <c r="B57" s="256" t="s">
        <v>1104</v>
      </c>
      <c r="C57" s="769">
        <v>1208</v>
      </c>
      <c r="D57" s="769">
        <v>111</v>
      </c>
      <c r="E57" s="769">
        <v>69</v>
      </c>
      <c r="F57" s="769">
        <v>205</v>
      </c>
      <c r="G57" s="769">
        <v>204</v>
      </c>
      <c r="H57" s="769">
        <v>387</v>
      </c>
      <c r="I57" s="769">
        <v>328</v>
      </c>
      <c r="J57" s="769">
        <v>378</v>
      </c>
      <c r="K57" s="769">
        <v>321</v>
      </c>
      <c r="L57" s="769">
        <v>581</v>
      </c>
      <c r="M57" s="769">
        <v>782</v>
      </c>
      <c r="N57" s="769">
        <v>1018</v>
      </c>
      <c r="O57" s="769">
        <v>1544</v>
      </c>
      <c r="P57" s="769">
        <v>1866</v>
      </c>
      <c r="Q57" s="769">
        <v>2193</v>
      </c>
      <c r="R57" s="769">
        <v>2500</v>
      </c>
      <c r="S57" s="769">
        <v>6945</v>
      </c>
      <c r="T57" s="769">
        <v>0</v>
      </c>
      <c r="U57" s="769">
        <v>20640</v>
      </c>
      <c r="V57" s="493"/>
      <c r="W57" s="488"/>
      <c r="X57" s="41"/>
    </row>
    <row r="58" spans="1:40" ht="15">
      <c r="A58" s="963"/>
      <c r="B58" s="256" t="s">
        <v>1105</v>
      </c>
      <c r="C58" s="769">
        <v>0</v>
      </c>
      <c r="D58" s="769">
        <v>0</v>
      </c>
      <c r="E58" s="769">
        <v>0</v>
      </c>
      <c r="F58" s="769">
        <v>510</v>
      </c>
      <c r="G58" s="769">
        <v>978</v>
      </c>
      <c r="H58" s="769">
        <v>2934</v>
      </c>
      <c r="I58" s="769">
        <v>3534</v>
      </c>
      <c r="J58" s="769">
        <v>1694</v>
      </c>
      <c r="K58" s="769">
        <v>4431</v>
      </c>
      <c r="L58" s="769">
        <v>5248</v>
      </c>
      <c r="M58" s="769">
        <v>9043</v>
      </c>
      <c r="N58" s="769">
        <v>10091</v>
      </c>
      <c r="O58" s="769">
        <v>11359</v>
      </c>
      <c r="P58" s="769">
        <v>7694</v>
      </c>
      <c r="Q58" s="769">
        <v>5254</v>
      </c>
      <c r="R58" s="769">
        <v>4730</v>
      </c>
      <c r="S58" s="769">
        <v>5952</v>
      </c>
      <c r="T58" s="769">
        <v>0</v>
      </c>
      <c r="U58" s="769">
        <v>73452</v>
      </c>
      <c r="V58" s="493"/>
      <c r="W58" s="488"/>
      <c r="X58" s="41"/>
    </row>
    <row r="59" spans="1:40" ht="15">
      <c r="A59" s="963"/>
      <c r="B59" s="256" t="s">
        <v>1247</v>
      </c>
      <c r="C59" s="782">
        <v>1</v>
      </c>
      <c r="D59" s="782">
        <v>3</v>
      </c>
      <c r="E59" s="782">
        <v>3</v>
      </c>
      <c r="F59" s="782">
        <v>0</v>
      </c>
      <c r="G59" s="782">
        <v>2</v>
      </c>
      <c r="H59" s="782">
        <v>0</v>
      </c>
      <c r="I59" s="782">
        <v>368</v>
      </c>
      <c r="J59" s="782">
        <v>0</v>
      </c>
      <c r="K59" s="782">
        <v>28</v>
      </c>
      <c r="L59" s="782">
        <v>34</v>
      </c>
      <c r="M59" s="782">
        <v>0</v>
      </c>
      <c r="N59" s="782">
        <v>1460</v>
      </c>
      <c r="O59" s="782">
        <v>6831</v>
      </c>
      <c r="P59" s="782">
        <v>31021</v>
      </c>
      <c r="Q59" s="782">
        <v>69173</v>
      </c>
      <c r="R59" s="782">
        <v>116162</v>
      </c>
      <c r="S59" s="782">
        <v>375442</v>
      </c>
      <c r="T59" s="782">
        <v>0</v>
      </c>
      <c r="U59" s="782">
        <v>600528</v>
      </c>
      <c r="V59" s="493"/>
      <c r="W59" s="488"/>
      <c r="X59" s="41"/>
    </row>
    <row r="60" spans="1:40" ht="15">
      <c r="A60" s="963"/>
      <c r="B60" s="256" t="s">
        <v>1107</v>
      </c>
      <c r="C60" s="769">
        <v>193</v>
      </c>
      <c r="D60" s="769">
        <v>34</v>
      </c>
      <c r="E60" s="769">
        <v>27</v>
      </c>
      <c r="F60" s="769">
        <v>61</v>
      </c>
      <c r="G60" s="769">
        <v>56</v>
      </c>
      <c r="H60" s="769">
        <v>59</v>
      </c>
      <c r="I60" s="769">
        <v>66</v>
      </c>
      <c r="J60" s="769">
        <v>44</v>
      </c>
      <c r="K60" s="769">
        <v>188</v>
      </c>
      <c r="L60" s="769">
        <v>60</v>
      </c>
      <c r="M60" s="769">
        <v>65</v>
      </c>
      <c r="N60" s="769">
        <v>153</v>
      </c>
      <c r="O60" s="769">
        <v>136</v>
      </c>
      <c r="P60" s="769">
        <v>215</v>
      </c>
      <c r="Q60" s="769">
        <v>174</v>
      </c>
      <c r="R60" s="769">
        <v>175</v>
      </c>
      <c r="S60" s="769">
        <v>812</v>
      </c>
      <c r="T60" s="769">
        <v>0</v>
      </c>
      <c r="U60" s="769">
        <v>2518</v>
      </c>
      <c r="V60" s="493"/>
      <c r="W60" s="488"/>
    </row>
    <row r="61" spans="1:40" ht="15">
      <c r="A61" s="963"/>
      <c r="B61" s="256" t="s">
        <v>1108</v>
      </c>
      <c r="C61" s="769">
        <v>519</v>
      </c>
      <c r="D61" s="769">
        <v>425</v>
      </c>
      <c r="E61" s="769">
        <v>279</v>
      </c>
      <c r="F61" s="769">
        <v>298</v>
      </c>
      <c r="G61" s="769">
        <v>392</v>
      </c>
      <c r="H61" s="769">
        <v>453</v>
      </c>
      <c r="I61" s="769">
        <v>538</v>
      </c>
      <c r="J61" s="769">
        <v>562</v>
      </c>
      <c r="K61" s="769">
        <v>551</v>
      </c>
      <c r="L61" s="769">
        <v>581</v>
      </c>
      <c r="M61" s="769">
        <v>603</v>
      </c>
      <c r="N61" s="769">
        <v>580</v>
      </c>
      <c r="O61" s="769">
        <v>595</v>
      </c>
      <c r="P61" s="769">
        <v>598</v>
      </c>
      <c r="Q61" s="769">
        <v>524</v>
      </c>
      <c r="R61" s="769">
        <v>303</v>
      </c>
      <c r="S61" s="769">
        <v>432</v>
      </c>
      <c r="T61" s="769">
        <v>0</v>
      </c>
      <c r="U61" s="769">
        <v>8233</v>
      </c>
      <c r="V61" s="493"/>
      <c r="W61" s="488"/>
      <c r="X61" s="41"/>
    </row>
    <row r="62" spans="1:40" ht="6" customHeight="1">
      <c r="A62" s="963"/>
      <c r="B62" s="256"/>
      <c r="C62" s="782"/>
      <c r="D62" s="782"/>
      <c r="E62" s="782"/>
      <c r="F62" s="782"/>
      <c r="G62" s="782"/>
      <c r="H62" s="782"/>
      <c r="I62" s="782"/>
      <c r="J62" s="782"/>
      <c r="K62" s="782"/>
      <c r="L62" s="782"/>
      <c r="M62" s="782"/>
      <c r="N62" s="782"/>
      <c r="O62" s="782"/>
      <c r="P62" s="782"/>
      <c r="Q62" s="782"/>
      <c r="R62" s="782"/>
      <c r="S62" s="782"/>
      <c r="T62" s="782"/>
      <c r="U62" s="782"/>
      <c r="V62" s="260"/>
      <c r="W62" s="488"/>
      <c r="X62" s="41"/>
    </row>
    <row r="63" spans="1:40" ht="15">
      <c r="A63" s="963"/>
      <c r="B63" s="251" t="s">
        <v>1109</v>
      </c>
      <c r="C63" s="768">
        <v>9797</v>
      </c>
      <c r="D63" s="768">
        <v>11440</v>
      </c>
      <c r="E63" s="768">
        <v>9513</v>
      </c>
      <c r="F63" s="768">
        <v>13017</v>
      </c>
      <c r="G63" s="768">
        <v>24466</v>
      </c>
      <c r="H63" s="768">
        <v>38889</v>
      </c>
      <c r="I63" s="768">
        <v>38220</v>
      </c>
      <c r="J63" s="768">
        <v>29721</v>
      </c>
      <c r="K63" s="768">
        <v>20781</v>
      </c>
      <c r="L63" s="768">
        <v>21258</v>
      </c>
      <c r="M63" s="768">
        <v>24246</v>
      </c>
      <c r="N63" s="768">
        <v>74641</v>
      </c>
      <c r="O63" s="768">
        <v>95067</v>
      </c>
      <c r="P63" s="768">
        <v>104480</v>
      </c>
      <c r="Q63" s="768">
        <v>95126</v>
      </c>
      <c r="R63" s="768">
        <v>74930</v>
      </c>
      <c r="S63" s="768">
        <v>110887</v>
      </c>
      <c r="T63" s="768">
        <v>15</v>
      </c>
      <c r="U63" s="768">
        <v>796494</v>
      </c>
      <c r="V63" s="312"/>
      <c r="W63" s="488"/>
      <c r="X63" s="41"/>
    </row>
    <row r="64" spans="1:40" ht="15">
      <c r="A64" s="963"/>
      <c r="B64" s="256" t="s">
        <v>1110</v>
      </c>
      <c r="C64" s="782">
        <v>218</v>
      </c>
      <c r="D64" s="782">
        <v>165</v>
      </c>
      <c r="E64" s="782">
        <v>135</v>
      </c>
      <c r="F64" s="782">
        <v>105</v>
      </c>
      <c r="G64" s="782">
        <v>143</v>
      </c>
      <c r="H64" s="782">
        <v>148</v>
      </c>
      <c r="I64" s="782">
        <v>157</v>
      </c>
      <c r="J64" s="782">
        <v>176</v>
      </c>
      <c r="K64" s="782">
        <v>210</v>
      </c>
      <c r="L64" s="782">
        <v>223</v>
      </c>
      <c r="M64" s="782">
        <v>278</v>
      </c>
      <c r="N64" s="782">
        <v>345</v>
      </c>
      <c r="O64" s="782">
        <v>366</v>
      </c>
      <c r="P64" s="782">
        <v>439</v>
      </c>
      <c r="Q64" s="782">
        <v>364</v>
      </c>
      <c r="R64" s="782">
        <v>308</v>
      </c>
      <c r="S64" s="782">
        <v>433</v>
      </c>
      <c r="T64" s="782">
        <v>0</v>
      </c>
      <c r="U64" s="782">
        <v>4213</v>
      </c>
      <c r="V64" s="493"/>
      <c r="W64" s="488"/>
      <c r="X64" s="41"/>
    </row>
    <row r="65" spans="1:24" ht="15">
      <c r="A65" s="963"/>
      <c r="B65" s="256" t="s">
        <v>1248</v>
      </c>
      <c r="C65" s="770">
        <v>1166</v>
      </c>
      <c r="D65" s="770">
        <v>3327</v>
      </c>
      <c r="E65" s="770">
        <v>2736</v>
      </c>
      <c r="F65" s="770">
        <v>1471</v>
      </c>
      <c r="G65" s="770">
        <v>1095</v>
      </c>
      <c r="H65" s="770">
        <v>1125</v>
      </c>
      <c r="I65" s="770">
        <v>1200</v>
      </c>
      <c r="J65" s="770">
        <v>1413</v>
      </c>
      <c r="K65" s="770">
        <v>1641</v>
      </c>
      <c r="L65" s="770">
        <v>2323</v>
      </c>
      <c r="M65" s="770">
        <v>3474</v>
      </c>
      <c r="N65" s="770">
        <v>50549</v>
      </c>
      <c r="O65" s="770">
        <v>68932</v>
      </c>
      <c r="P65" s="770">
        <v>74373</v>
      </c>
      <c r="Q65" s="770">
        <v>63724</v>
      </c>
      <c r="R65" s="770">
        <v>43533</v>
      </c>
      <c r="S65" s="770">
        <v>40749</v>
      </c>
      <c r="T65" s="770">
        <v>2</v>
      </c>
      <c r="U65" s="770">
        <v>362833</v>
      </c>
      <c r="V65" s="493"/>
      <c r="W65" s="488"/>
      <c r="X65" s="41"/>
    </row>
    <row r="66" spans="1:24" ht="15">
      <c r="A66" s="963"/>
      <c r="B66" s="256" t="s">
        <v>1249</v>
      </c>
      <c r="C66" s="769">
        <v>0</v>
      </c>
      <c r="D66" s="769">
        <v>6</v>
      </c>
      <c r="E66" s="769">
        <v>0</v>
      </c>
      <c r="F66" s="769">
        <v>0</v>
      </c>
      <c r="G66" s="769">
        <v>0</v>
      </c>
      <c r="H66" s="769">
        <v>0</v>
      </c>
      <c r="I66" s="769">
        <v>0</v>
      </c>
      <c r="J66" s="769">
        <v>0</v>
      </c>
      <c r="K66" s="769">
        <v>0</v>
      </c>
      <c r="L66" s="769">
        <v>7</v>
      </c>
      <c r="M66" s="769">
        <v>0</v>
      </c>
      <c r="N66" s="769">
        <v>0</v>
      </c>
      <c r="O66" s="769">
        <v>2</v>
      </c>
      <c r="P66" s="769">
        <v>6</v>
      </c>
      <c r="Q66" s="769">
        <v>0</v>
      </c>
      <c r="R66" s="769">
        <v>4</v>
      </c>
      <c r="S66" s="769">
        <v>2</v>
      </c>
      <c r="T66" s="769">
        <v>0</v>
      </c>
      <c r="U66" s="769">
        <v>27</v>
      </c>
      <c r="V66" s="493"/>
      <c r="W66" s="488"/>
      <c r="X66" s="41"/>
    </row>
    <row r="67" spans="1:24" ht="15">
      <c r="A67" s="963"/>
      <c r="B67" s="256" t="s">
        <v>1113</v>
      </c>
      <c r="C67" s="769">
        <v>146</v>
      </c>
      <c r="D67" s="769">
        <v>0</v>
      </c>
      <c r="E67" s="769">
        <v>0</v>
      </c>
      <c r="F67" s="769">
        <v>0</v>
      </c>
      <c r="G67" s="769">
        <v>0</v>
      </c>
      <c r="H67" s="769">
        <v>6</v>
      </c>
      <c r="I67" s="769">
        <v>0</v>
      </c>
      <c r="J67" s="769">
        <v>0</v>
      </c>
      <c r="K67" s="769">
        <v>0</v>
      </c>
      <c r="L67" s="769">
        <v>0</v>
      </c>
      <c r="M67" s="769">
        <v>0</v>
      </c>
      <c r="N67" s="769">
        <v>0</v>
      </c>
      <c r="O67" s="769">
        <v>0</v>
      </c>
      <c r="P67" s="769">
        <v>0</v>
      </c>
      <c r="Q67" s="769">
        <v>0</v>
      </c>
      <c r="R67" s="769">
        <v>0</v>
      </c>
      <c r="S67" s="769">
        <v>0</v>
      </c>
      <c r="T67" s="769">
        <v>0</v>
      </c>
      <c r="U67" s="769">
        <v>152</v>
      </c>
      <c r="V67" s="493"/>
      <c r="W67" s="488"/>
      <c r="X67" s="41"/>
    </row>
    <row r="68" spans="1:24" ht="15">
      <c r="A68" s="963"/>
      <c r="B68" s="256" t="s">
        <v>1250</v>
      </c>
      <c r="C68" s="769">
        <v>0</v>
      </c>
      <c r="D68" s="769">
        <v>0</v>
      </c>
      <c r="E68" s="769">
        <v>3</v>
      </c>
      <c r="F68" s="769">
        <v>0</v>
      </c>
      <c r="G68" s="769">
        <v>53</v>
      </c>
      <c r="H68" s="769">
        <v>174</v>
      </c>
      <c r="I68" s="769">
        <v>230</v>
      </c>
      <c r="J68" s="769">
        <v>224</v>
      </c>
      <c r="K68" s="769">
        <v>79</v>
      </c>
      <c r="L68" s="769">
        <v>8</v>
      </c>
      <c r="M68" s="769">
        <v>0</v>
      </c>
      <c r="N68" s="769">
        <v>0</v>
      </c>
      <c r="O68" s="769">
        <v>0</v>
      </c>
      <c r="P68" s="769">
        <v>0</v>
      </c>
      <c r="Q68" s="769">
        <v>0</v>
      </c>
      <c r="R68" s="769">
        <v>0</v>
      </c>
      <c r="S68" s="769">
        <v>0</v>
      </c>
      <c r="T68" s="769">
        <v>0</v>
      </c>
      <c r="U68" s="769">
        <v>771</v>
      </c>
      <c r="V68" s="493"/>
      <c r="W68" s="488"/>
      <c r="X68" s="41"/>
    </row>
    <row r="69" spans="1:24" ht="15">
      <c r="A69" s="963"/>
      <c r="B69" s="256" t="s">
        <v>1115</v>
      </c>
      <c r="C69" s="769">
        <v>4602</v>
      </c>
      <c r="D69" s="782">
        <v>5168</v>
      </c>
      <c r="E69" s="769">
        <v>2864</v>
      </c>
      <c r="F69" s="769">
        <v>6019</v>
      </c>
      <c r="G69" s="769">
        <v>12800</v>
      </c>
      <c r="H69" s="769">
        <v>23186</v>
      </c>
      <c r="I69" s="769">
        <v>22720</v>
      </c>
      <c r="J69" s="769">
        <v>15722</v>
      </c>
      <c r="K69" s="769">
        <v>8483</v>
      </c>
      <c r="L69" s="782">
        <v>7126</v>
      </c>
      <c r="M69" s="769">
        <v>8616</v>
      </c>
      <c r="N69" s="769">
        <v>8991</v>
      </c>
      <c r="O69" s="782">
        <v>8326</v>
      </c>
      <c r="P69" s="782">
        <v>7882</v>
      </c>
      <c r="Q69" s="769">
        <v>7158</v>
      </c>
      <c r="R69" s="782">
        <v>5608</v>
      </c>
      <c r="S69" s="782">
        <v>5677</v>
      </c>
      <c r="T69" s="769">
        <v>10</v>
      </c>
      <c r="U69" s="782">
        <v>160958</v>
      </c>
      <c r="V69" s="493"/>
      <c r="W69" s="488"/>
      <c r="X69" s="41"/>
    </row>
    <row r="70" spans="1:24" ht="15">
      <c r="A70" s="963"/>
      <c r="B70" s="256" t="s">
        <v>1117</v>
      </c>
      <c r="C70" s="772">
        <v>2239</v>
      </c>
      <c r="D70" s="772">
        <v>495</v>
      </c>
      <c r="E70" s="772">
        <v>352</v>
      </c>
      <c r="F70" s="772">
        <v>1127</v>
      </c>
      <c r="G70" s="772">
        <v>2507</v>
      </c>
      <c r="H70" s="772">
        <v>2207</v>
      </c>
      <c r="I70" s="772">
        <v>2611</v>
      </c>
      <c r="J70" s="772">
        <v>3030</v>
      </c>
      <c r="K70" s="772">
        <v>2976</v>
      </c>
      <c r="L70" s="772">
        <v>3941</v>
      </c>
      <c r="M70" s="772">
        <v>4424</v>
      </c>
      <c r="N70" s="772">
        <v>5967</v>
      </c>
      <c r="O70" s="772">
        <v>7455</v>
      </c>
      <c r="P70" s="772">
        <v>10117</v>
      </c>
      <c r="Q70" s="772">
        <v>12316</v>
      </c>
      <c r="R70" s="772">
        <v>13535</v>
      </c>
      <c r="S70" s="772">
        <v>33301</v>
      </c>
      <c r="T70" s="772">
        <v>0</v>
      </c>
      <c r="U70" s="769">
        <v>108600</v>
      </c>
      <c r="V70" s="493"/>
      <c r="W70" s="488"/>
      <c r="X70" s="41"/>
    </row>
    <row r="71" spans="1:24" ht="15">
      <c r="A71" s="963"/>
      <c r="B71" s="256" t="s">
        <v>1116</v>
      </c>
      <c r="C71" s="769">
        <v>1426</v>
      </c>
      <c r="D71" s="769">
        <v>2279</v>
      </c>
      <c r="E71" s="769">
        <v>3423</v>
      </c>
      <c r="F71" s="769">
        <v>4295</v>
      </c>
      <c r="G71" s="769">
        <v>7868</v>
      </c>
      <c r="H71" s="769">
        <v>12043</v>
      </c>
      <c r="I71" s="769">
        <v>11302</v>
      </c>
      <c r="J71" s="769">
        <v>9156</v>
      </c>
      <c r="K71" s="769">
        <v>7392</v>
      </c>
      <c r="L71" s="769">
        <v>7630</v>
      </c>
      <c r="M71" s="769">
        <v>7454</v>
      </c>
      <c r="N71" s="769">
        <v>8789</v>
      </c>
      <c r="O71" s="769">
        <v>9986</v>
      </c>
      <c r="P71" s="769">
        <v>11663</v>
      </c>
      <c r="Q71" s="769">
        <v>11564</v>
      </c>
      <c r="R71" s="769">
        <v>11942</v>
      </c>
      <c r="S71" s="769">
        <v>30725</v>
      </c>
      <c r="T71" s="769">
        <v>3</v>
      </c>
      <c r="U71" s="769">
        <v>158940</v>
      </c>
      <c r="V71" s="493"/>
      <c r="W71" s="488"/>
    </row>
    <row r="72" spans="1:24">
      <c r="A72" s="456"/>
      <c r="B72" s="373"/>
      <c r="C72" s="782"/>
      <c r="D72" s="782"/>
      <c r="E72" s="782"/>
      <c r="F72" s="782"/>
      <c r="G72" s="782"/>
      <c r="H72" s="782"/>
      <c r="I72" s="782"/>
      <c r="J72" s="782"/>
      <c r="K72" s="782"/>
      <c r="L72" s="782"/>
      <c r="M72" s="782"/>
      <c r="N72" s="782"/>
      <c r="O72" s="782"/>
      <c r="P72" s="782"/>
      <c r="Q72" s="782"/>
      <c r="R72" s="782"/>
      <c r="S72" s="782"/>
      <c r="T72" s="782"/>
      <c r="U72" s="782"/>
      <c r="V72" s="259"/>
      <c r="W72" s="301"/>
    </row>
    <row r="73" spans="1:24" ht="15">
      <c r="A73" s="439"/>
      <c r="B73" s="295" t="s">
        <v>26</v>
      </c>
      <c r="C73" s="773">
        <v>2956749</v>
      </c>
      <c r="D73" s="773">
        <v>1637038</v>
      </c>
      <c r="E73" s="773">
        <v>1456288</v>
      </c>
      <c r="F73" s="773">
        <v>2261005</v>
      </c>
      <c r="G73" s="773">
        <v>3278287</v>
      </c>
      <c r="H73" s="773">
        <v>4309883</v>
      </c>
      <c r="I73" s="773">
        <v>4130593</v>
      </c>
      <c r="J73" s="773">
        <v>3906131</v>
      </c>
      <c r="K73" s="773">
        <v>3652029</v>
      </c>
      <c r="L73" s="773">
        <v>4015058</v>
      </c>
      <c r="M73" s="773">
        <v>4477052</v>
      </c>
      <c r="N73" s="773">
        <v>4514101</v>
      </c>
      <c r="O73" s="773">
        <v>4304598</v>
      </c>
      <c r="P73" s="773">
        <v>4235825</v>
      </c>
      <c r="Q73" s="773">
        <v>3834923</v>
      </c>
      <c r="R73" s="773">
        <v>3025112</v>
      </c>
      <c r="S73" s="773">
        <v>4261752</v>
      </c>
      <c r="T73" s="773">
        <v>2650</v>
      </c>
      <c r="U73" s="773">
        <v>60259074</v>
      </c>
      <c r="V73" s="312"/>
      <c r="W73" s="300"/>
    </row>
    <row r="74" spans="1:24">
      <c r="V74" s="301"/>
      <c r="W74" s="301"/>
    </row>
    <row r="75" spans="1:24" ht="15">
      <c r="A75" s="881" t="s">
        <v>1260</v>
      </c>
      <c r="B75" s="881"/>
      <c r="C75" s="881"/>
      <c r="D75" s="881"/>
      <c r="E75" s="881"/>
      <c r="F75" s="881"/>
      <c r="G75" s="881"/>
      <c r="H75" s="881"/>
      <c r="I75" s="881"/>
      <c r="J75" s="881"/>
      <c r="K75" s="881"/>
      <c r="L75" s="881"/>
      <c r="M75" s="881"/>
      <c r="N75" s="881"/>
      <c r="O75" s="881"/>
      <c r="P75" s="881"/>
      <c r="Q75" s="881"/>
      <c r="R75" s="881"/>
      <c r="S75" s="881"/>
      <c r="T75" s="881"/>
      <c r="U75" s="881"/>
      <c r="V75" s="301"/>
      <c r="W75" s="301"/>
    </row>
    <row r="76" spans="1:24">
      <c r="A76" s="912" t="s">
        <v>1259</v>
      </c>
      <c r="B76" s="912"/>
      <c r="C76" s="912"/>
      <c r="D76" s="912"/>
      <c r="E76" s="912"/>
      <c r="F76" s="912"/>
      <c r="G76" s="912"/>
      <c r="H76" s="912"/>
      <c r="I76" s="912"/>
      <c r="J76" s="912"/>
      <c r="K76" s="912"/>
      <c r="L76" s="912"/>
      <c r="M76" s="912"/>
      <c r="N76" s="912"/>
      <c r="O76" s="912"/>
      <c r="P76" s="912"/>
      <c r="Q76" s="912"/>
      <c r="R76" s="912"/>
      <c r="S76" s="912"/>
      <c r="T76" s="912"/>
      <c r="U76" s="912"/>
      <c r="V76" s="301"/>
      <c r="W76" s="301"/>
    </row>
    <row r="77" spans="1:24">
      <c r="A77" s="913" t="s">
        <v>1239</v>
      </c>
      <c r="B77" s="913"/>
      <c r="C77" s="913"/>
      <c r="D77" s="913"/>
      <c r="E77" s="913"/>
      <c r="F77" s="913"/>
      <c r="G77" s="913"/>
      <c r="H77" s="913"/>
      <c r="I77" s="913"/>
      <c r="J77" s="913"/>
      <c r="K77" s="913"/>
      <c r="L77" s="913"/>
      <c r="M77" s="913"/>
      <c r="N77" s="913"/>
      <c r="O77" s="913"/>
      <c r="P77" s="913"/>
      <c r="Q77" s="913"/>
      <c r="R77" s="913"/>
      <c r="S77" s="913"/>
      <c r="T77" s="913"/>
      <c r="U77" s="913"/>
      <c r="V77" s="301"/>
      <c r="W77" s="301"/>
    </row>
    <row r="78" spans="1:24">
      <c r="A78" s="912" t="s">
        <v>1609</v>
      </c>
      <c r="B78" s="912"/>
      <c r="C78" s="912"/>
      <c r="D78" s="912"/>
      <c r="E78" s="912"/>
      <c r="F78" s="912"/>
      <c r="G78" s="912"/>
      <c r="H78" s="912"/>
      <c r="I78" s="912"/>
      <c r="J78" s="912"/>
      <c r="K78" s="912"/>
      <c r="L78" s="912"/>
      <c r="M78" s="912"/>
      <c r="N78" s="912"/>
      <c r="O78" s="912"/>
      <c r="P78" s="912"/>
      <c r="Q78" s="912"/>
      <c r="R78" s="912"/>
      <c r="S78" s="912"/>
      <c r="T78" s="912"/>
      <c r="U78" s="912"/>
      <c r="V78" s="301"/>
      <c r="W78" s="301"/>
    </row>
    <row r="79" spans="1:24">
      <c r="A79" s="953" t="s">
        <v>1131</v>
      </c>
      <c r="B79" s="953"/>
      <c r="C79" s="953"/>
      <c r="D79" s="953"/>
      <c r="E79" s="953"/>
      <c r="F79" s="953"/>
      <c r="G79" s="953"/>
      <c r="H79" s="953"/>
      <c r="I79" s="953"/>
      <c r="J79" s="953"/>
      <c r="K79" s="953"/>
      <c r="L79" s="953"/>
      <c r="M79" s="953"/>
      <c r="N79" s="953"/>
      <c r="O79" s="953"/>
      <c r="P79" s="953"/>
      <c r="Q79" s="953"/>
      <c r="R79" s="953"/>
      <c r="S79" s="953"/>
      <c r="T79" s="953"/>
      <c r="U79" s="953"/>
      <c r="V79" s="301"/>
      <c r="W79" s="301"/>
    </row>
    <row r="80" spans="1:24" ht="15" thickBot="1">
      <c r="A80" s="144"/>
      <c r="B80" s="144"/>
      <c r="C80" s="144"/>
      <c r="D80" s="144"/>
      <c r="E80" s="144"/>
      <c r="F80" s="144"/>
      <c r="G80" s="144"/>
      <c r="H80" s="144"/>
      <c r="I80" s="144"/>
      <c r="J80" s="144"/>
      <c r="K80" s="144"/>
      <c r="L80" s="144"/>
      <c r="M80" s="144"/>
      <c r="N80" s="144"/>
      <c r="O80" s="144"/>
      <c r="P80" s="144"/>
      <c r="Q80" s="144"/>
      <c r="R80" s="144"/>
      <c r="S80" s="144"/>
      <c r="T80" s="144"/>
      <c r="U80" s="144"/>
      <c r="V80" s="301"/>
      <c r="W80" s="301"/>
    </row>
    <row r="81" spans="1:43">
      <c r="A81" s="959" t="s">
        <v>1240</v>
      </c>
      <c r="B81" s="959" t="s">
        <v>1252</v>
      </c>
      <c r="C81" s="961" t="s">
        <v>1242</v>
      </c>
      <c r="D81" s="961"/>
      <c r="E81" s="961"/>
      <c r="F81" s="961"/>
      <c r="G81" s="961"/>
      <c r="H81" s="961"/>
      <c r="I81" s="961"/>
      <c r="J81" s="961"/>
      <c r="K81" s="961"/>
      <c r="L81" s="961"/>
      <c r="M81" s="961"/>
      <c r="N81" s="961"/>
      <c r="O81" s="961"/>
      <c r="P81" s="961"/>
      <c r="Q81" s="961"/>
      <c r="R81" s="961"/>
      <c r="S81" s="961"/>
      <c r="T81" s="453"/>
      <c r="U81" s="959" t="s">
        <v>108</v>
      </c>
      <c r="V81" s="301"/>
      <c r="W81" s="487"/>
      <c r="X81" s="41"/>
    </row>
    <row r="82" spans="1:43">
      <c r="A82" s="960"/>
      <c r="B82" s="960"/>
      <c r="C82" s="454" t="s">
        <v>1243</v>
      </c>
      <c r="D82" s="454" t="s">
        <v>1244</v>
      </c>
      <c r="E82" s="454" t="s">
        <v>11</v>
      </c>
      <c r="F82" s="454" t="s">
        <v>12</v>
      </c>
      <c r="G82" s="454" t="s">
        <v>13</v>
      </c>
      <c r="H82" s="454" t="s">
        <v>14</v>
      </c>
      <c r="I82" s="454" t="s">
        <v>15</v>
      </c>
      <c r="J82" s="454" t="s">
        <v>16</v>
      </c>
      <c r="K82" s="454" t="s">
        <v>17</v>
      </c>
      <c r="L82" s="454" t="s">
        <v>18</v>
      </c>
      <c r="M82" s="454" t="s">
        <v>19</v>
      </c>
      <c r="N82" s="454" t="s">
        <v>20</v>
      </c>
      <c r="O82" s="454" t="s">
        <v>21</v>
      </c>
      <c r="P82" s="454" t="s">
        <v>22</v>
      </c>
      <c r="Q82" s="454" t="s">
        <v>23</v>
      </c>
      <c r="R82" s="454" t="s">
        <v>24</v>
      </c>
      <c r="S82" s="454" t="s">
        <v>867</v>
      </c>
      <c r="T82" s="455" t="s">
        <v>1245</v>
      </c>
      <c r="U82" s="960"/>
      <c r="V82" s="301"/>
      <c r="W82" s="487"/>
      <c r="X82" s="41"/>
    </row>
    <row r="83" spans="1:43" ht="15" customHeight="1">
      <c r="A83" s="962" t="s">
        <v>1128</v>
      </c>
      <c r="B83" s="251" t="s">
        <v>1059</v>
      </c>
      <c r="C83" s="774">
        <v>24958046.75</v>
      </c>
      <c r="D83" s="774">
        <v>11951147.609999999</v>
      </c>
      <c r="E83" s="774">
        <v>7911594.6600000001</v>
      </c>
      <c r="F83" s="774">
        <v>9513247.9900000002</v>
      </c>
      <c r="G83" s="774">
        <v>14520570.73</v>
      </c>
      <c r="H83" s="774">
        <v>18956054.609999999</v>
      </c>
      <c r="I83" s="774">
        <v>17598889.359999999</v>
      </c>
      <c r="J83" s="774">
        <v>15532030.57</v>
      </c>
      <c r="K83" s="774">
        <v>13501656.42</v>
      </c>
      <c r="L83" s="774">
        <v>13983354.369999999</v>
      </c>
      <c r="M83" s="774">
        <v>14846174.68</v>
      </c>
      <c r="N83" s="774">
        <v>14560180.720000001</v>
      </c>
      <c r="O83" s="774">
        <v>13443292.810000001</v>
      </c>
      <c r="P83" s="774">
        <v>12898654.529999999</v>
      </c>
      <c r="Q83" s="774">
        <v>11583006.1</v>
      </c>
      <c r="R83" s="774">
        <v>8971874.2899999991</v>
      </c>
      <c r="S83" s="774">
        <v>11716962.92</v>
      </c>
      <c r="T83" s="774">
        <v>10809.38</v>
      </c>
      <c r="U83" s="774">
        <v>236457548.5</v>
      </c>
      <c r="V83" s="325"/>
      <c r="W83" s="488"/>
      <c r="X83" s="254"/>
      <c r="Y83" s="254"/>
      <c r="Z83" s="254"/>
      <c r="AA83" s="254"/>
      <c r="AB83" s="254"/>
      <c r="AC83" s="254"/>
      <c r="AD83" s="254"/>
      <c r="AE83" s="254"/>
      <c r="AF83" s="254"/>
      <c r="AG83" s="254"/>
      <c r="AH83" s="254"/>
      <c r="AI83" s="254"/>
      <c r="AJ83" s="254"/>
      <c r="AK83" s="254"/>
      <c r="AL83" s="254"/>
      <c r="AM83" s="254"/>
      <c r="AN83" s="254"/>
      <c r="AO83" s="254"/>
      <c r="AP83" s="254"/>
      <c r="AQ83" s="254"/>
    </row>
    <row r="84" spans="1:43" ht="15">
      <c r="A84" s="963"/>
      <c r="B84" s="256" t="s">
        <v>1060</v>
      </c>
      <c r="C84" s="775">
        <v>24842201.859999999</v>
      </c>
      <c r="D84" s="775">
        <v>11934183.66</v>
      </c>
      <c r="E84" s="775">
        <v>7901266.1399999997</v>
      </c>
      <c r="F84" s="775">
        <v>9493558.8399999999</v>
      </c>
      <c r="G84" s="775">
        <v>14492593.42</v>
      </c>
      <c r="H84" s="775">
        <v>18917696.629999999</v>
      </c>
      <c r="I84" s="775">
        <v>17552563.469999999</v>
      </c>
      <c r="J84" s="775">
        <v>15490693.859999999</v>
      </c>
      <c r="K84" s="775">
        <v>13462952.98</v>
      </c>
      <c r="L84" s="775">
        <v>13940410.960000001</v>
      </c>
      <c r="M84" s="775">
        <v>14792764.789999999</v>
      </c>
      <c r="N84" s="775">
        <v>14492939.08</v>
      </c>
      <c r="O84" s="775">
        <v>13355101.24</v>
      </c>
      <c r="P84" s="775">
        <v>12800165.119999999</v>
      </c>
      <c r="Q84" s="775">
        <v>11451741.07</v>
      </c>
      <c r="R84" s="775">
        <v>8849376.5899999999</v>
      </c>
      <c r="S84" s="775">
        <v>11252677.359999999</v>
      </c>
      <c r="T84" s="775">
        <v>10766.74</v>
      </c>
      <c r="U84" s="776">
        <v>235033653.81</v>
      </c>
      <c r="V84" s="334"/>
      <c r="W84" s="488"/>
      <c r="X84" s="44"/>
      <c r="Y84" s="44"/>
      <c r="Z84" s="44"/>
      <c r="AA84" s="44"/>
      <c r="AB84" s="44"/>
      <c r="AC84" s="44"/>
      <c r="AD84" s="44"/>
      <c r="AE84" s="44"/>
      <c r="AF84" s="44"/>
      <c r="AG84" s="44"/>
      <c r="AH84" s="44"/>
      <c r="AI84" s="44"/>
      <c r="AJ84" s="44"/>
      <c r="AK84" s="44"/>
      <c r="AL84" s="44"/>
      <c r="AM84" s="44"/>
      <c r="AN84" s="44"/>
      <c r="AO84" s="44"/>
      <c r="AP84" s="44"/>
      <c r="AQ84" s="44"/>
    </row>
    <row r="85" spans="1:43" ht="15">
      <c r="A85" s="963"/>
      <c r="B85" s="256" t="s">
        <v>1061</v>
      </c>
      <c r="C85" s="775">
        <v>5579.4</v>
      </c>
      <c r="D85" s="775">
        <v>2954.32</v>
      </c>
      <c r="E85" s="775">
        <v>2976.61</v>
      </c>
      <c r="F85" s="775">
        <v>3895.36</v>
      </c>
      <c r="G85" s="775">
        <v>6593.86</v>
      </c>
      <c r="H85" s="775">
        <v>7726.56</v>
      </c>
      <c r="I85" s="775">
        <v>10777.78</v>
      </c>
      <c r="J85" s="775">
        <v>9801.99</v>
      </c>
      <c r="K85" s="775">
        <v>9039.84</v>
      </c>
      <c r="L85" s="775">
        <v>9911.9</v>
      </c>
      <c r="M85" s="775">
        <v>12492.59</v>
      </c>
      <c r="N85" s="775">
        <v>11637.81</v>
      </c>
      <c r="O85" s="775">
        <v>16200.33</v>
      </c>
      <c r="P85" s="775">
        <v>21547.919999999998</v>
      </c>
      <c r="Q85" s="775">
        <v>26932.03</v>
      </c>
      <c r="R85" s="775">
        <v>32887.760000000002</v>
      </c>
      <c r="S85" s="775">
        <v>188421.08</v>
      </c>
      <c r="T85" s="775">
        <v>0</v>
      </c>
      <c r="U85" s="776">
        <v>379377.14</v>
      </c>
      <c r="V85" s="334"/>
      <c r="W85" s="488"/>
      <c r="X85" s="44"/>
      <c r="Y85" s="44"/>
      <c r="Z85" s="44"/>
      <c r="AA85" s="44"/>
      <c r="AB85" s="44"/>
      <c r="AC85" s="44"/>
      <c r="AD85" s="44"/>
      <c r="AE85" s="44"/>
      <c r="AF85" s="44"/>
      <c r="AG85" s="44"/>
      <c r="AH85" s="44"/>
      <c r="AI85" s="44"/>
      <c r="AJ85" s="44"/>
      <c r="AK85" s="44"/>
      <c r="AL85" s="44"/>
      <c r="AM85" s="44"/>
      <c r="AN85" s="44"/>
      <c r="AO85" s="44"/>
      <c r="AP85" s="44"/>
      <c r="AQ85" s="44"/>
    </row>
    <row r="86" spans="1:43" ht="15">
      <c r="A86" s="963"/>
      <c r="B86" s="256" t="s">
        <v>1062</v>
      </c>
      <c r="C86" s="775">
        <v>110265.49</v>
      </c>
      <c r="D86" s="775">
        <v>14009.63</v>
      </c>
      <c r="E86" s="775">
        <v>7351.91</v>
      </c>
      <c r="F86" s="775">
        <v>15793.79</v>
      </c>
      <c r="G86" s="775">
        <v>21383.45</v>
      </c>
      <c r="H86" s="775">
        <v>30631.42</v>
      </c>
      <c r="I86" s="775">
        <v>35548.11</v>
      </c>
      <c r="J86" s="775">
        <v>31534.720000000001</v>
      </c>
      <c r="K86" s="775">
        <v>29663.599999999999</v>
      </c>
      <c r="L86" s="775">
        <v>33031.51</v>
      </c>
      <c r="M86" s="775">
        <v>40917.300000000003</v>
      </c>
      <c r="N86" s="775">
        <v>55603.83</v>
      </c>
      <c r="O86" s="775">
        <v>71991.240000000005</v>
      </c>
      <c r="P86" s="775">
        <v>76941.490000000005</v>
      </c>
      <c r="Q86" s="775">
        <v>104333</v>
      </c>
      <c r="R86" s="775">
        <v>89609.94</v>
      </c>
      <c r="S86" s="775">
        <v>275864.48</v>
      </c>
      <c r="T86" s="775">
        <v>42.64</v>
      </c>
      <c r="U86" s="776">
        <v>1044517.55</v>
      </c>
      <c r="V86" s="334"/>
      <c r="W86" s="488"/>
      <c r="X86" s="44"/>
      <c r="Y86" s="44"/>
      <c r="Z86" s="44"/>
      <c r="AA86" s="44"/>
      <c r="AB86" s="44"/>
      <c r="AC86" s="44"/>
      <c r="AD86" s="44"/>
      <c r="AE86" s="44"/>
      <c r="AF86" s="44"/>
      <c r="AG86" s="44"/>
      <c r="AH86" s="44"/>
      <c r="AI86" s="44"/>
      <c r="AJ86" s="44"/>
      <c r="AK86" s="44"/>
      <c r="AL86" s="44"/>
      <c r="AM86" s="44"/>
      <c r="AN86" s="44"/>
      <c r="AO86" s="44"/>
      <c r="AP86" s="44"/>
      <c r="AQ86" s="44"/>
    </row>
    <row r="87" spans="1:43" ht="6" customHeight="1">
      <c r="A87" s="963"/>
      <c r="B87" s="256"/>
      <c r="C87" s="782"/>
      <c r="D87" s="782"/>
      <c r="E87" s="782"/>
      <c r="F87" s="782"/>
      <c r="G87" s="782"/>
      <c r="H87" s="782"/>
      <c r="I87" s="782"/>
      <c r="J87" s="782"/>
      <c r="K87" s="782"/>
      <c r="L87" s="782"/>
      <c r="M87" s="782"/>
      <c r="N87" s="782"/>
      <c r="O87" s="782"/>
      <c r="P87" s="782"/>
      <c r="Q87" s="782"/>
      <c r="R87" s="782"/>
      <c r="S87" s="782"/>
      <c r="T87" s="782"/>
      <c r="U87" s="782"/>
      <c r="V87" s="332"/>
      <c r="W87" s="488"/>
      <c r="X87" s="44"/>
      <c r="Y87" s="44"/>
      <c r="Z87" s="44"/>
      <c r="AA87" s="44"/>
      <c r="AB87" s="44"/>
      <c r="AC87" s="44"/>
      <c r="AD87" s="44"/>
      <c r="AE87" s="44"/>
      <c r="AF87" s="44"/>
      <c r="AG87" s="44"/>
      <c r="AH87" s="44"/>
      <c r="AI87" s="44"/>
      <c r="AJ87" s="44"/>
      <c r="AK87" s="44"/>
      <c r="AL87" s="44"/>
      <c r="AM87" s="44"/>
      <c r="AN87" s="44"/>
      <c r="AO87" s="44"/>
      <c r="AP87" s="44"/>
      <c r="AQ87" s="44"/>
    </row>
    <row r="88" spans="1:43" ht="15">
      <c r="A88" s="963"/>
      <c r="B88" s="251" t="s">
        <v>1063</v>
      </c>
      <c r="C88" s="778">
        <v>5960618.5599999996</v>
      </c>
      <c r="D88" s="778">
        <v>4339406.41</v>
      </c>
      <c r="E88" s="778">
        <v>5104407.67</v>
      </c>
      <c r="F88" s="778">
        <v>9605273.6099999994</v>
      </c>
      <c r="G88" s="778">
        <v>14164817.039999999</v>
      </c>
      <c r="H88" s="778">
        <v>19065929.440000001</v>
      </c>
      <c r="I88" s="778">
        <v>18872794.390000001</v>
      </c>
      <c r="J88" s="778">
        <v>18314432.809999999</v>
      </c>
      <c r="K88" s="778">
        <v>17769670.100000001</v>
      </c>
      <c r="L88" s="778">
        <v>19665861.210000001</v>
      </c>
      <c r="M88" s="778">
        <v>21985291.359999999</v>
      </c>
      <c r="N88" s="778">
        <v>22328242.670000002</v>
      </c>
      <c r="O88" s="778">
        <v>21376447.620000001</v>
      </c>
      <c r="P88" s="778">
        <v>20995006.140000001</v>
      </c>
      <c r="Q88" s="778">
        <v>19031628.760000002</v>
      </c>
      <c r="R88" s="778">
        <v>14588280.630000001</v>
      </c>
      <c r="S88" s="778">
        <v>18304045.73</v>
      </c>
      <c r="T88" s="778">
        <v>13784.83</v>
      </c>
      <c r="U88" s="778">
        <v>271485938.98000002</v>
      </c>
      <c r="V88" s="325"/>
      <c r="W88" s="488"/>
      <c r="X88" s="254"/>
      <c r="Y88" s="254"/>
      <c r="Z88" s="254"/>
      <c r="AA88" s="254"/>
      <c r="AB88" s="254"/>
      <c r="AC88" s="254"/>
      <c r="AD88" s="254"/>
      <c r="AE88" s="254"/>
      <c r="AF88" s="254"/>
      <c r="AG88" s="254"/>
      <c r="AH88" s="254"/>
      <c r="AI88" s="254"/>
      <c r="AJ88" s="254"/>
      <c r="AK88" s="254"/>
      <c r="AL88" s="254"/>
      <c r="AM88" s="254"/>
      <c r="AN88" s="254"/>
      <c r="AO88" s="254"/>
      <c r="AP88" s="254"/>
      <c r="AQ88" s="254"/>
    </row>
    <row r="89" spans="1:43" ht="15">
      <c r="A89" s="963"/>
      <c r="B89" s="256" t="s">
        <v>1064</v>
      </c>
      <c r="C89" s="782">
        <v>2877220.72</v>
      </c>
      <c r="D89" s="782">
        <v>2205764.14</v>
      </c>
      <c r="E89" s="782">
        <v>2363201.42</v>
      </c>
      <c r="F89" s="782">
        <v>4185745.27</v>
      </c>
      <c r="G89" s="782">
        <v>5918563.9000000004</v>
      </c>
      <c r="H89" s="782">
        <v>7755900.3300000001</v>
      </c>
      <c r="I89" s="782">
        <v>7554644.9100000001</v>
      </c>
      <c r="J89" s="782">
        <v>7086270.2300000004</v>
      </c>
      <c r="K89" s="782">
        <v>6643055.2300000004</v>
      </c>
      <c r="L89" s="782">
        <v>7160487.5899999999</v>
      </c>
      <c r="M89" s="782">
        <v>7718924.2000000002</v>
      </c>
      <c r="N89" s="782">
        <v>7667396.2400000002</v>
      </c>
      <c r="O89" s="782">
        <v>7322765.6399999997</v>
      </c>
      <c r="P89" s="782">
        <v>7302788.7800000003</v>
      </c>
      <c r="Q89" s="782">
        <v>6669717.25</v>
      </c>
      <c r="R89" s="782">
        <v>5180687.1100000003</v>
      </c>
      <c r="S89" s="782">
        <v>7390484.7800000003</v>
      </c>
      <c r="T89" s="782">
        <v>5590.28</v>
      </c>
      <c r="U89" s="782">
        <v>103009208.02</v>
      </c>
      <c r="V89" s="334"/>
      <c r="W89" s="488"/>
      <c r="X89" s="44"/>
      <c r="Y89" s="44"/>
      <c r="Z89" s="44"/>
      <c r="AA89" s="44"/>
      <c r="AB89" s="44"/>
      <c r="AC89" s="44"/>
      <c r="AD89" s="44"/>
      <c r="AE89" s="44"/>
      <c r="AF89" s="44"/>
      <c r="AG89" s="44"/>
      <c r="AH89" s="44"/>
      <c r="AI89" s="44"/>
      <c r="AJ89" s="44"/>
      <c r="AK89" s="44"/>
      <c r="AL89" s="44"/>
      <c r="AM89" s="44"/>
      <c r="AN89" s="44"/>
      <c r="AO89" s="44"/>
      <c r="AP89" s="44"/>
      <c r="AQ89" s="44"/>
    </row>
    <row r="90" spans="1:43" ht="15">
      <c r="A90" s="963"/>
      <c r="B90" s="256" t="s">
        <v>1065</v>
      </c>
      <c r="C90" s="782">
        <v>3064755.03</v>
      </c>
      <c r="D90" s="782">
        <v>2103578.9900000002</v>
      </c>
      <c r="E90" s="782">
        <v>2687531.83</v>
      </c>
      <c r="F90" s="782">
        <v>5272582.38</v>
      </c>
      <c r="G90" s="782">
        <v>7889408.1900000004</v>
      </c>
      <c r="H90" s="782">
        <v>10727364.32</v>
      </c>
      <c r="I90" s="782">
        <v>10671558.57</v>
      </c>
      <c r="J90" s="782">
        <v>10539376.560000001</v>
      </c>
      <c r="K90" s="782">
        <v>10401113.76</v>
      </c>
      <c r="L90" s="782">
        <v>11712909.460000001</v>
      </c>
      <c r="M90" s="782">
        <v>13408727.48</v>
      </c>
      <c r="N90" s="782">
        <v>13781668.289999999</v>
      </c>
      <c r="O90" s="782">
        <v>13122214.460000001</v>
      </c>
      <c r="P90" s="782">
        <v>12774684.960000001</v>
      </c>
      <c r="Q90" s="782">
        <v>11589518.619999999</v>
      </c>
      <c r="R90" s="782">
        <v>8864677.4700000007</v>
      </c>
      <c r="S90" s="782">
        <v>10369932.76</v>
      </c>
      <c r="T90" s="782">
        <v>7925.04</v>
      </c>
      <c r="U90" s="782">
        <v>158989528.16999999</v>
      </c>
      <c r="V90" s="334"/>
      <c r="W90" s="488"/>
      <c r="X90" s="44"/>
      <c r="Y90" s="44"/>
      <c r="Z90" s="44"/>
      <c r="AA90" s="44"/>
      <c r="AB90" s="44"/>
      <c r="AC90" s="44"/>
      <c r="AD90" s="44"/>
      <c r="AE90" s="44"/>
      <c r="AF90" s="44"/>
      <c r="AG90" s="44"/>
      <c r="AH90" s="44"/>
      <c r="AI90" s="44"/>
      <c r="AJ90" s="44"/>
      <c r="AK90" s="44"/>
      <c r="AL90" s="44"/>
      <c r="AM90" s="44"/>
      <c r="AN90" s="44"/>
      <c r="AO90" s="44"/>
      <c r="AP90" s="44"/>
      <c r="AQ90" s="44"/>
    </row>
    <row r="91" spans="1:43" ht="15">
      <c r="A91" s="963"/>
      <c r="B91" s="256" t="s">
        <v>1066</v>
      </c>
      <c r="C91" s="776">
        <v>18642.810000000001</v>
      </c>
      <c r="D91" s="776">
        <v>30063.279999999999</v>
      </c>
      <c r="E91" s="776">
        <v>53674.42</v>
      </c>
      <c r="F91" s="776">
        <v>146945.96</v>
      </c>
      <c r="G91" s="776">
        <v>356844.95</v>
      </c>
      <c r="H91" s="776">
        <v>582664.79</v>
      </c>
      <c r="I91" s="776">
        <v>646590.91</v>
      </c>
      <c r="J91" s="776">
        <v>688786.02</v>
      </c>
      <c r="K91" s="776">
        <v>725501.11</v>
      </c>
      <c r="L91" s="776">
        <v>792464.16</v>
      </c>
      <c r="M91" s="776">
        <v>857639.68</v>
      </c>
      <c r="N91" s="776">
        <v>879178.14</v>
      </c>
      <c r="O91" s="776">
        <v>931467.52</v>
      </c>
      <c r="P91" s="776">
        <v>917532.4</v>
      </c>
      <c r="Q91" s="776">
        <v>772392.89</v>
      </c>
      <c r="R91" s="776">
        <v>542916.05000000005</v>
      </c>
      <c r="S91" s="776">
        <v>543628.18999999994</v>
      </c>
      <c r="T91" s="776">
        <v>269.51</v>
      </c>
      <c r="U91" s="776">
        <v>9487202.7899999991</v>
      </c>
      <c r="V91" s="334"/>
      <c r="W91" s="488"/>
      <c r="X91" s="44"/>
      <c r="Y91" s="44"/>
      <c r="Z91" s="44"/>
      <c r="AA91" s="44"/>
      <c r="AB91" s="44"/>
      <c r="AC91" s="44"/>
      <c r="AD91" s="44"/>
      <c r="AE91" s="44"/>
      <c r="AF91" s="44"/>
      <c r="AG91" s="44"/>
      <c r="AH91" s="44"/>
      <c r="AI91" s="44"/>
      <c r="AJ91" s="44"/>
      <c r="AK91" s="44"/>
      <c r="AL91" s="44"/>
      <c r="AM91" s="44"/>
      <c r="AN91" s="44"/>
      <c r="AO91" s="44"/>
      <c r="AP91" s="44"/>
      <c r="AQ91" s="44"/>
    </row>
    <row r="92" spans="1:43" ht="6" customHeight="1">
      <c r="A92" s="963"/>
      <c r="B92" s="256"/>
      <c r="C92" s="782"/>
      <c r="D92" s="782"/>
      <c r="E92" s="782"/>
      <c r="F92" s="782"/>
      <c r="G92" s="782"/>
      <c r="H92" s="782"/>
      <c r="I92" s="782"/>
      <c r="J92" s="782"/>
      <c r="K92" s="782"/>
      <c r="L92" s="782"/>
      <c r="M92" s="782"/>
      <c r="N92" s="782"/>
      <c r="O92" s="782"/>
      <c r="P92" s="782"/>
      <c r="Q92" s="782"/>
      <c r="R92" s="782"/>
      <c r="S92" s="782"/>
      <c r="T92" s="782"/>
      <c r="U92" s="782"/>
      <c r="V92" s="332"/>
      <c r="W92" s="488"/>
      <c r="X92" s="44"/>
      <c r="Y92" s="44"/>
      <c r="Z92" s="44"/>
      <c r="AA92" s="44"/>
      <c r="AB92" s="44"/>
      <c r="AC92" s="44"/>
      <c r="AD92" s="44"/>
      <c r="AE92" s="44"/>
      <c r="AF92" s="44"/>
      <c r="AG92" s="44"/>
      <c r="AH92" s="44"/>
      <c r="AI92" s="44"/>
      <c r="AJ92" s="44"/>
      <c r="AK92" s="44"/>
      <c r="AL92" s="44"/>
      <c r="AM92" s="44"/>
      <c r="AN92" s="44"/>
      <c r="AO92" s="44"/>
      <c r="AP92" s="44"/>
      <c r="AQ92" s="44"/>
    </row>
    <row r="93" spans="1:43" ht="15">
      <c r="A93" s="963"/>
      <c r="B93" s="251" t="s">
        <v>1067</v>
      </c>
      <c r="C93" s="774">
        <v>1905574.706</v>
      </c>
      <c r="D93" s="774">
        <v>2277829.5</v>
      </c>
      <c r="E93" s="774">
        <v>2459155.1529999999</v>
      </c>
      <c r="F93" s="774">
        <v>3916638.8879999998</v>
      </c>
      <c r="G93" s="774">
        <v>4808227.4589999998</v>
      </c>
      <c r="H93" s="774">
        <v>5818574.875</v>
      </c>
      <c r="I93" s="774">
        <v>5513338.693</v>
      </c>
      <c r="J93" s="774">
        <v>5645836.0800000001</v>
      </c>
      <c r="K93" s="774">
        <v>5844511.2379999999</v>
      </c>
      <c r="L93" s="774">
        <v>6980876.5769999996</v>
      </c>
      <c r="M93" s="774">
        <v>8392370.8340000007</v>
      </c>
      <c r="N93" s="774">
        <v>8914817.9780000001</v>
      </c>
      <c r="O93" s="774">
        <v>9069854.5930000003</v>
      </c>
      <c r="P93" s="774">
        <v>9170539.9250000007</v>
      </c>
      <c r="Q93" s="774">
        <v>8331505.7000000002</v>
      </c>
      <c r="R93" s="774">
        <v>6390785.7050000001</v>
      </c>
      <c r="S93" s="774">
        <v>7450867.5039999997</v>
      </c>
      <c r="T93" s="774">
        <v>3541.9349999999999</v>
      </c>
      <c r="U93" s="774">
        <v>102894847.34299999</v>
      </c>
      <c r="V93" s="325"/>
      <c r="W93" s="488"/>
      <c r="X93" s="254"/>
      <c r="Y93" s="254"/>
      <c r="Z93" s="254"/>
      <c r="AA93" s="254"/>
      <c r="AB93" s="254"/>
      <c r="AC93" s="254"/>
      <c r="AD93" s="254"/>
      <c r="AE93" s="254"/>
      <c r="AF93" s="254"/>
      <c r="AG93" s="254"/>
      <c r="AH93" s="254"/>
      <c r="AI93" s="254"/>
      <c r="AJ93" s="254"/>
      <c r="AK93" s="254"/>
      <c r="AL93" s="254"/>
      <c r="AM93" s="254"/>
      <c r="AN93" s="254"/>
      <c r="AO93" s="254"/>
      <c r="AP93" s="254"/>
      <c r="AQ93" s="254"/>
    </row>
    <row r="94" spans="1:43" ht="15">
      <c r="A94" s="963"/>
      <c r="B94" s="256" t="s">
        <v>1068</v>
      </c>
      <c r="C94" s="782">
        <v>56162.68</v>
      </c>
      <c r="D94" s="782">
        <v>31378.33</v>
      </c>
      <c r="E94" s="782">
        <v>31595.94</v>
      </c>
      <c r="F94" s="782">
        <v>60428.42</v>
      </c>
      <c r="G94" s="782">
        <v>76575.17</v>
      </c>
      <c r="H94" s="782">
        <v>127206.74</v>
      </c>
      <c r="I94" s="782">
        <v>159890.35</v>
      </c>
      <c r="J94" s="782">
        <v>201385.44</v>
      </c>
      <c r="K94" s="782">
        <v>316094.67</v>
      </c>
      <c r="L94" s="782">
        <v>431176.83</v>
      </c>
      <c r="M94" s="782">
        <v>688023.8</v>
      </c>
      <c r="N94" s="782">
        <v>823343.71</v>
      </c>
      <c r="O94" s="782">
        <v>1050291.95</v>
      </c>
      <c r="P94" s="782">
        <v>1054506.6299999999</v>
      </c>
      <c r="Q94" s="782">
        <v>1051210.46</v>
      </c>
      <c r="R94" s="782">
        <v>739223.61</v>
      </c>
      <c r="S94" s="782">
        <v>680091.6</v>
      </c>
      <c r="T94" s="782">
        <v>634.01</v>
      </c>
      <c r="U94" s="782">
        <v>7579220.3399999999</v>
      </c>
      <c r="V94" s="334"/>
      <c r="W94" s="488"/>
      <c r="X94" s="44"/>
      <c r="Y94" s="44"/>
      <c r="Z94" s="44"/>
      <c r="AA94" s="44"/>
      <c r="AB94" s="44"/>
      <c r="AC94" s="44"/>
      <c r="AD94" s="44"/>
      <c r="AE94" s="44"/>
      <c r="AF94" s="44"/>
      <c r="AG94" s="44"/>
      <c r="AH94" s="44"/>
      <c r="AI94" s="44"/>
      <c r="AJ94" s="44"/>
      <c r="AK94" s="44"/>
      <c r="AL94" s="44"/>
      <c r="AM94" s="44"/>
      <c r="AN94" s="44"/>
      <c r="AO94" s="44"/>
      <c r="AP94" s="44"/>
      <c r="AQ94" s="44"/>
    </row>
    <row r="95" spans="1:43" ht="15">
      <c r="A95" s="963"/>
      <c r="B95" s="256" t="s">
        <v>1069</v>
      </c>
      <c r="C95" s="775">
        <v>859187.49</v>
      </c>
      <c r="D95" s="775">
        <v>256889.12</v>
      </c>
      <c r="E95" s="775">
        <v>576282.93000000005</v>
      </c>
      <c r="F95" s="775">
        <v>1148567.8500000001</v>
      </c>
      <c r="G95" s="775">
        <v>1520984.78</v>
      </c>
      <c r="H95" s="775">
        <v>2032934.78</v>
      </c>
      <c r="I95" s="775">
        <v>1945865.05</v>
      </c>
      <c r="J95" s="775">
        <v>2078950.75</v>
      </c>
      <c r="K95" s="775">
        <v>2115053.19</v>
      </c>
      <c r="L95" s="775">
        <v>2521487.5</v>
      </c>
      <c r="M95" s="775">
        <v>2971946.8</v>
      </c>
      <c r="N95" s="775">
        <v>2920955.51</v>
      </c>
      <c r="O95" s="775">
        <v>2706045.93</v>
      </c>
      <c r="P95" s="775">
        <v>2535106.98</v>
      </c>
      <c r="Q95" s="775">
        <v>2114664.12</v>
      </c>
      <c r="R95" s="775">
        <v>1535700.18</v>
      </c>
      <c r="S95" s="775">
        <v>1832214.16</v>
      </c>
      <c r="T95" s="775">
        <v>1039.77</v>
      </c>
      <c r="U95" s="776">
        <v>31673876.890000001</v>
      </c>
      <c r="V95" s="334"/>
      <c r="W95" s="488"/>
      <c r="X95" s="44"/>
      <c r="Y95" s="44"/>
      <c r="Z95" s="44"/>
      <c r="AA95" s="44"/>
      <c r="AB95" s="44"/>
      <c r="AC95" s="44"/>
      <c r="AD95" s="44"/>
      <c r="AE95" s="44"/>
      <c r="AF95" s="44"/>
      <c r="AG95" s="44"/>
      <c r="AH95" s="44"/>
      <c r="AI95" s="44"/>
      <c r="AJ95" s="44"/>
      <c r="AK95" s="44"/>
      <c r="AL95" s="44"/>
      <c r="AM95" s="44"/>
      <c r="AN95" s="44"/>
      <c r="AO95" s="44"/>
      <c r="AP95" s="44"/>
      <c r="AQ95" s="44"/>
    </row>
    <row r="96" spans="1:43" ht="15">
      <c r="A96" s="963"/>
      <c r="B96" s="256" t="s">
        <v>1070</v>
      </c>
      <c r="C96" s="782">
        <v>932.5</v>
      </c>
      <c r="D96" s="782">
        <v>5.0199999999999996</v>
      </c>
      <c r="E96" s="782">
        <v>412.52</v>
      </c>
      <c r="F96" s="782">
        <v>3655.5</v>
      </c>
      <c r="G96" s="782">
        <v>4621.3500000000004</v>
      </c>
      <c r="H96" s="782">
        <v>4393</v>
      </c>
      <c r="I96" s="782">
        <v>2849.27</v>
      </c>
      <c r="J96" s="782">
        <v>3815.71</v>
      </c>
      <c r="K96" s="782">
        <v>10386.799999999999</v>
      </c>
      <c r="L96" s="782">
        <v>12049.84</v>
      </c>
      <c r="M96" s="782">
        <v>13350.65</v>
      </c>
      <c r="N96" s="782">
        <v>21284.11</v>
      </c>
      <c r="O96" s="782">
        <v>29460.97</v>
      </c>
      <c r="P96" s="782">
        <v>29724.32</v>
      </c>
      <c r="Q96" s="782">
        <v>37188.74</v>
      </c>
      <c r="R96" s="782">
        <v>36517.279999999999</v>
      </c>
      <c r="S96" s="782">
        <v>68061.149999999994</v>
      </c>
      <c r="T96" s="782">
        <v>0</v>
      </c>
      <c r="U96" s="782">
        <v>278708.73</v>
      </c>
      <c r="V96" s="334"/>
      <c r="W96" s="488"/>
      <c r="X96" s="44"/>
      <c r="Y96" s="44"/>
      <c r="Z96" s="44"/>
      <c r="AA96" s="44"/>
      <c r="AB96" s="44"/>
      <c r="AC96" s="44"/>
      <c r="AD96" s="44"/>
      <c r="AE96" s="44"/>
      <c r="AF96" s="44"/>
      <c r="AG96" s="44"/>
      <c r="AH96" s="44"/>
      <c r="AI96" s="44"/>
      <c r="AJ96" s="44"/>
      <c r="AK96" s="44"/>
      <c r="AL96" s="44"/>
      <c r="AM96" s="44"/>
      <c r="AN96" s="44"/>
      <c r="AO96" s="44"/>
      <c r="AP96" s="44"/>
      <c r="AQ96" s="44"/>
    </row>
    <row r="97" spans="1:43" ht="15">
      <c r="A97" s="963"/>
      <c r="B97" s="256" t="s">
        <v>1071</v>
      </c>
      <c r="C97" s="775">
        <v>2948.65</v>
      </c>
      <c r="D97" s="775">
        <v>19329.259999999998</v>
      </c>
      <c r="E97" s="775">
        <v>35192.31</v>
      </c>
      <c r="F97" s="775">
        <v>71071.399999999994</v>
      </c>
      <c r="G97" s="775">
        <v>76255.509999999995</v>
      </c>
      <c r="H97" s="775">
        <v>103629.57</v>
      </c>
      <c r="I97" s="775">
        <v>106334.37</v>
      </c>
      <c r="J97" s="775">
        <v>117258.86</v>
      </c>
      <c r="K97" s="775">
        <v>83040.899999999994</v>
      </c>
      <c r="L97" s="775">
        <v>81784.81</v>
      </c>
      <c r="M97" s="775">
        <v>83851.45</v>
      </c>
      <c r="N97" s="775">
        <v>82994.3</v>
      </c>
      <c r="O97" s="775">
        <v>68582.81</v>
      </c>
      <c r="P97" s="775">
        <v>47530.81</v>
      </c>
      <c r="Q97" s="775">
        <v>34045.360000000001</v>
      </c>
      <c r="R97" s="775">
        <v>19792.650000000001</v>
      </c>
      <c r="S97" s="775">
        <v>17508.82</v>
      </c>
      <c r="T97" s="775">
        <v>0</v>
      </c>
      <c r="U97" s="776">
        <v>1051151.8400000001</v>
      </c>
      <c r="V97" s="334"/>
      <c r="W97" s="488"/>
      <c r="X97" s="44"/>
      <c r="Y97" s="44"/>
      <c r="Z97" s="44"/>
      <c r="AA97" s="44"/>
      <c r="AB97" s="44"/>
      <c r="AC97" s="44"/>
      <c r="AD97" s="44"/>
      <c r="AE97" s="44"/>
      <c r="AF97" s="44"/>
      <c r="AG97" s="44"/>
      <c r="AH97" s="44"/>
      <c r="AI97" s="44"/>
      <c r="AJ97" s="44"/>
      <c r="AK97" s="44"/>
      <c r="AL97" s="44"/>
      <c r="AM97" s="44"/>
      <c r="AN97" s="44"/>
      <c r="AO97" s="44"/>
      <c r="AP97" s="44"/>
      <c r="AQ97" s="44"/>
    </row>
    <row r="98" spans="1:43" ht="15">
      <c r="A98" s="963"/>
      <c r="B98" s="256" t="s">
        <v>1072</v>
      </c>
      <c r="C98" s="782">
        <v>105474.12</v>
      </c>
      <c r="D98" s="782">
        <v>816496.05</v>
      </c>
      <c r="E98" s="782">
        <v>895256.85</v>
      </c>
      <c r="F98" s="782">
        <v>1013526.68</v>
      </c>
      <c r="G98" s="782">
        <v>1028606</v>
      </c>
      <c r="H98" s="782">
        <v>1119055.44</v>
      </c>
      <c r="I98" s="782">
        <v>945280.93</v>
      </c>
      <c r="J98" s="782">
        <v>765536.81</v>
      </c>
      <c r="K98" s="782">
        <v>569339.64</v>
      </c>
      <c r="L98" s="782">
        <v>486743.64</v>
      </c>
      <c r="M98" s="782">
        <v>372414.5</v>
      </c>
      <c r="N98" s="782">
        <v>285962.03999999998</v>
      </c>
      <c r="O98" s="782">
        <v>188415.99</v>
      </c>
      <c r="P98" s="782">
        <v>138906.68</v>
      </c>
      <c r="Q98" s="782">
        <v>96909.06</v>
      </c>
      <c r="R98" s="782">
        <v>69463.289999999994</v>
      </c>
      <c r="S98" s="782">
        <v>64327.7</v>
      </c>
      <c r="T98" s="782">
        <v>193.25</v>
      </c>
      <c r="U98" s="782">
        <v>8961908.6699999999</v>
      </c>
      <c r="V98" s="334"/>
      <c r="W98" s="488"/>
      <c r="X98" s="44"/>
      <c r="Y98" s="44"/>
      <c r="Z98" s="44"/>
      <c r="AA98" s="44"/>
      <c r="AB98" s="44"/>
      <c r="AC98" s="44"/>
      <c r="AD98" s="44"/>
      <c r="AE98" s="44"/>
      <c r="AF98" s="44"/>
      <c r="AG98" s="44"/>
      <c r="AH98" s="44"/>
      <c r="AI98" s="44"/>
      <c r="AJ98" s="44"/>
      <c r="AK98" s="44"/>
      <c r="AL98" s="44"/>
      <c r="AM98" s="44"/>
      <c r="AN98" s="44"/>
      <c r="AO98" s="44"/>
      <c r="AP98" s="44"/>
      <c r="AQ98" s="44"/>
    </row>
    <row r="99" spans="1:43" ht="15">
      <c r="A99" s="963"/>
      <c r="B99" s="256" t="s">
        <v>1073</v>
      </c>
      <c r="C99" s="775">
        <v>52.34</v>
      </c>
      <c r="D99" s="775">
        <v>1323.98</v>
      </c>
      <c r="E99" s="775">
        <v>348.18</v>
      </c>
      <c r="F99" s="775">
        <v>72.3</v>
      </c>
      <c r="G99" s="775">
        <v>42.75</v>
      </c>
      <c r="H99" s="775">
        <v>71.19</v>
      </c>
      <c r="I99" s="775">
        <v>22.14</v>
      </c>
      <c r="J99" s="775">
        <v>64.89</v>
      </c>
      <c r="K99" s="775">
        <v>57.06</v>
      </c>
      <c r="L99" s="775">
        <v>33.21</v>
      </c>
      <c r="M99" s="775">
        <v>11.07</v>
      </c>
      <c r="N99" s="775">
        <v>37.979999999999997</v>
      </c>
      <c r="O99" s="775">
        <v>11.07</v>
      </c>
      <c r="P99" s="775">
        <v>9.5399999999999991</v>
      </c>
      <c r="Q99" s="775">
        <v>0</v>
      </c>
      <c r="R99" s="775">
        <v>6.83</v>
      </c>
      <c r="S99" s="775">
        <v>0</v>
      </c>
      <c r="T99" s="775">
        <v>0</v>
      </c>
      <c r="U99" s="776">
        <v>2164.5300000000002</v>
      </c>
      <c r="V99" s="334"/>
      <c r="W99" s="488"/>
      <c r="X99" s="44"/>
      <c r="Y99" s="44"/>
      <c r="Z99" s="44"/>
      <c r="AA99" s="44"/>
      <c r="AB99" s="44"/>
      <c r="AC99" s="44"/>
      <c r="AD99" s="44"/>
      <c r="AE99" s="44"/>
      <c r="AF99" s="44"/>
      <c r="AG99" s="44"/>
      <c r="AH99" s="44"/>
      <c r="AI99" s="44"/>
      <c r="AJ99" s="44"/>
      <c r="AK99" s="44"/>
      <c r="AL99" s="44"/>
      <c r="AM99" s="44"/>
      <c r="AN99" s="44"/>
      <c r="AO99" s="44"/>
      <c r="AP99" s="44"/>
      <c r="AQ99" s="44"/>
    </row>
    <row r="100" spans="1:43" ht="15">
      <c r="A100" s="963"/>
      <c r="B100" s="256" t="s">
        <v>1074</v>
      </c>
      <c r="C100" s="776">
        <v>145676.79</v>
      </c>
      <c r="D100" s="776">
        <v>174955.93</v>
      </c>
      <c r="E100" s="776">
        <v>134807.22</v>
      </c>
      <c r="F100" s="776">
        <v>132991.87</v>
      </c>
      <c r="G100" s="776">
        <v>118849.99</v>
      </c>
      <c r="H100" s="776">
        <v>129656.3</v>
      </c>
      <c r="I100" s="776">
        <v>134636.34</v>
      </c>
      <c r="J100" s="776">
        <v>156554.79</v>
      </c>
      <c r="K100" s="776">
        <v>186027.47899999999</v>
      </c>
      <c r="L100" s="776">
        <v>235031.10500000001</v>
      </c>
      <c r="M100" s="776">
        <v>297933.57400000002</v>
      </c>
      <c r="N100" s="776">
        <v>270763.21999999997</v>
      </c>
      <c r="O100" s="776">
        <v>242982.55</v>
      </c>
      <c r="P100" s="776">
        <v>221353.68</v>
      </c>
      <c r="Q100" s="776">
        <v>180234.47500000001</v>
      </c>
      <c r="R100" s="776">
        <v>143974.82</v>
      </c>
      <c r="S100" s="776">
        <v>139344.29999999999</v>
      </c>
      <c r="T100" s="776">
        <v>141.63999999999999</v>
      </c>
      <c r="U100" s="776">
        <v>3045916.0729999999</v>
      </c>
      <c r="V100" s="334"/>
      <c r="W100" s="488"/>
      <c r="X100" s="44"/>
      <c r="Y100" s="44"/>
      <c r="Z100" s="44"/>
      <c r="AA100" s="44"/>
      <c r="AB100" s="44"/>
      <c r="AC100" s="44"/>
      <c r="AD100" s="44"/>
      <c r="AE100" s="44"/>
      <c r="AF100" s="44"/>
      <c r="AG100" s="44"/>
      <c r="AH100" s="44"/>
      <c r="AI100" s="44"/>
      <c r="AJ100" s="44"/>
      <c r="AK100" s="44"/>
      <c r="AL100" s="44"/>
      <c r="AM100" s="44"/>
      <c r="AN100" s="44"/>
      <c r="AO100" s="44"/>
      <c r="AP100" s="44"/>
      <c r="AQ100" s="44"/>
    </row>
    <row r="101" spans="1:43" ht="15">
      <c r="A101" s="963"/>
      <c r="B101" s="256" t="s">
        <v>1075</v>
      </c>
      <c r="C101" s="779">
        <v>50257.574999999997</v>
      </c>
      <c r="D101" s="779">
        <v>143566.87</v>
      </c>
      <c r="E101" s="779">
        <v>162435.20000000001</v>
      </c>
      <c r="F101" s="779">
        <v>334122.34000000003</v>
      </c>
      <c r="G101" s="779">
        <v>572923.85499999998</v>
      </c>
      <c r="H101" s="779">
        <v>659968.98199999996</v>
      </c>
      <c r="I101" s="779">
        <v>535388.48</v>
      </c>
      <c r="J101" s="779">
        <v>447326.848</v>
      </c>
      <c r="K101" s="779">
        <v>450306.95</v>
      </c>
      <c r="L101" s="779">
        <v>619203.03300000005</v>
      </c>
      <c r="M101" s="779">
        <v>764564.16899999999</v>
      </c>
      <c r="N101" s="779">
        <v>823429.65</v>
      </c>
      <c r="O101" s="779">
        <v>788864.74399999995</v>
      </c>
      <c r="P101" s="779">
        <v>853399.78500000003</v>
      </c>
      <c r="Q101" s="779">
        <v>789713.49800000002</v>
      </c>
      <c r="R101" s="779">
        <v>612345.11600000004</v>
      </c>
      <c r="S101" s="779">
        <v>633287.84299999999</v>
      </c>
      <c r="T101" s="779">
        <v>372.05</v>
      </c>
      <c r="U101" s="779">
        <v>9241476.9879999999</v>
      </c>
      <c r="V101" s="334"/>
      <c r="W101" s="488"/>
      <c r="X101" s="44"/>
      <c r="Y101" s="44"/>
      <c r="Z101" s="44"/>
      <c r="AA101" s="44"/>
      <c r="AB101" s="44"/>
      <c r="AC101" s="44"/>
      <c r="AD101" s="44"/>
      <c r="AE101" s="44"/>
      <c r="AF101" s="44"/>
      <c r="AG101" s="44"/>
      <c r="AH101" s="44"/>
      <c r="AI101" s="44"/>
      <c r="AJ101" s="44"/>
      <c r="AK101" s="44"/>
      <c r="AL101" s="44"/>
      <c r="AM101" s="44"/>
      <c r="AN101" s="44"/>
      <c r="AO101" s="44"/>
      <c r="AP101" s="44"/>
      <c r="AQ101" s="44"/>
    </row>
    <row r="102" spans="1:43" ht="15">
      <c r="A102" s="963"/>
      <c r="B102" s="256" t="s">
        <v>1076</v>
      </c>
      <c r="C102" s="775">
        <v>89711.832999999999</v>
      </c>
      <c r="D102" s="775">
        <v>131541.84099999999</v>
      </c>
      <c r="E102" s="775">
        <v>59655.898000000001</v>
      </c>
      <c r="F102" s="775">
        <v>86563.577000000005</v>
      </c>
      <c r="G102" s="775">
        <v>98675.097999999998</v>
      </c>
      <c r="H102" s="775">
        <v>89454.774999999994</v>
      </c>
      <c r="I102" s="775">
        <v>90100.955000000002</v>
      </c>
      <c r="J102" s="775">
        <v>101683.37</v>
      </c>
      <c r="K102" s="775">
        <v>119422.005</v>
      </c>
      <c r="L102" s="775">
        <v>149363.636</v>
      </c>
      <c r="M102" s="775">
        <v>189356.17600000001</v>
      </c>
      <c r="N102" s="775">
        <v>227155.83</v>
      </c>
      <c r="O102" s="775">
        <v>239155.93599999999</v>
      </c>
      <c r="P102" s="775">
        <v>248947.057</v>
      </c>
      <c r="Q102" s="775">
        <v>241339.59700000001</v>
      </c>
      <c r="R102" s="775">
        <v>202781.391</v>
      </c>
      <c r="S102" s="775">
        <v>263218.33399999997</v>
      </c>
      <c r="T102" s="775">
        <v>0</v>
      </c>
      <c r="U102" s="776">
        <v>2628127.3089999999</v>
      </c>
      <c r="V102" s="334"/>
      <c r="W102" s="488"/>
      <c r="X102" s="44"/>
      <c r="Y102" s="44"/>
      <c r="Z102" s="44"/>
      <c r="AA102" s="44"/>
      <c r="AB102" s="44"/>
      <c r="AC102" s="44"/>
      <c r="AD102" s="44"/>
      <c r="AE102" s="44"/>
      <c r="AF102" s="44"/>
      <c r="AG102" s="44"/>
      <c r="AH102" s="44"/>
      <c r="AI102" s="44"/>
      <c r="AJ102" s="44"/>
      <c r="AK102" s="44"/>
      <c r="AL102" s="44"/>
      <c r="AM102" s="44"/>
      <c r="AN102" s="44"/>
      <c r="AO102" s="44"/>
      <c r="AP102" s="44"/>
      <c r="AQ102" s="44"/>
    </row>
    <row r="103" spans="1:43" ht="15">
      <c r="A103" s="963"/>
      <c r="B103" s="256" t="s">
        <v>1077</v>
      </c>
      <c r="C103" s="775">
        <v>190284.79999999999</v>
      </c>
      <c r="D103" s="775">
        <v>229176.68</v>
      </c>
      <c r="E103" s="775">
        <v>55532.31</v>
      </c>
      <c r="F103" s="775">
        <v>36335.15</v>
      </c>
      <c r="G103" s="775">
        <v>18482.439999999999</v>
      </c>
      <c r="H103" s="775">
        <v>26811.7</v>
      </c>
      <c r="I103" s="775">
        <v>25490.1</v>
      </c>
      <c r="J103" s="775">
        <v>21437.27</v>
      </c>
      <c r="K103" s="775">
        <v>16843.099999999999</v>
      </c>
      <c r="L103" s="775">
        <v>17613.169999999998</v>
      </c>
      <c r="M103" s="775">
        <v>15464.08</v>
      </c>
      <c r="N103" s="775">
        <v>17423.41</v>
      </c>
      <c r="O103" s="775">
        <v>15981.54</v>
      </c>
      <c r="P103" s="775">
        <v>15761.05</v>
      </c>
      <c r="Q103" s="775">
        <v>14899.76</v>
      </c>
      <c r="R103" s="775">
        <v>10193.879999999999</v>
      </c>
      <c r="S103" s="775">
        <v>16241.07</v>
      </c>
      <c r="T103" s="775">
        <v>0</v>
      </c>
      <c r="U103" s="776">
        <v>743971.51</v>
      </c>
      <c r="V103" s="334"/>
      <c r="W103" s="488"/>
      <c r="X103" s="44"/>
      <c r="Y103" s="44"/>
      <c r="Z103" s="44"/>
      <c r="AA103" s="44"/>
      <c r="AB103" s="44"/>
      <c r="AC103" s="44"/>
      <c r="AD103" s="44"/>
      <c r="AE103" s="44"/>
      <c r="AF103" s="44"/>
      <c r="AG103" s="44"/>
      <c r="AH103" s="44"/>
      <c r="AI103" s="44"/>
      <c r="AJ103" s="44"/>
      <c r="AK103" s="44"/>
      <c r="AL103" s="44"/>
      <c r="AM103" s="44"/>
      <c r="AN103" s="44"/>
      <c r="AO103" s="44"/>
      <c r="AP103" s="44"/>
      <c r="AQ103" s="44"/>
    </row>
    <row r="104" spans="1:43" ht="15">
      <c r="A104" s="963"/>
      <c r="B104" s="256" t="s">
        <v>1078</v>
      </c>
      <c r="C104" s="775">
        <v>0</v>
      </c>
      <c r="D104" s="775">
        <v>0</v>
      </c>
      <c r="E104" s="775">
        <v>33.700000000000003</v>
      </c>
      <c r="F104" s="775">
        <v>151.22</v>
      </c>
      <c r="G104" s="775">
        <v>470.51</v>
      </c>
      <c r="H104" s="775">
        <v>739.68</v>
      </c>
      <c r="I104" s="775">
        <v>941.88</v>
      </c>
      <c r="J104" s="775">
        <v>1005.505</v>
      </c>
      <c r="K104" s="775">
        <v>1344.13</v>
      </c>
      <c r="L104" s="775">
        <v>1665.14</v>
      </c>
      <c r="M104" s="775">
        <v>1660.11</v>
      </c>
      <c r="N104" s="775">
        <v>1441.885</v>
      </c>
      <c r="O104" s="775">
        <v>1832.78</v>
      </c>
      <c r="P104" s="775">
        <v>1798.22</v>
      </c>
      <c r="Q104" s="775">
        <v>1009.28</v>
      </c>
      <c r="R104" s="775">
        <v>555.19000000000005</v>
      </c>
      <c r="S104" s="775">
        <v>351.7</v>
      </c>
      <c r="T104" s="775">
        <v>16.850000000000001</v>
      </c>
      <c r="U104" s="776">
        <v>15017.78</v>
      </c>
      <c r="V104" s="334"/>
      <c r="W104" s="488"/>
      <c r="X104" s="44"/>
      <c r="Y104" s="44"/>
      <c r="Z104" s="44"/>
      <c r="AA104" s="44"/>
      <c r="AB104" s="44"/>
      <c r="AC104" s="44"/>
      <c r="AD104" s="44"/>
      <c r="AE104" s="44"/>
      <c r="AF104" s="44"/>
      <c r="AG104" s="44"/>
      <c r="AH104" s="44"/>
      <c r="AI104" s="44"/>
      <c r="AJ104" s="44"/>
      <c r="AK104" s="44"/>
      <c r="AL104" s="44"/>
      <c r="AM104" s="44"/>
      <c r="AN104" s="44"/>
      <c r="AO104" s="44"/>
      <c r="AP104" s="44"/>
      <c r="AQ104" s="44"/>
    </row>
    <row r="105" spans="1:43" ht="15">
      <c r="A105" s="963"/>
      <c r="B105" s="256" t="s">
        <v>1079</v>
      </c>
      <c r="C105" s="775">
        <v>6974.7439999999997</v>
      </c>
      <c r="D105" s="775">
        <v>22365.026000000002</v>
      </c>
      <c r="E105" s="775">
        <v>43396.614000000001</v>
      </c>
      <c r="F105" s="775">
        <v>89535.438999999998</v>
      </c>
      <c r="G105" s="775">
        <v>114213.685</v>
      </c>
      <c r="H105" s="775">
        <v>128394.852</v>
      </c>
      <c r="I105" s="775">
        <v>106441.258</v>
      </c>
      <c r="J105" s="775">
        <v>104210.512</v>
      </c>
      <c r="K105" s="775">
        <v>86222.354000000007</v>
      </c>
      <c r="L105" s="775">
        <v>87957.846000000005</v>
      </c>
      <c r="M105" s="775">
        <v>73589.207999999999</v>
      </c>
      <c r="N105" s="775">
        <v>62172.184999999998</v>
      </c>
      <c r="O105" s="775">
        <v>57560.08</v>
      </c>
      <c r="P105" s="775">
        <v>54793.372000000003</v>
      </c>
      <c r="Q105" s="775">
        <v>47332.921999999999</v>
      </c>
      <c r="R105" s="775">
        <v>33864.962</v>
      </c>
      <c r="S105" s="775">
        <v>37142.288</v>
      </c>
      <c r="T105" s="775">
        <v>22.34</v>
      </c>
      <c r="U105" s="776">
        <v>1156189.6869999999</v>
      </c>
      <c r="V105" s="334"/>
      <c r="W105" s="488"/>
      <c r="X105" s="44"/>
      <c r="Y105" s="44"/>
      <c r="Z105" s="44"/>
      <c r="AA105" s="44"/>
      <c r="AB105" s="44"/>
      <c r="AC105" s="44"/>
      <c r="AD105" s="44"/>
      <c r="AE105" s="44"/>
      <c r="AF105" s="44"/>
      <c r="AG105" s="44"/>
      <c r="AH105" s="44"/>
      <c r="AI105" s="44"/>
      <c r="AJ105" s="44"/>
      <c r="AK105" s="44"/>
      <c r="AL105" s="44"/>
      <c r="AM105" s="44"/>
      <c r="AN105" s="44"/>
      <c r="AO105" s="44"/>
      <c r="AP105" s="44"/>
      <c r="AQ105" s="44"/>
    </row>
    <row r="106" spans="1:43" ht="15">
      <c r="A106" s="963"/>
      <c r="B106" s="256" t="s">
        <v>1080</v>
      </c>
      <c r="C106" s="775">
        <v>369243.7</v>
      </c>
      <c r="D106" s="775">
        <v>419505.97</v>
      </c>
      <c r="E106" s="775">
        <v>418133.01</v>
      </c>
      <c r="F106" s="775">
        <v>675018.25</v>
      </c>
      <c r="G106" s="775">
        <v>604279.79</v>
      </c>
      <c r="H106" s="775">
        <v>592059.18599999999</v>
      </c>
      <c r="I106" s="775">
        <v>606052.44999999995</v>
      </c>
      <c r="J106" s="775">
        <v>705079.30900000001</v>
      </c>
      <c r="K106" s="775">
        <v>865458.02500000002</v>
      </c>
      <c r="L106" s="775">
        <v>1108049.7609999999</v>
      </c>
      <c r="M106" s="775">
        <v>1442478.2849999999</v>
      </c>
      <c r="N106" s="775">
        <v>1730752.0090000001</v>
      </c>
      <c r="O106" s="775">
        <v>2012531.013</v>
      </c>
      <c r="P106" s="775">
        <v>2285476.8029999998</v>
      </c>
      <c r="Q106" s="775">
        <v>2335648.5380000002</v>
      </c>
      <c r="R106" s="775">
        <v>2028440.3049999999</v>
      </c>
      <c r="S106" s="775">
        <v>2868400.1239999998</v>
      </c>
      <c r="T106" s="775">
        <v>663.75</v>
      </c>
      <c r="U106" s="776">
        <v>21067270.278000001</v>
      </c>
      <c r="V106" s="334"/>
      <c r="W106" s="488"/>
      <c r="X106" s="44"/>
      <c r="Y106" s="44"/>
      <c r="Z106" s="44"/>
      <c r="AA106" s="44"/>
      <c r="AB106" s="44"/>
      <c r="AC106" s="44"/>
      <c r="AD106" s="44"/>
      <c r="AE106" s="44"/>
      <c r="AF106" s="44"/>
      <c r="AG106" s="44"/>
      <c r="AH106" s="44"/>
      <c r="AI106" s="44"/>
      <c r="AJ106" s="44"/>
      <c r="AK106" s="44"/>
      <c r="AL106" s="44"/>
      <c r="AM106" s="44"/>
      <c r="AN106" s="44"/>
      <c r="AO106" s="44"/>
      <c r="AP106" s="44"/>
      <c r="AQ106" s="44"/>
    </row>
    <row r="107" spans="1:43" ht="15">
      <c r="A107" s="963"/>
      <c r="B107" s="256" t="s">
        <v>1081</v>
      </c>
      <c r="C107" s="775">
        <v>4915.3969999999999</v>
      </c>
      <c r="D107" s="775">
        <v>8747.15</v>
      </c>
      <c r="E107" s="775">
        <v>25264.960999999999</v>
      </c>
      <c r="F107" s="775">
        <v>241454.30799999999</v>
      </c>
      <c r="G107" s="775">
        <v>506341.11599999998</v>
      </c>
      <c r="H107" s="775">
        <v>689733.84499999997</v>
      </c>
      <c r="I107" s="775">
        <v>728913.30900000001</v>
      </c>
      <c r="J107" s="775">
        <v>824061.03</v>
      </c>
      <c r="K107" s="775">
        <v>934493.53099999996</v>
      </c>
      <c r="L107" s="775">
        <v>1126938.2390000001</v>
      </c>
      <c r="M107" s="775">
        <v>1340156.97</v>
      </c>
      <c r="N107" s="775">
        <v>1494848.923</v>
      </c>
      <c r="O107" s="775">
        <v>1494385.196</v>
      </c>
      <c r="P107" s="775">
        <v>1469716.74</v>
      </c>
      <c r="Q107" s="775">
        <v>1196129.1029999999</v>
      </c>
      <c r="R107" s="775">
        <v>833491.70700000005</v>
      </c>
      <c r="S107" s="775">
        <v>617717.48400000005</v>
      </c>
      <c r="T107" s="775">
        <v>458.27499999999998</v>
      </c>
      <c r="U107" s="776">
        <v>13537767.284</v>
      </c>
      <c r="V107" s="334"/>
      <c r="W107" s="488"/>
      <c r="X107" s="44"/>
      <c r="Y107" s="44"/>
      <c r="Z107" s="44"/>
      <c r="AA107" s="44"/>
      <c r="AB107" s="44"/>
      <c r="AC107" s="44"/>
      <c r="AD107" s="44"/>
      <c r="AE107" s="44"/>
      <c r="AF107" s="44"/>
      <c r="AG107" s="44"/>
      <c r="AH107" s="44"/>
      <c r="AI107" s="44"/>
      <c r="AJ107" s="44"/>
      <c r="AK107" s="44"/>
      <c r="AL107" s="44"/>
      <c r="AM107" s="44"/>
      <c r="AN107" s="44"/>
      <c r="AO107" s="44"/>
      <c r="AP107" s="44"/>
      <c r="AQ107" s="44"/>
    </row>
    <row r="108" spans="1:43" ht="15">
      <c r="A108" s="963"/>
      <c r="B108" s="256" t="s">
        <v>1246</v>
      </c>
      <c r="C108" s="775">
        <v>14700.708000000001</v>
      </c>
      <c r="D108" s="775">
        <v>10060.84</v>
      </c>
      <c r="E108" s="775">
        <v>5067.3019999999997</v>
      </c>
      <c r="F108" s="775">
        <v>6307.0230000000001</v>
      </c>
      <c r="G108" s="775">
        <v>9941.9060000000009</v>
      </c>
      <c r="H108" s="775">
        <v>13539.358</v>
      </c>
      <c r="I108" s="775">
        <v>17309.149000000001</v>
      </c>
      <c r="J108" s="775">
        <v>29974.324000000001</v>
      </c>
      <c r="K108" s="775">
        <v>27441.773000000001</v>
      </c>
      <c r="L108" s="775">
        <v>42764.561999999998</v>
      </c>
      <c r="M108" s="775">
        <v>69779.445000000007</v>
      </c>
      <c r="N108" s="775">
        <v>91200.323999999993</v>
      </c>
      <c r="O108" s="775">
        <v>115840.826</v>
      </c>
      <c r="P108" s="775">
        <v>159675.06700000001</v>
      </c>
      <c r="Q108" s="775">
        <v>143004.38099999999</v>
      </c>
      <c r="R108" s="775">
        <v>86939.376000000004</v>
      </c>
      <c r="S108" s="775">
        <v>156502.079</v>
      </c>
      <c r="T108" s="775">
        <v>0</v>
      </c>
      <c r="U108" s="776">
        <v>1000048.443</v>
      </c>
      <c r="V108" s="334"/>
      <c r="W108" s="488"/>
      <c r="X108" s="44"/>
      <c r="Y108" s="44"/>
      <c r="Z108" s="44"/>
      <c r="AA108" s="44"/>
      <c r="AB108" s="44"/>
      <c r="AC108" s="44"/>
      <c r="AD108" s="44"/>
      <c r="AE108" s="44"/>
      <c r="AF108" s="44"/>
      <c r="AG108" s="44"/>
      <c r="AH108" s="44"/>
      <c r="AI108" s="44"/>
      <c r="AJ108" s="44"/>
      <c r="AK108" s="44"/>
      <c r="AL108" s="44"/>
      <c r="AM108" s="44"/>
      <c r="AN108" s="44"/>
      <c r="AO108" s="44"/>
      <c r="AP108" s="44"/>
      <c r="AQ108" s="44"/>
    </row>
    <row r="109" spans="1:43" ht="15">
      <c r="A109" s="963"/>
      <c r="B109" s="256" t="s">
        <v>1083</v>
      </c>
      <c r="C109" s="775">
        <v>170.166</v>
      </c>
      <c r="D109" s="775">
        <v>153.04</v>
      </c>
      <c r="E109" s="775">
        <v>182.69499999999999</v>
      </c>
      <c r="F109" s="775">
        <v>5715.0770000000002</v>
      </c>
      <c r="G109" s="775">
        <v>38586.997000000003</v>
      </c>
      <c r="H109" s="775">
        <v>76800.482000000004</v>
      </c>
      <c r="I109" s="775">
        <v>79715.182000000001</v>
      </c>
      <c r="J109" s="775">
        <v>60835.637000000002</v>
      </c>
      <c r="K109" s="775">
        <v>36683.561000000002</v>
      </c>
      <c r="L109" s="775">
        <v>25388.671999999999</v>
      </c>
      <c r="M109" s="775">
        <v>19083.734</v>
      </c>
      <c r="N109" s="775">
        <v>11258.555</v>
      </c>
      <c r="O109" s="775">
        <v>7250.6180000000004</v>
      </c>
      <c r="P109" s="775">
        <v>5187.308</v>
      </c>
      <c r="Q109" s="775">
        <v>2776.1460000000002</v>
      </c>
      <c r="R109" s="775">
        <v>1923.624</v>
      </c>
      <c r="S109" s="775">
        <v>1572.643</v>
      </c>
      <c r="T109" s="775">
        <v>0</v>
      </c>
      <c r="U109" s="776">
        <v>373284.13699999999</v>
      </c>
      <c r="V109" s="334"/>
      <c r="W109" s="488"/>
      <c r="X109" s="44"/>
      <c r="Y109" s="44"/>
      <c r="Z109" s="44"/>
      <c r="AA109" s="44"/>
      <c r="AB109" s="44"/>
      <c r="AC109" s="44"/>
      <c r="AD109" s="44"/>
      <c r="AE109" s="44"/>
      <c r="AF109" s="44"/>
      <c r="AG109" s="44"/>
      <c r="AH109" s="44"/>
      <c r="AI109" s="44"/>
      <c r="AJ109" s="44"/>
      <c r="AK109" s="44"/>
      <c r="AL109" s="44"/>
      <c r="AM109" s="44"/>
      <c r="AN109" s="44"/>
      <c r="AO109" s="44"/>
      <c r="AP109" s="44"/>
      <c r="AQ109" s="44"/>
    </row>
    <row r="110" spans="1:43" ht="15">
      <c r="A110" s="963"/>
      <c r="B110" s="256" t="s">
        <v>1084</v>
      </c>
      <c r="C110" s="775">
        <v>0</v>
      </c>
      <c r="D110" s="775">
        <v>0</v>
      </c>
      <c r="E110" s="775">
        <v>0</v>
      </c>
      <c r="F110" s="775">
        <v>29.54</v>
      </c>
      <c r="G110" s="775">
        <v>4069.52</v>
      </c>
      <c r="H110" s="775">
        <v>7063.06</v>
      </c>
      <c r="I110" s="775">
        <v>12706.93</v>
      </c>
      <c r="J110" s="775">
        <v>8841.9500000000007</v>
      </c>
      <c r="K110" s="775">
        <v>2961.23</v>
      </c>
      <c r="L110" s="775">
        <v>278.39</v>
      </c>
      <c r="M110" s="775">
        <v>0</v>
      </c>
      <c r="N110" s="775">
        <v>0</v>
      </c>
      <c r="O110" s="775">
        <v>0</v>
      </c>
      <c r="P110" s="775">
        <v>0</v>
      </c>
      <c r="Q110" s="775">
        <v>0</v>
      </c>
      <c r="R110" s="775">
        <v>0</v>
      </c>
      <c r="S110" s="775">
        <v>0</v>
      </c>
      <c r="T110" s="775">
        <v>0</v>
      </c>
      <c r="U110" s="776">
        <v>35950.620000000003</v>
      </c>
      <c r="V110" s="334"/>
      <c r="W110" s="488"/>
      <c r="X110" s="44"/>
      <c r="Y110" s="44"/>
      <c r="Z110" s="44"/>
      <c r="AA110" s="44"/>
      <c r="AB110" s="44"/>
      <c r="AC110" s="44"/>
      <c r="AD110" s="44"/>
      <c r="AE110" s="44"/>
      <c r="AF110" s="44"/>
      <c r="AG110" s="44"/>
      <c r="AH110" s="44"/>
      <c r="AI110" s="44"/>
      <c r="AJ110" s="44"/>
      <c r="AK110" s="44"/>
      <c r="AL110" s="44"/>
      <c r="AM110" s="44"/>
      <c r="AN110" s="44"/>
      <c r="AO110" s="44"/>
      <c r="AP110" s="44"/>
      <c r="AQ110" s="44"/>
    </row>
    <row r="111" spans="1:43" ht="15">
      <c r="A111" s="963"/>
      <c r="B111" s="256" t="s">
        <v>1085</v>
      </c>
      <c r="C111" s="775">
        <v>8881.2129999999997</v>
      </c>
      <c r="D111" s="775">
        <v>12334.393</v>
      </c>
      <c r="E111" s="775">
        <v>15557.513000000001</v>
      </c>
      <c r="F111" s="775">
        <v>11092.944</v>
      </c>
      <c r="G111" s="775">
        <v>14306.992</v>
      </c>
      <c r="H111" s="775">
        <v>17061.935000000001</v>
      </c>
      <c r="I111" s="775">
        <v>15400.55</v>
      </c>
      <c r="J111" s="775">
        <v>17813.075000000001</v>
      </c>
      <c r="K111" s="775">
        <v>23334.84</v>
      </c>
      <c r="L111" s="775">
        <v>33347.192999999999</v>
      </c>
      <c r="M111" s="775">
        <v>48706.813000000002</v>
      </c>
      <c r="N111" s="775">
        <v>49794.337</v>
      </c>
      <c r="O111" s="775">
        <v>50660.59</v>
      </c>
      <c r="P111" s="775">
        <v>48645.883000000002</v>
      </c>
      <c r="Q111" s="775">
        <v>45400.26</v>
      </c>
      <c r="R111" s="775">
        <v>35571.493999999999</v>
      </c>
      <c r="S111" s="775">
        <v>54886.209000000003</v>
      </c>
      <c r="T111" s="775">
        <v>0</v>
      </c>
      <c r="U111" s="776">
        <v>502796.234</v>
      </c>
      <c r="V111" s="334"/>
      <c r="W111" s="488"/>
      <c r="X111" s="44"/>
      <c r="Y111" s="44"/>
      <c r="Z111" s="44"/>
      <c r="AA111" s="44"/>
      <c r="AB111" s="44"/>
      <c r="AC111" s="44"/>
      <c r="AD111" s="44"/>
      <c r="AE111" s="44"/>
      <c r="AF111" s="44"/>
      <c r="AG111" s="44"/>
      <c r="AH111" s="44"/>
      <c r="AI111" s="44"/>
      <c r="AJ111" s="44"/>
      <c r="AK111" s="44"/>
      <c r="AL111" s="44"/>
      <c r="AM111" s="44"/>
      <c r="AN111" s="44"/>
      <c r="AO111" s="44"/>
      <c r="AP111" s="44"/>
      <c r="AQ111" s="44"/>
    </row>
    <row r="112" spans="1:43" ht="6" customHeight="1">
      <c r="A112" s="963"/>
      <c r="B112" s="256"/>
      <c r="C112" s="782"/>
      <c r="D112" s="782"/>
      <c r="E112" s="782"/>
      <c r="F112" s="782"/>
      <c r="G112" s="782"/>
      <c r="H112" s="782"/>
      <c r="I112" s="782"/>
      <c r="J112" s="782"/>
      <c r="K112" s="782"/>
      <c r="L112" s="782"/>
      <c r="M112" s="782"/>
      <c r="N112" s="782"/>
      <c r="O112" s="782"/>
      <c r="P112" s="782"/>
      <c r="Q112" s="782"/>
      <c r="R112" s="782"/>
      <c r="S112" s="782"/>
      <c r="T112" s="782"/>
      <c r="U112" s="782"/>
      <c r="V112" s="334"/>
      <c r="W112" s="488"/>
      <c r="X112" s="44"/>
      <c r="Y112" s="44"/>
      <c r="Z112" s="44"/>
      <c r="AA112" s="44"/>
      <c r="AB112" s="44"/>
      <c r="AC112" s="44"/>
      <c r="AD112" s="44"/>
      <c r="AE112" s="44"/>
      <c r="AF112" s="44"/>
      <c r="AG112" s="44"/>
      <c r="AH112" s="44"/>
      <c r="AI112" s="44"/>
      <c r="AJ112" s="44"/>
      <c r="AK112" s="44"/>
      <c r="AL112" s="44"/>
      <c r="AM112" s="44"/>
      <c r="AN112" s="44"/>
      <c r="AO112" s="44"/>
      <c r="AP112" s="44"/>
      <c r="AQ112" s="44"/>
    </row>
    <row r="113" spans="1:43" ht="15">
      <c r="A113" s="963"/>
      <c r="B113" s="251" t="s">
        <v>1086</v>
      </c>
      <c r="C113" s="780">
        <v>255351.55499999999</v>
      </c>
      <c r="D113" s="780">
        <v>286295.48599999998</v>
      </c>
      <c r="E113" s="780">
        <v>279705.24400000001</v>
      </c>
      <c r="F113" s="780">
        <v>696983.071</v>
      </c>
      <c r="G113" s="780">
        <v>1070739.4820000001</v>
      </c>
      <c r="H113" s="780">
        <v>1278178.031</v>
      </c>
      <c r="I113" s="780">
        <v>1372633.862</v>
      </c>
      <c r="J113" s="780">
        <v>1597615.0249999999</v>
      </c>
      <c r="K113" s="780">
        <v>1672929.148</v>
      </c>
      <c r="L113" s="780">
        <v>1937752.0060000001</v>
      </c>
      <c r="M113" s="780">
        <v>2149807.6329999999</v>
      </c>
      <c r="N113" s="780">
        <v>2309349.8220000002</v>
      </c>
      <c r="O113" s="780">
        <v>2366673.585</v>
      </c>
      <c r="P113" s="780">
        <v>2379881.7820000001</v>
      </c>
      <c r="Q113" s="780">
        <v>2012661.7749999999</v>
      </c>
      <c r="R113" s="780">
        <v>1483738.078</v>
      </c>
      <c r="S113" s="780">
        <v>1733103.6740000001</v>
      </c>
      <c r="T113" s="780">
        <v>0</v>
      </c>
      <c r="U113" s="781">
        <v>24883399.259</v>
      </c>
      <c r="V113" s="325"/>
      <c r="W113" s="488"/>
      <c r="X113" s="254"/>
      <c r="Y113" s="254"/>
      <c r="Z113" s="254"/>
      <c r="AA113" s="254"/>
      <c r="AB113" s="254"/>
      <c r="AC113" s="254"/>
      <c r="AD113" s="254"/>
      <c r="AE113" s="254"/>
      <c r="AF113" s="254"/>
      <c r="AG113" s="254"/>
      <c r="AH113" s="254"/>
      <c r="AI113" s="254"/>
      <c r="AJ113" s="254"/>
      <c r="AK113" s="254"/>
      <c r="AL113" s="254"/>
      <c r="AM113" s="254"/>
      <c r="AN113" s="254"/>
      <c r="AO113" s="254"/>
      <c r="AP113" s="254"/>
      <c r="AQ113" s="254"/>
    </row>
    <row r="114" spans="1:43" ht="15">
      <c r="A114" s="963"/>
      <c r="B114" s="256" t="s">
        <v>1087</v>
      </c>
      <c r="C114" s="775">
        <v>1745.28</v>
      </c>
      <c r="D114" s="775">
        <v>527.48</v>
      </c>
      <c r="E114" s="775">
        <v>2574.4580000000001</v>
      </c>
      <c r="F114" s="775">
        <v>7127.7190000000001</v>
      </c>
      <c r="G114" s="775">
        <v>12755.755999999999</v>
      </c>
      <c r="H114" s="775">
        <v>30886.964</v>
      </c>
      <c r="I114" s="775">
        <v>38584.877999999997</v>
      </c>
      <c r="J114" s="775">
        <v>61937.995000000003</v>
      </c>
      <c r="K114" s="775">
        <v>85851.051000000007</v>
      </c>
      <c r="L114" s="775">
        <v>99029.172000000006</v>
      </c>
      <c r="M114" s="775">
        <v>123122.936</v>
      </c>
      <c r="N114" s="775">
        <v>116031.78200000001</v>
      </c>
      <c r="O114" s="775">
        <v>98182.698999999993</v>
      </c>
      <c r="P114" s="775">
        <v>104454.02</v>
      </c>
      <c r="Q114" s="775">
        <v>71520.929999999993</v>
      </c>
      <c r="R114" s="775">
        <v>50299.298999999999</v>
      </c>
      <c r="S114" s="775">
        <v>46041.224000000002</v>
      </c>
      <c r="T114" s="775">
        <v>0</v>
      </c>
      <c r="U114" s="776">
        <v>950673.64300000004</v>
      </c>
      <c r="V114" s="334"/>
      <c r="W114" s="488"/>
      <c r="X114" s="44"/>
      <c r="Y114" s="44"/>
      <c r="Z114" s="44"/>
      <c r="AA114" s="44"/>
      <c r="AB114" s="44"/>
      <c r="AC114" s="44"/>
      <c r="AD114" s="44"/>
      <c r="AE114" s="44"/>
      <c r="AF114" s="44"/>
      <c r="AG114" s="44"/>
      <c r="AH114" s="44"/>
      <c r="AI114" s="44"/>
      <c r="AJ114" s="44"/>
      <c r="AK114" s="44"/>
      <c r="AL114" s="44"/>
      <c r="AM114" s="44"/>
      <c r="AN114" s="44"/>
      <c r="AO114" s="44"/>
      <c r="AP114" s="44"/>
      <c r="AQ114" s="44"/>
    </row>
    <row r="115" spans="1:43" ht="15">
      <c r="A115" s="963"/>
      <c r="B115" s="256" t="s">
        <v>1088</v>
      </c>
      <c r="C115" s="782">
        <v>22016.945</v>
      </c>
      <c r="D115" s="782">
        <v>39509.919000000002</v>
      </c>
      <c r="E115" s="782">
        <v>32589.175999999999</v>
      </c>
      <c r="F115" s="782">
        <v>97001.661999999997</v>
      </c>
      <c r="G115" s="782">
        <v>187609.71299999999</v>
      </c>
      <c r="H115" s="782">
        <v>220643.269</v>
      </c>
      <c r="I115" s="782">
        <v>178579.61499999999</v>
      </c>
      <c r="J115" s="782">
        <v>194717.201</v>
      </c>
      <c r="K115" s="782">
        <v>206507.67600000001</v>
      </c>
      <c r="L115" s="782">
        <v>303506.36099999998</v>
      </c>
      <c r="M115" s="782">
        <v>403018.64199999999</v>
      </c>
      <c r="N115" s="782">
        <v>534145.83400000003</v>
      </c>
      <c r="O115" s="782">
        <v>615908.01899999997</v>
      </c>
      <c r="P115" s="782">
        <v>653604.951</v>
      </c>
      <c r="Q115" s="782">
        <v>610711.25899999996</v>
      </c>
      <c r="R115" s="782">
        <v>455576.92</v>
      </c>
      <c r="S115" s="782">
        <v>578881.75300000003</v>
      </c>
      <c r="T115" s="782">
        <v>0</v>
      </c>
      <c r="U115" s="782">
        <v>5334528.915</v>
      </c>
      <c r="V115" s="334"/>
      <c r="W115" s="488"/>
      <c r="X115" s="44"/>
      <c r="Y115" s="44"/>
      <c r="Z115" s="44"/>
      <c r="AA115" s="44"/>
      <c r="AB115" s="44"/>
      <c r="AC115" s="44"/>
      <c r="AD115" s="44"/>
      <c r="AE115" s="44"/>
      <c r="AF115" s="44"/>
      <c r="AG115" s="44"/>
      <c r="AH115" s="44"/>
      <c r="AI115" s="44"/>
      <c r="AJ115" s="44"/>
      <c r="AK115" s="44"/>
      <c r="AL115" s="44"/>
      <c r="AM115" s="44"/>
      <c r="AN115" s="44"/>
      <c r="AO115" s="44"/>
      <c r="AP115" s="44"/>
      <c r="AQ115" s="44"/>
    </row>
    <row r="116" spans="1:43" ht="15">
      <c r="A116" s="963"/>
      <c r="B116" s="256" t="s">
        <v>1089</v>
      </c>
      <c r="C116" s="775">
        <v>62371.000999999997</v>
      </c>
      <c r="D116" s="775">
        <v>73712.637000000002</v>
      </c>
      <c r="E116" s="775">
        <v>24879.084999999999</v>
      </c>
      <c r="F116" s="775">
        <v>52375.063999999998</v>
      </c>
      <c r="G116" s="775">
        <v>62238.599000000002</v>
      </c>
      <c r="H116" s="775">
        <v>68116.116999999998</v>
      </c>
      <c r="I116" s="775">
        <v>53422.351000000002</v>
      </c>
      <c r="J116" s="775">
        <v>54355.754000000001</v>
      </c>
      <c r="K116" s="775">
        <v>40101.612000000001</v>
      </c>
      <c r="L116" s="775">
        <v>44885.671000000002</v>
      </c>
      <c r="M116" s="775">
        <v>45241.423999999999</v>
      </c>
      <c r="N116" s="775">
        <v>59283.858</v>
      </c>
      <c r="O116" s="775">
        <v>43542.512000000002</v>
      </c>
      <c r="P116" s="775">
        <v>40040.669000000002</v>
      </c>
      <c r="Q116" s="775">
        <v>20806.643</v>
      </c>
      <c r="R116" s="775">
        <v>12217.843000000001</v>
      </c>
      <c r="S116" s="775">
        <v>7759.6880000000001</v>
      </c>
      <c r="T116" s="775">
        <v>0</v>
      </c>
      <c r="U116" s="776">
        <v>765350.52800000005</v>
      </c>
      <c r="V116" s="334"/>
      <c r="W116" s="488"/>
      <c r="X116" s="44"/>
      <c r="Y116" s="44"/>
      <c r="Z116" s="44"/>
      <c r="AA116" s="44"/>
      <c r="AB116" s="44"/>
      <c r="AC116" s="44"/>
      <c r="AD116" s="44"/>
      <c r="AE116" s="44"/>
      <c r="AF116" s="44"/>
      <c r="AG116" s="44"/>
      <c r="AH116" s="44"/>
      <c r="AI116" s="44"/>
      <c r="AJ116" s="44"/>
      <c r="AK116" s="44"/>
      <c r="AL116" s="44"/>
      <c r="AM116" s="44"/>
      <c r="AN116" s="44"/>
      <c r="AO116" s="44"/>
      <c r="AP116" s="44"/>
      <c r="AQ116" s="44"/>
    </row>
    <row r="117" spans="1:43" ht="15">
      <c r="A117" s="963"/>
      <c r="B117" s="256" t="s">
        <v>1090</v>
      </c>
      <c r="C117" s="775">
        <v>6505.4350000000004</v>
      </c>
      <c r="D117" s="775">
        <v>5369.723</v>
      </c>
      <c r="E117" s="775">
        <v>3974.0419999999999</v>
      </c>
      <c r="F117" s="775">
        <v>25360.556</v>
      </c>
      <c r="G117" s="775">
        <v>42518.415000000001</v>
      </c>
      <c r="H117" s="775">
        <v>48426.813999999998</v>
      </c>
      <c r="I117" s="775">
        <v>63748.317999999999</v>
      </c>
      <c r="J117" s="775">
        <v>56679.205000000002</v>
      </c>
      <c r="K117" s="775">
        <v>84114.392000000007</v>
      </c>
      <c r="L117" s="775">
        <v>63072.703999999998</v>
      </c>
      <c r="M117" s="775">
        <v>80316.553</v>
      </c>
      <c r="N117" s="775">
        <v>60457.226999999999</v>
      </c>
      <c r="O117" s="775">
        <v>70679.459000000003</v>
      </c>
      <c r="P117" s="775">
        <v>49725.148000000001</v>
      </c>
      <c r="Q117" s="775">
        <v>25859.280999999999</v>
      </c>
      <c r="R117" s="775">
        <v>16698.617999999999</v>
      </c>
      <c r="S117" s="775">
        <v>14312.401</v>
      </c>
      <c r="T117" s="775">
        <v>0</v>
      </c>
      <c r="U117" s="776">
        <v>717818.29099999997</v>
      </c>
      <c r="V117" s="334"/>
      <c r="W117" s="488"/>
      <c r="X117" s="44"/>
      <c r="Y117" s="44"/>
      <c r="Z117" s="44"/>
      <c r="AA117" s="44"/>
      <c r="AB117" s="44"/>
      <c r="AC117" s="44"/>
      <c r="AD117" s="44"/>
      <c r="AE117" s="44"/>
      <c r="AF117" s="44"/>
      <c r="AG117" s="44"/>
      <c r="AH117" s="44"/>
      <c r="AI117" s="44"/>
      <c r="AJ117" s="44"/>
      <c r="AK117" s="44"/>
      <c r="AL117" s="44"/>
      <c r="AM117" s="44"/>
      <c r="AN117" s="44"/>
      <c r="AO117" s="44"/>
      <c r="AP117" s="44"/>
      <c r="AQ117" s="44"/>
    </row>
    <row r="118" spans="1:43" ht="15">
      <c r="A118" s="963"/>
      <c r="B118" s="256" t="s">
        <v>1091</v>
      </c>
      <c r="C118" s="782">
        <v>43692.271999999997</v>
      </c>
      <c r="D118" s="782">
        <v>25302.7</v>
      </c>
      <c r="E118" s="782">
        <v>22508.182000000001</v>
      </c>
      <c r="F118" s="782">
        <v>34709.207000000002</v>
      </c>
      <c r="G118" s="782">
        <v>31561.417000000001</v>
      </c>
      <c r="H118" s="782">
        <v>26781.826000000001</v>
      </c>
      <c r="I118" s="782">
        <v>23099.858</v>
      </c>
      <c r="J118" s="782">
        <v>23092.038</v>
      </c>
      <c r="K118" s="782">
        <v>26855.678</v>
      </c>
      <c r="L118" s="782">
        <v>26760.89</v>
      </c>
      <c r="M118" s="782">
        <v>32384.603999999999</v>
      </c>
      <c r="N118" s="782">
        <v>30397.405999999999</v>
      </c>
      <c r="O118" s="782">
        <v>28158.207999999999</v>
      </c>
      <c r="P118" s="782">
        <v>29054.741999999998</v>
      </c>
      <c r="Q118" s="782">
        <v>19189.264999999999</v>
      </c>
      <c r="R118" s="782">
        <v>16220.905000000001</v>
      </c>
      <c r="S118" s="782">
        <v>29803.219000000001</v>
      </c>
      <c r="T118" s="782">
        <v>0</v>
      </c>
      <c r="U118" s="782">
        <v>469572.41700000002</v>
      </c>
      <c r="V118" s="334"/>
      <c r="W118" s="488"/>
      <c r="X118" s="44"/>
      <c r="Y118" s="44"/>
      <c r="Z118" s="44"/>
      <c r="AA118" s="44"/>
      <c r="AB118" s="44"/>
      <c r="AC118" s="44"/>
      <c r="AD118" s="44"/>
      <c r="AE118" s="44"/>
      <c r="AF118" s="44"/>
      <c r="AG118" s="44"/>
      <c r="AH118" s="44"/>
      <c r="AI118" s="44"/>
      <c r="AJ118" s="44"/>
      <c r="AK118" s="44"/>
      <c r="AL118" s="44"/>
      <c r="AM118" s="44"/>
      <c r="AN118" s="44"/>
      <c r="AO118" s="44"/>
      <c r="AP118" s="44"/>
      <c r="AQ118" s="44"/>
    </row>
    <row r="119" spans="1:43" ht="15">
      <c r="A119" s="963"/>
      <c r="B119" s="256" t="s">
        <v>1092</v>
      </c>
      <c r="C119" s="775">
        <v>24971.695</v>
      </c>
      <c r="D119" s="775">
        <v>52175.671000000002</v>
      </c>
      <c r="E119" s="775">
        <v>96331.967000000004</v>
      </c>
      <c r="F119" s="775">
        <v>188266.073</v>
      </c>
      <c r="G119" s="775">
        <v>288213.39199999999</v>
      </c>
      <c r="H119" s="775">
        <v>292966.82199999999</v>
      </c>
      <c r="I119" s="775">
        <v>275519.15299999999</v>
      </c>
      <c r="J119" s="775">
        <v>278897.72600000002</v>
      </c>
      <c r="K119" s="775">
        <v>255729.842</v>
      </c>
      <c r="L119" s="775">
        <v>271137.87400000001</v>
      </c>
      <c r="M119" s="775">
        <v>296226.36900000001</v>
      </c>
      <c r="N119" s="775">
        <v>326565.25699999998</v>
      </c>
      <c r="O119" s="775">
        <v>320466.17099999997</v>
      </c>
      <c r="P119" s="775">
        <v>316846.59999999998</v>
      </c>
      <c r="Q119" s="775">
        <v>292835.32</v>
      </c>
      <c r="R119" s="775">
        <v>239487.41899999999</v>
      </c>
      <c r="S119" s="775">
        <v>369205.25400000002</v>
      </c>
      <c r="T119" s="775">
        <v>0</v>
      </c>
      <c r="U119" s="776">
        <v>4185842.605</v>
      </c>
      <c r="V119" s="334"/>
      <c r="W119" s="488"/>
      <c r="X119" s="44"/>
      <c r="Y119" s="44"/>
      <c r="Z119" s="44"/>
      <c r="AA119" s="44"/>
      <c r="AB119" s="44"/>
      <c r="AC119" s="44"/>
      <c r="AD119" s="44"/>
      <c r="AE119" s="44"/>
      <c r="AF119" s="44"/>
      <c r="AG119" s="44"/>
      <c r="AH119" s="44"/>
      <c r="AI119" s="44"/>
      <c r="AJ119" s="44"/>
      <c r="AK119" s="44"/>
      <c r="AL119" s="44"/>
      <c r="AM119" s="44"/>
      <c r="AN119" s="44"/>
      <c r="AO119" s="44"/>
      <c r="AP119" s="44"/>
      <c r="AQ119" s="44"/>
    </row>
    <row r="120" spans="1:43" ht="15">
      <c r="A120" s="963"/>
      <c r="B120" s="256" t="s">
        <v>1093</v>
      </c>
      <c r="C120" s="775">
        <v>786.09500000000003</v>
      </c>
      <c r="D120" s="775">
        <v>1698.1610000000001</v>
      </c>
      <c r="E120" s="775">
        <v>867.89200000000005</v>
      </c>
      <c r="F120" s="775">
        <v>7599.3459999999995</v>
      </c>
      <c r="G120" s="775">
        <v>10633.166999999999</v>
      </c>
      <c r="H120" s="775">
        <v>19899.14</v>
      </c>
      <c r="I120" s="775">
        <v>41411.983999999997</v>
      </c>
      <c r="J120" s="775">
        <v>59470.493000000002</v>
      </c>
      <c r="K120" s="775">
        <v>84846.203999999998</v>
      </c>
      <c r="L120" s="775">
        <v>123871.673</v>
      </c>
      <c r="M120" s="775">
        <v>155824.31599999999</v>
      </c>
      <c r="N120" s="775">
        <v>180828.63399999999</v>
      </c>
      <c r="O120" s="775">
        <v>172126.62299999999</v>
      </c>
      <c r="P120" s="775">
        <v>174015.55600000001</v>
      </c>
      <c r="Q120" s="775">
        <v>141724.18400000001</v>
      </c>
      <c r="R120" s="775">
        <v>95941.577999999994</v>
      </c>
      <c r="S120" s="775">
        <v>70125.870999999999</v>
      </c>
      <c r="T120" s="775">
        <v>0</v>
      </c>
      <c r="U120" s="776">
        <v>1341670.9169999999</v>
      </c>
      <c r="V120" s="334"/>
      <c r="W120" s="488"/>
      <c r="X120" s="44"/>
      <c r="Y120" s="44"/>
      <c r="Z120" s="44"/>
      <c r="AA120" s="44"/>
      <c r="AB120" s="44"/>
      <c r="AC120" s="44"/>
      <c r="AD120" s="44"/>
      <c r="AE120" s="44"/>
      <c r="AF120" s="44"/>
      <c r="AG120" s="44"/>
      <c r="AH120" s="44"/>
      <c r="AI120" s="44"/>
      <c r="AJ120" s="44"/>
      <c r="AK120" s="44"/>
      <c r="AL120" s="44"/>
      <c r="AM120" s="44"/>
      <c r="AN120" s="44"/>
      <c r="AO120" s="44"/>
      <c r="AP120" s="44"/>
      <c r="AQ120" s="44"/>
    </row>
    <row r="121" spans="1:43" ht="15">
      <c r="A121" s="963"/>
      <c r="B121" s="256" t="s">
        <v>1094</v>
      </c>
      <c r="C121" s="782">
        <v>804.24400000000003</v>
      </c>
      <c r="D121" s="782">
        <v>507.39</v>
      </c>
      <c r="E121" s="782">
        <v>1142.49</v>
      </c>
      <c r="F121" s="782">
        <v>4362.741</v>
      </c>
      <c r="G121" s="782">
        <v>4069.1579999999999</v>
      </c>
      <c r="H121" s="782">
        <v>4779.2110000000002</v>
      </c>
      <c r="I121" s="782">
        <v>4023.067</v>
      </c>
      <c r="J121" s="782">
        <v>3613.1030000000001</v>
      </c>
      <c r="K121" s="782">
        <v>3878.85</v>
      </c>
      <c r="L121" s="782">
        <v>3164.7049999999999</v>
      </c>
      <c r="M121" s="782">
        <v>6453.1620000000003</v>
      </c>
      <c r="N121" s="782">
        <v>9279.6389999999992</v>
      </c>
      <c r="O121" s="782">
        <v>16069.236999999999</v>
      </c>
      <c r="P121" s="782">
        <v>15086.797</v>
      </c>
      <c r="Q121" s="782">
        <v>11449.344999999999</v>
      </c>
      <c r="R121" s="782">
        <v>9407.9459999999999</v>
      </c>
      <c r="S121" s="782">
        <v>7601.6580000000004</v>
      </c>
      <c r="T121" s="782">
        <v>0</v>
      </c>
      <c r="U121" s="782">
        <v>105692.743</v>
      </c>
      <c r="V121" s="334"/>
      <c r="W121" s="488"/>
      <c r="X121" s="44"/>
      <c r="Y121" s="44"/>
      <c r="Z121" s="44"/>
      <c r="AA121" s="44"/>
      <c r="AB121" s="44"/>
      <c r="AC121" s="44"/>
      <c r="AD121" s="44"/>
      <c r="AE121" s="44"/>
      <c r="AF121" s="44"/>
      <c r="AG121" s="44"/>
      <c r="AH121" s="44"/>
      <c r="AI121" s="44"/>
      <c r="AJ121" s="44"/>
      <c r="AK121" s="44"/>
      <c r="AL121" s="44"/>
      <c r="AM121" s="44"/>
      <c r="AN121" s="44"/>
      <c r="AO121" s="44"/>
      <c r="AP121" s="44"/>
      <c r="AQ121" s="44"/>
    </row>
    <row r="122" spans="1:43" ht="15">
      <c r="A122" s="963"/>
      <c r="B122" s="256" t="s">
        <v>1095</v>
      </c>
      <c r="C122" s="775">
        <v>22578.641</v>
      </c>
      <c r="D122" s="775">
        <v>25583.419000000002</v>
      </c>
      <c r="E122" s="775">
        <v>29025.648000000001</v>
      </c>
      <c r="F122" s="775">
        <v>54596.781000000003</v>
      </c>
      <c r="G122" s="775">
        <v>88542.217999999993</v>
      </c>
      <c r="H122" s="775">
        <v>121550.466</v>
      </c>
      <c r="I122" s="775">
        <v>155992.47</v>
      </c>
      <c r="J122" s="775">
        <v>166639.62</v>
      </c>
      <c r="K122" s="775">
        <v>164469.69899999999</v>
      </c>
      <c r="L122" s="775">
        <v>195866.247</v>
      </c>
      <c r="M122" s="775">
        <v>224292.67</v>
      </c>
      <c r="N122" s="775">
        <v>248227.269</v>
      </c>
      <c r="O122" s="775">
        <v>272847.967</v>
      </c>
      <c r="P122" s="775">
        <v>266951.26699999999</v>
      </c>
      <c r="Q122" s="775">
        <v>235498.03200000001</v>
      </c>
      <c r="R122" s="775">
        <v>194279.91800000001</v>
      </c>
      <c r="S122" s="775">
        <v>199603.33100000001</v>
      </c>
      <c r="T122" s="775">
        <v>0</v>
      </c>
      <c r="U122" s="776">
        <v>2666545.6630000002</v>
      </c>
      <c r="V122" s="334"/>
      <c r="W122" s="488"/>
      <c r="X122" s="44"/>
      <c r="Y122" s="44"/>
      <c r="Z122" s="44"/>
      <c r="AA122" s="44"/>
      <c r="AB122" s="44"/>
      <c r="AC122" s="44"/>
      <c r="AD122" s="44"/>
      <c r="AE122" s="44"/>
      <c r="AF122" s="44"/>
      <c r="AG122" s="44"/>
      <c r="AH122" s="44"/>
      <c r="AI122" s="44"/>
      <c r="AJ122" s="44"/>
      <c r="AK122" s="44"/>
      <c r="AL122" s="44"/>
      <c r="AM122" s="44"/>
      <c r="AN122" s="44"/>
      <c r="AO122" s="44"/>
      <c r="AP122" s="44"/>
      <c r="AQ122" s="44"/>
    </row>
    <row r="123" spans="1:43" ht="15">
      <c r="A123" s="963"/>
      <c r="B123" s="256" t="s">
        <v>1096</v>
      </c>
      <c r="C123" s="775">
        <v>1516.172</v>
      </c>
      <c r="D123" s="775">
        <v>498.21</v>
      </c>
      <c r="E123" s="775">
        <v>2378.2020000000002</v>
      </c>
      <c r="F123" s="775">
        <v>31184.294999999998</v>
      </c>
      <c r="G123" s="775">
        <v>44874.038999999997</v>
      </c>
      <c r="H123" s="775">
        <v>35135.966999999997</v>
      </c>
      <c r="I123" s="775">
        <v>31004.508000000002</v>
      </c>
      <c r="J123" s="775">
        <v>34223.858</v>
      </c>
      <c r="K123" s="775">
        <v>26346.881000000001</v>
      </c>
      <c r="L123" s="775">
        <v>35732.017999999996</v>
      </c>
      <c r="M123" s="775">
        <v>33980.841</v>
      </c>
      <c r="N123" s="775">
        <v>32480.845000000001</v>
      </c>
      <c r="O123" s="775">
        <v>31540.506000000001</v>
      </c>
      <c r="P123" s="775">
        <v>26628.571</v>
      </c>
      <c r="Q123" s="775">
        <v>15468.148999999999</v>
      </c>
      <c r="R123" s="775">
        <v>8910.4840000000004</v>
      </c>
      <c r="S123" s="775">
        <v>11694.781999999999</v>
      </c>
      <c r="T123" s="775">
        <v>0</v>
      </c>
      <c r="U123" s="776">
        <v>403598.32799999998</v>
      </c>
      <c r="V123" s="334"/>
      <c r="W123" s="488"/>
      <c r="X123" s="44"/>
      <c r="Y123" s="44"/>
      <c r="Z123" s="44"/>
      <c r="AA123" s="44"/>
      <c r="AB123" s="44"/>
      <c r="AC123" s="44"/>
      <c r="AD123" s="44"/>
      <c r="AE123" s="44"/>
      <c r="AF123" s="44"/>
      <c r="AG123" s="44"/>
      <c r="AH123" s="44"/>
      <c r="AI123" s="44"/>
      <c r="AJ123" s="44"/>
      <c r="AK123" s="44"/>
      <c r="AL123" s="44"/>
      <c r="AM123" s="44"/>
      <c r="AN123" s="44"/>
      <c r="AO123" s="44"/>
      <c r="AP123" s="44"/>
      <c r="AQ123" s="44"/>
    </row>
    <row r="124" spans="1:43" ht="15">
      <c r="A124" s="963"/>
      <c r="B124" s="256" t="s">
        <v>1097</v>
      </c>
      <c r="C124" s="775">
        <v>49718.521999999997</v>
      </c>
      <c r="D124" s="775">
        <v>42397.868999999999</v>
      </c>
      <c r="E124" s="775">
        <v>22432.927</v>
      </c>
      <c r="F124" s="775">
        <v>50105.985999999997</v>
      </c>
      <c r="G124" s="775">
        <v>70594.184999999998</v>
      </c>
      <c r="H124" s="775">
        <v>88011.688999999998</v>
      </c>
      <c r="I124" s="775">
        <v>86602.15</v>
      </c>
      <c r="J124" s="775">
        <v>115334.855</v>
      </c>
      <c r="K124" s="775">
        <v>110944.27800000001</v>
      </c>
      <c r="L124" s="775">
        <v>146004.655</v>
      </c>
      <c r="M124" s="775">
        <v>191044.95</v>
      </c>
      <c r="N124" s="775">
        <v>259011.394</v>
      </c>
      <c r="O124" s="775">
        <v>281974.152</v>
      </c>
      <c r="P124" s="775">
        <v>332583.57400000002</v>
      </c>
      <c r="Q124" s="775">
        <v>275845.02100000001</v>
      </c>
      <c r="R124" s="775">
        <v>159437.22899999999</v>
      </c>
      <c r="S124" s="775">
        <v>148131.052</v>
      </c>
      <c r="T124" s="775">
        <v>0</v>
      </c>
      <c r="U124" s="776">
        <v>2430174.4879999999</v>
      </c>
      <c r="V124" s="334"/>
      <c r="W124" s="488"/>
      <c r="X124" s="44"/>
      <c r="Y124" s="44"/>
      <c r="Z124" s="44"/>
      <c r="AA124" s="44"/>
      <c r="AB124" s="44"/>
      <c r="AC124" s="44"/>
      <c r="AD124" s="44"/>
      <c r="AE124" s="44"/>
      <c r="AF124" s="44"/>
      <c r="AG124" s="44"/>
      <c r="AH124" s="44"/>
      <c r="AI124" s="44"/>
      <c r="AJ124" s="44"/>
      <c r="AK124" s="44"/>
      <c r="AL124" s="44"/>
      <c r="AM124" s="44"/>
      <c r="AN124" s="44"/>
      <c r="AO124" s="44"/>
      <c r="AP124" s="44"/>
      <c r="AQ124" s="44"/>
    </row>
    <row r="125" spans="1:43" ht="15">
      <c r="A125" s="963"/>
      <c r="B125" s="256" t="s">
        <v>1098</v>
      </c>
      <c r="C125" s="775">
        <v>295.32299999999998</v>
      </c>
      <c r="D125" s="775">
        <v>708.31899999999996</v>
      </c>
      <c r="E125" s="775">
        <v>3004.3119999999999</v>
      </c>
      <c r="F125" s="775">
        <v>14585.058999999999</v>
      </c>
      <c r="G125" s="775">
        <v>22694.81</v>
      </c>
      <c r="H125" s="775">
        <v>16414.41</v>
      </c>
      <c r="I125" s="775">
        <v>16829.781999999999</v>
      </c>
      <c r="J125" s="775">
        <v>16755.780999999999</v>
      </c>
      <c r="K125" s="775">
        <v>19241.092000000001</v>
      </c>
      <c r="L125" s="775">
        <v>22503.483</v>
      </c>
      <c r="M125" s="775">
        <v>16698.79</v>
      </c>
      <c r="N125" s="775">
        <v>19106.322</v>
      </c>
      <c r="O125" s="775">
        <v>13645.33</v>
      </c>
      <c r="P125" s="775">
        <v>12684.071</v>
      </c>
      <c r="Q125" s="775">
        <v>13632.517</v>
      </c>
      <c r="R125" s="775">
        <v>9046.6329999999998</v>
      </c>
      <c r="S125" s="775">
        <v>6910.0529999999999</v>
      </c>
      <c r="T125" s="775">
        <v>0</v>
      </c>
      <c r="U125" s="779">
        <v>224756.087</v>
      </c>
      <c r="V125" s="334"/>
      <c r="W125" s="488"/>
      <c r="X125" s="44"/>
      <c r="Y125" s="44"/>
      <c r="Z125" s="44"/>
      <c r="AA125" s="44"/>
      <c r="AB125" s="44"/>
      <c r="AC125" s="44"/>
      <c r="AD125" s="44"/>
      <c r="AE125" s="44"/>
      <c r="AF125" s="44"/>
      <c r="AG125" s="44"/>
      <c r="AH125" s="44"/>
      <c r="AI125" s="44"/>
      <c r="AJ125" s="44"/>
      <c r="AK125" s="44"/>
      <c r="AL125" s="44"/>
      <c r="AM125" s="44"/>
      <c r="AN125" s="44"/>
      <c r="AO125" s="44"/>
      <c r="AP125" s="44"/>
      <c r="AQ125" s="44"/>
    </row>
    <row r="126" spans="1:43" ht="15">
      <c r="A126" s="963"/>
      <c r="B126" s="256" t="s">
        <v>1099</v>
      </c>
      <c r="C126" s="775">
        <v>202.13800000000001</v>
      </c>
      <c r="D126" s="775">
        <v>442.89800000000002</v>
      </c>
      <c r="E126" s="775">
        <v>6306.8069999999998</v>
      </c>
      <c r="F126" s="775">
        <v>21851.579000000002</v>
      </c>
      <c r="G126" s="775">
        <v>48097.847999999998</v>
      </c>
      <c r="H126" s="775">
        <v>110482.425</v>
      </c>
      <c r="I126" s="775">
        <v>185115.02900000001</v>
      </c>
      <c r="J126" s="775">
        <v>287594.66800000001</v>
      </c>
      <c r="K126" s="775">
        <v>348661.95400000003</v>
      </c>
      <c r="L126" s="775">
        <v>393258.55099999998</v>
      </c>
      <c r="M126" s="775">
        <v>263515.69500000001</v>
      </c>
      <c r="N126" s="775">
        <v>131906.198</v>
      </c>
      <c r="O126" s="775">
        <v>110360.428</v>
      </c>
      <c r="P126" s="775">
        <v>116963.762</v>
      </c>
      <c r="Q126" s="775">
        <v>92301.073000000004</v>
      </c>
      <c r="R126" s="775">
        <v>55437.019</v>
      </c>
      <c r="S126" s="775">
        <v>31306.992999999999</v>
      </c>
      <c r="T126" s="775">
        <v>0</v>
      </c>
      <c r="U126" s="776">
        <v>2203805.0649999999</v>
      </c>
      <c r="V126" s="334"/>
      <c r="W126" s="488"/>
      <c r="X126" s="44"/>
      <c r="Y126" s="44"/>
      <c r="Z126" s="44"/>
      <c r="AA126" s="44"/>
      <c r="AB126" s="44"/>
      <c r="AC126" s="44"/>
      <c r="AD126" s="44"/>
      <c r="AE126" s="44"/>
      <c r="AF126" s="44"/>
      <c r="AG126" s="44"/>
      <c r="AH126" s="44"/>
      <c r="AI126" s="44"/>
      <c r="AJ126" s="44"/>
      <c r="AK126" s="44"/>
      <c r="AL126" s="44"/>
      <c r="AM126" s="44"/>
      <c r="AN126" s="44"/>
      <c r="AO126" s="44"/>
      <c r="AP126" s="44"/>
      <c r="AQ126" s="44"/>
    </row>
    <row r="127" spans="1:43" ht="15">
      <c r="A127" s="963"/>
      <c r="B127" s="256" t="s">
        <v>1100</v>
      </c>
      <c r="C127" s="775">
        <v>211.57</v>
      </c>
      <c r="D127" s="775">
        <v>0</v>
      </c>
      <c r="E127" s="775">
        <v>528.80999999999995</v>
      </c>
      <c r="F127" s="775">
        <v>3397.02</v>
      </c>
      <c r="G127" s="775">
        <v>26128.859</v>
      </c>
      <c r="H127" s="775">
        <v>75233.45</v>
      </c>
      <c r="I127" s="775">
        <v>104298.96799999999</v>
      </c>
      <c r="J127" s="775">
        <v>120771.815</v>
      </c>
      <c r="K127" s="775">
        <v>72948.120999999999</v>
      </c>
      <c r="L127" s="775">
        <v>41776.485999999997</v>
      </c>
      <c r="M127" s="775">
        <v>35537.425000000003</v>
      </c>
      <c r="N127" s="775">
        <v>23856.481</v>
      </c>
      <c r="O127" s="775">
        <v>16390.664000000001</v>
      </c>
      <c r="P127" s="775">
        <v>12202.316000000001</v>
      </c>
      <c r="Q127" s="775">
        <v>8401.1550000000007</v>
      </c>
      <c r="R127" s="775">
        <v>2734.57</v>
      </c>
      <c r="S127" s="775">
        <v>1065.6300000000001</v>
      </c>
      <c r="T127" s="775">
        <v>0</v>
      </c>
      <c r="U127" s="775">
        <v>545483.34</v>
      </c>
      <c r="V127" s="334"/>
      <c r="W127" s="488"/>
      <c r="X127" s="44"/>
      <c r="Y127" s="44"/>
      <c r="Z127" s="44"/>
      <c r="AA127" s="44"/>
      <c r="AB127" s="44"/>
      <c r="AC127" s="44"/>
      <c r="AD127" s="44"/>
      <c r="AE127" s="44"/>
      <c r="AF127" s="44"/>
      <c r="AG127" s="44"/>
      <c r="AH127" s="44"/>
      <c r="AI127" s="44"/>
      <c r="AJ127" s="44"/>
      <c r="AK127" s="44"/>
      <c r="AL127" s="44"/>
      <c r="AM127" s="44"/>
      <c r="AN127" s="44"/>
      <c r="AO127" s="44"/>
      <c r="AP127" s="44"/>
      <c r="AQ127" s="44"/>
    </row>
    <row r="128" spans="1:43" ht="15">
      <c r="A128" s="963"/>
      <c r="B128" s="256" t="s">
        <v>1101</v>
      </c>
      <c r="C128" s="775">
        <v>17936.222000000002</v>
      </c>
      <c r="D128" s="775">
        <v>17861.09</v>
      </c>
      <c r="E128" s="775">
        <v>31161.245999999999</v>
      </c>
      <c r="F128" s="775">
        <v>104459.98299999999</v>
      </c>
      <c r="G128" s="775">
        <v>130207.906</v>
      </c>
      <c r="H128" s="775">
        <v>118849.461</v>
      </c>
      <c r="I128" s="775">
        <v>114401.731</v>
      </c>
      <c r="J128" s="775">
        <v>123530.913</v>
      </c>
      <c r="K128" s="775">
        <v>142431.818</v>
      </c>
      <c r="L128" s="775">
        <v>167181.516</v>
      </c>
      <c r="M128" s="775">
        <v>242149.25599999999</v>
      </c>
      <c r="N128" s="775">
        <v>277771.67599999998</v>
      </c>
      <c r="O128" s="775">
        <v>274781.61</v>
      </c>
      <c r="P128" s="775">
        <v>229039.73800000001</v>
      </c>
      <c r="Q128" s="775">
        <v>177419.601</v>
      </c>
      <c r="R128" s="775">
        <v>158041.69699999999</v>
      </c>
      <c r="S128" s="775">
        <v>210660.76500000001</v>
      </c>
      <c r="T128" s="775">
        <v>0</v>
      </c>
      <c r="U128" s="776">
        <v>2537886.2289999998</v>
      </c>
      <c r="V128" s="334"/>
      <c r="W128" s="488"/>
      <c r="X128" s="44"/>
      <c r="Y128" s="44"/>
      <c r="Z128" s="44"/>
      <c r="AA128" s="44"/>
      <c r="AB128" s="44"/>
      <c r="AC128" s="44"/>
      <c r="AD128" s="44"/>
      <c r="AE128" s="44"/>
      <c r="AF128" s="44"/>
      <c r="AG128" s="44"/>
      <c r="AH128" s="44"/>
      <c r="AI128" s="44"/>
      <c r="AJ128" s="44"/>
      <c r="AK128" s="44"/>
      <c r="AL128" s="44"/>
      <c r="AM128" s="44"/>
      <c r="AN128" s="44"/>
      <c r="AO128" s="44"/>
      <c r="AP128" s="44"/>
      <c r="AQ128" s="44"/>
    </row>
    <row r="129" spans="1:43" ht="6" customHeight="1">
      <c r="A129" s="963"/>
      <c r="B129" s="256"/>
      <c r="C129" s="782"/>
      <c r="D129" s="782"/>
      <c r="E129" s="782"/>
      <c r="F129" s="782"/>
      <c r="G129" s="782"/>
      <c r="H129" s="782"/>
      <c r="I129" s="782"/>
      <c r="J129" s="782"/>
      <c r="K129" s="782"/>
      <c r="L129" s="782"/>
      <c r="M129" s="782"/>
      <c r="N129" s="782"/>
      <c r="O129" s="782"/>
      <c r="P129" s="782"/>
      <c r="Q129" s="782"/>
      <c r="R129" s="782"/>
      <c r="S129" s="782"/>
      <c r="T129" s="782"/>
      <c r="U129" s="782"/>
      <c r="V129" s="332"/>
      <c r="W129" s="488"/>
      <c r="X129" s="44"/>
      <c r="Y129" s="44"/>
      <c r="Z129" s="44"/>
      <c r="AA129" s="44"/>
      <c r="AB129" s="44"/>
      <c r="AC129" s="44"/>
      <c r="AD129" s="44"/>
      <c r="AE129" s="44"/>
      <c r="AF129" s="44"/>
      <c r="AG129" s="44"/>
      <c r="AH129" s="44"/>
      <c r="AI129" s="44"/>
      <c r="AJ129" s="44"/>
      <c r="AK129" s="44"/>
      <c r="AL129" s="44"/>
      <c r="AM129" s="44"/>
      <c r="AN129" s="44"/>
      <c r="AO129" s="44"/>
      <c r="AP129" s="44"/>
      <c r="AQ129" s="44"/>
    </row>
    <row r="130" spans="1:43" ht="15">
      <c r="A130" s="963"/>
      <c r="B130" s="251" t="s">
        <v>1102</v>
      </c>
      <c r="C130" s="778">
        <v>66429.22</v>
      </c>
      <c r="D130" s="778">
        <v>12974.13</v>
      </c>
      <c r="E130" s="778">
        <v>10026.469999999999</v>
      </c>
      <c r="F130" s="778">
        <v>27603.56</v>
      </c>
      <c r="G130" s="778">
        <v>36904.97</v>
      </c>
      <c r="H130" s="778">
        <v>59806.55</v>
      </c>
      <c r="I130" s="778">
        <v>67148.13</v>
      </c>
      <c r="J130" s="778">
        <v>65733.27</v>
      </c>
      <c r="K130" s="778">
        <v>75613.09</v>
      </c>
      <c r="L130" s="778">
        <v>89538.83</v>
      </c>
      <c r="M130" s="778">
        <v>114335.2</v>
      </c>
      <c r="N130" s="778">
        <v>139734.5</v>
      </c>
      <c r="O130" s="778">
        <v>195578.04</v>
      </c>
      <c r="P130" s="778">
        <v>283643.3</v>
      </c>
      <c r="Q130" s="778">
        <v>424543.15</v>
      </c>
      <c r="R130" s="778">
        <v>586187.39</v>
      </c>
      <c r="S130" s="778">
        <v>1742860.88</v>
      </c>
      <c r="T130" s="778">
        <v>19.260000000000002</v>
      </c>
      <c r="U130" s="778">
        <v>3998679.94</v>
      </c>
      <c r="V130" s="325"/>
      <c r="W130" s="488"/>
      <c r="X130" s="254"/>
      <c r="Y130" s="254"/>
      <c r="Z130" s="254"/>
      <c r="AA130" s="254"/>
      <c r="AB130" s="254"/>
      <c r="AC130" s="254"/>
      <c r="AD130" s="254"/>
      <c r="AE130" s="254"/>
      <c r="AF130" s="254"/>
      <c r="AG130" s="254"/>
      <c r="AH130" s="254"/>
      <c r="AI130" s="254"/>
      <c r="AJ130" s="254"/>
      <c r="AK130" s="254"/>
      <c r="AL130" s="254"/>
      <c r="AM130" s="254"/>
      <c r="AN130" s="254"/>
      <c r="AO130" s="254"/>
      <c r="AP130" s="254"/>
      <c r="AQ130" s="254"/>
    </row>
    <row r="131" spans="1:43" ht="15">
      <c r="A131" s="963"/>
      <c r="B131" s="256" t="s">
        <v>1103</v>
      </c>
      <c r="C131" s="775">
        <v>29332</v>
      </c>
      <c r="D131" s="775">
        <v>7946.3</v>
      </c>
      <c r="E131" s="775">
        <v>6798.92</v>
      </c>
      <c r="F131" s="775">
        <v>17604.84</v>
      </c>
      <c r="G131" s="775">
        <v>25822.04</v>
      </c>
      <c r="H131" s="775">
        <v>35515.300000000003</v>
      </c>
      <c r="I131" s="775">
        <v>40292.699999999997</v>
      </c>
      <c r="J131" s="775">
        <v>45990.78</v>
      </c>
      <c r="K131" s="775">
        <v>45352.800000000003</v>
      </c>
      <c r="L131" s="775">
        <v>49919.03</v>
      </c>
      <c r="M131" s="775">
        <v>52867.59</v>
      </c>
      <c r="N131" s="775">
        <v>62833.4</v>
      </c>
      <c r="O131" s="775">
        <v>75516.86</v>
      </c>
      <c r="P131" s="775">
        <v>79953.39</v>
      </c>
      <c r="Q131" s="775">
        <v>85503.19</v>
      </c>
      <c r="R131" s="775">
        <v>72362.53</v>
      </c>
      <c r="S131" s="775">
        <v>158814.5</v>
      </c>
      <c r="T131" s="775">
        <v>19.260000000000002</v>
      </c>
      <c r="U131" s="776">
        <v>892445.43</v>
      </c>
      <c r="V131" s="334"/>
      <c r="W131" s="488"/>
      <c r="X131" s="44"/>
      <c r="Y131" s="44"/>
      <c r="Z131" s="44"/>
      <c r="AA131" s="44"/>
      <c r="AB131" s="44"/>
      <c r="AC131" s="44"/>
      <c r="AD131" s="44"/>
      <c r="AE131" s="44"/>
      <c r="AF131" s="44"/>
      <c r="AG131" s="44"/>
      <c r="AH131" s="44"/>
      <c r="AI131" s="44"/>
      <c r="AJ131" s="44"/>
      <c r="AK131" s="44"/>
      <c r="AL131" s="44"/>
      <c r="AM131" s="44"/>
      <c r="AN131" s="44"/>
      <c r="AO131" s="44"/>
      <c r="AP131" s="44"/>
      <c r="AQ131" s="44"/>
    </row>
    <row r="132" spans="1:43" ht="15">
      <c r="A132" s="963"/>
      <c r="B132" s="256" t="s">
        <v>1104</v>
      </c>
      <c r="C132" s="775">
        <v>32647.96</v>
      </c>
      <c r="D132" s="775">
        <v>2956.96</v>
      </c>
      <c r="E132" s="775">
        <v>1806.7</v>
      </c>
      <c r="F132" s="775">
        <v>6066.6</v>
      </c>
      <c r="G132" s="775">
        <v>4974.42</v>
      </c>
      <c r="H132" s="775">
        <v>10161.950000000001</v>
      </c>
      <c r="I132" s="775">
        <v>8687.75</v>
      </c>
      <c r="J132" s="775">
        <v>10305.469999999999</v>
      </c>
      <c r="K132" s="775">
        <v>8067.59</v>
      </c>
      <c r="L132" s="775">
        <v>15709.1</v>
      </c>
      <c r="M132" s="775">
        <v>22516.799999999999</v>
      </c>
      <c r="N132" s="775">
        <v>27403.41</v>
      </c>
      <c r="O132" s="775">
        <v>46159.39</v>
      </c>
      <c r="P132" s="775">
        <v>55288.65</v>
      </c>
      <c r="Q132" s="775">
        <v>62450.91</v>
      </c>
      <c r="R132" s="775">
        <v>69363.12</v>
      </c>
      <c r="S132" s="775">
        <v>183761.5</v>
      </c>
      <c r="T132" s="775">
        <v>0</v>
      </c>
      <c r="U132" s="775">
        <v>568328.28</v>
      </c>
      <c r="V132" s="334"/>
      <c r="W132" s="488"/>
      <c r="X132" s="44"/>
      <c r="Y132" s="44"/>
      <c r="Z132" s="44"/>
      <c r="AA132" s="44"/>
      <c r="AB132" s="44"/>
      <c r="AC132" s="44"/>
      <c r="AD132" s="44"/>
      <c r="AE132" s="44"/>
      <c r="AF132" s="44"/>
      <c r="AG132" s="44"/>
      <c r="AH132" s="44"/>
      <c r="AI132" s="44"/>
      <c r="AJ132" s="44"/>
      <c r="AK132" s="44"/>
      <c r="AL132" s="44"/>
      <c r="AM132" s="44"/>
      <c r="AN132" s="44"/>
      <c r="AO132" s="44"/>
      <c r="AP132" s="44"/>
      <c r="AQ132" s="44"/>
    </row>
    <row r="133" spans="1:43" ht="15">
      <c r="A133" s="963"/>
      <c r="B133" s="256" t="s">
        <v>1105</v>
      </c>
      <c r="C133" s="775">
        <v>0</v>
      </c>
      <c r="D133" s="775">
        <v>0</v>
      </c>
      <c r="E133" s="775">
        <v>0</v>
      </c>
      <c r="F133" s="775">
        <v>2024</v>
      </c>
      <c r="G133" s="775">
        <v>3889.1</v>
      </c>
      <c r="H133" s="775">
        <v>11638.8</v>
      </c>
      <c r="I133" s="775">
        <v>14027.69</v>
      </c>
      <c r="J133" s="775">
        <v>6728.96</v>
      </c>
      <c r="K133" s="775">
        <v>17590.189999999999</v>
      </c>
      <c r="L133" s="775">
        <v>20800.55</v>
      </c>
      <c r="M133" s="775">
        <v>35811.25</v>
      </c>
      <c r="N133" s="775">
        <v>40032.71</v>
      </c>
      <c r="O133" s="775">
        <v>45043.47</v>
      </c>
      <c r="P133" s="775">
        <v>30586.1</v>
      </c>
      <c r="Q133" s="775">
        <v>20805.400000000001</v>
      </c>
      <c r="R133" s="775">
        <v>18717.04</v>
      </c>
      <c r="S133" s="775">
        <v>23620.69</v>
      </c>
      <c r="T133" s="775">
        <v>0</v>
      </c>
      <c r="U133" s="776">
        <v>291315.95</v>
      </c>
      <c r="V133" s="334"/>
      <c r="W133" s="488"/>
      <c r="X133" s="44"/>
      <c r="Y133" s="44"/>
      <c r="Z133" s="44"/>
      <c r="AA133" s="44"/>
      <c r="AB133" s="44"/>
      <c r="AC133" s="44"/>
      <c r="AD133" s="44"/>
      <c r="AE133" s="44"/>
      <c r="AF133" s="44"/>
      <c r="AG133" s="44"/>
      <c r="AH133" s="44"/>
      <c r="AI133" s="44"/>
      <c r="AJ133" s="44"/>
      <c r="AK133" s="44"/>
      <c r="AL133" s="44"/>
      <c r="AM133" s="44"/>
      <c r="AN133" s="44"/>
      <c r="AO133" s="44"/>
      <c r="AP133" s="44"/>
      <c r="AQ133" s="44"/>
    </row>
    <row r="134" spans="1:43" ht="15">
      <c r="A134" s="963"/>
      <c r="B134" s="256" t="s">
        <v>1247</v>
      </c>
      <c r="C134" s="782">
        <v>3.56</v>
      </c>
      <c r="D134" s="782">
        <v>10.86</v>
      </c>
      <c r="E134" s="782">
        <v>10.86</v>
      </c>
      <c r="F134" s="782">
        <v>0</v>
      </c>
      <c r="G134" s="782">
        <v>7.21</v>
      </c>
      <c r="H134" s="782">
        <v>0</v>
      </c>
      <c r="I134" s="782">
        <v>1238.21</v>
      </c>
      <c r="J134" s="782">
        <v>0</v>
      </c>
      <c r="K134" s="782">
        <v>99.68</v>
      </c>
      <c r="L134" s="782">
        <v>123.83</v>
      </c>
      <c r="M134" s="782">
        <v>0</v>
      </c>
      <c r="N134" s="782">
        <v>5307.76</v>
      </c>
      <c r="O134" s="782">
        <v>24845.94</v>
      </c>
      <c r="P134" s="782">
        <v>112789.88</v>
      </c>
      <c r="Q134" s="782">
        <v>251563</v>
      </c>
      <c r="R134" s="782">
        <v>422367.25</v>
      </c>
      <c r="S134" s="782">
        <v>1364719.04</v>
      </c>
      <c r="T134" s="782">
        <v>0</v>
      </c>
      <c r="U134" s="782">
        <v>2183087.08</v>
      </c>
      <c r="V134" s="334"/>
      <c r="W134" s="488"/>
      <c r="X134" s="44"/>
      <c r="Y134" s="44"/>
      <c r="Z134" s="44"/>
      <c r="AA134" s="44"/>
      <c r="AB134" s="44"/>
      <c r="AC134" s="44"/>
      <c r="AD134" s="44"/>
      <c r="AE134" s="44"/>
      <c r="AF134" s="44"/>
      <c r="AG134" s="44"/>
      <c r="AH134" s="44"/>
      <c r="AI134" s="44"/>
      <c r="AJ134" s="44"/>
      <c r="AK134" s="44"/>
      <c r="AL134" s="44"/>
      <c r="AM134" s="44"/>
      <c r="AN134" s="44"/>
      <c r="AO134" s="44"/>
      <c r="AP134" s="44"/>
      <c r="AQ134" s="44"/>
    </row>
    <row r="135" spans="1:43" ht="15">
      <c r="A135" s="963"/>
      <c r="B135" s="256" t="s">
        <v>1107</v>
      </c>
      <c r="C135" s="782">
        <v>2453.89</v>
      </c>
      <c r="D135" s="782">
        <v>430.98</v>
      </c>
      <c r="E135" s="782">
        <v>343.19</v>
      </c>
      <c r="F135" s="782">
        <v>764.57</v>
      </c>
      <c r="G135" s="782">
        <v>708.4</v>
      </c>
      <c r="H135" s="782">
        <v>752.47</v>
      </c>
      <c r="I135" s="782">
        <v>836.1</v>
      </c>
      <c r="J135" s="782">
        <v>554.52</v>
      </c>
      <c r="K135" s="782">
        <v>2389.56</v>
      </c>
      <c r="L135" s="782">
        <v>761.36</v>
      </c>
      <c r="M135" s="782">
        <v>826.85</v>
      </c>
      <c r="N135" s="782">
        <v>1931.73</v>
      </c>
      <c r="O135" s="782">
        <v>1731.92</v>
      </c>
      <c r="P135" s="782">
        <v>2730.19</v>
      </c>
      <c r="Q135" s="782">
        <v>2210.46</v>
      </c>
      <c r="R135" s="782">
        <v>2215.71</v>
      </c>
      <c r="S135" s="782">
        <v>10288.08</v>
      </c>
      <c r="T135" s="782">
        <v>0</v>
      </c>
      <c r="U135" s="782">
        <v>31929.98</v>
      </c>
      <c r="V135" s="334"/>
      <c r="W135" s="488"/>
      <c r="X135" s="44"/>
      <c r="Y135" s="44"/>
      <c r="Z135" s="44"/>
      <c r="AA135" s="44"/>
      <c r="AB135" s="44"/>
      <c r="AC135" s="44"/>
      <c r="AD135" s="44"/>
      <c r="AE135" s="44"/>
      <c r="AF135" s="44"/>
      <c r="AG135" s="44"/>
      <c r="AH135" s="44"/>
      <c r="AI135" s="44"/>
      <c r="AJ135" s="44"/>
      <c r="AK135" s="44"/>
      <c r="AL135" s="44"/>
      <c r="AM135" s="44"/>
      <c r="AN135" s="44"/>
      <c r="AO135" s="44"/>
      <c r="AP135" s="44"/>
      <c r="AQ135" s="44"/>
    </row>
    <row r="136" spans="1:43" ht="15">
      <c r="A136" s="963"/>
      <c r="B136" s="256" t="s">
        <v>1108</v>
      </c>
      <c r="C136" s="775">
        <v>1991.81</v>
      </c>
      <c r="D136" s="775">
        <v>1629.03</v>
      </c>
      <c r="E136" s="775">
        <v>1066.8</v>
      </c>
      <c r="F136" s="775">
        <v>1143.55</v>
      </c>
      <c r="G136" s="775">
        <v>1503.8</v>
      </c>
      <c r="H136" s="775">
        <v>1738.03</v>
      </c>
      <c r="I136" s="775">
        <v>2065.6799999999998</v>
      </c>
      <c r="J136" s="775">
        <v>2153.54</v>
      </c>
      <c r="K136" s="775">
        <v>2113.27</v>
      </c>
      <c r="L136" s="775">
        <v>2224.96</v>
      </c>
      <c r="M136" s="775">
        <v>2312.71</v>
      </c>
      <c r="N136" s="775">
        <v>2225.4899999999998</v>
      </c>
      <c r="O136" s="775">
        <v>2280.46</v>
      </c>
      <c r="P136" s="775">
        <v>2295.09</v>
      </c>
      <c r="Q136" s="775">
        <v>2010.19</v>
      </c>
      <c r="R136" s="775">
        <v>1161.74</v>
      </c>
      <c r="S136" s="775">
        <v>1657.07</v>
      </c>
      <c r="T136" s="775">
        <v>0</v>
      </c>
      <c r="U136" s="776">
        <v>31573.22</v>
      </c>
      <c r="V136" s="334"/>
      <c r="W136" s="488"/>
      <c r="X136" s="44"/>
      <c r="Y136" s="44"/>
      <c r="Z136" s="44"/>
      <c r="AA136" s="44"/>
      <c r="AB136" s="44"/>
      <c r="AC136" s="44"/>
      <c r="AD136" s="44"/>
      <c r="AE136" s="44"/>
      <c r="AF136" s="44"/>
      <c r="AG136" s="44"/>
      <c r="AH136" s="44"/>
      <c r="AI136" s="44"/>
      <c r="AJ136" s="44"/>
      <c r="AK136" s="44"/>
      <c r="AL136" s="44"/>
      <c r="AM136" s="44"/>
      <c r="AN136" s="44"/>
      <c r="AO136" s="44"/>
      <c r="AP136" s="44"/>
      <c r="AQ136" s="44"/>
    </row>
    <row r="137" spans="1:43" ht="6" customHeight="1">
      <c r="A137" s="963"/>
      <c r="B137" s="256"/>
      <c r="C137" s="782"/>
      <c r="D137" s="782"/>
      <c r="E137" s="782"/>
      <c r="F137" s="782"/>
      <c r="G137" s="782"/>
      <c r="H137" s="782"/>
      <c r="I137" s="782"/>
      <c r="J137" s="782"/>
      <c r="K137" s="782"/>
      <c r="L137" s="782"/>
      <c r="M137" s="782"/>
      <c r="N137" s="782"/>
      <c r="O137" s="782"/>
      <c r="P137" s="782"/>
      <c r="Q137" s="782"/>
      <c r="R137" s="782"/>
      <c r="S137" s="782"/>
      <c r="T137" s="782"/>
      <c r="U137" s="782"/>
      <c r="V137" s="332"/>
      <c r="W137" s="488"/>
      <c r="X137" s="44"/>
      <c r="Y137" s="44"/>
      <c r="Z137" s="44"/>
      <c r="AA137" s="44"/>
      <c r="AB137" s="44"/>
      <c r="AC137" s="44"/>
      <c r="AD137" s="44"/>
      <c r="AE137" s="44"/>
      <c r="AF137" s="44"/>
      <c r="AG137" s="44"/>
      <c r="AH137" s="44"/>
      <c r="AI137" s="44"/>
      <c r="AJ137" s="44"/>
      <c r="AK137" s="44"/>
      <c r="AL137" s="44"/>
      <c r="AM137" s="44"/>
      <c r="AN137" s="44"/>
      <c r="AO137" s="44"/>
      <c r="AP137" s="44"/>
      <c r="AQ137" s="44"/>
    </row>
    <row r="138" spans="1:43" ht="15">
      <c r="A138" s="963"/>
      <c r="B138" s="251" t="s">
        <v>1109</v>
      </c>
      <c r="C138" s="780">
        <v>2932974.44</v>
      </c>
      <c r="D138" s="780">
        <v>2932802.07</v>
      </c>
      <c r="E138" s="780">
        <v>1186773.27</v>
      </c>
      <c r="F138" s="780">
        <v>4270334.2</v>
      </c>
      <c r="G138" s="780">
        <v>14629880.25</v>
      </c>
      <c r="H138" s="780">
        <v>25950680.846999999</v>
      </c>
      <c r="I138" s="780">
        <v>25489637.93</v>
      </c>
      <c r="J138" s="780">
        <v>17955694.528999999</v>
      </c>
      <c r="K138" s="780">
        <v>10593819.540999999</v>
      </c>
      <c r="L138" s="780">
        <v>9339957.1789999995</v>
      </c>
      <c r="M138" s="780">
        <v>11486781.471999999</v>
      </c>
      <c r="N138" s="780">
        <v>13608749.297</v>
      </c>
      <c r="O138" s="780">
        <v>13736407.942</v>
      </c>
      <c r="P138" s="780">
        <v>13818317.093</v>
      </c>
      <c r="Q138" s="780">
        <v>12974328.116</v>
      </c>
      <c r="R138" s="780">
        <v>11075958.385</v>
      </c>
      <c r="S138" s="780">
        <v>16190651.294</v>
      </c>
      <c r="T138" s="780">
        <v>10550.82</v>
      </c>
      <c r="U138" s="774">
        <v>208184298.67500001</v>
      </c>
      <c r="V138" s="325"/>
      <c r="W138" s="488"/>
      <c r="X138" s="254"/>
      <c r="Y138" s="254"/>
      <c r="Z138" s="254"/>
      <c r="AA138" s="254"/>
      <c r="AB138" s="254"/>
      <c r="AC138" s="254"/>
      <c r="AD138" s="254"/>
      <c r="AE138" s="254"/>
      <c r="AF138" s="254"/>
      <c r="AG138" s="254"/>
      <c r="AH138" s="254"/>
      <c r="AI138" s="254"/>
      <c r="AJ138" s="254"/>
      <c r="AK138" s="254"/>
      <c r="AL138" s="254"/>
      <c r="AM138" s="254"/>
      <c r="AN138" s="254"/>
      <c r="AO138" s="254"/>
      <c r="AP138" s="254"/>
      <c r="AQ138" s="254"/>
    </row>
    <row r="139" spans="1:43" ht="15">
      <c r="A139" s="963"/>
      <c r="B139" s="256" t="s">
        <v>1110</v>
      </c>
      <c r="C139" s="782">
        <v>7879.01</v>
      </c>
      <c r="D139" s="782">
        <v>5985.45</v>
      </c>
      <c r="E139" s="782">
        <v>4933.9399999999996</v>
      </c>
      <c r="F139" s="782">
        <v>3828.21</v>
      </c>
      <c r="G139" s="782">
        <v>5338.21</v>
      </c>
      <c r="H139" s="782">
        <v>5450.79</v>
      </c>
      <c r="I139" s="782">
        <v>5806.13</v>
      </c>
      <c r="J139" s="782">
        <v>6459.78</v>
      </c>
      <c r="K139" s="782">
        <v>7670.12</v>
      </c>
      <c r="L139" s="782">
        <v>8190.11</v>
      </c>
      <c r="M139" s="782">
        <v>10084.700000000001</v>
      </c>
      <c r="N139" s="782">
        <v>12529.72</v>
      </c>
      <c r="O139" s="782">
        <v>13334.15</v>
      </c>
      <c r="P139" s="782">
        <v>15866.81</v>
      </c>
      <c r="Q139" s="782">
        <v>13359.19</v>
      </c>
      <c r="R139" s="782">
        <v>11280.79</v>
      </c>
      <c r="S139" s="782">
        <v>15836.09</v>
      </c>
      <c r="T139" s="782">
        <v>0</v>
      </c>
      <c r="U139" s="782">
        <v>153833.20000000001</v>
      </c>
      <c r="V139" s="334"/>
      <c r="W139" s="488"/>
      <c r="X139" s="44"/>
      <c r="Y139" s="44"/>
      <c r="Z139" s="44"/>
      <c r="AA139" s="44"/>
      <c r="AB139" s="44"/>
      <c r="AC139" s="44"/>
      <c r="AD139" s="44"/>
      <c r="AE139" s="44"/>
      <c r="AF139" s="44"/>
      <c r="AG139" s="44"/>
      <c r="AH139" s="44"/>
      <c r="AI139" s="44"/>
      <c r="AJ139" s="44"/>
      <c r="AK139" s="44"/>
      <c r="AL139" s="44"/>
      <c r="AM139" s="44"/>
      <c r="AN139" s="44"/>
      <c r="AO139" s="44"/>
      <c r="AP139" s="44"/>
      <c r="AQ139" s="44"/>
    </row>
    <row r="140" spans="1:43" ht="15">
      <c r="A140" s="963"/>
      <c r="B140" s="256" t="s">
        <v>1248</v>
      </c>
      <c r="C140" s="775">
        <v>23399.53</v>
      </c>
      <c r="D140" s="775">
        <v>40003.120000000003</v>
      </c>
      <c r="E140" s="775">
        <v>38101.65</v>
      </c>
      <c r="F140" s="775">
        <v>23793.53</v>
      </c>
      <c r="G140" s="775">
        <v>23485.86</v>
      </c>
      <c r="H140" s="775">
        <v>30754.427</v>
      </c>
      <c r="I140" s="775">
        <v>27562.07</v>
      </c>
      <c r="J140" s="775">
        <v>43044.159</v>
      </c>
      <c r="K140" s="775">
        <v>56670.790999999997</v>
      </c>
      <c r="L140" s="775">
        <v>98153.358999999997</v>
      </c>
      <c r="M140" s="775">
        <v>167948.79199999999</v>
      </c>
      <c r="N140" s="775">
        <v>1403404.3370000001</v>
      </c>
      <c r="O140" s="775">
        <v>1880898.912</v>
      </c>
      <c r="P140" s="775">
        <v>2103913.7829999998</v>
      </c>
      <c r="Q140" s="775">
        <v>1972027.0360000001</v>
      </c>
      <c r="R140" s="775">
        <v>1519275.325</v>
      </c>
      <c r="S140" s="775">
        <v>1754259.814</v>
      </c>
      <c r="T140" s="775">
        <v>221.34</v>
      </c>
      <c r="U140" s="776">
        <v>11206917.835000001</v>
      </c>
      <c r="V140" s="334"/>
      <c r="W140" s="488"/>
      <c r="X140" s="44"/>
      <c r="Y140" s="44"/>
      <c r="Z140" s="44"/>
      <c r="AA140" s="44"/>
      <c r="AB140" s="44"/>
      <c r="AC140" s="44"/>
      <c r="AD140" s="44"/>
      <c r="AE140" s="44"/>
      <c r="AF140" s="44"/>
      <c r="AG140" s="44"/>
      <c r="AH140" s="44"/>
      <c r="AI140" s="44"/>
      <c r="AJ140" s="44"/>
      <c r="AK140" s="44"/>
      <c r="AL140" s="44"/>
      <c r="AM140" s="44"/>
      <c r="AN140" s="44"/>
      <c r="AO140" s="44"/>
      <c r="AP140" s="44"/>
      <c r="AQ140" s="44"/>
    </row>
    <row r="141" spans="1:43" ht="15">
      <c r="A141" s="963"/>
      <c r="B141" s="256" t="s">
        <v>1249</v>
      </c>
      <c r="C141" s="775">
        <v>0</v>
      </c>
      <c r="D141" s="775">
        <v>168.54</v>
      </c>
      <c r="E141" s="775">
        <v>0</v>
      </c>
      <c r="F141" s="775">
        <v>0</v>
      </c>
      <c r="G141" s="775">
        <v>0</v>
      </c>
      <c r="H141" s="775">
        <v>0</v>
      </c>
      <c r="I141" s="775">
        <v>0</v>
      </c>
      <c r="J141" s="775">
        <v>0</v>
      </c>
      <c r="K141" s="775">
        <v>0</v>
      </c>
      <c r="L141" s="775">
        <v>173.33</v>
      </c>
      <c r="M141" s="775">
        <v>0</v>
      </c>
      <c r="N141" s="775">
        <v>0</v>
      </c>
      <c r="O141" s="775">
        <v>57.64</v>
      </c>
      <c r="P141" s="775">
        <v>35.18</v>
      </c>
      <c r="Q141" s="775">
        <v>0</v>
      </c>
      <c r="R141" s="775">
        <v>31.92</v>
      </c>
      <c r="S141" s="775">
        <v>9.58</v>
      </c>
      <c r="T141" s="775">
        <v>0</v>
      </c>
      <c r="U141" s="776">
        <v>476.19</v>
      </c>
      <c r="V141" s="334"/>
      <c r="W141" s="488"/>
      <c r="X141" s="44"/>
      <c r="Y141" s="44"/>
      <c r="Z141" s="44"/>
      <c r="AA141" s="44"/>
      <c r="AB141" s="44"/>
      <c r="AC141" s="44"/>
      <c r="AD141" s="44"/>
      <c r="AE141" s="44"/>
      <c r="AF141" s="44"/>
      <c r="AG141" s="44"/>
      <c r="AH141" s="44"/>
      <c r="AI141" s="44"/>
      <c r="AJ141" s="44"/>
      <c r="AK141" s="44"/>
      <c r="AL141" s="44"/>
      <c r="AM141" s="44"/>
      <c r="AN141" s="44"/>
      <c r="AO141" s="44"/>
      <c r="AP141" s="44"/>
      <c r="AQ141" s="44"/>
    </row>
    <row r="142" spans="1:43" ht="15">
      <c r="A142" s="963"/>
      <c r="B142" s="256" t="s">
        <v>1113</v>
      </c>
      <c r="C142" s="775">
        <v>230.03</v>
      </c>
      <c r="D142" s="775">
        <v>0</v>
      </c>
      <c r="E142" s="775">
        <v>0</v>
      </c>
      <c r="F142" s="775">
        <v>0</v>
      </c>
      <c r="G142" s="775">
        <v>0</v>
      </c>
      <c r="H142" s="775">
        <v>9.3000000000000007</v>
      </c>
      <c r="I142" s="775">
        <v>0</v>
      </c>
      <c r="J142" s="775">
        <v>0</v>
      </c>
      <c r="K142" s="775">
        <v>0</v>
      </c>
      <c r="L142" s="775">
        <v>0</v>
      </c>
      <c r="M142" s="775">
        <v>0</v>
      </c>
      <c r="N142" s="775">
        <v>0</v>
      </c>
      <c r="O142" s="775">
        <v>0</v>
      </c>
      <c r="P142" s="775">
        <v>0</v>
      </c>
      <c r="Q142" s="775">
        <v>0</v>
      </c>
      <c r="R142" s="775">
        <v>0</v>
      </c>
      <c r="S142" s="775">
        <v>0</v>
      </c>
      <c r="T142" s="775">
        <v>0</v>
      </c>
      <c r="U142" s="776">
        <v>239.33</v>
      </c>
      <c r="V142" s="334"/>
      <c r="W142" s="488"/>
      <c r="X142" s="44"/>
      <c r="Y142" s="44"/>
      <c r="Z142" s="44"/>
      <c r="AA142" s="44"/>
      <c r="AB142" s="44"/>
      <c r="AC142" s="44"/>
      <c r="AD142" s="44"/>
      <c r="AE142" s="44"/>
      <c r="AF142" s="44"/>
      <c r="AG142" s="44"/>
      <c r="AH142" s="44"/>
      <c r="AI142" s="44"/>
      <c r="AJ142" s="44"/>
      <c r="AK142" s="44"/>
      <c r="AL142" s="44"/>
      <c r="AM142" s="44"/>
      <c r="AN142" s="44"/>
      <c r="AO142" s="44"/>
      <c r="AP142" s="44"/>
      <c r="AQ142" s="44"/>
    </row>
    <row r="143" spans="1:43" ht="15">
      <c r="A143" s="963"/>
      <c r="B143" s="256" t="s">
        <v>1250</v>
      </c>
      <c r="C143" s="775">
        <v>0</v>
      </c>
      <c r="D143" s="775">
        <v>0</v>
      </c>
      <c r="E143" s="775">
        <v>131.09</v>
      </c>
      <c r="F143" s="775">
        <v>0</v>
      </c>
      <c r="G143" s="775">
        <v>2939.49</v>
      </c>
      <c r="H143" s="775">
        <v>10024.530000000001</v>
      </c>
      <c r="I143" s="775">
        <v>13033.34</v>
      </c>
      <c r="J143" s="775">
        <v>12508</v>
      </c>
      <c r="K143" s="775">
        <v>4381.2700000000004</v>
      </c>
      <c r="L143" s="775">
        <v>505.94</v>
      </c>
      <c r="M143" s="775">
        <v>0</v>
      </c>
      <c r="N143" s="775">
        <v>0</v>
      </c>
      <c r="O143" s="775">
        <v>0</v>
      </c>
      <c r="P143" s="775">
        <v>0</v>
      </c>
      <c r="Q143" s="775">
        <v>0</v>
      </c>
      <c r="R143" s="775">
        <v>0</v>
      </c>
      <c r="S143" s="775">
        <v>0</v>
      </c>
      <c r="T143" s="775">
        <v>0</v>
      </c>
      <c r="U143" s="776">
        <v>43523.66</v>
      </c>
      <c r="V143" s="334"/>
      <c r="W143" s="488"/>
      <c r="X143" s="44"/>
      <c r="Y143" s="44"/>
      <c r="Z143" s="44"/>
      <c r="AA143" s="44"/>
      <c r="AB143" s="44"/>
      <c r="AC143" s="44"/>
      <c r="AD143" s="44"/>
      <c r="AE143" s="44"/>
      <c r="AF143" s="44"/>
      <c r="AG143" s="44"/>
      <c r="AH143" s="44"/>
      <c r="AI143" s="44"/>
      <c r="AJ143" s="44"/>
      <c r="AK143" s="44"/>
      <c r="AL143" s="44"/>
      <c r="AM143" s="44"/>
      <c r="AN143" s="44"/>
      <c r="AO143" s="44"/>
      <c r="AP143" s="44"/>
      <c r="AQ143" s="44"/>
    </row>
    <row r="144" spans="1:43" ht="15">
      <c r="A144" s="963"/>
      <c r="B144" s="256" t="s">
        <v>1115</v>
      </c>
      <c r="C144" s="782">
        <v>2391602.2599999998</v>
      </c>
      <c r="D144" s="782">
        <v>2706813.59</v>
      </c>
      <c r="E144" s="782">
        <v>974134.78</v>
      </c>
      <c r="F144" s="782">
        <v>3863391.12</v>
      </c>
      <c r="G144" s="782">
        <v>13757627.57</v>
      </c>
      <c r="H144" s="782">
        <v>24954908.59</v>
      </c>
      <c r="I144" s="782">
        <v>24500329.59</v>
      </c>
      <c r="J144" s="782">
        <v>16851753.199999999</v>
      </c>
      <c r="K144" s="782">
        <v>9225101.1899999995</v>
      </c>
      <c r="L144" s="782">
        <v>7828441.8499999996</v>
      </c>
      <c r="M144" s="782">
        <v>9599584.4800000004</v>
      </c>
      <c r="N144" s="782">
        <v>10016344.15</v>
      </c>
      <c r="O144" s="782">
        <v>9140861.9900000002</v>
      </c>
      <c r="P144" s="782">
        <v>8227822.2800000003</v>
      </c>
      <c r="Q144" s="782">
        <v>6902045.71</v>
      </c>
      <c r="R144" s="782">
        <v>5125567.49</v>
      </c>
      <c r="S144" s="782">
        <v>4926664.5</v>
      </c>
      <c r="T144" s="782">
        <v>10255.950000000001</v>
      </c>
      <c r="U144" s="782">
        <v>161003250.28999999</v>
      </c>
      <c r="V144" s="334"/>
      <c r="W144" s="488"/>
      <c r="X144" s="44"/>
      <c r="Y144" s="44"/>
      <c r="Z144" s="44"/>
      <c r="AA144" s="44"/>
      <c r="AB144" s="44"/>
      <c r="AC144" s="44"/>
      <c r="AD144" s="44"/>
      <c r="AE144" s="44"/>
      <c r="AF144" s="44"/>
      <c r="AG144" s="44"/>
      <c r="AH144" s="44"/>
      <c r="AI144" s="44"/>
      <c r="AJ144" s="44"/>
      <c r="AK144" s="44"/>
      <c r="AL144" s="44"/>
      <c r="AM144" s="44"/>
      <c r="AN144" s="44"/>
      <c r="AO144" s="44"/>
      <c r="AP144" s="44"/>
      <c r="AQ144" s="44"/>
    </row>
    <row r="145" spans="1:43" ht="15">
      <c r="A145" s="963"/>
      <c r="B145" s="256" t="s">
        <v>1117</v>
      </c>
      <c r="C145" s="775">
        <v>475832.11</v>
      </c>
      <c r="D145" s="775">
        <v>125632.75</v>
      </c>
      <c r="E145" s="775">
        <v>86619.8</v>
      </c>
      <c r="F145" s="775">
        <v>276715.45</v>
      </c>
      <c r="G145" s="775">
        <v>655379.15</v>
      </c>
      <c r="H145" s="775">
        <v>666508.18000000005</v>
      </c>
      <c r="I145" s="775">
        <v>679085.86</v>
      </c>
      <c r="J145" s="775">
        <v>832615.93</v>
      </c>
      <c r="K145" s="775">
        <v>1135687.96</v>
      </c>
      <c r="L145" s="775">
        <v>1239613.92</v>
      </c>
      <c r="M145" s="775">
        <v>1555539.27</v>
      </c>
      <c r="N145" s="775">
        <v>2010664.68</v>
      </c>
      <c r="O145" s="775">
        <v>2532114.1</v>
      </c>
      <c r="P145" s="775">
        <v>3283319.11</v>
      </c>
      <c r="Q145" s="775">
        <v>3908500.17</v>
      </c>
      <c r="R145" s="775">
        <v>4242808.5599999996</v>
      </c>
      <c r="S145" s="775">
        <v>9053100.1600000001</v>
      </c>
      <c r="T145" s="775">
        <v>0</v>
      </c>
      <c r="U145" s="776">
        <v>32759737.16</v>
      </c>
      <c r="V145" s="334"/>
      <c r="W145" s="488"/>
      <c r="X145" s="44"/>
      <c r="Y145" s="44"/>
      <c r="Z145" s="44"/>
      <c r="AA145" s="44"/>
      <c r="AB145" s="44"/>
      <c r="AC145" s="44"/>
      <c r="AD145" s="44"/>
      <c r="AE145" s="44"/>
      <c r="AF145" s="44"/>
      <c r="AG145" s="44"/>
      <c r="AH145" s="44"/>
      <c r="AI145" s="44"/>
      <c r="AJ145" s="44"/>
      <c r="AK145" s="44"/>
      <c r="AL145" s="44"/>
      <c r="AM145" s="44"/>
      <c r="AN145" s="44"/>
      <c r="AO145" s="44"/>
      <c r="AP145" s="44"/>
      <c r="AQ145" s="44"/>
    </row>
    <row r="146" spans="1:43" ht="15">
      <c r="A146" s="963"/>
      <c r="B146" s="256" t="s">
        <v>1116</v>
      </c>
      <c r="C146" s="782">
        <v>34031.5</v>
      </c>
      <c r="D146" s="782">
        <v>54198.62</v>
      </c>
      <c r="E146" s="782">
        <v>82852.009999999995</v>
      </c>
      <c r="F146" s="782">
        <v>102605.89</v>
      </c>
      <c r="G146" s="782">
        <v>185109.97</v>
      </c>
      <c r="H146" s="782">
        <v>283025.03000000003</v>
      </c>
      <c r="I146" s="782">
        <v>263820.94</v>
      </c>
      <c r="J146" s="782">
        <v>209313.46</v>
      </c>
      <c r="K146" s="782">
        <v>164308.21</v>
      </c>
      <c r="L146" s="782">
        <v>164878.67000000001</v>
      </c>
      <c r="M146" s="782">
        <v>153624.23000000001</v>
      </c>
      <c r="N146" s="782">
        <v>165806.41</v>
      </c>
      <c r="O146" s="782">
        <v>169141.15</v>
      </c>
      <c r="P146" s="782">
        <v>187359.93</v>
      </c>
      <c r="Q146" s="782">
        <v>178396.01</v>
      </c>
      <c r="R146" s="782">
        <v>176994.3</v>
      </c>
      <c r="S146" s="782">
        <v>440781.15</v>
      </c>
      <c r="T146" s="782">
        <v>73.53</v>
      </c>
      <c r="U146" s="782">
        <v>3016321.01</v>
      </c>
      <c r="V146" s="334"/>
      <c r="W146" s="488"/>
      <c r="X146" s="44"/>
      <c r="Y146" s="44"/>
      <c r="Z146" s="44"/>
      <c r="AA146" s="44"/>
      <c r="AB146" s="44"/>
      <c r="AC146" s="44"/>
      <c r="AD146" s="44"/>
      <c r="AE146" s="44"/>
      <c r="AF146" s="44"/>
      <c r="AG146" s="44"/>
      <c r="AH146" s="44"/>
      <c r="AI146" s="44"/>
      <c r="AJ146" s="44"/>
      <c r="AK146" s="44"/>
      <c r="AL146" s="44"/>
      <c r="AM146" s="44"/>
      <c r="AN146" s="44"/>
      <c r="AO146" s="44"/>
      <c r="AP146" s="44"/>
      <c r="AQ146" s="44"/>
    </row>
    <row r="147" spans="1:43" ht="5.25" customHeight="1">
      <c r="A147" s="456"/>
      <c r="B147" s="373"/>
      <c r="C147" s="782"/>
      <c r="D147" s="782"/>
      <c r="E147" s="782"/>
      <c r="F147" s="782"/>
      <c r="G147" s="782"/>
      <c r="H147" s="782"/>
      <c r="I147" s="782"/>
      <c r="J147" s="782"/>
      <c r="K147" s="782"/>
      <c r="L147" s="782"/>
      <c r="M147" s="782"/>
      <c r="N147" s="782"/>
      <c r="O147" s="782"/>
      <c r="P147" s="782"/>
      <c r="Q147" s="782"/>
      <c r="R147" s="782"/>
      <c r="S147" s="782"/>
      <c r="T147" s="782"/>
      <c r="U147" s="782"/>
      <c r="V147" s="325"/>
      <c r="W147" s="301"/>
      <c r="X147" s="44"/>
      <c r="Y147" s="44"/>
      <c r="Z147" s="44"/>
      <c r="AA147" s="44"/>
      <c r="AB147" s="44"/>
      <c r="AC147" s="44"/>
      <c r="AD147" s="44"/>
      <c r="AE147" s="44"/>
      <c r="AF147" s="44"/>
      <c r="AG147" s="44"/>
      <c r="AH147" s="44"/>
      <c r="AI147" s="44"/>
      <c r="AJ147" s="44"/>
      <c r="AK147" s="44"/>
      <c r="AL147" s="44"/>
      <c r="AM147" s="44"/>
      <c r="AN147" s="44"/>
      <c r="AO147" s="44"/>
      <c r="AP147" s="44"/>
      <c r="AQ147" s="44"/>
    </row>
    <row r="148" spans="1:43" ht="15">
      <c r="A148" s="439"/>
      <c r="B148" s="295" t="s">
        <v>26</v>
      </c>
      <c r="C148" s="773">
        <v>36078995.230999999</v>
      </c>
      <c r="D148" s="773">
        <v>21800455.206</v>
      </c>
      <c r="E148" s="773">
        <v>16951662.467</v>
      </c>
      <c r="F148" s="773">
        <v>28030081.318999998</v>
      </c>
      <c r="G148" s="773">
        <v>49231139.931000002</v>
      </c>
      <c r="H148" s="773">
        <v>71129224.353</v>
      </c>
      <c r="I148" s="773">
        <v>68914442.364999995</v>
      </c>
      <c r="J148" s="773">
        <v>59111342.284000002</v>
      </c>
      <c r="K148" s="773">
        <v>49458199.537</v>
      </c>
      <c r="L148" s="773">
        <v>51997340.171999998</v>
      </c>
      <c r="M148" s="773">
        <v>58974761.178999998</v>
      </c>
      <c r="N148" s="773">
        <v>61861074.987000003</v>
      </c>
      <c r="O148" s="773">
        <v>60188254.590000004</v>
      </c>
      <c r="P148" s="773">
        <v>59546042.770000003</v>
      </c>
      <c r="Q148" s="773">
        <v>54357673.601000004</v>
      </c>
      <c r="R148" s="773">
        <v>43096824.478</v>
      </c>
      <c r="S148" s="773">
        <v>57138492.001999997</v>
      </c>
      <c r="T148" s="773">
        <v>38706.224999999999</v>
      </c>
      <c r="U148" s="783">
        <v>847904712.69700003</v>
      </c>
      <c r="V148" s="487"/>
      <c r="W148" s="300"/>
      <c r="X148" s="254"/>
      <c r="Y148" s="254"/>
      <c r="Z148" s="254"/>
      <c r="AA148" s="254"/>
      <c r="AB148" s="254"/>
      <c r="AC148" s="254"/>
      <c r="AD148" s="254"/>
      <c r="AE148" s="254"/>
      <c r="AF148" s="254"/>
      <c r="AG148" s="254"/>
      <c r="AH148" s="254"/>
      <c r="AI148" s="254"/>
      <c r="AJ148" s="254"/>
      <c r="AK148" s="254"/>
      <c r="AL148" s="254"/>
      <c r="AM148" s="254"/>
      <c r="AN148" s="254"/>
      <c r="AO148" s="254"/>
      <c r="AP148" s="254"/>
      <c r="AQ148" s="254"/>
    </row>
    <row r="149" spans="1:43">
      <c r="V149" s="301"/>
      <c r="W149" s="487"/>
      <c r="X149" s="41"/>
      <c r="Y149" s="41"/>
      <c r="Z149" s="41"/>
      <c r="AA149" s="41"/>
      <c r="AB149" s="41"/>
      <c r="AC149" s="41"/>
      <c r="AD149" s="41"/>
      <c r="AE149" s="41"/>
      <c r="AF149" s="41"/>
      <c r="AG149" s="41"/>
      <c r="AH149" s="41"/>
      <c r="AI149" s="41"/>
      <c r="AJ149" s="41"/>
      <c r="AK149" s="41"/>
      <c r="AL149" s="41"/>
      <c r="AM149" s="41"/>
      <c r="AN149" s="41"/>
      <c r="AO149" s="41"/>
      <c r="AP149" s="41"/>
      <c r="AQ149" s="41"/>
    </row>
    <row r="150" spans="1:43">
      <c r="A150" s="272" t="s">
        <v>845</v>
      </c>
      <c r="V150" s="301"/>
      <c r="W150" s="301"/>
      <c r="X150" s="41"/>
      <c r="Y150" s="41"/>
      <c r="Z150" s="41"/>
      <c r="AA150" s="41"/>
      <c r="AB150" s="41"/>
      <c r="AC150" s="41"/>
      <c r="AD150" s="41"/>
      <c r="AE150" s="41"/>
      <c r="AF150" s="41"/>
      <c r="AG150" s="41"/>
      <c r="AH150" s="41"/>
      <c r="AI150" s="41"/>
      <c r="AJ150" s="41"/>
      <c r="AK150" s="41"/>
      <c r="AL150" s="41"/>
      <c r="AM150" s="41"/>
      <c r="AN150" s="41"/>
      <c r="AO150" s="41">
        <f>+AO149-AO148</f>
        <v>0</v>
      </c>
      <c r="AP150" s="41">
        <f>+AP149-AP148</f>
        <v>0</v>
      </c>
    </row>
    <row r="151" spans="1:43">
      <c r="A151" s="5" t="s">
        <v>1665</v>
      </c>
      <c r="B151" s="459"/>
      <c r="V151" s="301"/>
      <c r="W151" s="301"/>
    </row>
    <row r="152" spans="1:43" ht="14.25" customHeight="1">
      <c r="V152" s="301"/>
      <c r="W152" s="301"/>
    </row>
    <row r="153" spans="1:43">
      <c r="V153" s="301"/>
      <c r="W153" s="301"/>
    </row>
    <row r="154" spans="1:43">
      <c r="V154" s="301"/>
      <c r="W154" s="301"/>
    </row>
    <row r="155" spans="1:43">
      <c r="V155" s="301"/>
      <c r="W155" s="301"/>
    </row>
  </sheetData>
  <mergeCells count="19">
    <mergeCell ref="A79:U79"/>
    <mergeCell ref="A1:U1"/>
    <mergeCell ref="A2:U2"/>
    <mergeCell ref="A3:U3"/>
    <mergeCell ref="A4:U4"/>
    <mergeCell ref="A6:A7"/>
    <mergeCell ref="B6:B7"/>
    <mergeCell ref="C6:S6"/>
    <mergeCell ref="U6:U7"/>
    <mergeCell ref="A8:A71"/>
    <mergeCell ref="A75:U75"/>
    <mergeCell ref="A76:U76"/>
    <mergeCell ref="A77:U77"/>
    <mergeCell ref="A78:U78"/>
    <mergeCell ref="A81:A82"/>
    <mergeCell ref="B81:B82"/>
    <mergeCell ref="C81:S81"/>
    <mergeCell ref="U81:U82"/>
    <mergeCell ref="A83:A146"/>
  </mergeCells>
  <hyperlinks>
    <hyperlink ref="B1:U1" location="'Seccion D MLE'!A4" display="TABLA D04A1"/>
    <hyperlink ref="B75:U75" location="'Seccion D MLE'!A4" display="TABLA D04A2"/>
    <hyperlink ref="A1:U1" location="'Sección D'!A1" display="TABLA D04c1"/>
    <hyperlink ref="A75:U75" location="'Sección D'!A1" display="TABLA D04c2"/>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4"/>
  <sheetViews>
    <sheetView showGridLines="0" zoomScale="90" zoomScaleNormal="90" workbookViewId="0">
      <selection sqref="A1:U1"/>
    </sheetView>
  </sheetViews>
  <sheetFormatPr baseColWidth="10" defaultColWidth="11.42578125" defaultRowHeight="14.25"/>
  <cols>
    <col min="1" max="1" width="8.140625" style="27" customWidth="1"/>
    <col min="2" max="2" width="48.140625" style="27" customWidth="1"/>
    <col min="3" max="3" width="16.85546875" style="27" bestFit="1" customWidth="1"/>
    <col min="4" max="5" width="15.85546875" style="27" bestFit="1" customWidth="1"/>
    <col min="6" max="6" width="16.42578125" style="27" bestFit="1" customWidth="1"/>
    <col min="7" max="7" width="17.28515625" style="27" bestFit="1" customWidth="1"/>
    <col min="8" max="9" width="16.85546875" style="27" bestFit="1" customWidth="1"/>
    <col min="10" max="10" width="17.28515625" style="27" bestFit="1" customWidth="1"/>
    <col min="11" max="11" width="16.42578125" style="27" bestFit="1" customWidth="1"/>
    <col min="12" max="12" width="17.28515625" style="27" bestFit="1" customWidth="1"/>
    <col min="13" max="14" width="16.85546875" style="27" bestFit="1" customWidth="1"/>
    <col min="15" max="15" width="17.28515625" style="27" bestFit="1" customWidth="1"/>
    <col min="16" max="17" width="16.85546875" style="27" bestFit="1" customWidth="1"/>
    <col min="18" max="19" width="17.28515625" style="27" bestFit="1" customWidth="1"/>
    <col min="20" max="20" width="15" style="27" bestFit="1" customWidth="1"/>
    <col min="21" max="21" width="18.28515625" style="27" bestFit="1" customWidth="1"/>
    <col min="22" max="22" width="15.5703125" style="27" bestFit="1" customWidth="1"/>
    <col min="23" max="23" width="48.28515625" style="27" bestFit="1" customWidth="1"/>
    <col min="24" max="24" width="19" style="27" bestFit="1" customWidth="1"/>
    <col min="25" max="27" width="17.7109375" style="27" bestFit="1" customWidth="1"/>
    <col min="28" max="41" width="19" style="27" bestFit="1" customWidth="1"/>
    <col min="42" max="42" width="16.140625" style="27" bestFit="1" customWidth="1"/>
    <col min="43" max="43" width="20" style="27" bestFit="1" customWidth="1"/>
    <col min="44" max="16384" width="11.42578125" style="27"/>
  </cols>
  <sheetData>
    <row r="1" spans="1:24" ht="15">
      <c r="A1" s="881" t="s">
        <v>1315</v>
      </c>
      <c r="B1" s="881"/>
      <c r="C1" s="881"/>
      <c r="D1" s="881"/>
      <c r="E1" s="881"/>
      <c r="F1" s="881"/>
      <c r="G1" s="881"/>
      <c r="H1" s="881"/>
      <c r="I1" s="881"/>
      <c r="J1" s="881"/>
      <c r="K1" s="881"/>
      <c r="L1" s="881"/>
      <c r="M1" s="881"/>
      <c r="N1" s="881"/>
      <c r="O1" s="881"/>
      <c r="P1" s="881"/>
      <c r="Q1" s="881"/>
      <c r="R1" s="881"/>
      <c r="S1" s="881"/>
      <c r="T1" s="881"/>
      <c r="U1" s="881"/>
    </row>
    <row r="2" spans="1:24">
      <c r="A2" s="912" t="s">
        <v>1238</v>
      </c>
      <c r="B2" s="912"/>
      <c r="C2" s="912"/>
      <c r="D2" s="912"/>
      <c r="E2" s="912"/>
      <c r="F2" s="912"/>
      <c r="G2" s="912"/>
      <c r="H2" s="912"/>
      <c r="I2" s="912"/>
      <c r="J2" s="912"/>
      <c r="K2" s="912"/>
      <c r="L2" s="912"/>
      <c r="M2" s="912"/>
      <c r="N2" s="912"/>
      <c r="O2" s="912"/>
      <c r="P2" s="912"/>
      <c r="Q2" s="912"/>
      <c r="R2" s="912"/>
      <c r="S2" s="912"/>
      <c r="T2" s="912"/>
      <c r="U2" s="912"/>
    </row>
    <row r="3" spans="1:24">
      <c r="A3" s="913" t="s">
        <v>1239</v>
      </c>
      <c r="B3" s="913"/>
      <c r="C3" s="913"/>
      <c r="D3" s="913"/>
      <c r="E3" s="913"/>
      <c r="F3" s="913"/>
      <c r="G3" s="913"/>
      <c r="H3" s="913"/>
      <c r="I3" s="913"/>
      <c r="J3" s="913"/>
      <c r="K3" s="913"/>
      <c r="L3" s="913"/>
      <c r="M3" s="913"/>
      <c r="N3" s="913"/>
      <c r="O3" s="913"/>
      <c r="P3" s="913"/>
      <c r="Q3" s="913"/>
      <c r="R3" s="913"/>
      <c r="S3" s="913"/>
      <c r="T3" s="913"/>
      <c r="U3" s="913"/>
    </row>
    <row r="4" spans="1:24">
      <c r="A4" s="913" t="s">
        <v>1261</v>
      </c>
      <c r="B4" s="913"/>
      <c r="C4" s="913"/>
      <c r="D4" s="913"/>
      <c r="E4" s="913"/>
      <c r="F4" s="913"/>
      <c r="G4" s="913"/>
      <c r="H4" s="913"/>
      <c r="I4" s="913"/>
      <c r="J4" s="913"/>
      <c r="K4" s="913"/>
      <c r="L4" s="913"/>
      <c r="M4" s="913"/>
      <c r="N4" s="913"/>
      <c r="O4" s="913"/>
      <c r="P4" s="913"/>
      <c r="Q4" s="913"/>
      <c r="R4" s="913"/>
      <c r="S4" s="913"/>
      <c r="T4" s="913"/>
      <c r="U4" s="913"/>
    </row>
    <row r="5" spans="1:24" ht="15" thickBot="1">
      <c r="A5" s="144"/>
      <c r="B5" s="144"/>
      <c r="C5" s="144"/>
      <c r="D5" s="144"/>
      <c r="E5" s="144"/>
      <c r="F5" s="144"/>
      <c r="G5" s="144"/>
      <c r="H5" s="144"/>
      <c r="I5" s="144"/>
      <c r="J5" s="144"/>
      <c r="K5" s="144"/>
      <c r="L5" s="144"/>
      <c r="M5" s="144"/>
      <c r="N5" s="144"/>
      <c r="O5" s="144"/>
      <c r="P5" s="144"/>
      <c r="Q5" s="144"/>
      <c r="R5" s="144"/>
      <c r="S5" s="144"/>
      <c r="T5" s="144"/>
      <c r="U5" s="144"/>
    </row>
    <row r="6" spans="1:24">
      <c r="A6" s="959" t="s">
        <v>1240</v>
      </c>
      <c r="B6" s="959" t="s">
        <v>1241</v>
      </c>
      <c r="C6" s="961" t="s">
        <v>1242</v>
      </c>
      <c r="D6" s="961"/>
      <c r="E6" s="961"/>
      <c r="F6" s="961"/>
      <c r="G6" s="961"/>
      <c r="H6" s="961"/>
      <c r="I6" s="961"/>
      <c r="J6" s="961"/>
      <c r="K6" s="961"/>
      <c r="L6" s="961"/>
      <c r="M6" s="961"/>
      <c r="N6" s="961"/>
      <c r="O6" s="961"/>
      <c r="P6" s="961"/>
      <c r="Q6" s="961"/>
      <c r="R6" s="961"/>
      <c r="S6" s="961"/>
      <c r="T6" s="453"/>
      <c r="U6" s="959" t="s">
        <v>108</v>
      </c>
      <c r="W6" s="44"/>
      <c r="X6" s="41"/>
    </row>
    <row r="7" spans="1:24">
      <c r="A7" s="960"/>
      <c r="B7" s="960"/>
      <c r="C7" s="454" t="s">
        <v>1243</v>
      </c>
      <c r="D7" s="454" t="s">
        <v>1244</v>
      </c>
      <c r="E7" s="454" t="s">
        <v>11</v>
      </c>
      <c r="F7" s="454" t="s">
        <v>12</v>
      </c>
      <c r="G7" s="454" t="s">
        <v>13</v>
      </c>
      <c r="H7" s="454" t="s">
        <v>14</v>
      </c>
      <c r="I7" s="454" t="s">
        <v>15</v>
      </c>
      <c r="J7" s="454" t="s">
        <v>16</v>
      </c>
      <c r="K7" s="454" t="s">
        <v>17</v>
      </c>
      <c r="L7" s="454" t="s">
        <v>18</v>
      </c>
      <c r="M7" s="454" t="s">
        <v>19</v>
      </c>
      <c r="N7" s="454" t="s">
        <v>20</v>
      </c>
      <c r="O7" s="454" t="s">
        <v>21</v>
      </c>
      <c r="P7" s="454" t="s">
        <v>22</v>
      </c>
      <c r="Q7" s="454" t="s">
        <v>23</v>
      </c>
      <c r="R7" s="454" t="s">
        <v>24</v>
      </c>
      <c r="S7" s="454" t="s">
        <v>867</v>
      </c>
      <c r="T7" s="455" t="s">
        <v>1245</v>
      </c>
      <c r="U7" s="960"/>
      <c r="V7" s="265"/>
      <c r="W7" s="44"/>
      <c r="X7" s="41"/>
    </row>
    <row r="8" spans="1:24" ht="15" customHeight="1">
      <c r="A8" s="962" t="s">
        <v>7</v>
      </c>
      <c r="B8" s="251" t="s">
        <v>1059</v>
      </c>
      <c r="C8" s="352">
        <f>SUM(C9:C11)</f>
        <v>889192</v>
      </c>
      <c r="D8" s="352">
        <f t="shared" ref="D8:S8" si="0">SUM(D9:D11)</f>
        <v>390673</v>
      </c>
      <c r="E8" s="352">
        <f t="shared" si="0"/>
        <v>262268</v>
      </c>
      <c r="F8" s="352">
        <f t="shared" si="0"/>
        <v>384165</v>
      </c>
      <c r="G8" s="352">
        <f t="shared" si="0"/>
        <v>709959</v>
      </c>
      <c r="H8" s="352">
        <f t="shared" si="0"/>
        <v>1006808</v>
      </c>
      <c r="I8" s="352">
        <f t="shared" si="0"/>
        <v>922931</v>
      </c>
      <c r="J8" s="352">
        <f t="shared" si="0"/>
        <v>809759</v>
      </c>
      <c r="K8" s="352">
        <f t="shared" si="0"/>
        <v>688644</v>
      </c>
      <c r="L8" s="352">
        <f t="shared" si="0"/>
        <v>674593</v>
      </c>
      <c r="M8" s="352">
        <f t="shared" si="0"/>
        <v>707462</v>
      </c>
      <c r="N8" s="352">
        <f t="shared" si="0"/>
        <v>635910</v>
      </c>
      <c r="O8" s="352">
        <f t="shared" si="0"/>
        <v>577698</v>
      </c>
      <c r="P8" s="352">
        <f t="shared" si="0"/>
        <v>540824</v>
      </c>
      <c r="Q8" s="352">
        <f t="shared" si="0"/>
        <v>496799</v>
      </c>
      <c r="R8" s="352">
        <f t="shared" si="0"/>
        <v>390261</v>
      </c>
      <c r="S8" s="352">
        <f t="shared" si="0"/>
        <v>542792</v>
      </c>
      <c r="T8" s="352">
        <f>SUM(T9:T11)</f>
        <v>23</v>
      </c>
      <c r="U8" s="352">
        <f>SUM(C8:T8)</f>
        <v>10630761</v>
      </c>
      <c r="V8" s="265"/>
      <c r="W8" s="254"/>
      <c r="X8" s="41"/>
    </row>
    <row r="9" spans="1:24" ht="15">
      <c r="A9" s="963"/>
      <c r="B9" s="256" t="s">
        <v>1060</v>
      </c>
      <c r="C9" s="32">
        <v>886240</v>
      </c>
      <c r="D9" s="32">
        <v>390171</v>
      </c>
      <c r="E9" s="32">
        <v>262025</v>
      </c>
      <c r="F9" s="32">
        <v>383705</v>
      </c>
      <c r="G9" s="32">
        <v>709108</v>
      </c>
      <c r="H9" s="32">
        <v>1005596</v>
      </c>
      <c r="I9" s="32">
        <v>921506</v>
      </c>
      <c r="J9" s="32">
        <v>808266</v>
      </c>
      <c r="K9" s="32">
        <v>687245</v>
      </c>
      <c r="L9" s="32">
        <v>673299</v>
      </c>
      <c r="M9" s="32">
        <v>705628</v>
      </c>
      <c r="N9" s="32">
        <v>633839</v>
      </c>
      <c r="O9" s="32">
        <v>575071</v>
      </c>
      <c r="P9" s="32">
        <v>537184</v>
      </c>
      <c r="Q9" s="32">
        <v>492917</v>
      </c>
      <c r="R9" s="32">
        <v>385454</v>
      </c>
      <c r="S9" s="32">
        <v>525870</v>
      </c>
      <c r="T9" s="32">
        <v>22</v>
      </c>
      <c r="U9" s="32">
        <f t="shared" ref="U9:U71" si="1">SUM(C9:T9)</f>
        <v>10583146</v>
      </c>
      <c r="V9" s="265"/>
      <c r="W9" s="254"/>
      <c r="X9" s="41"/>
    </row>
    <row r="10" spans="1:24" ht="15">
      <c r="A10" s="963"/>
      <c r="B10" s="256" t="s">
        <v>1061</v>
      </c>
      <c r="C10" s="32">
        <v>94</v>
      </c>
      <c r="D10" s="32">
        <v>64</v>
      </c>
      <c r="E10" s="32">
        <v>59</v>
      </c>
      <c r="F10" s="32">
        <v>53</v>
      </c>
      <c r="G10" s="32">
        <v>118</v>
      </c>
      <c r="H10" s="32">
        <v>124</v>
      </c>
      <c r="I10" s="32">
        <v>189</v>
      </c>
      <c r="J10" s="32">
        <v>172</v>
      </c>
      <c r="K10" s="32">
        <v>273</v>
      </c>
      <c r="L10" s="32">
        <v>220</v>
      </c>
      <c r="M10" s="32">
        <v>248</v>
      </c>
      <c r="N10" s="32">
        <v>336</v>
      </c>
      <c r="O10" s="32">
        <v>391</v>
      </c>
      <c r="P10" s="32">
        <v>472</v>
      </c>
      <c r="Q10" s="32">
        <v>593</v>
      </c>
      <c r="R10" s="32">
        <v>757</v>
      </c>
      <c r="S10" s="32">
        <v>6354</v>
      </c>
      <c r="T10" s="32">
        <v>0</v>
      </c>
      <c r="U10" s="32">
        <f t="shared" si="1"/>
        <v>10517</v>
      </c>
      <c r="V10" s="265"/>
      <c r="W10" s="254"/>
    </row>
    <row r="11" spans="1:24" ht="15">
      <c r="A11" s="963"/>
      <c r="B11" s="256" t="s">
        <v>1062</v>
      </c>
      <c r="C11" s="32">
        <v>2858</v>
      </c>
      <c r="D11" s="32">
        <v>438</v>
      </c>
      <c r="E11" s="32">
        <v>184</v>
      </c>
      <c r="F11" s="32">
        <v>407</v>
      </c>
      <c r="G11" s="32">
        <v>733</v>
      </c>
      <c r="H11" s="32">
        <v>1088</v>
      </c>
      <c r="I11" s="32">
        <v>1236</v>
      </c>
      <c r="J11" s="32">
        <v>1321</v>
      </c>
      <c r="K11" s="32">
        <v>1126</v>
      </c>
      <c r="L11" s="32">
        <v>1074</v>
      </c>
      <c r="M11" s="32">
        <v>1586</v>
      </c>
      <c r="N11" s="32">
        <v>1735</v>
      </c>
      <c r="O11" s="32">
        <v>2236</v>
      </c>
      <c r="P11" s="32">
        <v>3168</v>
      </c>
      <c r="Q11" s="32">
        <v>3289</v>
      </c>
      <c r="R11" s="32">
        <v>4050</v>
      </c>
      <c r="S11" s="32">
        <v>10568</v>
      </c>
      <c r="T11" s="32">
        <v>1</v>
      </c>
      <c r="U11" s="32">
        <f t="shared" si="1"/>
        <v>37098</v>
      </c>
      <c r="V11" s="265"/>
      <c r="W11" s="254"/>
      <c r="X11" s="41"/>
    </row>
    <row r="12" spans="1:24" ht="6" customHeight="1">
      <c r="A12" s="963"/>
      <c r="B12" s="256"/>
      <c r="C12" s="31"/>
      <c r="D12" s="31"/>
      <c r="E12" s="31"/>
      <c r="F12" s="31"/>
      <c r="G12" s="31"/>
      <c r="H12" s="31"/>
      <c r="I12" s="31"/>
      <c r="J12" s="31"/>
      <c r="K12" s="31"/>
      <c r="L12" s="31"/>
      <c r="M12" s="31"/>
      <c r="N12" s="31"/>
      <c r="O12" s="31"/>
      <c r="P12" s="31"/>
      <c r="Q12" s="31"/>
      <c r="R12" s="31"/>
      <c r="S12" s="31"/>
      <c r="T12" s="31"/>
      <c r="U12" s="352"/>
      <c r="V12" s="265"/>
      <c r="W12" s="254"/>
      <c r="X12" s="41"/>
    </row>
    <row r="13" spans="1:24" ht="15">
      <c r="A13" s="963"/>
      <c r="B13" s="251" t="s">
        <v>1063</v>
      </c>
      <c r="C13" s="352">
        <f>SUM(C14:C16)</f>
        <v>380064</v>
      </c>
      <c r="D13" s="352">
        <f t="shared" ref="D13:S13" si="2">SUM(D14:D16)</f>
        <v>292472</v>
      </c>
      <c r="E13" s="352">
        <f t="shared" si="2"/>
        <v>300123</v>
      </c>
      <c r="F13" s="352">
        <f t="shared" si="2"/>
        <v>619318</v>
      </c>
      <c r="G13" s="352">
        <f t="shared" si="2"/>
        <v>1079310</v>
      </c>
      <c r="H13" s="352">
        <f t="shared" si="2"/>
        <v>1533404</v>
      </c>
      <c r="I13" s="352">
        <f t="shared" si="2"/>
        <v>1474114</v>
      </c>
      <c r="J13" s="352">
        <f t="shared" si="2"/>
        <v>1373519</v>
      </c>
      <c r="K13" s="352">
        <f t="shared" si="2"/>
        <v>1254351</v>
      </c>
      <c r="L13" s="352">
        <f t="shared" si="2"/>
        <v>1297046</v>
      </c>
      <c r="M13" s="352">
        <f t="shared" si="2"/>
        <v>1402072</v>
      </c>
      <c r="N13" s="352">
        <f t="shared" si="2"/>
        <v>1298636</v>
      </c>
      <c r="O13" s="352">
        <f t="shared" si="2"/>
        <v>1254590</v>
      </c>
      <c r="P13" s="352">
        <f t="shared" si="2"/>
        <v>1207837</v>
      </c>
      <c r="Q13" s="352">
        <f t="shared" si="2"/>
        <v>1125961</v>
      </c>
      <c r="R13" s="352">
        <f t="shared" si="2"/>
        <v>909438</v>
      </c>
      <c r="S13" s="352">
        <f t="shared" si="2"/>
        <v>1357657</v>
      </c>
      <c r="T13" s="352">
        <f>SUM(T14:T16)</f>
        <v>24</v>
      </c>
      <c r="U13" s="352">
        <f t="shared" si="1"/>
        <v>18159936</v>
      </c>
      <c r="V13" s="265"/>
      <c r="W13" s="254"/>
      <c r="X13" s="41"/>
    </row>
    <row r="14" spans="1:24" ht="15">
      <c r="A14" s="963"/>
      <c r="B14" s="256" t="s">
        <v>1064</v>
      </c>
      <c r="C14" s="32">
        <v>298571</v>
      </c>
      <c r="D14" s="32">
        <v>242288</v>
      </c>
      <c r="E14" s="32">
        <v>244094</v>
      </c>
      <c r="F14" s="32">
        <v>517940</v>
      </c>
      <c r="G14" s="32">
        <v>881309</v>
      </c>
      <c r="H14" s="32">
        <v>1243528</v>
      </c>
      <c r="I14" s="32">
        <v>1196130</v>
      </c>
      <c r="J14" s="32">
        <v>1100492</v>
      </c>
      <c r="K14" s="32">
        <v>975636</v>
      </c>
      <c r="L14" s="32">
        <v>994172</v>
      </c>
      <c r="M14" s="32">
        <v>1061232</v>
      </c>
      <c r="N14" s="32">
        <v>984656</v>
      </c>
      <c r="O14" s="32">
        <v>960071</v>
      </c>
      <c r="P14" s="32">
        <v>934396</v>
      </c>
      <c r="Q14" s="32">
        <v>883328</v>
      </c>
      <c r="R14" s="32">
        <v>726318</v>
      </c>
      <c r="S14" s="32">
        <v>1141501</v>
      </c>
      <c r="T14" s="32">
        <v>19</v>
      </c>
      <c r="U14" s="32">
        <f t="shared" si="1"/>
        <v>14385681</v>
      </c>
      <c r="V14" s="265"/>
      <c r="W14" s="254"/>
      <c r="X14" s="41"/>
    </row>
    <row r="15" spans="1:24" ht="15">
      <c r="A15" s="963"/>
      <c r="B15" s="256" t="s">
        <v>1065</v>
      </c>
      <c r="C15" s="32">
        <v>81112</v>
      </c>
      <c r="D15" s="32">
        <v>49555</v>
      </c>
      <c r="E15" s="32">
        <v>54913</v>
      </c>
      <c r="F15" s="32">
        <v>96001</v>
      </c>
      <c r="G15" s="32">
        <v>174202</v>
      </c>
      <c r="H15" s="32">
        <v>247681</v>
      </c>
      <c r="I15" s="32">
        <v>234843</v>
      </c>
      <c r="J15" s="32">
        <v>228737</v>
      </c>
      <c r="K15" s="32">
        <v>233939</v>
      </c>
      <c r="L15" s="32">
        <v>258660</v>
      </c>
      <c r="M15" s="32">
        <v>298523</v>
      </c>
      <c r="N15" s="32">
        <v>277919</v>
      </c>
      <c r="O15" s="32">
        <v>262748</v>
      </c>
      <c r="P15" s="32">
        <v>246692</v>
      </c>
      <c r="Q15" s="32">
        <v>221712</v>
      </c>
      <c r="R15" s="32">
        <v>169252</v>
      </c>
      <c r="S15" s="32">
        <v>203180</v>
      </c>
      <c r="T15" s="32">
        <v>4</v>
      </c>
      <c r="U15" s="32">
        <f t="shared" si="1"/>
        <v>3339673</v>
      </c>
      <c r="V15" s="265"/>
      <c r="W15" s="254"/>
    </row>
    <row r="16" spans="1:24" ht="15">
      <c r="A16" s="963"/>
      <c r="B16" s="256" t="s">
        <v>1066</v>
      </c>
      <c r="C16" s="32">
        <v>381</v>
      </c>
      <c r="D16" s="32">
        <v>629</v>
      </c>
      <c r="E16" s="32">
        <v>1116</v>
      </c>
      <c r="F16" s="32">
        <v>5377</v>
      </c>
      <c r="G16" s="32">
        <v>23799</v>
      </c>
      <c r="H16" s="32">
        <v>42195</v>
      </c>
      <c r="I16" s="32">
        <v>43141</v>
      </c>
      <c r="J16" s="32">
        <v>44290</v>
      </c>
      <c r="K16" s="32">
        <v>44776</v>
      </c>
      <c r="L16" s="32">
        <v>44214</v>
      </c>
      <c r="M16" s="32">
        <v>42317</v>
      </c>
      <c r="N16" s="32">
        <v>36061</v>
      </c>
      <c r="O16" s="32">
        <v>31771</v>
      </c>
      <c r="P16" s="32">
        <v>26749</v>
      </c>
      <c r="Q16" s="32">
        <v>20921</v>
      </c>
      <c r="R16" s="32">
        <v>13868</v>
      </c>
      <c r="S16" s="32">
        <v>12976</v>
      </c>
      <c r="T16" s="32">
        <v>1</v>
      </c>
      <c r="U16" s="32">
        <f t="shared" si="1"/>
        <v>434582</v>
      </c>
      <c r="V16" s="265"/>
      <c r="W16" s="254"/>
      <c r="X16" s="41"/>
    </row>
    <row r="17" spans="1:24" ht="6" customHeight="1">
      <c r="A17" s="963"/>
      <c r="B17" s="256"/>
      <c r="C17" s="32"/>
      <c r="D17" s="31"/>
      <c r="E17" s="31"/>
      <c r="F17" s="31"/>
      <c r="G17" s="31"/>
      <c r="H17" s="31"/>
      <c r="I17" s="31"/>
      <c r="J17" s="31"/>
      <c r="K17" s="31"/>
      <c r="L17" s="31"/>
      <c r="M17" s="31"/>
      <c r="N17" s="31"/>
      <c r="O17" s="31"/>
      <c r="P17" s="31"/>
      <c r="Q17" s="31"/>
      <c r="R17" s="31"/>
      <c r="S17" s="31"/>
      <c r="T17" s="31"/>
      <c r="U17" s="352"/>
      <c r="V17" s="265"/>
      <c r="W17" s="254"/>
      <c r="X17" s="41"/>
    </row>
    <row r="18" spans="1:24" ht="15">
      <c r="A18" s="963"/>
      <c r="B18" s="251" t="s">
        <v>1067</v>
      </c>
      <c r="C18" s="352">
        <f>SUM(C19:C36)</f>
        <v>172930</v>
      </c>
      <c r="D18" s="352">
        <f t="shared" ref="D18:S18" si="3">SUM(D19:D36)</f>
        <v>89006</v>
      </c>
      <c r="E18" s="352">
        <f t="shared" si="3"/>
        <v>131106</v>
      </c>
      <c r="F18" s="352">
        <f t="shared" si="3"/>
        <v>219238</v>
      </c>
      <c r="G18" s="352">
        <f t="shared" si="3"/>
        <v>249082</v>
      </c>
      <c r="H18" s="352">
        <f t="shared" si="3"/>
        <v>351501</v>
      </c>
      <c r="I18" s="352">
        <f t="shared" si="3"/>
        <v>363684</v>
      </c>
      <c r="J18" s="352">
        <f t="shared" si="3"/>
        <v>401392</v>
      </c>
      <c r="K18" s="352">
        <f t="shared" si="3"/>
        <v>454032</v>
      </c>
      <c r="L18" s="352">
        <f t="shared" si="3"/>
        <v>572720</v>
      </c>
      <c r="M18" s="352">
        <f t="shared" si="3"/>
        <v>722333</v>
      </c>
      <c r="N18" s="352">
        <f t="shared" si="3"/>
        <v>677053</v>
      </c>
      <c r="O18" s="352">
        <f t="shared" si="3"/>
        <v>663755</v>
      </c>
      <c r="P18" s="352">
        <f t="shared" si="3"/>
        <v>604621</v>
      </c>
      <c r="Q18" s="352">
        <f t="shared" si="3"/>
        <v>534351</v>
      </c>
      <c r="R18" s="352">
        <f t="shared" si="3"/>
        <v>401365</v>
      </c>
      <c r="S18" s="352">
        <f t="shared" si="3"/>
        <v>505158</v>
      </c>
      <c r="T18" s="352">
        <f>SUM(T19:T36)</f>
        <v>54</v>
      </c>
      <c r="U18" s="352">
        <f>SUM(C18:T18)</f>
        <v>7113381</v>
      </c>
      <c r="V18" s="265"/>
      <c r="W18" s="254"/>
      <c r="X18" s="41"/>
    </row>
    <row r="19" spans="1:24" ht="15">
      <c r="A19" s="963"/>
      <c r="B19" s="256" t="s">
        <v>1068</v>
      </c>
      <c r="C19" s="32">
        <v>590</v>
      </c>
      <c r="D19" s="32">
        <v>324</v>
      </c>
      <c r="E19" s="32">
        <v>250</v>
      </c>
      <c r="F19" s="32">
        <v>451</v>
      </c>
      <c r="G19" s="32">
        <v>551</v>
      </c>
      <c r="H19" s="32">
        <v>804</v>
      </c>
      <c r="I19" s="32">
        <v>1143</v>
      </c>
      <c r="J19" s="32">
        <v>1586</v>
      </c>
      <c r="K19" s="32">
        <v>2643</v>
      </c>
      <c r="L19" s="32">
        <v>4919</v>
      </c>
      <c r="M19" s="32">
        <v>8870</v>
      </c>
      <c r="N19" s="32">
        <v>9735</v>
      </c>
      <c r="O19" s="32">
        <v>10449</v>
      </c>
      <c r="P19" s="32">
        <v>9542</v>
      </c>
      <c r="Q19" s="32">
        <v>8102</v>
      </c>
      <c r="R19" s="32">
        <v>5575</v>
      </c>
      <c r="S19" s="32">
        <v>4881</v>
      </c>
      <c r="T19" s="32">
        <v>0</v>
      </c>
      <c r="U19" s="32">
        <f t="shared" si="1"/>
        <v>70415</v>
      </c>
      <c r="V19" s="265"/>
      <c r="W19" s="254"/>
      <c r="X19" s="41"/>
    </row>
    <row r="20" spans="1:24" ht="15">
      <c r="A20" s="963"/>
      <c r="B20" s="256" t="s">
        <v>1069</v>
      </c>
      <c r="C20" s="32">
        <v>147782</v>
      </c>
      <c r="D20" s="32">
        <v>35234</v>
      </c>
      <c r="E20" s="32">
        <v>81412</v>
      </c>
      <c r="F20" s="32">
        <v>143310</v>
      </c>
      <c r="G20" s="32">
        <v>155802</v>
      </c>
      <c r="H20" s="32">
        <v>234065</v>
      </c>
      <c r="I20" s="32">
        <v>253879</v>
      </c>
      <c r="J20" s="32">
        <v>292665</v>
      </c>
      <c r="K20" s="32">
        <v>344676</v>
      </c>
      <c r="L20" s="32">
        <v>445301</v>
      </c>
      <c r="M20" s="32">
        <v>569949</v>
      </c>
      <c r="N20" s="32">
        <v>520400</v>
      </c>
      <c r="O20" s="32">
        <v>505800</v>
      </c>
      <c r="P20" s="32">
        <v>447063</v>
      </c>
      <c r="Q20" s="32">
        <v>387539</v>
      </c>
      <c r="R20" s="32">
        <v>288574</v>
      </c>
      <c r="S20" s="32">
        <v>362793</v>
      </c>
      <c r="T20" s="32">
        <v>52</v>
      </c>
      <c r="U20" s="32">
        <f t="shared" si="1"/>
        <v>5216296</v>
      </c>
      <c r="V20" s="265"/>
      <c r="W20" s="254"/>
      <c r="X20" s="41"/>
    </row>
    <row r="21" spans="1:24" ht="15">
      <c r="A21" s="963"/>
      <c r="B21" s="256" t="s">
        <v>1070</v>
      </c>
      <c r="C21" s="32">
        <v>540</v>
      </c>
      <c r="D21" s="32">
        <v>440</v>
      </c>
      <c r="E21" s="32">
        <v>48</v>
      </c>
      <c r="F21" s="32">
        <v>95</v>
      </c>
      <c r="G21" s="32">
        <v>337</v>
      </c>
      <c r="H21" s="32">
        <v>157</v>
      </c>
      <c r="I21" s="32">
        <v>173</v>
      </c>
      <c r="J21" s="32">
        <v>433</v>
      </c>
      <c r="K21" s="32">
        <v>498</v>
      </c>
      <c r="L21" s="32">
        <v>804</v>
      </c>
      <c r="M21" s="32">
        <v>1181</v>
      </c>
      <c r="N21" s="32">
        <v>2538</v>
      </c>
      <c r="O21" s="32">
        <v>2110</v>
      </c>
      <c r="P21" s="32">
        <v>1964</v>
      </c>
      <c r="Q21" s="32">
        <v>2769</v>
      </c>
      <c r="R21" s="32">
        <v>1755</v>
      </c>
      <c r="S21" s="32">
        <v>4559</v>
      </c>
      <c r="T21" s="32">
        <v>0</v>
      </c>
      <c r="U21" s="32">
        <f t="shared" si="1"/>
        <v>20401</v>
      </c>
      <c r="V21" s="265"/>
      <c r="W21" s="254"/>
      <c r="X21" s="41"/>
    </row>
    <row r="22" spans="1:24" ht="15">
      <c r="A22" s="963"/>
      <c r="B22" s="256" t="s">
        <v>1071</v>
      </c>
      <c r="C22" s="32">
        <v>20</v>
      </c>
      <c r="D22" s="32">
        <v>366</v>
      </c>
      <c r="E22" s="32">
        <v>1411</v>
      </c>
      <c r="F22" s="32">
        <v>3843</v>
      </c>
      <c r="G22" s="32">
        <v>5487</v>
      </c>
      <c r="H22" s="32">
        <v>8478</v>
      </c>
      <c r="I22" s="32">
        <v>9654</v>
      </c>
      <c r="J22" s="32">
        <v>9294</v>
      </c>
      <c r="K22" s="32">
        <v>7648</v>
      </c>
      <c r="L22" s="32">
        <v>6484</v>
      </c>
      <c r="M22" s="32">
        <v>6169</v>
      </c>
      <c r="N22" s="32">
        <v>5974</v>
      </c>
      <c r="O22" s="32">
        <v>4427</v>
      </c>
      <c r="P22" s="32">
        <v>2911</v>
      </c>
      <c r="Q22" s="32">
        <v>2341</v>
      </c>
      <c r="R22" s="32">
        <v>1418</v>
      </c>
      <c r="S22" s="32">
        <v>1349</v>
      </c>
      <c r="T22" s="32">
        <v>1</v>
      </c>
      <c r="U22" s="32">
        <f t="shared" si="1"/>
        <v>77275</v>
      </c>
      <c r="V22" s="265"/>
      <c r="W22" s="254"/>
      <c r="X22" s="41"/>
    </row>
    <row r="23" spans="1:24" ht="15">
      <c r="A23" s="963"/>
      <c r="B23" s="256" t="s">
        <v>1072</v>
      </c>
      <c r="C23" s="32">
        <v>3501</v>
      </c>
      <c r="D23" s="32">
        <v>17287</v>
      </c>
      <c r="E23" s="32">
        <v>23034</v>
      </c>
      <c r="F23" s="32">
        <v>31905</v>
      </c>
      <c r="G23" s="32">
        <v>29690</v>
      </c>
      <c r="H23" s="32">
        <v>34734</v>
      </c>
      <c r="I23" s="32">
        <v>29495</v>
      </c>
      <c r="J23" s="32">
        <v>25877</v>
      </c>
      <c r="K23" s="32">
        <v>18948</v>
      </c>
      <c r="L23" s="32">
        <v>15916</v>
      </c>
      <c r="M23" s="32">
        <v>12527</v>
      </c>
      <c r="N23" s="32">
        <v>9054</v>
      </c>
      <c r="O23" s="32">
        <v>6181</v>
      </c>
      <c r="P23" s="32">
        <v>4400</v>
      </c>
      <c r="Q23" s="32">
        <v>3165</v>
      </c>
      <c r="R23" s="32">
        <v>2194</v>
      </c>
      <c r="S23" s="32">
        <v>2237</v>
      </c>
      <c r="T23" s="32">
        <v>0</v>
      </c>
      <c r="U23" s="32">
        <f t="shared" si="1"/>
        <v>270145</v>
      </c>
      <c r="V23" s="265"/>
      <c r="W23" s="254"/>
      <c r="X23" s="41"/>
    </row>
    <row r="24" spans="1:24" ht="15">
      <c r="A24" s="963"/>
      <c r="B24" s="256" t="s">
        <v>1073</v>
      </c>
      <c r="C24" s="32">
        <v>14</v>
      </c>
      <c r="D24" s="32">
        <v>227</v>
      </c>
      <c r="E24" s="32">
        <v>38</v>
      </c>
      <c r="F24" s="32">
        <v>15</v>
      </c>
      <c r="G24" s="32">
        <v>1</v>
      </c>
      <c r="H24" s="32">
        <v>0</v>
      </c>
      <c r="I24" s="32">
        <v>1</v>
      </c>
      <c r="J24" s="32">
        <v>0</v>
      </c>
      <c r="K24" s="32">
        <v>0</v>
      </c>
      <c r="L24" s="32">
        <v>3</v>
      </c>
      <c r="M24" s="32">
        <v>1</v>
      </c>
      <c r="N24" s="32">
        <v>5</v>
      </c>
      <c r="O24" s="32">
        <v>0</v>
      </c>
      <c r="P24" s="32">
        <v>1</v>
      </c>
      <c r="Q24" s="32">
        <v>0</v>
      </c>
      <c r="R24" s="32">
        <v>0</v>
      </c>
      <c r="S24" s="32">
        <v>0</v>
      </c>
      <c r="T24" s="32">
        <v>0</v>
      </c>
      <c r="U24" s="32">
        <f t="shared" si="1"/>
        <v>306</v>
      </c>
      <c r="V24" s="265"/>
      <c r="W24" s="254"/>
      <c r="X24" s="41"/>
    </row>
    <row r="25" spans="1:24" ht="15">
      <c r="A25" s="963"/>
      <c r="B25" s="256" t="s">
        <v>1074</v>
      </c>
      <c r="C25" s="32">
        <v>1378</v>
      </c>
      <c r="D25" s="32">
        <v>1472</v>
      </c>
      <c r="E25" s="32">
        <v>1504</v>
      </c>
      <c r="F25" s="32">
        <v>1928</v>
      </c>
      <c r="G25" s="32">
        <v>2571</v>
      </c>
      <c r="H25" s="32">
        <v>4005</v>
      </c>
      <c r="I25" s="32">
        <v>4650</v>
      </c>
      <c r="J25" s="32">
        <v>5944</v>
      </c>
      <c r="K25" s="32">
        <v>7174</v>
      </c>
      <c r="L25" s="32">
        <v>9006</v>
      </c>
      <c r="M25" s="32">
        <v>12229</v>
      </c>
      <c r="N25" s="32">
        <v>9951</v>
      </c>
      <c r="O25" s="32">
        <v>7935</v>
      </c>
      <c r="P25" s="32">
        <v>6666</v>
      </c>
      <c r="Q25" s="32">
        <v>5371</v>
      </c>
      <c r="R25" s="32">
        <v>3799</v>
      </c>
      <c r="S25" s="32">
        <v>3581</v>
      </c>
      <c r="T25" s="32">
        <v>0</v>
      </c>
      <c r="U25" s="32">
        <f t="shared" si="1"/>
        <v>89164</v>
      </c>
      <c r="V25" s="265"/>
      <c r="W25" s="254"/>
      <c r="X25" s="41"/>
    </row>
    <row r="26" spans="1:24" ht="15">
      <c r="A26" s="963"/>
      <c r="B26" s="256" t="s">
        <v>1075</v>
      </c>
      <c r="C26" s="32">
        <v>2421</v>
      </c>
      <c r="D26" s="32">
        <v>8021</v>
      </c>
      <c r="E26" s="32">
        <v>9211</v>
      </c>
      <c r="F26" s="32">
        <v>14330</v>
      </c>
      <c r="G26" s="32">
        <v>21188</v>
      </c>
      <c r="H26" s="32">
        <v>23252</v>
      </c>
      <c r="I26" s="32">
        <v>18852</v>
      </c>
      <c r="J26" s="32">
        <v>16400</v>
      </c>
      <c r="K26" s="32">
        <v>18419</v>
      </c>
      <c r="L26" s="32">
        <v>26688</v>
      </c>
      <c r="M26" s="32">
        <v>34642</v>
      </c>
      <c r="N26" s="32">
        <v>36345</v>
      </c>
      <c r="O26" s="32">
        <v>39215</v>
      </c>
      <c r="P26" s="32">
        <v>40913</v>
      </c>
      <c r="Q26" s="32">
        <v>38743</v>
      </c>
      <c r="R26" s="32">
        <v>29186</v>
      </c>
      <c r="S26" s="32">
        <v>35334</v>
      </c>
      <c r="T26" s="32">
        <v>0</v>
      </c>
      <c r="U26" s="32">
        <f t="shared" si="1"/>
        <v>413160</v>
      </c>
      <c r="V26" s="265"/>
      <c r="W26" s="254"/>
      <c r="X26" s="41"/>
    </row>
    <row r="27" spans="1:24" ht="15">
      <c r="A27" s="963"/>
      <c r="B27" s="256" t="s">
        <v>1076</v>
      </c>
      <c r="C27" s="32">
        <v>3058</v>
      </c>
      <c r="D27" s="32">
        <v>6225</v>
      </c>
      <c r="E27" s="32">
        <v>2349</v>
      </c>
      <c r="F27" s="32">
        <v>3027</v>
      </c>
      <c r="G27" s="32">
        <v>3684</v>
      </c>
      <c r="H27" s="32">
        <v>4008</v>
      </c>
      <c r="I27" s="32">
        <v>4279</v>
      </c>
      <c r="J27" s="32">
        <v>4705</v>
      </c>
      <c r="K27" s="32">
        <v>5298</v>
      </c>
      <c r="L27" s="32">
        <v>6602</v>
      </c>
      <c r="M27" s="32">
        <v>8604</v>
      </c>
      <c r="N27" s="32">
        <v>9749</v>
      </c>
      <c r="O27" s="32">
        <v>10048</v>
      </c>
      <c r="P27" s="32">
        <v>13806</v>
      </c>
      <c r="Q27" s="32">
        <v>14191</v>
      </c>
      <c r="R27" s="32">
        <v>11687</v>
      </c>
      <c r="S27" s="32">
        <v>17096</v>
      </c>
      <c r="T27" s="32">
        <v>0</v>
      </c>
      <c r="U27" s="32">
        <f t="shared" si="1"/>
        <v>128416</v>
      </c>
      <c r="V27" s="265"/>
      <c r="W27" s="254"/>
      <c r="X27" s="41"/>
    </row>
    <row r="28" spans="1:24" ht="15">
      <c r="A28" s="963"/>
      <c r="B28" s="256" t="s">
        <v>1077</v>
      </c>
      <c r="C28" s="32">
        <v>4759</v>
      </c>
      <c r="D28" s="32">
        <v>8800</v>
      </c>
      <c r="E28" s="32">
        <v>1251</v>
      </c>
      <c r="F28" s="32">
        <v>632</v>
      </c>
      <c r="G28" s="32">
        <v>517</v>
      </c>
      <c r="H28" s="32">
        <v>777</v>
      </c>
      <c r="I28" s="32">
        <v>742</v>
      </c>
      <c r="J28" s="32">
        <v>673</v>
      </c>
      <c r="K28" s="32">
        <v>556</v>
      </c>
      <c r="L28" s="32">
        <v>602</v>
      </c>
      <c r="M28" s="32">
        <v>579</v>
      </c>
      <c r="N28" s="32">
        <v>464</v>
      </c>
      <c r="O28" s="32">
        <v>440</v>
      </c>
      <c r="P28" s="32">
        <v>500</v>
      </c>
      <c r="Q28" s="32">
        <v>545</v>
      </c>
      <c r="R28" s="32">
        <v>476</v>
      </c>
      <c r="S28" s="32">
        <v>647</v>
      </c>
      <c r="T28" s="32">
        <v>0</v>
      </c>
      <c r="U28" s="32">
        <f t="shared" si="1"/>
        <v>22960</v>
      </c>
      <c r="V28" s="265"/>
      <c r="W28" s="254"/>
      <c r="X28" s="41"/>
    </row>
    <row r="29" spans="1:24" ht="15">
      <c r="A29" s="963"/>
      <c r="B29" s="256" t="s">
        <v>1078</v>
      </c>
      <c r="C29" s="32">
        <v>0</v>
      </c>
      <c r="D29" s="32">
        <v>0</v>
      </c>
      <c r="E29" s="32">
        <v>1</v>
      </c>
      <c r="F29" s="32">
        <v>6</v>
      </c>
      <c r="G29" s="32">
        <v>22</v>
      </c>
      <c r="H29" s="32">
        <v>30</v>
      </c>
      <c r="I29" s="32">
        <v>52</v>
      </c>
      <c r="J29" s="32">
        <v>48</v>
      </c>
      <c r="K29" s="32">
        <v>85</v>
      </c>
      <c r="L29" s="32">
        <v>82</v>
      </c>
      <c r="M29" s="32">
        <v>84</v>
      </c>
      <c r="N29" s="32">
        <v>99</v>
      </c>
      <c r="O29" s="32">
        <v>92</v>
      </c>
      <c r="P29" s="32">
        <v>77</v>
      </c>
      <c r="Q29" s="32">
        <v>61</v>
      </c>
      <c r="R29" s="32">
        <v>34</v>
      </c>
      <c r="S29" s="32">
        <v>24</v>
      </c>
      <c r="T29" s="32">
        <v>0</v>
      </c>
      <c r="U29" s="32">
        <f t="shared" si="1"/>
        <v>797</v>
      </c>
      <c r="V29" s="265"/>
      <c r="W29" s="254"/>
      <c r="X29" s="41"/>
    </row>
    <row r="30" spans="1:24" ht="15">
      <c r="A30" s="963"/>
      <c r="B30" s="256" t="s">
        <v>1079</v>
      </c>
      <c r="C30" s="32">
        <v>190</v>
      </c>
      <c r="D30" s="32">
        <v>680</v>
      </c>
      <c r="E30" s="32">
        <v>1103</v>
      </c>
      <c r="F30" s="32">
        <v>1610</v>
      </c>
      <c r="G30" s="32">
        <v>2096</v>
      </c>
      <c r="H30" s="32">
        <v>2879</v>
      </c>
      <c r="I30" s="32">
        <v>2523</v>
      </c>
      <c r="J30" s="32">
        <v>2684</v>
      </c>
      <c r="K30" s="32">
        <v>2068</v>
      </c>
      <c r="L30" s="32">
        <v>2195</v>
      </c>
      <c r="M30" s="32">
        <v>2188</v>
      </c>
      <c r="N30" s="32">
        <v>1897</v>
      </c>
      <c r="O30" s="32">
        <v>1724</v>
      </c>
      <c r="P30" s="32">
        <v>1300</v>
      </c>
      <c r="Q30" s="32">
        <v>1237</v>
      </c>
      <c r="R30" s="32">
        <v>831</v>
      </c>
      <c r="S30" s="32">
        <v>796</v>
      </c>
      <c r="T30" s="32">
        <v>0</v>
      </c>
      <c r="U30" s="32">
        <f t="shared" si="1"/>
        <v>28001</v>
      </c>
      <c r="V30" s="265"/>
      <c r="W30" s="254"/>
      <c r="X30" s="41"/>
    </row>
    <row r="31" spans="1:24" ht="15">
      <c r="A31" s="963"/>
      <c r="B31" s="256" t="s">
        <v>1080</v>
      </c>
      <c r="C31" s="32">
        <v>7834</v>
      </c>
      <c r="D31" s="32">
        <v>9365</v>
      </c>
      <c r="E31" s="32">
        <v>8628</v>
      </c>
      <c r="F31" s="32">
        <v>12484</v>
      </c>
      <c r="G31" s="32">
        <v>12969</v>
      </c>
      <c r="H31" s="32">
        <v>16335</v>
      </c>
      <c r="I31" s="32">
        <v>16220</v>
      </c>
      <c r="J31" s="32">
        <v>19217</v>
      </c>
      <c r="K31" s="32">
        <v>24136</v>
      </c>
      <c r="L31" s="32">
        <v>28699</v>
      </c>
      <c r="M31" s="32">
        <v>35462</v>
      </c>
      <c r="N31" s="32">
        <v>38590</v>
      </c>
      <c r="O31" s="32">
        <v>42940</v>
      </c>
      <c r="P31" s="32">
        <v>45253</v>
      </c>
      <c r="Q31" s="32">
        <v>45224</v>
      </c>
      <c r="R31" s="32">
        <v>38364</v>
      </c>
      <c r="S31" s="32">
        <v>55901</v>
      </c>
      <c r="T31" s="32">
        <v>0</v>
      </c>
      <c r="U31" s="32">
        <f t="shared" si="1"/>
        <v>457621</v>
      </c>
      <c r="V31" s="265"/>
      <c r="W31" s="254"/>
      <c r="X31" s="41"/>
    </row>
    <row r="32" spans="1:24" ht="15">
      <c r="A32" s="963"/>
      <c r="B32" s="256" t="s">
        <v>1081</v>
      </c>
      <c r="C32" s="32">
        <v>23</v>
      </c>
      <c r="D32" s="32">
        <v>85</v>
      </c>
      <c r="E32" s="32">
        <v>451</v>
      </c>
      <c r="F32" s="32">
        <v>4572</v>
      </c>
      <c r="G32" s="32">
        <v>9414</v>
      </c>
      <c r="H32" s="32">
        <v>12886</v>
      </c>
      <c r="I32" s="32">
        <v>12817</v>
      </c>
      <c r="J32" s="32">
        <v>14679</v>
      </c>
      <c r="K32" s="32">
        <v>17010</v>
      </c>
      <c r="L32" s="32">
        <v>20339</v>
      </c>
      <c r="M32" s="32">
        <v>25201</v>
      </c>
      <c r="N32" s="32">
        <v>27539</v>
      </c>
      <c r="O32" s="32">
        <v>27910</v>
      </c>
      <c r="P32" s="32">
        <v>25941</v>
      </c>
      <c r="Q32" s="32">
        <v>20958</v>
      </c>
      <c r="R32" s="32">
        <v>14364</v>
      </c>
      <c r="S32" s="32">
        <v>10893</v>
      </c>
      <c r="T32" s="32">
        <v>0</v>
      </c>
      <c r="U32" s="32">
        <f t="shared" si="1"/>
        <v>245082</v>
      </c>
      <c r="V32" s="265"/>
      <c r="W32" s="254"/>
      <c r="X32" s="41"/>
    </row>
    <row r="33" spans="1:24" ht="15">
      <c r="A33" s="963"/>
      <c r="B33" s="256" t="s">
        <v>1246</v>
      </c>
      <c r="C33" s="32">
        <v>679</v>
      </c>
      <c r="D33" s="32">
        <v>244</v>
      </c>
      <c r="E33" s="32">
        <v>112</v>
      </c>
      <c r="F33" s="32">
        <v>49</v>
      </c>
      <c r="G33" s="32">
        <v>141</v>
      </c>
      <c r="H33" s="32">
        <v>205</v>
      </c>
      <c r="I33" s="32">
        <v>606</v>
      </c>
      <c r="J33" s="32">
        <v>635</v>
      </c>
      <c r="K33" s="32">
        <v>708</v>
      </c>
      <c r="L33" s="32">
        <v>1531</v>
      </c>
      <c r="M33" s="32">
        <v>514</v>
      </c>
      <c r="N33" s="32">
        <v>1047</v>
      </c>
      <c r="O33" s="32">
        <v>1168</v>
      </c>
      <c r="P33" s="32">
        <v>1132</v>
      </c>
      <c r="Q33" s="32">
        <v>1257</v>
      </c>
      <c r="R33" s="32">
        <v>822</v>
      </c>
      <c r="S33" s="32">
        <v>1954</v>
      </c>
      <c r="T33" s="32">
        <v>0</v>
      </c>
      <c r="U33" s="32">
        <f t="shared" si="1"/>
        <v>12804</v>
      </c>
      <c r="V33" s="265"/>
      <c r="W33" s="254"/>
      <c r="X33" s="41"/>
    </row>
    <row r="34" spans="1:24" ht="15">
      <c r="A34" s="963"/>
      <c r="B34" s="256" t="s">
        <v>1083</v>
      </c>
      <c r="C34" s="32">
        <v>10</v>
      </c>
      <c r="D34" s="32">
        <v>2</v>
      </c>
      <c r="E34" s="32">
        <v>18</v>
      </c>
      <c r="F34" s="32">
        <v>755</v>
      </c>
      <c r="G34" s="32">
        <v>4245</v>
      </c>
      <c r="H34" s="32">
        <v>8243</v>
      </c>
      <c r="I34" s="32">
        <v>7780</v>
      </c>
      <c r="J34" s="32">
        <v>5541</v>
      </c>
      <c r="K34" s="32">
        <v>2648</v>
      </c>
      <c r="L34" s="32">
        <v>1401</v>
      </c>
      <c r="M34" s="32">
        <v>1022</v>
      </c>
      <c r="N34" s="32">
        <v>629</v>
      </c>
      <c r="O34" s="32">
        <v>390</v>
      </c>
      <c r="P34" s="32">
        <v>265</v>
      </c>
      <c r="Q34" s="32">
        <v>148</v>
      </c>
      <c r="R34" s="32">
        <v>80</v>
      </c>
      <c r="S34" s="32">
        <v>69</v>
      </c>
      <c r="T34" s="32">
        <v>0</v>
      </c>
      <c r="U34" s="32">
        <f t="shared" si="1"/>
        <v>33246</v>
      </c>
      <c r="V34" s="265"/>
      <c r="W34" s="254"/>
      <c r="X34" s="41"/>
    </row>
    <row r="35" spans="1:24" ht="15">
      <c r="A35" s="963"/>
      <c r="B35" s="256" t="s">
        <v>1084</v>
      </c>
      <c r="C35" s="32">
        <v>0</v>
      </c>
      <c r="D35" s="32">
        <v>0</v>
      </c>
      <c r="E35" s="32">
        <v>0</v>
      </c>
      <c r="F35" s="32">
        <v>1</v>
      </c>
      <c r="G35" s="32">
        <v>19</v>
      </c>
      <c r="H35" s="32">
        <v>69</v>
      </c>
      <c r="I35" s="32">
        <v>59</v>
      </c>
      <c r="J35" s="32">
        <v>60</v>
      </c>
      <c r="K35" s="32">
        <v>21</v>
      </c>
      <c r="L35" s="32">
        <v>1</v>
      </c>
      <c r="M35" s="32">
        <v>0</v>
      </c>
      <c r="N35" s="32">
        <v>0</v>
      </c>
      <c r="O35" s="32">
        <v>0</v>
      </c>
      <c r="P35" s="32">
        <v>0</v>
      </c>
      <c r="Q35" s="32">
        <v>0</v>
      </c>
      <c r="R35" s="32">
        <v>0</v>
      </c>
      <c r="S35" s="32">
        <v>0</v>
      </c>
      <c r="T35" s="32">
        <v>1</v>
      </c>
      <c r="U35" s="32">
        <f t="shared" si="1"/>
        <v>231</v>
      </c>
      <c r="V35" s="265"/>
      <c r="W35" s="254"/>
    </row>
    <row r="36" spans="1:24" ht="15">
      <c r="A36" s="963"/>
      <c r="B36" s="256" t="s">
        <v>1085</v>
      </c>
      <c r="C36" s="32">
        <v>131</v>
      </c>
      <c r="D36" s="32">
        <v>234</v>
      </c>
      <c r="E36" s="32">
        <v>285</v>
      </c>
      <c r="F36" s="32">
        <v>225</v>
      </c>
      <c r="G36" s="32">
        <v>348</v>
      </c>
      <c r="H36" s="32">
        <v>574</v>
      </c>
      <c r="I36" s="32">
        <v>759</v>
      </c>
      <c r="J36" s="32">
        <v>951</v>
      </c>
      <c r="K36" s="32">
        <v>1496</v>
      </c>
      <c r="L36" s="32">
        <v>2147</v>
      </c>
      <c r="M36" s="32">
        <v>3111</v>
      </c>
      <c r="N36" s="32">
        <v>3037</v>
      </c>
      <c r="O36" s="32">
        <v>2926</v>
      </c>
      <c r="P36" s="32">
        <v>2887</v>
      </c>
      <c r="Q36" s="32">
        <v>2700</v>
      </c>
      <c r="R36" s="32">
        <v>2206</v>
      </c>
      <c r="S36" s="32">
        <v>3044</v>
      </c>
      <c r="T36" s="32">
        <v>0</v>
      </c>
      <c r="U36" s="32">
        <f t="shared" si="1"/>
        <v>27061</v>
      </c>
      <c r="V36" s="265"/>
      <c r="W36" s="254"/>
      <c r="X36" s="41"/>
    </row>
    <row r="37" spans="1:24" ht="6" customHeight="1">
      <c r="A37" s="963"/>
      <c r="B37" s="256"/>
      <c r="C37" s="31"/>
      <c r="D37" s="31"/>
      <c r="E37" s="31"/>
      <c r="F37" s="31"/>
      <c r="G37" s="31"/>
      <c r="H37" s="31"/>
      <c r="I37" s="31"/>
      <c r="J37" s="31"/>
      <c r="K37" s="31"/>
      <c r="L37" s="31"/>
      <c r="M37" s="31"/>
      <c r="N37" s="31"/>
      <c r="O37" s="31"/>
      <c r="P37" s="31"/>
      <c r="Q37" s="31"/>
      <c r="R37" s="31"/>
      <c r="S37" s="31"/>
      <c r="T37" s="31"/>
      <c r="U37" s="352"/>
      <c r="V37" s="265"/>
      <c r="W37" s="254"/>
      <c r="X37" s="41"/>
    </row>
    <row r="38" spans="1:24" ht="15">
      <c r="A38" s="963"/>
      <c r="B38" s="251" t="s">
        <v>1086</v>
      </c>
      <c r="C38" s="352">
        <f>SUM(C39:C53)</f>
        <v>837</v>
      </c>
      <c r="D38" s="352">
        <f t="shared" ref="D38:S38" si="4">SUM(D39:D53)</f>
        <v>1085</v>
      </c>
      <c r="E38" s="352">
        <f t="shared" si="4"/>
        <v>1165</v>
      </c>
      <c r="F38" s="352">
        <f t="shared" si="4"/>
        <v>2467</v>
      </c>
      <c r="G38" s="352">
        <f t="shared" si="4"/>
        <v>3438</v>
      </c>
      <c r="H38" s="352">
        <f t="shared" si="4"/>
        <v>4999</v>
      </c>
      <c r="I38" s="352">
        <f t="shared" si="4"/>
        <v>5856</v>
      </c>
      <c r="J38" s="352">
        <f t="shared" si="4"/>
        <v>6637</v>
      </c>
      <c r="K38" s="352">
        <f t="shared" si="4"/>
        <v>7186</v>
      </c>
      <c r="L38" s="352">
        <f t="shared" si="4"/>
        <v>7337</v>
      </c>
      <c r="M38" s="352">
        <f t="shared" si="4"/>
        <v>8688</v>
      </c>
      <c r="N38" s="352">
        <f t="shared" si="4"/>
        <v>8657</v>
      </c>
      <c r="O38" s="352">
        <f t="shared" si="4"/>
        <v>8632</v>
      </c>
      <c r="P38" s="352">
        <f t="shared" si="4"/>
        <v>8428</v>
      </c>
      <c r="Q38" s="352">
        <f t="shared" si="4"/>
        <v>7355</v>
      </c>
      <c r="R38" s="352">
        <f t="shared" si="4"/>
        <v>5539</v>
      </c>
      <c r="S38" s="352">
        <f t="shared" si="4"/>
        <v>7170</v>
      </c>
      <c r="T38" s="352">
        <f>SUM(T39:T53)</f>
        <v>4</v>
      </c>
      <c r="U38" s="352">
        <f t="shared" si="1"/>
        <v>95480</v>
      </c>
      <c r="V38" s="265"/>
      <c r="W38" s="254"/>
      <c r="X38" s="41"/>
    </row>
    <row r="39" spans="1:24" ht="15">
      <c r="A39" s="963"/>
      <c r="B39" s="256" t="s">
        <v>1087</v>
      </c>
      <c r="C39" s="32">
        <v>2</v>
      </c>
      <c r="D39" s="32">
        <v>1</v>
      </c>
      <c r="E39" s="32">
        <v>2</v>
      </c>
      <c r="F39" s="32">
        <v>23</v>
      </c>
      <c r="G39" s="32">
        <v>29</v>
      </c>
      <c r="H39" s="32">
        <v>65</v>
      </c>
      <c r="I39" s="32">
        <v>112</v>
      </c>
      <c r="J39" s="32">
        <v>200</v>
      </c>
      <c r="K39" s="32">
        <v>240</v>
      </c>
      <c r="L39" s="32">
        <v>348</v>
      </c>
      <c r="M39" s="32">
        <v>439</v>
      </c>
      <c r="N39" s="32">
        <v>405</v>
      </c>
      <c r="O39" s="32">
        <v>282</v>
      </c>
      <c r="P39" s="32">
        <v>280</v>
      </c>
      <c r="Q39" s="32">
        <v>216</v>
      </c>
      <c r="R39" s="32">
        <v>164</v>
      </c>
      <c r="S39" s="32">
        <v>184</v>
      </c>
      <c r="T39" s="32">
        <v>0</v>
      </c>
      <c r="U39" s="32">
        <f t="shared" si="1"/>
        <v>2992</v>
      </c>
      <c r="V39" s="265"/>
      <c r="W39" s="254"/>
      <c r="X39" s="41"/>
    </row>
    <row r="40" spans="1:24" ht="15">
      <c r="A40" s="963"/>
      <c r="B40" s="256" t="s">
        <v>1088</v>
      </c>
      <c r="C40" s="32">
        <v>98</v>
      </c>
      <c r="D40" s="32">
        <v>96</v>
      </c>
      <c r="E40" s="32">
        <v>124</v>
      </c>
      <c r="F40" s="32">
        <v>223</v>
      </c>
      <c r="G40" s="32">
        <v>299</v>
      </c>
      <c r="H40" s="32">
        <v>429</v>
      </c>
      <c r="I40" s="32">
        <v>477</v>
      </c>
      <c r="J40" s="32">
        <v>465</v>
      </c>
      <c r="K40" s="32">
        <v>627</v>
      </c>
      <c r="L40" s="32">
        <v>869</v>
      </c>
      <c r="M40" s="32">
        <v>1548</v>
      </c>
      <c r="N40" s="32">
        <v>1745</v>
      </c>
      <c r="O40" s="32">
        <v>2090</v>
      </c>
      <c r="P40" s="32">
        <v>2209</v>
      </c>
      <c r="Q40" s="32">
        <v>2069</v>
      </c>
      <c r="R40" s="32">
        <v>1822</v>
      </c>
      <c r="S40" s="32">
        <v>2435</v>
      </c>
      <c r="T40" s="32">
        <v>0</v>
      </c>
      <c r="U40" s="32">
        <f t="shared" si="1"/>
        <v>17625</v>
      </c>
      <c r="V40" s="265"/>
      <c r="W40" s="254"/>
      <c r="X40" s="41"/>
    </row>
    <row r="41" spans="1:24" ht="15">
      <c r="A41" s="963"/>
      <c r="B41" s="256" t="s">
        <v>1089</v>
      </c>
      <c r="C41" s="32">
        <v>223</v>
      </c>
      <c r="D41" s="32">
        <v>405</v>
      </c>
      <c r="E41" s="32">
        <v>124</v>
      </c>
      <c r="F41" s="32">
        <v>166</v>
      </c>
      <c r="G41" s="32">
        <v>313</v>
      </c>
      <c r="H41" s="32">
        <v>368</v>
      </c>
      <c r="I41" s="32">
        <v>280</v>
      </c>
      <c r="J41" s="32">
        <v>277</v>
      </c>
      <c r="K41" s="32">
        <v>247</v>
      </c>
      <c r="L41" s="32">
        <v>206</v>
      </c>
      <c r="M41" s="32">
        <v>252</v>
      </c>
      <c r="N41" s="32">
        <v>173</v>
      </c>
      <c r="O41" s="32">
        <v>118</v>
      </c>
      <c r="P41" s="32">
        <v>117</v>
      </c>
      <c r="Q41" s="32">
        <v>100</v>
      </c>
      <c r="R41" s="32">
        <v>45</v>
      </c>
      <c r="S41" s="32">
        <v>52</v>
      </c>
      <c r="T41" s="32">
        <v>0</v>
      </c>
      <c r="U41" s="32">
        <f t="shared" si="1"/>
        <v>3466</v>
      </c>
      <c r="V41" s="265"/>
      <c r="W41" s="254"/>
      <c r="X41" s="41"/>
    </row>
    <row r="42" spans="1:24" ht="15">
      <c r="A42" s="963"/>
      <c r="B42" s="256" t="s">
        <v>1090</v>
      </c>
      <c r="C42" s="32">
        <v>33</v>
      </c>
      <c r="D42" s="32">
        <v>21</v>
      </c>
      <c r="E42" s="32">
        <v>21</v>
      </c>
      <c r="F42" s="32">
        <v>112</v>
      </c>
      <c r="G42" s="32">
        <v>162</v>
      </c>
      <c r="H42" s="32">
        <v>185</v>
      </c>
      <c r="I42" s="32">
        <v>201</v>
      </c>
      <c r="J42" s="32">
        <v>203</v>
      </c>
      <c r="K42" s="32">
        <v>192</v>
      </c>
      <c r="L42" s="32">
        <v>196</v>
      </c>
      <c r="M42" s="32">
        <v>212</v>
      </c>
      <c r="N42" s="32">
        <v>219</v>
      </c>
      <c r="O42" s="32">
        <v>198</v>
      </c>
      <c r="P42" s="32">
        <v>135</v>
      </c>
      <c r="Q42" s="32">
        <v>126</v>
      </c>
      <c r="R42" s="32">
        <v>56</v>
      </c>
      <c r="S42" s="32">
        <v>45</v>
      </c>
      <c r="T42" s="32">
        <v>0</v>
      </c>
      <c r="U42" s="32">
        <f t="shared" si="1"/>
        <v>2317</v>
      </c>
      <c r="V42" s="265"/>
      <c r="W42" s="254"/>
      <c r="X42" s="41"/>
    </row>
    <row r="43" spans="1:24" ht="15">
      <c r="A43" s="963"/>
      <c r="B43" s="256" t="s">
        <v>1091</v>
      </c>
      <c r="C43" s="32">
        <v>162</v>
      </c>
      <c r="D43" s="32">
        <v>86</v>
      </c>
      <c r="E43" s="32">
        <v>47</v>
      </c>
      <c r="F43" s="32">
        <v>96</v>
      </c>
      <c r="G43" s="32">
        <v>112</v>
      </c>
      <c r="H43" s="32">
        <v>133</v>
      </c>
      <c r="I43" s="32">
        <v>163</v>
      </c>
      <c r="J43" s="32">
        <v>162</v>
      </c>
      <c r="K43" s="32">
        <v>217</v>
      </c>
      <c r="L43" s="32">
        <v>225</v>
      </c>
      <c r="M43" s="32">
        <v>220</v>
      </c>
      <c r="N43" s="32">
        <v>178</v>
      </c>
      <c r="O43" s="32">
        <v>199</v>
      </c>
      <c r="P43" s="32">
        <v>146</v>
      </c>
      <c r="Q43" s="32">
        <v>106</v>
      </c>
      <c r="R43" s="32">
        <v>92</v>
      </c>
      <c r="S43" s="32">
        <v>175</v>
      </c>
      <c r="T43" s="32">
        <v>0</v>
      </c>
      <c r="U43" s="32">
        <f t="shared" si="1"/>
        <v>2519</v>
      </c>
      <c r="V43" s="265"/>
      <c r="W43" s="254"/>
      <c r="X43" s="41"/>
    </row>
    <row r="44" spans="1:24" ht="15">
      <c r="A44" s="963"/>
      <c r="B44" s="256" t="s">
        <v>1092</v>
      </c>
      <c r="C44" s="32">
        <v>168</v>
      </c>
      <c r="D44" s="32">
        <v>351</v>
      </c>
      <c r="E44" s="32">
        <v>588</v>
      </c>
      <c r="F44" s="32">
        <v>1002</v>
      </c>
      <c r="G44" s="32">
        <v>1296</v>
      </c>
      <c r="H44" s="32">
        <v>1600</v>
      </c>
      <c r="I44" s="32">
        <v>1686</v>
      </c>
      <c r="J44" s="32">
        <v>1670</v>
      </c>
      <c r="K44" s="32">
        <v>1751</v>
      </c>
      <c r="L44" s="32">
        <v>1717</v>
      </c>
      <c r="M44" s="32">
        <v>2044</v>
      </c>
      <c r="N44" s="32">
        <v>2089</v>
      </c>
      <c r="O44" s="32">
        <v>2152</v>
      </c>
      <c r="P44" s="32">
        <v>2183</v>
      </c>
      <c r="Q44" s="32">
        <v>1833</v>
      </c>
      <c r="R44" s="32">
        <v>1460</v>
      </c>
      <c r="S44" s="32">
        <v>2288</v>
      </c>
      <c r="T44" s="32">
        <v>1</v>
      </c>
      <c r="U44" s="32">
        <f t="shared" si="1"/>
        <v>25879</v>
      </c>
      <c r="V44" s="265"/>
      <c r="W44" s="254"/>
      <c r="X44" s="41"/>
    </row>
    <row r="45" spans="1:24" ht="15">
      <c r="A45" s="963"/>
      <c r="B45" s="256" t="s">
        <v>1093</v>
      </c>
      <c r="C45" s="32">
        <v>2</v>
      </c>
      <c r="D45" s="32">
        <v>1</v>
      </c>
      <c r="E45" s="32">
        <v>2</v>
      </c>
      <c r="F45" s="32">
        <v>24</v>
      </c>
      <c r="G45" s="32">
        <v>54</v>
      </c>
      <c r="H45" s="32">
        <v>108</v>
      </c>
      <c r="I45" s="32">
        <v>187</v>
      </c>
      <c r="J45" s="32">
        <v>374</v>
      </c>
      <c r="K45" s="32">
        <v>541</v>
      </c>
      <c r="L45" s="32">
        <v>673</v>
      </c>
      <c r="M45" s="32">
        <v>837</v>
      </c>
      <c r="N45" s="32">
        <v>966</v>
      </c>
      <c r="O45" s="32">
        <v>1019</v>
      </c>
      <c r="P45" s="32">
        <v>989</v>
      </c>
      <c r="Q45" s="32">
        <v>748</v>
      </c>
      <c r="R45" s="32">
        <v>451</v>
      </c>
      <c r="S45" s="32">
        <v>307</v>
      </c>
      <c r="T45" s="32">
        <v>0</v>
      </c>
      <c r="U45" s="32">
        <f t="shared" si="1"/>
        <v>7283</v>
      </c>
      <c r="V45" s="265"/>
      <c r="W45" s="254"/>
      <c r="X45" s="41"/>
    </row>
    <row r="46" spans="1:24" ht="15">
      <c r="A46" s="963"/>
      <c r="B46" s="256" t="s">
        <v>1094</v>
      </c>
      <c r="C46" s="32">
        <v>2</v>
      </c>
      <c r="D46" s="32">
        <v>1</v>
      </c>
      <c r="E46" s="32">
        <v>1</v>
      </c>
      <c r="F46" s="32">
        <v>3</v>
      </c>
      <c r="G46" s="32">
        <v>6</v>
      </c>
      <c r="H46" s="32">
        <v>11</v>
      </c>
      <c r="I46" s="32">
        <v>3</v>
      </c>
      <c r="J46" s="32">
        <v>5</v>
      </c>
      <c r="K46" s="32">
        <v>9</v>
      </c>
      <c r="L46" s="32">
        <v>16</v>
      </c>
      <c r="M46" s="32">
        <v>22</v>
      </c>
      <c r="N46" s="32">
        <v>28</v>
      </c>
      <c r="O46" s="32">
        <v>36</v>
      </c>
      <c r="P46" s="32">
        <v>31</v>
      </c>
      <c r="Q46" s="32">
        <v>30</v>
      </c>
      <c r="R46" s="32">
        <v>25</v>
      </c>
      <c r="S46" s="32">
        <v>29</v>
      </c>
      <c r="T46" s="32">
        <v>0</v>
      </c>
      <c r="U46" s="32">
        <f t="shared" si="1"/>
        <v>258</v>
      </c>
      <c r="V46" s="265"/>
      <c r="W46" s="254"/>
      <c r="X46" s="41"/>
    </row>
    <row r="47" spans="1:24" ht="15">
      <c r="A47" s="963"/>
      <c r="B47" s="256" t="s">
        <v>1095</v>
      </c>
      <c r="C47" s="32">
        <v>48</v>
      </c>
      <c r="D47" s="32">
        <v>39</v>
      </c>
      <c r="E47" s="32">
        <v>45</v>
      </c>
      <c r="F47" s="32">
        <v>117</v>
      </c>
      <c r="G47" s="32">
        <v>222</v>
      </c>
      <c r="H47" s="32">
        <v>367</v>
      </c>
      <c r="I47" s="32">
        <v>499</v>
      </c>
      <c r="J47" s="32">
        <v>491</v>
      </c>
      <c r="K47" s="32">
        <v>477</v>
      </c>
      <c r="L47" s="32">
        <v>437</v>
      </c>
      <c r="M47" s="32">
        <v>510</v>
      </c>
      <c r="N47" s="32">
        <v>630</v>
      </c>
      <c r="O47" s="32">
        <v>528</v>
      </c>
      <c r="P47" s="32">
        <v>558</v>
      </c>
      <c r="Q47" s="32">
        <v>603</v>
      </c>
      <c r="R47" s="32">
        <v>398</v>
      </c>
      <c r="S47" s="32">
        <v>394</v>
      </c>
      <c r="T47" s="32">
        <v>0</v>
      </c>
      <c r="U47" s="32">
        <f t="shared" si="1"/>
        <v>6363</v>
      </c>
      <c r="V47" s="265"/>
      <c r="W47" s="254"/>
      <c r="X47" s="41"/>
    </row>
    <row r="48" spans="1:24" ht="15">
      <c r="A48" s="963"/>
      <c r="B48" s="256" t="s">
        <v>1096</v>
      </c>
      <c r="C48" s="32">
        <v>3</v>
      </c>
      <c r="D48" s="32">
        <v>5</v>
      </c>
      <c r="E48" s="32">
        <v>13</v>
      </c>
      <c r="F48" s="32">
        <v>125</v>
      </c>
      <c r="G48" s="32">
        <v>95</v>
      </c>
      <c r="H48" s="32">
        <v>69</v>
      </c>
      <c r="I48" s="32">
        <v>73</v>
      </c>
      <c r="J48" s="32">
        <v>111</v>
      </c>
      <c r="K48" s="32">
        <v>97</v>
      </c>
      <c r="L48" s="32">
        <v>128</v>
      </c>
      <c r="M48" s="32">
        <v>110</v>
      </c>
      <c r="N48" s="32">
        <v>114</v>
      </c>
      <c r="O48" s="32">
        <v>115</v>
      </c>
      <c r="P48" s="32">
        <v>71</v>
      </c>
      <c r="Q48" s="32">
        <v>68</v>
      </c>
      <c r="R48" s="32">
        <v>37</v>
      </c>
      <c r="S48" s="32">
        <v>47</v>
      </c>
      <c r="T48" s="32">
        <v>0</v>
      </c>
      <c r="U48" s="32">
        <f t="shared" si="1"/>
        <v>1281</v>
      </c>
      <c r="V48" s="265"/>
      <c r="W48" s="254"/>
      <c r="X48" s="41"/>
    </row>
    <row r="49" spans="1:40" ht="15">
      <c r="A49" s="963"/>
      <c r="B49" s="256" t="s">
        <v>1097</v>
      </c>
      <c r="C49" s="32">
        <v>19</v>
      </c>
      <c r="D49" s="32">
        <v>10</v>
      </c>
      <c r="E49" s="32">
        <v>2</v>
      </c>
      <c r="F49" s="32">
        <v>12</v>
      </c>
      <c r="G49" s="32">
        <v>39</v>
      </c>
      <c r="H49" s="32">
        <v>47</v>
      </c>
      <c r="I49" s="32">
        <v>69</v>
      </c>
      <c r="J49" s="32">
        <v>114</v>
      </c>
      <c r="K49" s="32">
        <v>154</v>
      </c>
      <c r="L49" s="32">
        <v>132</v>
      </c>
      <c r="M49" s="32">
        <v>183</v>
      </c>
      <c r="N49" s="32">
        <v>205</v>
      </c>
      <c r="O49" s="32">
        <v>188</v>
      </c>
      <c r="P49" s="32">
        <v>192</v>
      </c>
      <c r="Q49" s="32">
        <v>172</v>
      </c>
      <c r="R49" s="32">
        <v>100</v>
      </c>
      <c r="S49" s="32">
        <v>115</v>
      </c>
      <c r="T49" s="32">
        <v>0</v>
      </c>
      <c r="U49" s="32">
        <f t="shared" si="1"/>
        <v>1753</v>
      </c>
      <c r="V49" s="265"/>
      <c r="W49" s="254"/>
      <c r="X49" s="41"/>
    </row>
    <row r="50" spans="1:40" ht="15">
      <c r="A50" s="963"/>
      <c r="B50" s="256" t="s">
        <v>1098</v>
      </c>
      <c r="C50" s="32">
        <v>0</v>
      </c>
      <c r="D50" s="32">
        <v>0</v>
      </c>
      <c r="E50" s="32">
        <v>4</v>
      </c>
      <c r="F50" s="32">
        <v>96</v>
      </c>
      <c r="G50" s="32">
        <v>132</v>
      </c>
      <c r="H50" s="32">
        <v>139</v>
      </c>
      <c r="I50" s="32">
        <v>98</v>
      </c>
      <c r="J50" s="32">
        <v>118</v>
      </c>
      <c r="K50" s="32">
        <v>136</v>
      </c>
      <c r="L50" s="32">
        <v>130</v>
      </c>
      <c r="M50" s="32">
        <v>111</v>
      </c>
      <c r="N50" s="32">
        <v>61</v>
      </c>
      <c r="O50" s="32">
        <v>84</v>
      </c>
      <c r="P50" s="32">
        <v>87</v>
      </c>
      <c r="Q50" s="32">
        <v>62</v>
      </c>
      <c r="R50" s="32">
        <v>30</v>
      </c>
      <c r="S50" s="32">
        <v>51</v>
      </c>
      <c r="T50" s="32">
        <v>0</v>
      </c>
      <c r="U50" s="32">
        <f t="shared" si="1"/>
        <v>1339</v>
      </c>
      <c r="V50" s="265"/>
      <c r="W50" s="254"/>
      <c r="X50" s="41"/>
    </row>
    <row r="51" spans="1:40" ht="15">
      <c r="A51" s="963"/>
      <c r="B51" s="256" t="s">
        <v>1099</v>
      </c>
      <c r="C51" s="32">
        <v>6</v>
      </c>
      <c r="D51" s="32">
        <v>2</v>
      </c>
      <c r="E51" s="32">
        <v>24</v>
      </c>
      <c r="F51" s="32">
        <v>157</v>
      </c>
      <c r="G51" s="32">
        <v>257</v>
      </c>
      <c r="H51" s="32">
        <v>617</v>
      </c>
      <c r="I51" s="32">
        <v>947</v>
      </c>
      <c r="J51" s="32">
        <v>1229</v>
      </c>
      <c r="K51" s="32">
        <v>1336</v>
      </c>
      <c r="L51" s="32">
        <v>1269</v>
      </c>
      <c r="M51" s="32">
        <v>765</v>
      </c>
      <c r="N51" s="32">
        <v>476</v>
      </c>
      <c r="O51" s="32">
        <v>399</v>
      </c>
      <c r="P51" s="32">
        <v>393</v>
      </c>
      <c r="Q51" s="32">
        <v>280</v>
      </c>
      <c r="R51" s="32">
        <v>224</v>
      </c>
      <c r="S51" s="32">
        <v>111</v>
      </c>
      <c r="T51" s="32">
        <v>0</v>
      </c>
      <c r="U51" s="32">
        <f t="shared" si="1"/>
        <v>8492</v>
      </c>
      <c r="V51" s="265"/>
      <c r="W51" s="254"/>
      <c r="X51" s="41"/>
    </row>
    <row r="52" spans="1:40" ht="15">
      <c r="A52" s="963"/>
      <c r="B52" s="256" t="s">
        <v>1100</v>
      </c>
      <c r="C52" s="32">
        <v>0</v>
      </c>
      <c r="D52" s="32">
        <v>0</v>
      </c>
      <c r="E52" s="32">
        <v>0</v>
      </c>
      <c r="F52" s="32">
        <v>19</v>
      </c>
      <c r="G52" s="32">
        <v>151</v>
      </c>
      <c r="H52" s="32">
        <v>523</v>
      </c>
      <c r="I52" s="32">
        <v>713</v>
      </c>
      <c r="J52" s="32">
        <v>828</v>
      </c>
      <c r="K52" s="32">
        <v>593</v>
      </c>
      <c r="L52" s="32">
        <v>336</v>
      </c>
      <c r="M52" s="32">
        <v>281</v>
      </c>
      <c r="N52" s="32">
        <v>165</v>
      </c>
      <c r="O52" s="32">
        <v>125</v>
      </c>
      <c r="P52" s="32">
        <v>88</v>
      </c>
      <c r="Q52" s="32">
        <v>68</v>
      </c>
      <c r="R52" s="32">
        <v>36</v>
      </c>
      <c r="S52" s="32">
        <v>10</v>
      </c>
      <c r="T52" s="32">
        <v>3</v>
      </c>
      <c r="U52" s="32">
        <f t="shared" si="1"/>
        <v>3939</v>
      </c>
      <c r="V52" s="265"/>
      <c r="W52" s="254"/>
    </row>
    <row r="53" spans="1:40" ht="15">
      <c r="A53" s="963"/>
      <c r="B53" s="256" t="s">
        <v>1101</v>
      </c>
      <c r="C53" s="32">
        <v>71</v>
      </c>
      <c r="D53" s="32">
        <v>67</v>
      </c>
      <c r="E53" s="32">
        <v>168</v>
      </c>
      <c r="F53" s="32">
        <v>292</v>
      </c>
      <c r="G53" s="32">
        <v>271</v>
      </c>
      <c r="H53" s="32">
        <v>338</v>
      </c>
      <c r="I53" s="32">
        <v>348</v>
      </c>
      <c r="J53" s="32">
        <v>390</v>
      </c>
      <c r="K53" s="32">
        <v>569</v>
      </c>
      <c r="L53" s="32">
        <v>655</v>
      </c>
      <c r="M53" s="32">
        <v>1154</v>
      </c>
      <c r="N53" s="32">
        <v>1203</v>
      </c>
      <c r="O53" s="32">
        <v>1099</v>
      </c>
      <c r="P53" s="32">
        <v>949</v>
      </c>
      <c r="Q53" s="32">
        <v>874</v>
      </c>
      <c r="R53" s="32">
        <v>599</v>
      </c>
      <c r="S53" s="32">
        <v>927</v>
      </c>
      <c r="T53" s="32">
        <v>0</v>
      </c>
      <c r="U53" s="32">
        <f t="shared" si="1"/>
        <v>9974</v>
      </c>
      <c r="V53" s="265"/>
      <c r="W53" s="254"/>
      <c r="X53" s="41"/>
    </row>
    <row r="54" spans="1:40" ht="13.5" customHeight="1">
      <c r="A54" s="963"/>
      <c r="B54" s="256"/>
      <c r="C54" s="31"/>
      <c r="D54" s="31"/>
      <c r="E54" s="31"/>
      <c r="F54" s="31"/>
      <c r="G54" s="31"/>
      <c r="H54" s="31"/>
      <c r="I54" s="31"/>
      <c r="J54" s="31"/>
      <c r="K54" s="31"/>
      <c r="L54" s="31"/>
      <c r="M54" s="31"/>
      <c r="N54" s="31"/>
      <c r="O54" s="31"/>
      <c r="P54" s="31"/>
      <c r="Q54" s="31"/>
      <c r="R54" s="31"/>
      <c r="S54" s="31"/>
      <c r="T54" s="31"/>
      <c r="U54" s="352"/>
      <c r="V54" s="265"/>
      <c r="W54" s="254"/>
      <c r="X54" s="44"/>
      <c r="Y54" s="44"/>
      <c r="Z54" s="44"/>
      <c r="AA54" s="44"/>
      <c r="AB54" s="44"/>
      <c r="AC54" s="44"/>
      <c r="AD54" s="44"/>
      <c r="AE54" s="44"/>
      <c r="AF54" s="44"/>
      <c r="AG54" s="44"/>
      <c r="AH54" s="44"/>
      <c r="AI54" s="44"/>
      <c r="AJ54" s="44"/>
      <c r="AK54" s="44"/>
      <c r="AL54" s="44"/>
      <c r="AM54" s="44"/>
      <c r="AN54" s="44"/>
    </row>
    <row r="55" spans="1:40" ht="15">
      <c r="A55" s="963"/>
      <c r="B55" s="251" t="s">
        <v>1102</v>
      </c>
      <c r="C55" s="352">
        <f>SUM(C56:C61)</f>
        <v>3936</v>
      </c>
      <c r="D55" s="352">
        <f t="shared" ref="D55:S55" si="5">SUM(D56:D61)</f>
        <v>1086</v>
      </c>
      <c r="E55" s="352">
        <f t="shared" si="5"/>
        <v>669</v>
      </c>
      <c r="F55" s="352">
        <f t="shared" si="5"/>
        <v>1881</v>
      </c>
      <c r="G55" s="352">
        <f t="shared" si="5"/>
        <v>2917</v>
      </c>
      <c r="H55" s="352">
        <f t="shared" si="5"/>
        <v>4536</v>
      </c>
      <c r="I55" s="352">
        <f t="shared" si="5"/>
        <v>5948</v>
      </c>
      <c r="J55" s="352">
        <f t="shared" si="5"/>
        <v>6973</v>
      </c>
      <c r="K55" s="352">
        <f t="shared" si="5"/>
        <v>6714</v>
      </c>
      <c r="L55" s="352">
        <f t="shared" si="5"/>
        <v>6695</v>
      </c>
      <c r="M55" s="352">
        <f t="shared" si="5"/>
        <v>7859</v>
      </c>
      <c r="N55" s="352">
        <f t="shared" si="5"/>
        <v>10845</v>
      </c>
      <c r="O55" s="352">
        <f t="shared" si="5"/>
        <v>15584</v>
      </c>
      <c r="P55" s="352">
        <f t="shared" si="5"/>
        <v>23503</v>
      </c>
      <c r="Q55" s="352">
        <f t="shared" si="5"/>
        <v>43994</v>
      </c>
      <c r="R55" s="352">
        <f t="shared" si="5"/>
        <v>62457</v>
      </c>
      <c r="S55" s="352">
        <f t="shared" si="5"/>
        <v>281218</v>
      </c>
      <c r="T55" s="352">
        <f>SUM(T56:T61)</f>
        <v>350</v>
      </c>
      <c r="U55" s="352">
        <f t="shared" si="1"/>
        <v>487165</v>
      </c>
      <c r="V55" s="265"/>
      <c r="W55" s="254"/>
      <c r="X55" s="41"/>
    </row>
    <row r="56" spans="1:40" ht="15">
      <c r="A56" s="963"/>
      <c r="B56" s="256" t="s">
        <v>1103</v>
      </c>
      <c r="C56" s="32">
        <v>2894</v>
      </c>
      <c r="D56" s="32">
        <v>792</v>
      </c>
      <c r="E56" s="32">
        <v>515</v>
      </c>
      <c r="F56" s="32">
        <v>1433</v>
      </c>
      <c r="G56" s="32">
        <v>2418</v>
      </c>
      <c r="H56" s="32">
        <v>3919</v>
      </c>
      <c r="I56" s="32">
        <v>4984</v>
      </c>
      <c r="J56" s="32">
        <v>5820</v>
      </c>
      <c r="K56" s="32">
        <v>5876</v>
      </c>
      <c r="L56" s="32">
        <v>5731</v>
      </c>
      <c r="M56" s="32">
        <v>6028</v>
      </c>
      <c r="N56" s="32">
        <v>6241</v>
      </c>
      <c r="O56" s="32">
        <v>6897</v>
      </c>
      <c r="P56" s="32">
        <v>7410</v>
      </c>
      <c r="Q56" s="32">
        <v>7989</v>
      </c>
      <c r="R56" s="32">
        <v>7342</v>
      </c>
      <c r="S56" s="32">
        <v>15702</v>
      </c>
      <c r="T56" s="32">
        <v>0</v>
      </c>
      <c r="U56" s="32">
        <f t="shared" si="1"/>
        <v>91991</v>
      </c>
      <c r="V56" s="265"/>
      <c r="W56" s="254"/>
      <c r="X56" s="41"/>
    </row>
    <row r="57" spans="1:40" ht="15">
      <c r="A57" s="963"/>
      <c r="B57" s="256" t="s">
        <v>1104</v>
      </c>
      <c r="C57" s="32">
        <v>758</v>
      </c>
      <c r="D57" s="32">
        <v>46</v>
      </c>
      <c r="E57" s="32">
        <v>42</v>
      </c>
      <c r="F57" s="32">
        <v>64</v>
      </c>
      <c r="G57" s="32">
        <v>157</v>
      </c>
      <c r="H57" s="32">
        <v>175</v>
      </c>
      <c r="I57" s="32">
        <v>117</v>
      </c>
      <c r="J57" s="32">
        <v>210</v>
      </c>
      <c r="K57" s="32">
        <v>317</v>
      </c>
      <c r="L57" s="32">
        <v>306</v>
      </c>
      <c r="M57" s="32">
        <v>492</v>
      </c>
      <c r="N57" s="32">
        <v>677</v>
      </c>
      <c r="O57" s="32">
        <v>775</v>
      </c>
      <c r="P57" s="32">
        <v>919</v>
      </c>
      <c r="Q57" s="32">
        <v>1381</v>
      </c>
      <c r="R57" s="32">
        <v>1751</v>
      </c>
      <c r="S57" s="32">
        <v>3914</v>
      </c>
      <c r="T57" s="32">
        <v>0</v>
      </c>
      <c r="U57" s="32">
        <f t="shared" si="1"/>
        <v>12101</v>
      </c>
      <c r="V57" s="265"/>
      <c r="W57" s="254"/>
      <c r="X57" s="41"/>
    </row>
    <row r="58" spans="1:40" ht="15">
      <c r="A58" s="963"/>
      <c r="B58" s="256" t="s">
        <v>1105</v>
      </c>
      <c r="C58" s="32">
        <v>0</v>
      </c>
      <c r="D58" s="32">
        <v>0</v>
      </c>
      <c r="E58" s="32">
        <v>0</v>
      </c>
      <c r="F58" s="32">
        <v>217</v>
      </c>
      <c r="G58" s="32">
        <v>171</v>
      </c>
      <c r="H58" s="32">
        <v>134</v>
      </c>
      <c r="I58" s="32">
        <v>477</v>
      </c>
      <c r="J58" s="32">
        <v>507</v>
      </c>
      <c r="K58" s="32">
        <v>66</v>
      </c>
      <c r="L58" s="32">
        <v>247</v>
      </c>
      <c r="M58" s="32">
        <v>834</v>
      </c>
      <c r="N58" s="32">
        <v>2283</v>
      </c>
      <c r="O58" s="32">
        <v>2280</v>
      </c>
      <c r="P58" s="32">
        <v>3029</v>
      </c>
      <c r="Q58" s="32">
        <v>2746</v>
      </c>
      <c r="R58" s="32">
        <v>1611</v>
      </c>
      <c r="S58" s="32">
        <v>3862</v>
      </c>
      <c r="T58" s="32">
        <v>0</v>
      </c>
      <c r="U58" s="32">
        <f t="shared" si="1"/>
        <v>18464</v>
      </c>
      <c r="V58" s="265"/>
      <c r="W58" s="254"/>
      <c r="X58" s="41"/>
    </row>
    <row r="59" spans="1:40" ht="15">
      <c r="A59" s="963"/>
      <c r="B59" s="256" t="s">
        <v>1247</v>
      </c>
      <c r="C59" s="32">
        <v>1</v>
      </c>
      <c r="D59" s="32">
        <v>0</v>
      </c>
      <c r="E59" s="32">
        <v>0</v>
      </c>
      <c r="F59" s="32">
        <v>40</v>
      </c>
      <c r="G59" s="32">
        <v>0</v>
      </c>
      <c r="H59" s="32">
        <v>0</v>
      </c>
      <c r="I59" s="32">
        <v>0</v>
      </c>
      <c r="J59" s="32">
        <v>0</v>
      </c>
      <c r="K59" s="32">
        <v>1</v>
      </c>
      <c r="L59" s="32">
        <v>3</v>
      </c>
      <c r="M59" s="32">
        <v>0</v>
      </c>
      <c r="N59" s="32">
        <v>1125</v>
      </c>
      <c r="O59" s="32">
        <v>5187</v>
      </c>
      <c r="P59" s="32">
        <v>11787</v>
      </c>
      <c r="Q59" s="32">
        <v>31437</v>
      </c>
      <c r="R59" s="32">
        <v>51432</v>
      </c>
      <c r="S59" s="32">
        <v>256896</v>
      </c>
      <c r="T59" s="32">
        <v>350</v>
      </c>
      <c r="U59" s="32">
        <f t="shared" si="1"/>
        <v>358259</v>
      </c>
      <c r="V59" s="265"/>
      <c r="W59" s="254"/>
      <c r="X59" s="41"/>
    </row>
    <row r="60" spans="1:40" ht="15">
      <c r="A60" s="963"/>
      <c r="B60" s="256" t="s">
        <v>1107</v>
      </c>
      <c r="C60" s="32">
        <v>97</v>
      </c>
      <c r="D60" s="32">
        <v>95</v>
      </c>
      <c r="E60" s="32">
        <v>8</v>
      </c>
      <c r="F60" s="32">
        <v>19</v>
      </c>
      <c r="G60" s="32">
        <v>49</v>
      </c>
      <c r="H60" s="32">
        <v>31</v>
      </c>
      <c r="I60" s="32">
        <v>37</v>
      </c>
      <c r="J60" s="32">
        <v>37</v>
      </c>
      <c r="K60" s="32">
        <v>65</v>
      </c>
      <c r="L60" s="32">
        <v>70</v>
      </c>
      <c r="M60" s="32">
        <v>105</v>
      </c>
      <c r="N60" s="32">
        <v>138</v>
      </c>
      <c r="O60" s="32">
        <v>109</v>
      </c>
      <c r="P60" s="32">
        <v>55</v>
      </c>
      <c r="Q60" s="32">
        <v>138</v>
      </c>
      <c r="R60" s="32">
        <v>112</v>
      </c>
      <c r="S60" s="32">
        <v>537</v>
      </c>
      <c r="T60" s="32">
        <v>0</v>
      </c>
      <c r="U60" s="32">
        <f t="shared" si="1"/>
        <v>1702</v>
      </c>
      <c r="V60" s="265"/>
      <c r="W60" s="254"/>
    </row>
    <row r="61" spans="1:40" ht="15">
      <c r="A61" s="963"/>
      <c r="B61" s="256" t="s">
        <v>1108</v>
      </c>
      <c r="C61" s="32">
        <v>186</v>
      </c>
      <c r="D61" s="32">
        <v>153</v>
      </c>
      <c r="E61" s="32">
        <v>104</v>
      </c>
      <c r="F61" s="32">
        <v>108</v>
      </c>
      <c r="G61" s="32">
        <v>122</v>
      </c>
      <c r="H61" s="32">
        <v>277</v>
      </c>
      <c r="I61" s="32">
        <v>333</v>
      </c>
      <c r="J61" s="32">
        <v>399</v>
      </c>
      <c r="K61" s="32">
        <v>389</v>
      </c>
      <c r="L61" s="32">
        <v>338</v>
      </c>
      <c r="M61" s="32">
        <v>400</v>
      </c>
      <c r="N61" s="32">
        <v>381</v>
      </c>
      <c r="O61" s="32">
        <v>336</v>
      </c>
      <c r="P61" s="32">
        <v>303</v>
      </c>
      <c r="Q61" s="32">
        <v>303</v>
      </c>
      <c r="R61" s="32">
        <v>209</v>
      </c>
      <c r="S61" s="32">
        <v>307</v>
      </c>
      <c r="T61" s="32">
        <v>0</v>
      </c>
      <c r="U61" s="32">
        <f t="shared" si="1"/>
        <v>4648</v>
      </c>
      <c r="V61" s="265"/>
      <c r="W61" s="254"/>
      <c r="X61" s="41"/>
    </row>
    <row r="62" spans="1:40" ht="6" customHeight="1">
      <c r="A62" s="963"/>
      <c r="B62" s="256"/>
      <c r="C62" s="31"/>
      <c r="D62" s="31"/>
      <c r="E62" s="31"/>
      <c r="F62" s="31"/>
      <c r="G62" s="31"/>
      <c r="H62" s="31"/>
      <c r="I62" s="31"/>
      <c r="J62" s="31"/>
      <c r="K62" s="31"/>
      <c r="L62" s="31"/>
      <c r="M62" s="31"/>
      <c r="N62" s="31"/>
      <c r="O62" s="31"/>
      <c r="P62" s="31"/>
      <c r="Q62" s="31"/>
      <c r="R62" s="31"/>
      <c r="S62" s="31"/>
      <c r="T62" s="31"/>
      <c r="U62" s="352"/>
      <c r="V62" s="265"/>
      <c r="W62" s="254"/>
      <c r="X62" s="41"/>
    </row>
    <row r="63" spans="1:40" ht="15">
      <c r="A63" s="963"/>
      <c r="B63" s="251" t="s">
        <v>1109</v>
      </c>
      <c r="C63" s="352">
        <f t="shared" ref="C63:T63" si="6">SUM(C64:C71)</f>
        <v>4165</v>
      </c>
      <c r="D63" s="352">
        <f t="shared" si="6"/>
        <v>4622</v>
      </c>
      <c r="E63" s="352">
        <f t="shared" si="6"/>
        <v>3669</v>
      </c>
      <c r="F63" s="352">
        <f t="shared" si="6"/>
        <v>7325</v>
      </c>
      <c r="G63" s="352">
        <f t="shared" si="6"/>
        <v>17095</v>
      </c>
      <c r="H63" s="352">
        <f t="shared" si="6"/>
        <v>28976</v>
      </c>
      <c r="I63" s="352">
        <f t="shared" si="6"/>
        <v>27280</v>
      </c>
      <c r="J63" s="352">
        <f t="shared" si="6"/>
        <v>20888</v>
      </c>
      <c r="K63" s="352">
        <f t="shared" si="6"/>
        <v>13585</v>
      </c>
      <c r="L63" s="352">
        <f t="shared" si="6"/>
        <v>11984</v>
      </c>
      <c r="M63" s="352">
        <f t="shared" si="6"/>
        <v>15323</v>
      </c>
      <c r="N63" s="352">
        <f t="shared" si="6"/>
        <v>45800</v>
      </c>
      <c r="O63" s="352">
        <f t="shared" si="6"/>
        <v>60566</v>
      </c>
      <c r="P63" s="352">
        <f t="shared" si="6"/>
        <v>62390</v>
      </c>
      <c r="Q63" s="352">
        <f t="shared" si="6"/>
        <v>58189</v>
      </c>
      <c r="R63" s="352">
        <f t="shared" si="6"/>
        <v>45866</v>
      </c>
      <c r="S63" s="352">
        <f t="shared" si="6"/>
        <v>82076</v>
      </c>
      <c r="T63" s="352">
        <f t="shared" si="6"/>
        <v>0</v>
      </c>
      <c r="U63" s="352">
        <f t="shared" si="1"/>
        <v>509799</v>
      </c>
      <c r="V63" s="265"/>
      <c r="W63" s="254"/>
      <c r="X63" s="41"/>
    </row>
    <row r="64" spans="1:40" ht="15">
      <c r="A64" s="963"/>
      <c r="B64" s="256" t="s">
        <v>1110</v>
      </c>
      <c r="C64" s="32">
        <v>142</v>
      </c>
      <c r="D64" s="32">
        <v>96</v>
      </c>
      <c r="E64" s="32">
        <v>47</v>
      </c>
      <c r="F64" s="32">
        <v>62</v>
      </c>
      <c r="G64" s="32">
        <v>66</v>
      </c>
      <c r="H64" s="32">
        <v>111</v>
      </c>
      <c r="I64" s="32">
        <v>108</v>
      </c>
      <c r="J64" s="32">
        <v>136</v>
      </c>
      <c r="K64" s="32">
        <v>131</v>
      </c>
      <c r="L64" s="32">
        <v>157</v>
      </c>
      <c r="M64" s="32">
        <v>208</v>
      </c>
      <c r="N64" s="32">
        <v>269</v>
      </c>
      <c r="O64" s="32">
        <v>283</v>
      </c>
      <c r="P64" s="32">
        <v>309</v>
      </c>
      <c r="Q64" s="32">
        <v>256</v>
      </c>
      <c r="R64" s="32">
        <v>237</v>
      </c>
      <c r="S64" s="32">
        <v>295</v>
      </c>
      <c r="T64" s="32">
        <v>0</v>
      </c>
      <c r="U64" s="32">
        <f t="shared" si="1"/>
        <v>2913</v>
      </c>
      <c r="V64" s="265"/>
      <c r="W64" s="254"/>
      <c r="X64" s="41"/>
    </row>
    <row r="65" spans="1:24" ht="15">
      <c r="A65" s="963"/>
      <c r="B65" s="256" t="s">
        <v>1248</v>
      </c>
      <c r="C65" s="32">
        <v>732</v>
      </c>
      <c r="D65" s="32">
        <v>1664</v>
      </c>
      <c r="E65" s="32">
        <v>1423</v>
      </c>
      <c r="F65" s="32">
        <v>824</v>
      </c>
      <c r="G65" s="32">
        <v>593</v>
      </c>
      <c r="H65" s="32">
        <v>676</v>
      </c>
      <c r="I65" s="32">
        <v>872</v>
      </c>
      <c r="J65" s="32">
        <v>814</v>
      </c>
      <c r="K65" s="32">
        <v>1122</v>
      </c>
      <c r="L65" s="32">
        <v>1631</v>
      </c>
      <c r="M65" s="32">
        <v>2399</v>
      </c>
      <c r="N65" s="32">
        <v>31760</v>
      </c>
      <c r="O65" s="32">
        <v>44413</v>
      </c>
      <c r="P65" s="32">
        <v>44471</v>
      </c>
      <c r="Q65" s="32">
        <v>37891</v>
      </c>
      <c r="R65" s="32">
        <v>26371</v>
      </c>
      <c r="S65" s="32">
        <v>26376</v>
      </c>
      <c r="T65" s="32">
        <v>0</v>
      </c>
      <c r="U65" s="32">
        <f t="shared" si="1"/>
        <v>224032</v>
      </c>
      <c r="V65" s="265"/>
      <c r="W65" s="254"/>
      <c r="X65" s="41"/>
    </row>
    <row r="66" spans="1:24" ht="15">
      <c r="A66" s="963"/>
      <c r="B66" s="256" t="s">
        <v>1249</v>
      </c>
      <c r="C66" s="32">
        <v>0</v>
      </c>
      <c r="D66" s="32">
        <v>0</v>
      </c>
      <c r="E66" s="32">
        <v>0</v>
      </c>
      <c r="F66" s="32">
        <v>0</v>
      </c>
      <c r="G66" s="32">
        <v>0</v>
      </c>
      <c r="H66" s="32">
        <v>0</v>
      </c>
      <c r="I66" s="32">
        <v>2</v>
      </c>
      <c r="J66" s="32">
        <v>0</v>
      </c>
      <c r="K66" s="32">
        <v>0</v>
      </c>
      <c r="L66" s="32">
        <v>0</v>
      </c>
      <c r="M66" s="32">
        <v>0</v>
      </c>
      <c r="N66" s="32">
        <v>0</v>
      </c>
      <c r="O66" s="32">
        <v>0</v>
      </c>
      <c r="P66" s="32">
        <v>4</v>
      </c>
      <c r="Q66" s="32">
        <v>3</v>
      </c>
      <c r="R66" s="32">
        <v>0</v>
      </c>
      <c r="S66" s="32">
        <v>11</v>
      </c>
      <c r="T66" s="32">
        <v>0</v>
      </c>
      <c r="U66" s="32">
        <f t="shared" si="1"/>
        <v>20</v>
      </c>
      <c r="V66" s="265"/>
      <c r="W66" s="254"/>
      <c r="X66" s="41"/>
    </row>
    <row r="67" spans="1:24" ht="15">
      <c r="A67" s="963"/>
      <c r="B67" s="256" t="s">
        <v>1113</v>
      </c>
      <c r="C67" s="32">
        <v>61</v>
      </c>
      <c r="D67" s="32">
        <v>0</v>
      </c>
      <c r="E67" s="32">
        <v>0</v>
      </c>
      <c r="F67" s="32">
        <v>0</v>
      </c>
      <c r="G67" s="32">
        <v>0</v>
      </c>
      <c r="H67" s="32">
        <v>0</v>
      </c>
      <c r="I67" s="32">
        <v>1</v>
      </c>
      <c r="J67" s="32">
        <v>0</v>
      </c>
      <c r="K67" s="32">
        <v>0</v>
      </c>
      <c r="L67" s="32">
        <v>0</v>
      </c>
      <c r="M67" s="32">
        <v>0</v>
      </c>
      <c r="N67" s="32">
        <v>0</v>
      </c>
      <c r="O67" s="32">
        <v>0</v>
      </c>
      <c r="P67" s="32">
        <v>0</v>
      </c>
      <c r="Q67" s="32">
        <v>0</v>
      </c>
      <c r="R67" s="32">
        <v>0</v>
      </c>
      <c r="S67" s="32">
        <v>0</v>
      </c>
      <c r="T67" s="32">
        <v>0</v>
      </c>
      <c r="U67" s="32">
        <f t="shared" si="1"/>
        <v>62</v>
      </c>
      <c r="V67" s="265"/>
      <c r="W67" s="254"/>
      <c r="X67" s="41"/>
    </row>
    <row r="68" spans="1:24" ht="15">
      <c r="A68" s="963"/>
      <c r="B68" s="256" t="s">
        <v>1250</v>
      </c>
      <c r="C68" s="32">
        <v>0</v>
      </c>
      <c r="D68" s="32">
        <v>0</v>
      </c>
      <c r="E68" s="32">
        <v>0</v>
      </c>
      <c r="F68" s="32">
        <v>3</v>
      </c>
      <c r="G68" s="32">
        <v>27</v>
      </c>
      <c r="H68" s="32">
        <v>77</v>
      </c>
      <c r="I68" s="32">
        <v>132</v>
      </c>
      <c r="J68" s="32">
        <v>141</v>
      </c>
      <c r="K68" s="32">
        <v>59</v>
      </c>
      <c r="L68" s="32">
        <v>4</v>
      </c>
      <c r="M68" s="32">
        <v>2</v>
      </c>
      <c r="N68" s="32">
        <v>0</v>
      </c>
      <c r="O68" s="32">
        <v>0</v>
      </c>
      <c r="P68" s="32">
        <v>0</v>
      </c>
      <c r="Q68" s="32">
        <v>0</v>
      </c>
      <c r="R68" s="32">
        <v>0</v>
      </c>
      <c r="S68" s="32">
        <v>0</v>
      </c>
      <c r="T68" s="32">
        <v>0</v>
      </c>
      <c r="U68" s="32">
        <f t="shared" si="1"/>
        <v>445</v>
      </c>
      <c r="V68" s="265"/>
      <c r="W68" s="254"/>
      <c r="X68" s="41"/>
    </row>
    <row r="69" spans="1:24" ht="15">
      <c r="A69" s="963"/>
      <c r="B69" s="256" t="s">
        <v>1115</v>
      </c>
      <c r="C69" s="32">
        <v>1335</v>
      </c>
      <c r="D69" s="32">
        <v>1682</v>
      </c>
      <c r="E69" s="32">
        <v>865</v>
      </c>
      <c r="F69" s="32">
        <v>3601</v>
      </c>
      <c r="G69" s="32">
        <v>11608</v>
      </c>
      <c r="H69" s="32">
        <v>21350</v>
      </c>
      <c r="I69" s="32">
        <v>19900</v>
      </c>
      <c r="J69" s="32">
        <v>13137</v>
      </c>
      <c r="K69" s="32">
        <v>6445</v>
      </c>
      <c r="L69" s="32">
        <v>4665</v>
      </c>
      <c r="M69" s="32">
        <v>5462</v>
      </c>
      <c r="N69" s="32">
        <v>4926</v>
      </c>
      <c r="O69" s="32">
        <v>4571</v>
      </c>
      <c r="P69" s="32">
        <v>4203</v>
      </c>
      <c r="Q69" s="32">
        <v>3843</v>
      </c>
      <c r="R69" s="32">
        <v>3138</v>
      </c>
      <c r="S69" s="32">
        <v>3433</v>
      </c>
      <c r="T69" s="32">
        <v>0</v>
      </c>
      <c r="U69" s="32">
        <f t="shared" si="1"/>
        <v>114164</v>
      </c>
      <c r="V69" s="265"/>
      <c r="W69" s="254"/>
      <c r="X69" s="41"/>
    </row>
    <row r="70" spans="1:24" ht="15">
      <c r="A70" s="963"/>
      <c r="B70" s="256" t="s">
        <v>1117</v>
      </c>
      <c r="C70" s="32">
        <v>1359</v>
      </c>
      <c r="D70" s="32">
        <v>352</v>
      </c>
      <c r="E70" s="32">
        <v>141</v>
      </c>
      <c r="F70" s="32">
        <v>603</v>
      </c>
      <c r="G70" s="32">
        <v>1226</v>
      </c>
      <c r="H70" s="32">
        <v>1976</v>
      </c>
      <c r="I70" s="32">
        <v>1707</v>
      </c>
      <c r="J70" s="32">
        <v>2640</v>
      </c>
      <c r="K70" s="32">
        <v>2382</v>
      </c>
      <c r="L70" s="32">
        <v>2118</v>
      </c>
      <c r="M70" s="32">
        <v>3949</v>
      </c>
      <c r="N70" s="32">
        <v>5204</v>
      </c>
      <c r="O70" s="32">
        <v>7090</v>
      </c>
      <c r="P70" s="32">
        <v>7673</v>
      </c>
      <c r="Q70" s="32">
        <v>10802</v>
      </c>
      <c r="R70" s="32">
        <v>11066</v>
      </c>
      <c r="S70" s="32">
        <v>34912</v>
      </c>
      <c r="T70" s="32">
        <v>0</v>
      </c>
      <c r="U70" s="32">
        <f>SUM(C70:T70)</f>
        <v>95200</v>
      </c>
      <c r="V70" s="265"/>
      <c r="W70" s="254"/>
      <c r="X70" s="41"/>
    </row>
    <row r="71" spans="1:24" ht="15">
      <c r="A71" s="963"/>
      <c r="B71" s="256" t="s">
        <v>1116</v>
      </c>
      <c r="C71" s="32">
        <v>536</v>
      </c>
      <c r="D71" s="32">
        <v>828</v>
      </c>
      <c r="E71" s="32">
        <v>1193</v>
      </c>
      <c r="F71" s="32">
        <v>2232</v>
      </c>
      <c r="G71" s="32">
        <v>3575</v>
      </c>
      <c r="H71" s="32">
        <v>4786</v>
      </c>
      <c r="I71" s="32">
        <v>4558</v>
      </c>
      <c r="J71" s="32">
        <v>4020</v>
      </c>
      <c r="K71" s="32">
        <v>3446</v>
      </c>
      <c r="L71" s="32">
        <v>3409</v>
      </c>
      <c r="M71" s="32">
        <v>3303</v>
      </c>
      <c r="N71" s="32">
        <v>3641</v>
      </c>
      <c r="O71" s="32">
        <v>4209</v>
      </c>
      <c r="P71" s="32">
        <v>5730</v>
      </c>
      <c r="Q71" s="32">
        <v>5394</v>
      </c>
      <c r="R71" s="32">
        <v>5054</v>
      </c>
      <c r="S71" s="32">
        <v>17049</v>
      </c>
      <c r="T71" s="32">
        <v>0</v>
      </c>
      <c r="U71" s="32">
        <f t="shared" si="1"/>
        <v>72963</v>
      </c>
      <c r="V71" s="265"/>
      <c r="W71" s="254"/>
    </row>
    <row r="72" spans="1:24">
      <c r="A72" s="456"/>
      <c r="B72" s="373"/>
      <c r="C72" s="70"/>
      <c r="D72" s="70"/>
      <c r="E72" s="70"/>
      <c r="F72" s="70"/>
      <c r="G72" s="70"/>
      <c r="H72" s="70"/>
      <c r="I72" s="70"/>
      <c r="J72" s="70"/>
      <c r="K72" s="70"/>
      <c r="L72" s="70"/>
      <c r="M72" s="70"/>
      <c r="N72" s="70"/>
      <c r="O72" s="70"/>
      <c r="P72" s="70"/>
      <c r="Q72" s="70"/>
      <c r="R72" s="70"/>
      <c r="S72" s="70"/>
      <c r="T72" s="70"/>
      <c r="U72" s="70"/>
      <c r="V72" s="265"/>
    </row>
    <row r="73" spans="1:24" ht="15">
      <c r="A73" s="439"/>
      <c r="B73" s="295" t="s">
        <v>26</v>
      </c>
      <c r="C73" s="352">
        <f t="shared" ref="C73:U73" si="7">+C63+C55+C38+C18+C13+C8</f>
        <v>1451124</v>
      </c>
      <c r="D73" s="352">
        <f t="shared" si="7"/>
        <v>778944</v>
      </c>
      <c r="E73" s="352">
        <f t="shared" si="7"/>
        <v>699000</v>
      </c>
      <c r="F73" s="352">
        <f t="shared" si="7"/>
        <v>1234394</v>
      </c>
      <c r="G73" s="352">
        <f t="shared" si="7"/>
        <v>2061801</v>
      </c>
      <c r="H73" s="352">
        <f t="shared" si="7"/>
        <v>2930224</v>
      </c>
      <c r="I73" s="352">
        <f t="shared" si="7"/>
        <v>2799813</v>
      </c>
      <c r="J73" s="352">
        <f t="shared" si="7"/>
        <v>2619168</v>
      </c>
      <c r="K73" s="352">
        <f t="shared" si="7"/>
        <v>2424512</v>
      </c>
      <c r="L73" s="352">
        <f t="shared" si="7"/>
        <v>2570375</v>
      </c>
      <c r="M73" s="352">
        <f t="shared" si="7"/>
        <v>2863737</v>
      </c>
      <c r="N73" s="352">
        <f t="shared" si="7"/>
        <v>2676901</v>
      </c>
      <c r="O73" s="352">
        <f t="shared" si="7"/>
        <v>2580825</v>
      </c>
      <c r="P73" s="352">
        <f t="shared" si="7"/>
        <v>2447603</v>
      </c>
      <c r="Q73" s="352">
        <f t="shared" si="7"/>
        <v>2266649</v>
      </c>
      <c r="R73" s="352">
        <f t="shared" si="7"/>
        <v>1814926</v>
      </c>
      <c r="S73" s="352">
        <f t="shared" si="7"/>
        <v>2776071</v>
      </c>
      <c r="T73" s="352">
        <f t="shared" si="7"/>
        <v>455</v>
      </c>
      <c r="U73" s="352">
        <f t="shared" si="7"/>
        <v>36996522</v>
      </c>
      <c r="V73" s="265"/>
      <c r="W73" s="457"/>
    </row>
    <row r="75" spans="1:24" ht="15">
      <c r="A75" s="881" t="s">
        <v>1316</v>
      </c>
      <c r="B75" s="881"/>
      <c r="C75" s="881"/>
      <c r="D75" s="881"/>
      <c r="E75" s="881"/>
      <c r="F75" s="881"/>
      <c r="G75" s="881"/>
      <c r="H75" s="881"/>
      <c r="I75" s="881"/>
      <c r="J75" s="881"/>
      <c r="K75" s="881"/>
      <c r="L75" s="881"/>
      <c r="M75" s="881"/>
      <c r="N75" s="881"/>
      <c r="O75" s="881"/>
      <c r="P75" s="881"/>
      <c r="Q75" s="881"/>
      <c r="R75" s="881"/>
      <c r="S75" s="881"/>
      <c r="T75" s="881"/>
      <c r="U75" s="881"/>
    </row>
    <row r="76" spans="1:24">
      <c r="A76" s="912" t="s">
        <v>1238</v>
      </c>
      <c r="B76" s="912"/>
      <c r="C76" s="912"/>
      <c r="D76" s="912"/>
      <c r="E76" s="912"/>
      <c r="F76" s="912"/>
      <c r="G76" s="912"/>
      <c r="H76" s="912"/>
      <c r="I76" s="912"/>
      <c r="J76" s="912"/>
      <c r="K76" s="912"/>
      <c r="L76" s="912"/>
      <c r="M76" s="912"/>
      <c r="N76" s="912"/>
      <c r="O76" s="912"/>
      <c r="P76" s="912"/>
      <c r="Q76" s="912"/>
      <c r="R76" s="912"/>
      <c r="S76" s="912"/>
      <c r="T76" s="912"/>
      <c r="U76" s="912"/>
    </row>
    <row r="77" spans="1:24">
      <c r="A77" s="913" t="s">
        <v>1239</v>
      </c>
      <c r="B77" s="913"/>
      <c r="C77" s="913"/>
      <c r="D77" s="913"/>
      <c r="E77" s="913"/>
      <c r="F77" s="913"/>
      <c r="G77" s="913"/>
      <c r="H77" s="913"/>
      <c r="I77" s="913"/>
      <c r="J77" s="913"/>
      <c r="K77" s="913"/>
      <c r="L77" s="913"/>
      <c r="M77" s="913"/>
      <c r="N77" s="913"/>
      <c r="O77" s="913"/>
      <c r="P77" s="913"/>
      <c r="Q77" s="913"/>
      <c r="R77" s="913"/>
      <c r="S77" s="913"/>
      <c r="T77" s="913"/>
      <c r="U77" s="913"/>
    </row>
    <row r="78" spans="1:24">
      <c r="A78" s="912" t="s">
        <v>1261</v>
      </c>
      <c r="B78" s="912"/>
      <c r="C78" s="912"/>
      <c r="D78" s="912"/>
      <c r="E78" s="912"/>
      <c r="F78" s="912"/>
      <c r="G78" s="912"/>
      <c r="H78" s="912"/>
      <c r="I78" s="912"/>
      <c r="J78" s="912"/>
      <c r="K78" s="912"/>
      <c r="L78" s="912"/>
      <c r="M78" s="912"/>
      <c r="N78" s="912"/>
      <c r="O78" s="912"/>
      <c r="P78" s="912"/>
      <c r="Q78" s="912"/>
      <c r="R78" s="912"/>
      <c r="S78" s="912"/>
      <c r="T78" s="912"/>
      <c r="U78" s="912"/>
    </row>
    <row r="79" spans="1:24">
      <c r="A79" s="953" t="s">
        <v>1131</v>
      </c>
      <c r="B79" s="953"/>
      <c r="C79" s="953"/>
      <c r="D79" s="953"/>
      <c r="E79" s="953"/>
      <c r="F79" s="953"/>
      <c r="G79" s="953"/>
      <c r="H79" s="953"/>
      <c r="I79" s="953"/>
      <c r="J79" s="953"/>
      <c r="K79" s="953"/>
      <c r="L79" s="953"/>
      <c r="M79" s="953"/>
      <c r="N79" s="953"/>
      <c r="O79" s="953"/>
      <c r="P79" s="953"/>
      <c r="Q79" s="953"/>
      <c r="R79" s="953"/>
      <c r="S79" s="953"/>
      <c r="T79" s="953"/>
      <c r="U79" s="953"/>
    </row>
    <row r="80" spans="1:24" ht="15" thickBot="1">
      <c r="A80" s="144"/>
      <c r="B80" s="144"/>
      <c r="C80" s="144"/>
      <c r="D80" s="144"/>
      <c r="E80" s="144"/>
      <c r="F80" s="144"/>
      <c r="G80" s="144"/>
      <c r="H80" s="144"/>
      <c r="I80" s="144"/>
      <c r="J80" s="144"/>
      <c r="K80" s="144"/>
      <c r="L80" s="144"/>
      <c r="M80" s="144"/>
      <c r="N80" s="144"/>
      <c r="O80" s="144"/>
      <c r="P80" s="144"/>
      <c r="Q80" s="144"/>
      <c r="R80" s="144"/>
      <c r="S80" s="144"/>
      <c r="T80" s="144"/>
      <c r="U80" s="144"/>
    </row>
    <row r="81" spans="1:43">
      <c r="A81" s="959" t="s">
        <v>1240</v>
      </c>
      <c r="B81" s="959" t="s">
        <v>1252</v>
      </c>
      <c r="C81" s="961" t="s">
        <v>1242</v>
      </c>
      <c r="D81" s="961"/>
      <c r="E81" s="961"/>
      <c r="F81" s="961"/>
      <c r="G81" s="961"/>
      <c r="H81" s="961"/>
      <c r="I81" s="961"/>
      <c r="J81" s="961"/>
      <c r="K81" s="961"/>
      <c r="L81" s="961"/>
      <c r="M81" s="961"/>
      <c r="N81" s="961"/>
      <c r="O81" s="961"/>
      <c r="P81" s="961"/>
      <c r="Q81" s="961"/>
      <c r="R81" s="961"/>
      <c r="S81" s="961"/>
      <c r="T81" s="453"/>
      <c r="U81" s="959" t="s">
        <v>108</v>
      </c>
      <c r="W81" s="44"/>
      <c r="X81" s="41"/>
    </row>
    <row r="82" spans="1:43">
      <c r="A82" s="960"/>
      <c r="B82" s="960"/>
      <c r="C82" s="454" t="s">
        <v>1243</v>
      </c>
      <c r="D82" s="454" t="s">
        <v>1244</v>
      </c>
      <c r="E82" s="454" t="s">
        <v>11</v>
      </c>
      <c r="F82" s="454" t="s">
        <v>12</v>
      </c>
      <c r="G82" s="454" t="s">
        <v>13</v>
      </c>
      <c r="H82" s="454" t="s">
        <v>14</v>
      </c>
      <c r="I82" s="454" t="s">
        <v>15</v>
      </c>
      <c r="J82" s="454" t="s">
        <v>16</v>
      </c>
      <c r="K82" s="454" t="s">
        <v>17</v>
      </c>
      <c r="L82" s="454" t="s">
        <v>18</v>
      </c>
      <c r="M82" s="454" t="s">
        <v>19</v>
      </c>
      <c r="N82" s="454" t="s">
        <v>20</v>
      </c>
      <c r="O82" s="454" t="s">
        <v>21</v>
      </c>
      <c r="P82" s="454" t="s">
        <v>22</v>
      </c>
      <c r="Q82" s="454" t="s">
        <v>23</v>
      </c>
      <c r="R82" s="454" t="s">
        <v>24</v>
      </c>
      <c r="S82" s="454" t="s">
        <v>867</v>
      </c>
      <c r="T82" s="455" t="s">
        <v>1245</v>
      </c>
      <c r="U82" s="960"/>
      <c r="W82" s="44"/>
      <c r="X82" s="41"/>
    </row>
    <row r="83" spans="1:43" ht="15" customHeight="1">
      <c r="A83" s="962" t="s">
        <v>7</v>
      </c>
      <c r="B83" s="251" t="s">
        <v>1059</v>
      </c>
      <c r="C83" s="350">
        <f>SUM(C84:C86)</f>
        <v>12092376.569999998</v>
      </c>
      <c r="D83" s="350">
        <f t="shared" ref="D83:T83" si="8">SUM(D84:D86)</f>
        <v>5556378.9600000009</v>
      </c>
      <c r="E83" s="350">
        <f t="shared" si="8"/>
        <v>3809635.2999999993</v>
      </c>
      <c r="F83" s="350">
        <f t="shared" si="8"/>
        <v>5481830.7299999995</v>
      </c>
      <c r="G83" s="350">
        <f t="shared" si="8"/>
        <v>9837341.7800000012</v>
      </c>
      <c r="H83" s="350">
        <f t="shared" si="8"/>
        <v>13779334.430000002</v>
      </c>
      <c r="I83" s="350">
        <f t="shared" si="8"/>
        <v>12599559.709999999</v>
      </c>
      <c r="J83" s="350">
        <f t="shared" si="8"/>
        <v>11064278.829999998</v>
      </c>
      <c r="K83" s="350">
        <f t="shared" si="8"/>
        <v>9466349.4299999997</v>
      </c>
      <c r="L83" s="350">
        <f t="shared" si="8"/>
        <v>9383957.6800000016</v>
      </c>
      <c r="M83" s="350">
        <f t="shared" si="8"/>
        <v>9928855.7700000014</v>
      </c>
      <c r="N83" s="350">
        <f t="shared" si="8"/>
        <v>9014970.0999999996</v>
      </c>
      <c r="O83" s="350">
        <f t="shared" si="8"/>
        <v>8290665.5999999996</v>
      </c>
      <c r="P83" s="350">
        <f t="shared" si="8"/>
        <v>7788760.5300000003</v>
      </c>
      <c r="Q83" s="350">
        <f t="shared" si="8"/>
        <v>7168247.3199999994</v>
      </c>
      <c r="R83" s="350">
        <f t="shared" si="8"/>
        <v>5674125.4600000009</v>
      </c>
      <c r="S83" s="350">
        <f t="shared" si="8"/>
        <v>8004727.5</v>
      </c>
      <c r="T83" s="350">
        <f t="shared" si="8"/>
        <v>278</v>
      </c>
      <c r="U83" s="350">
        <f>SUM(C83:T83)</f>
        <v>148941673.70000002</v>
      </c>
      <c r="V83" s="327"/>
      <c r="W83" s="254"/>
      <c r="X83" s="254"/>
      <c r="Y83" s="254"/>
      <c r="Z83" s="254"/>
      <c r="AA83" s="254"/>
      <c r="AB83" s="254"/>
      <c r="AC83" s="254"/>
      <c r="AD83" s="254"/>
      <c r="AE83" s="254"/>
      <c r="AF83" s="254"/>
      <c r="AG83" s="254"/>
      <c r="AH83" s="254"/>
      <c r="AI83" s="254"/>
      <c r="AJ83" s="254"/>
      <c r="AK83" s="254"/>
      <c r="AL83" s="254"/>
      <c r="AM83" s="254"/>
      <c r="AN83" s="254"/>
      <c r="AO83" s="254"/>
      <c r="AP83" s="254"/>
      <c r="AQ83" s="254"/>
    </row>
    <row r="84" spans="1:43" ht="15">
      <c r="A84" s="963"/>
      <c r="B84" s="256" t="s">
        <v>1060</v>
      </c>
      <c r="C84" s="32">
        <v>12030339.939999999</v>
      </c>
      <c r="D84" s="32">
        <v>5546100.4500000002</v>
      </c>
      <c r="E84" s="32">
        <v>3804455.01</v>
      </c>
      <c r="F84" s="32">
        <v>5472706.9100000001</v>
      </c>
      <c r="G84" s="32">
        <v>9820389.6799999997</v>
      </c>
      <c r="H84" s="32">
        <v>13754782.060000001</v>
      </c>
      <c r="I84" s="32">
        <v>12570037.6</v>
      </c>
      <c r="J84" s="32">
        <v>11033255.51</v>
      </c>
      <c r="K84" s="32">
        <v>9437153.5299999993</v>
      </c>
      <c r="L84" s="32">
        <v>9357757.0899999999</v>
      </c>
      <c r="M84" s="32">
        <v>9892592.6400000006</v>
      </c>
      <c r="N84" s="32">
        <v>8973926.7699999996</v>
      </c>
      <c r="O84" s="32">
        <v>8238295.3300000001</v>
      </c>
      <c r="P84" s="32">
        <v>7716837.4800000004</v>
      </c>
      <c r="Q84" s="32">
        <v>7093045.6799999997</v>
      </c>
      <c r="R84" s="32">
        <v>5580560.8600000003</v>
      </c>
      <c r="S84" s="32">
        <v>7662675.5</v>
      </c>
      <c r="T84" s="32">
        <v>269.58</v>
      </c>
      <c r="U84" s="33">
        <f t="shared" ref="U84:U147" si="9">SUM(C84:T84)</f>
        <v>147985181.62000003</v>
      </c>
      <c r="V84" s="41"/>
      <c r="W84" s="254"/>
      <c r="X84" s="44"/>
      <c r="Y84" s="44"/>
      <c r="Z84" s="44"/>
      <c r="AA84" s="44"/>
      <c r="AB84" s="44"/>
      <c r="AC84" s="44"/>
      <c r="AD84" s="44"/>
      <c r="AE84" s="44"/>
      <c r="AF84" s="44"/>
      <c r="AG84" s="44"/>
      <c r="AH84" s="44"/>
      <c r="AI84" s="44"/>
      <c r="AJ84" s="44"/>
      <c r="AK84" s="44"/>
      <c r="AL84" s="44"/>
      <c r="AM84" s="44"/>
      <c r="AN84" s="44"/>
      <c r="AO84" s="44"/>
      <c r="AP84" s="44"/>
      <c r="AQ84" s="44"/>
    </row>
    <row r="85" spans="1:43" ht="15">
      <c r="A85" s="963"/>
      <c r="B85" s="256" t="s">
        <v>1061</v>
      </c>
      <c r="C85" s="32">
        <v>2143.86</v>
      </c>
      <c r="D85" s="32">
        <v>1464.73</v>
      </c>
      <c r="E85" s="32">
        <v>1403.76</v>
      </c>
      <c r="F85" s="32">
        <v>1268.05</v>
      </c>
      <c r="G85" s="32">
        <v>2744.8</v>
      </c>
      <c r="H85" s="32">
        <v>2927.49</v>
      </c>
      <c r="I85" s="32">
        <v>4642.8500000000004</v>
      </c>
      <c r="J85" s="32">
        <v>3933.53</v>
      </c>
      <c r="K85" s="32">
        <v>6708.72</v>
      </c>
      <c r="L85" s="32">
        <v>5287.21</v>
      </c>
      <c r="M85" s="32">
        <v>6103.22</v>
      </c>
      <c r="N85" s="32">
        <v>8209.02</v>
      </c>
      <c r="O85" s="32">
        <v>9725.5499999999993</v>
      </c>
      <c r="P85" s="32">
        <v>12523</v>
      </c>
      <c r="Q85" s="32">
        <v>15006.84</v>
      </c>
      <c r="R85" s="32">
        <v>18089.900000000001</v>
      </c>
      <c r="S85" s="32">
        <v>151420.26</v>
      </c>
      <c r="T85" s="32">
        <v>0</v>
      </c>
      <c r="U85" s="33">
        <f t="shared" si="9"/>
        <v>253602.79</v>
      </c>
      <c r="V85" s="41"/>
      <c r="W85" s="254"/>
      <c r="X85" s="44"/>
      <c r="Y85" s="44"/>
      <c r="Z85" s="44"/>
      <c r="AA85" s="44"/>
      <c r="AB85" s="44"/>
      <c r="AC85" s="44"/>
      <c r="AD85" s="44"/>
      <c r="AE85" s="44"/>
      <c r="AF85" s="44"/>
      <c r="AG85" s="44"/>
      <c r="AH85" s="44"/>
      <c r="AI85" s="44"/>
      <c r="AJ85" s="44"/>
      <c r="AK85" s="44"/>
      <c r="AL85" s="44"/>
      <c r="AM85" s="44"/>
      <c r="AN85" s="44"/>
      <c r="AO85" s="44"/>
      <c r="AP85" s="44"/>
      <c r="AQ85" s="44"/>
    </row>
    <row r="86" spans="1:43" ht="15">
      <c r="A86" s="963"/>
      <c r="B86" s="256" t="s">
        <v>1062</v>
      </c>
      <c r="C86" s="32">
        <v>59892.77</v>
      </c>
      <c r="D86" s="32">
        <v>8813.7800000000007</v>
      </c>
      <c r="E86" s="32">
        <v>3776.53</v>
      </c>
      <c r="F86" s="32">
        <v>7855.77</v>
      </c>
      <c r="G86" s="32">
        <v>14207.3</v>
      </c>
      <c r="H86" s="32">
        <v>21624.880000000001</v>
      </c>
      <c r="I86" s="32">
        <v>24879.26</v>
      </c>
      <c r="J86" s="32">
        <v>27089.79</v>
      </c>
      <c r="K86" s="32">
        <v>22487.18</v>
      </c>
      <c r="L86" s="32">
        <v>20913.38</v>
      </c>
      <c r="M86" s="32">
        <v>30159.91</v>
      </c>
      <c r="N86" s="32">
        <v>32834.31</v>
      </c>
      <c r="O86" s="32">
        <v>42644.72</v>
      </c>
      <c r="P86" s="32">
        <v>59400.05</v>
      </c>
      <c r="Q86" s="32">
        <v>60194.8</v>
      </c>
      <c r="R86" s="32">
        <v>75474.7</v>
      </c>
      <c r="S86" s="32">
        <v>190631.74</v>
      </c>
      <c r="T86" s="32">
        <v>8.42</v>
      </c>
      <c r="U86" s="33">
        <f t="shared" si="9"/>
        <v>702889.28999999992</v>
      </c>
      <c r="V86" s="41"/>
      <c r="W86" s="254"/>
      <c r="X86" s="44"/>
      <c r="Y86" s="44"/>
      <c r="Z86" s="44"/>
      <c r="AA86" s="44"/>
      <c r="AB86" s="44"/>
      <c r="AC86" s="44"/>
      <c r="AD86" s="44"/>
      <c r="AE86" s="44"/>
      <c r="AF86" s="44"/>
      <c r="AG86" s="44"/>
      <c r="AH86" s="44"/>
      <c r="AI86" s="44"/>
      <c r="AJ86" s="44"/>
      <c r="AK86" s="44"/>
      <c r="AL86" s="44"/>
      <c r="AM86" s="44"/>
      <c r="AN86" s="44"/>
      <c r="AO86" s="44"/>
      <c r="AP86" s="44"/>
      <c r="AQ86" s="44"/>
    </row>
    <row r="87" spans="1:43" ht="6" customHeight="1">
      <c r="A87" s="963"/>
      <c r="B87" s="256"/>
      <c r="C87" s="31"/>
      <c r="D87" s="31"/>
      <c r="E87" s="31"/>
      <c r="F87" s="31"/>
      <c r="G87" s="31"/>
      <c r="H87" s="31"/>
      <c r="I87" s="31"/>
      <c r="J87" s="31"/>
      <c r="K87" s="31"/>
      <c r="L87" s="31"/>
      <c r="M87" s="31"/>
      <c r="N87" s="31"/>
      <c r="O87" s="31"/>
      <c r="P87" s="31"/>
      <c r="Q87" s="31"/>
      <c r="R87" s="31"/>
      <c r="S87" s="31"/>
      <c r="T87" s="31"/>
      <c r="U87" s="33">
        <f t="shared" si="9"/>
        <v>0</v>
      </c>
      <c r="V87" s="41"/>
      <c r="W87" s="254"/>
      <c r="X87" s="44"/>
      <c r="Y87" s="44"/>
      <c r="Z87" s="44"/>
      <c r="AA87" s="44"/>
      <c r="AB87" s="44"/>
      <c r="AC87" s="44"/>
      <c r="AD87" s="44"/>
      <c r="AE87" s="44"/>
      <c r="AF87" s="44"/>
      <c r="AG87" s="44"/>
      <c r="AH87" s="44"/>
      <c r="AI87" s="44"/>
      <c r="AJ87" s="44"/>
      <c r="AK87" s="44"/>
      <c r="AL87" s="44"/>
      <c r="AM87" s="44"/>
      <c r="AN87" s="44"/>
      <c r="AO87" s="44"/>
      <c r="AP87" s="44"/>
      <c r="AQ87" s="44"/>
    </row>
    <row r="88" spans="1:43" ht="15">
      <c r="A88" s="963"/>
      <c r="B88" s="251" t="s">
        <v>1063</v>
      </c>
      <c r="C88" s="350">
        <f>SUM(C89:C91)</f>
        <v>2873043</v>
      </c>
      <c r="D88" s="350">
        <f t="shared" ref="D88:T88" si="10">SUM(D89:D91)</f>
        <v>2137252</v>
      </c>
      <c r="E88" s="350">
        <f t="shared" si="10"/>
        <v>2492583.46</v>
      </c>
      <c r="F88" s="350">
        <f t="shared" si="10"/>
        <v>5318634.5</v>
      </c>
      <c r="G88" s="350">
        <f t="shared" si="10"/>
        <v>9296574.540000001</v>
      </c>
      <c r="H88" s="350">
        <f t="shared" si="10"/>
        <v>13614710.640000001</v>
      </c>
      <c r="I88" s="350">
        <f t="shared" si="10"/>
        <v>13270653.359999999</v>
      </c>
      <c r="J88" s="350">
        <f t="shared" si="10"/>
        <v>12814348.200000001</v>
      </c>
      <c r="K88" s="350">
        <f t="shared" si="10"/>
        <v>12322273.819999998</v>
      </c>
      <c r="L88" s="350">
        <f t="shared" si="10"/>
        <v>12966549.389999999</v>
      </c>
      <c r="M88" s="350">
        <f t="shared" si="10"/>
        <v>14360117.760000002</v>
      </c>
      <c r="N88" s="350">
        <f t="shared" si="10"/>
        <v>13346421.02</v>
      </c>
      <c r="O88" s="350">
        <f t="shared" si="10"/>
        <v>12754753.74</v>
      </c>
      <c r="P88" s="350">
        <f t="shared" si="10"/>
        <v>11984600.040000001</v>
      </c>
      <c r="Q88" s="350">
        <f t="shared" si="10"/>
        <v>10876176.970000001</v>
      </c>
      <c r="R88" s="350">
        <f t="shared" si="10"/>
        <v>8449912.9399999995</v>
      </c>
      <c r="S88" s="350">
        <f t="shared" si="10"/>
        <v>11142872.719999999</v>
      </c>
      <c r="T88" s="350">
        <f t="shared" si="10"/>
        <v>187.54</v>
      </c>
      <c r="U88" s="350">
        <f t="shared" si="9"/>
        <v>170021665.63999999</v>
      </c>
      <c r="V88" s="327"/>
      <c r="W88" s="254"/>
      <c r="X88" s="254"/>
      <c r="Y88" s="254"/>
      <c r="Z88" s="254"/>
      <c r="AA88" s="254"/>
      <c r="AB88" s="254"/>
      <c r="AC88" s="254"/>
      <c r="AD88" s="254"/>
      <c r="AE88" s="254"/>
      <c r="AF88" s="254"/>
      <c r="AG88" s="254"/>
      <c r="AH88" s="254"/>
      <c r="AI88" s="254"/>
      <c r="AJ88" s="254"/>
      <c r="AK88" s="254"/>
      <c r="AL88" s="254"/>
      <c r="AM88" s="254"/>
      <c r="AN88" s="254"/>
      <c r="AO88" s="254"/>
      <c r="AP88" s="254"/>
      <c r="AQ88" s="254"/>
    </row>
    <row r="89" spans="1:43" ht="15">
      <c r="A89" s="963"/>
      <c r="B89" s="256" t="s">
        <v>1064</v>
      </c>
      <c r="C89" s="32">
        <v>1391281.61</v>
      </c>
      <c r="D89" s="32">
        <v>1124340.45</v>
      </c>
      <c r="E89" s="32">
        <v>1196785.42</v>
      </c>
      <c r="F89" s="32">
        <v>2525166.34</v>
      </c>
      <c r="G89" s="32">
        <v>4133700.41</v>
      </c>
      <c r="H89" s="32">
        <v>5789318.1200000001</v>
      </c>
      <c r="I89" s="32">
        <v>5573787.2199999997</v>
      </c>
      <c r="J89" s="32">
        <v>5144210.2</v>
      </c>
      <c r="K89" s="32">
        <v>4582346.7699999996</v>
      </c>
      <c r="L89" s="32">
        <v>4616442.8499999996</v>
      </c>
      <c r="M89" s="32">
        <v>4797194.55</v>
      </c>
      <c r="N89" s="32">
        <v>4342753.3899999997</v>
      </c>
      <c r="O89" s="32">
        <v>4145010.63</v>
      </c>
      <c r="P89" s="32">
        <v>3960844.84</v>
      </c>
      <c r="Q89" s="32">
        <v>3659939.75</v>
      </c>
      <c r="R89" s="32">
        <v>2935607.62</v>
      </c>
      <c r="S89" s="32">
        <v>4490745.5599999996</v>
      </c>
      <c r="T89" s="32">
        <v>91.86</v>
      </c>
      <c r="U89" s="33">
        <f t="shared" si="9"/>
        <v>64409567.589999996</v>
      </c>
      <c r="V89" s="41"/>
      <c r="W89" s="254"/>
      <c r="X89" s="44"/>
      <c r="Y89" s="44"/>
      <c r="Z89" s="44"/>
      <c r="AA89" s="44"/>
      <c r="AB89" s="44"/>
      <c r="AC89" s="44"/>
      <c r="AD89" s="44"/>
      <c r="AE89" s="44"/>
      <c r="AF89" s="44"/>
      <c r="AG89" s="44"/>
      <c r="AH89" s="44"/>
      <c r="AI89" s="44"/>
      <c r="AJ89" s="44"/>
      <c r="AK89" s="44"/>
      <c r="AL89" s="44"/>
      <c r="AM89" s="44"/>
      <c r="AN89" s="44"/>
      <c r="AO89" s="44"/>
      <c r="AP89" s="44"/>
      <c r="AQ89" s="44"/>
    </row>
    <row r="90" spans="1:43" ht="15">
      <c r="A90" s="963"/>
      <c r="B90" s="256" t="s">
        <v>1065</v>
      </c>
      <c r="C90" s="32">
        <v>1473385.88</v>
      </c>
      <c r="D90" s="32">
        <v>999200.57</v>
      </c>
      <c r="E90" s="32">
        <v>1272140.96</v>
      </c>
      <c r="F90" s="32">
        <v>2702812.37</v>
      </c>
      <c r="G90" s="32">
        <v>4881136.96</v>
      </c>
      <c r="H90" s="32">
        <v>7341472.0499999998</v>
      </c>
      <c r="I90" s="32">
        <v>7180336.5899999999</v>
      </c>
      <c r="J90" s="32">
        <v>7106076.6900000004</v>
      </c>
      <c r="K90" s="32">
        <v>7141882.8600000003</v>
      </c>
      <c r="L90" s="32">
        <v>7735271.9299999997</v>
      </c>
      <c r="M90" s="32">
        <v>8934433.2300000004</v>
      </c>
      <c r="N90" s="32">
        <v>8419754.4700000007</v>
      </c>
      <c r="O90" s="32">
        <v>8047909.6299999999</v>
      </c>
      <c r="P90" s="32">
        <v>7513906.4900000002</v>
      </c>
      <c r="Q90" s="32">
        <v>6783400.4100000001</v>
      </c>
      <c r="R90" s="32">
        <v>5217880.24</v>
      </c>
      <c r="S90" s="32">
        <v>6365122.8200000003</v>
      </c>
      <c r="T90" s="32">
        <v>87.47</v>
      </c>
      <c r="U90" s="33">
        <f t="shared" si="9"/>
        <v>99116211.619999975</v>
      </c>
      <c r="V90" s="41"/>
      <c r="W90" s="254"/>
      <c r="X90" s="44"/>
      <c r="Y90" s="44"/>
      <c r="Z90" s="44"/>
      <c r="AA90" s="44"/>
      <c r="AB90" s="44"/>
      <c r="AC90" s="44"/>
      <c r="AD90" s="44"/>
      <c r="AE90" s="44"/>
      <c r="AF90" s="44"/>
      <c r="AG90" s="44"/>
      <c r="AH90" s="44"/>
      <c r="AI90" s="44"/>
      <c r="AJ90" s="44"/>
      <c r="AK90" s="44"/>
      <c r="AL90" s="44"/>
      <c r="AM90" s="44"/>
      <c r="AN90" s="44"/>
      <c r="AO90" s="44"/>
      <c r="AP90" s="44"/>
      <c r="AQ90" s="44"/>
    </row>
    <row r="91" spans="1:43" ht="15">
      <c r="A91" s="963"/>
      <c r="B91" s="256" t="s">
        <v>1066</v>
      </c>
      <c r="C91" s="32">
        <v>8375.51</v>
      </c>
      <c r="D91" s="32">
        <v>13710.98</v>
      </c>
      <c r="E91" s="32">
        <v>23657.08</v>
      </c>
      <c r="F91" s="32">
        <v>90655.79</v>
      </c>
      <c r="G91" s="32">
        <v>281737.17</v>
      </c>
      <c r="H91" s="32">
        <v>483920.47</v>
      </c>
      <c r="I91" s="32">
        <v>516529.55</v>
      </c>
      <c r="J91" s="32">
        <v>564061.31000000006</v>
      </c>
      <c r="K91" s="32">
        <v>598044.18999999994</v>
      </c>
      <c r="L91" s="32">
        <v>614834.61</v>
      </c>
      <c r="M91" s="32">
        <v>628489.98</v>
      </c>
      <c r="N91" s="32">
        <v>583913.16</v>
      </c>
      <c r="O91" s="32">
        <v>561833.48</v>
      </c>
      <c r="P91" s="32">
        <v>509848.71</v>
      </c>
      <c r="Q91" s="32">
        <v>432836.81</v>
      </c>
      <c r="R91" s="32">
        <v>296425.08</v>
      </c>
      <c r="S91" s="32">
        <v>287004.34000000003</v>
      </c>
      <c r="T91" s="32">
        <v>8.2100000000000009</v>
      </c>
      <c r="U91" s="33">
        <f t="shared" si="9"/>
        <v>6495886.4299999988</v>
      </c>
      <c r="V91" s="41"/>
      <c r="W91" s="254"/>
      <c r="X91" s="44"/>
      <c r="Y91" s="44"/>
      <c r="Z91" s="44"/>
      <c r="AA91" s="44"/>
      <c r="AB91" s="44"/>
      <c r="AC91" s="44"/>
      <c r="AD91" s="44"/>
      <c r="AE91" s="44"/>
      <c r="AF91" s="44"/>
      <c r="AG91" s="44"/>
      <c r="AH91" s="44"/>
      <c r="AI91" s="44"/>
      <c r="AJ91" s="44"/>
      <c r="AK91" s="44"/>
      <c r="AL91" s="44"/>
      <c r="AM91" s="44"/>
      <c r="AN91" s="44"/>
      <c r="AO91" s="44"/>
      <c r="AP91" s="44"/>
      <c r="AQ91" s="44"/>
    </row>
    <row r="92" spans="1:43" ht="6" customHeight="1">
      <c r="A92" s="963"/>
      <c r="B92" s="256"/>
      <c r="C92" s="31"/>
      <c r="D92" s="31"/>
      <c r="E92" s="31"/>
      <c r="F92" s="31"/>
      <c r="G92" s="31"/>
      <c r="H92" s="31"/>
      <c r="I92" s="31"/>
      <c r="J92" s="31"/>
      <c r="K92" s="31"/>
      <c r="L92" s="31"/>
      <c r="M92" s="31"/>
      <c r="N92" s="31"/>
      <c r="O92" s="31"/>
      <c r="P92" s="31"/>
      <c r="Q92" s="31"/>
      <c r="R92" s="31"/>
      <c r="S92" s="31"/>
      <c r="T92" s="31"/>
      <c r="U92" s="33">
        <f t="shared" si="9"/>
        <v>0</v>
      </c>
      <c r="V92" s="41"/>
      <c r="W92" s="254"/>
      <c r="X92" s="44"/>
      <c r="Y92" s="44"/>
      <c r="Z92" s="44"/>
      <c r="AA92" s="44"/>
      <c r="AB92" s="44"/>
      <c r="AC92" s="44"/>
      <c r="AD92" s="44"/>
      <c r="AE92" s="44"/>
      <c r="AF92" s="44"/>
      <c r="AG92" s="44"/>
      <c r="AH92" s="44"/>
      <c r="AI92" s="44"/>
      <c r="AJ92" s="44"/>
      <c r="AK92" s="44"/>
      <c r="AL92" s="44"/>
      <c r="AM92" s="44"/>
      <c r="AN92" s="44"/>
      <c r="AO92" s="44"/>
      <c r="AP92" s="44"/>
      <c r="AQ92" s="44"/>
    </row>
    <row r="93" spans="1:43" ht="15">
      <c r="A93" s="963"/>
      <c r="B93" s="251" t="s">
        <v>1067</v>
      </c>
      <c r="C93" s="350">
        <f>SUM(C94:C111)</f>
        <v>805074.60600000015</v>
      </c>
      <c r="D93" s="350">
        <f t="shared" ref="D93:T93" si="11">SUM(D94:D111)</f>
        <v>818258.73200000008</v>
      </c>
      <c r="E93" s="350">
        <f t="shared" si="11"/>
        <v>976384.90499999991</v>
      </c>
      <c r="F93" s="350">
        <f t="shared" si="11"/>
        <v>1651925.7309999999</v>
      </c>
      <c r="G93" s="350">
        <f t="shared" si="11"/>
        <v>1985366.247</v>
      </c>
      <c r="H93" s="350">
        <f t="shared" si="11"/>
        <v>2656424.8530000001</v>
      </c>
      <c r="I93" s="350">
        <f t="shared" si="11"/>
        <v>2669655.5029999996</v>
      </c>
      <c r="J93" s="350">
        <f t="shared" si="11"/>
        <v>2892788.7830000003</v>
      </c>
      <c r="K93" s="350">
        <f t="shared" si="11"/>
        <v>3155865.9279999998</v>
      </c>
      <c r="L93" s="350">
        <f t="shared" si="11"/>
        <v>3862836.6949999994</v>
      </c>
      <c r="M93" s="350">
        <f t="shared" si="11"/>
        <v>4837929.6880000001</v>
      </c>
      <c r="N93" s="350">
        <f t="shared" si="11"/>
        <v>4970321.9380000001</v>
      </c>
      <c r="O93" s="350">
        <f t="shared" si="11"/>
        <v>5177784.5360000003</v>
      </c>
      <c r="P93" s="350">
        <f t="shared" si="11"/>
        <v>5050391.4579999996</v>
      </c>
      <c r="Q93" s="350">
        <f t="shared" si="11"/>
        <v>4676187.7830000008</v>
      </c>
      <c r="R93" s="350">
        <f t="shared" si="11"/>
        <v>3634693.2069999995</v>
      </c>
      <c r="S93" s="350">
        <f t="shared" si="11"/>
        <v>4415092.6090000011</v>
      </c>
      <c r="T93" s="350">
        <f t="shared" si="11"/>
        <v>123.88999999999999</v>
      </c>
      <c r="U93" s="350">
        <f t="shared" si="9"/>
        <v>54237107.092000008</v>
      </c>
      <c r="V93" s="327"/>
      <c r="W93" s="254"/>
      <c r="X93" s="254"/>
      <c r="Y93" s="254"/>
      <c r="Z93" s="254"/>
      <c r="AA93" s="254"/>
      <c r="AB93" s="254"/>
      <c r="AC93" s="254"/>
      <c r="AD93" s="254"/>
      <c r="AE93" s="254"/>
      <c r="AF93" s="254"/>
      <c r="AG93" s="254"/>
      <c r="AH93" s="254"/>
      <c r="AI93" s="254"/>
      <c r="AJ93" s="254"/>
      <c r="AK93" s="254"/>
      <c r="AL93" s="254"/>
      <c r="AM93" s="254"/>
      <c r="AN93" s="254"/>
      <c r="AO93" s="254"/>
      <c r="AP93" s="254"/>
      <c r="AQ93" s="254"/>
    </row>
    <row r="94" spans="1:43" ht="15">
      <c r="A94" s="963"/>
      <c r="B94" s="256" t="s">
        <v>1068</v>
      </c>
      <c r="C94" s="32">
        <v>31569.200000000001</v>
      </c>
      <c r="D94" s="32">
        <v>18707.86</v>
      </c>
      <c r="E94" s="32">
        <v>17013.63</v>
      </c>
      <c r="F94" s="32">
        <v>36893.5</v>
      </c>
      <c r="G94" s="32">
        <v>45980.39</v>
      </c>
      <c r="H94" s="32">
        <v>73978.06</v>
      </c>
      <c r="I94" s="32">
        <v>112686.3</v>
      </c>
      <c r="J94" s="32">
        <v>156918.41</v>
      </c>
      <c r="K94" s="32">
        <v>211375.1</v>
      </c>
      <c r="L94" s="32">
        <v>329727.45</v>
      </c>
      <c r="M94" s="32">
        <v>527320.98</v>
      </c>
      <c r="N94" s="32">
        <v>607865.12</v>
      </c>
      <c r="O94" s="32">
        <v>652352.67000000004</v>
      </c>
      <c r="P94" s="32">
        <v>621932.88</v>
      </c>
      <c r="Q94" s="32">
        <v>563959.74</v>
      </c>
      <c r="R94" s="32">
        <v>406835.99</v>
      </c>
      <c r="S94" s="32">
        <v>350264.08</v>
      </c>
      <c r="T94" s="32">
        <v>0</v>
      </c>
      <c r="U94" s="33">
        <f t="shared" si="9"/>
        <v>4765381.3600000003</v>
      </c>
      <c r="V94" s="41"/>
      <c r="W94" s="254"/>
      <c r="X94" s="44"/>
      <c r="Y94" s="44"/>
      <c r="Z94" s="44"/>
      <c r="AA94" s="44"/>
      <c r="AB94" s="44"/>
      <c r="AC94" s="44"/>
      <c r="AD94" s="44"/>
      <c r="AE94" s="44"/>
      <c r="AF94" s="44"/>
      <c r="AG94" s="44"/>
      <c r="AH94" s="44"/>
      <c r="AI94" s="44"/>
      <c r="AJ94" s="44"/>
      <c r="AK94" s="44"/>
      <c r="AL94" s="44"/>
      <c r="AM94" s="44"/>
      <c r="AN94" s="44"/>
      <c r="AO94" s="44"/>
      <c r="AP94" s="44"/>
      <c r="AQ94" s="44"/>
    </row>
    <row r="95" spans="1:43" ht="15">
      <c r="A95" s="963"/>
      <c r="B95" s="256" t="s">
        <v>1069</v>
      </c>
      <c r="C95" s="32">
        <v>374385.82</v>
      </c>
      <c r="D95" s="32">
        <v>84961.07</v>
      </c>
      <c r="E95" s="32">
        <v>208624.42</v>
      </c>
      <c r="F95" s="32">
        <v>379139.31</v>
      </c>
      <c r="G95" s="32">
        <v>412692.76</v>
      </c>
      <c r="H95" s="32">
        <v>627991.65</v>
      </c>
      <c r="I95" s="32">
        <v>676450.11</v>
      </c>
      <c r="J95" s="32">
        <v>784303.58</v>
      </c>
      <c r="K95" s="32">
        <v>919216.18</v>
      </c>
      <c r="L95" s="32">
        <v>1181594.24</v>
      </c>
      <c r="M95" s="32">
        <v>1502489.04</v>
      </c>
      <c r="N95" s="32">
        <v>1374612.22</v>
      </c>
      <c r="O95" s="32">
        <v>1349903.57</v>
      </c>
      <c r="P95" s="32">
        <v>1206871.19</v>
      </c>
      <c r="Q95" s="32">
        <v>1040050.21</v>
      </c>
      <c r="R95" s="32">
        <v>782242</v>
      </c>
      <c r="S95" s="32">
        <v>989640.95</v>
      </c>
      <c r="T95" s="32">
        <v>80.239999999999995</v>
      </c>
      <c r="U95" s="33">
        <f t="shared" si="9"/>
        <v>13895248.560000001</v>
      </c>
      <c r="V95" s="41"/>
      <c r="W95" s="254"/>
      <c r="X95" s="44"/>
      <c r="Y95" s="44"/>
      <c r="Z95" s="44"/>
      <c r="AA95" s="44"/>
      <c r="AB95" s="44"/>
      <c r="AC95" s="44"/>
      <c r="AD95" s="44"/>
      <c r="AE95" s="44"/>
      <c r="AF95" s="44"/>
      <c r="AG95" s="44"/>
      <c r="AH95" s="44"/>
      <c r="AI95" s="44"/>
      <c r="AJ95" s="44"/>
      <c r="AK95" s="44"/>
      <c r="AL95" s="44"/>
      <c r="AM95" s="44"/>
      <c r="AN95" s="44"/>
      <c r="AO95" s="44"/>
      <c r="AP95" s="44"/>
      <c r="AQ95" s="44"/>
    </row>
    <row r="96" spans="1:43" ht="15">
      <c r="A96" s="963"/>
      <c r="B96" s="256" t="s">
        <v>1070</v>
      </c>
      <c r="C96" s="32">
        <v>5493.85</v>
      </c>
      <c r="D96" s="32">
        <v>6460.45</v>
      </c>
      <c r="E96" s="32">
        <v>439.73</v>
      </c>
      <c r="F96" s="32">
        <v>1193.43</v>
      </c>
      <c r="G96" s="32">
        <v>3732.68</v>
      </c>
      <c r="H96" s="32">
        <v>1352.5</v>
      </c>
      <c r="I96" s="32">
        <v>1433.2</v>
      </c>
      <c r="J96" s="32">
        <v>5261.15</v>
      </c>
      <c r="K96" s="32">
        <v>4526</v>
      </c>
      <c r="L96" s="32">
        <v>7606.4</v>
      </c>
      <c r="M96" s="32">
        <v>14801.63</v>
      </c>
      <c r="N96" s="32">
        <v>28346.14</v>
      </c>
      <c r="O96" s="32">
        <v>21631.64</v>
      </c>
      <c r="P96" s="32">
        <v>20354.28</v>
      </c>
      <c r="Q96" s="32">
        <v>27520.83</v>
      </c>
      <c r="R96" s="32">
        <v>18383.939999999999</v>
      </c>
      <c r="S96" s="32">
        <v>46725.1</v>
      </c>
      <c r="T96" s="32">
        <v>0</v>
      </c>
      <c r="U96" s="33">
        <f t="shared" si="9"/>
        <v>215262.95</v>
      </c>
      <c r="V96" s="41"/>
      <c r="W96" s="254"/>
      <c r="X96" s="44"/>
      <c r="Y96" s="44"/>
      <c r="Z96" s="44"/>
      <c r="AA96" s="44"/>
      <c r="AB96" s="44"/>
      <c r="AC96" s="44"/>
      <c r="AD96" s="44"/>
      <c r="AE96" s="44"/>
      <c r="AF96" s="44"/>
      <c r="AG96" s="44"/>
      <c r="AH96" s="44"/>
      <c r="AI96" s="44"/>
      <c r="AJ96" s="44"/>
      <c r="AK96" s="44"/>
      <c r="AL96" s="44"/>
      <c r="AM96" s="44"/>
      <c r="AN96" s="44"/>
      <c r="AO96" s="44"/>
      <c r="AP96" s="44"/>
      <c r="AQ96" s="44"/>
    </row>
    <row r="97" spans="1:43" ht="15">
      <c r="A97" s="963"/>
      <c r="B97" s="256" t="s">
        <v>1071</v>
      </c>
      <c r="C97" s="32">
        <v>296.8</v>
      </c>
      <c r="D97" s="32">
        <v>5422.83</v>
      </c>
      <c r="E97" s="32">
        <v>20915.599999999999</v>
      </c>
      <c r="F97" s="32">
        <v>56991.48</v>
      </c>
      <c r="G97" s="32">
        <v>81472.17</v>
      </c>
      <c r="H97" s="32">
        <v>125770.32</v>
      </c>
      <c r="I97" s="32">
        <v>143162.99</v>
      </c>
      <c r="J97" s="32">
        <v>138147.44</v>
      </c>
      <c r="K97" s="32">
        <v>113461.72</v>
      </c>
      <c r="L97" s="32">
        <v>96366.77</v>
      </c>
      <c r="M97" s="32">
        <v>91786.81</v>
      </c>
      <c r="N97" s="32">
        <v>88774.67</v>
      </c>
      <c r="O97" s="32">
        <v>65295.29</v>
      </c>
      <c r="P97" s="32">
        <v>43166.239999999998</v>
      </c>
      <c r="Q97" s="32">
        <v>34512.07</v>
      </c>
      <c r="R97" s="32">
        <v>21052.240000000002</v>
      </c>
      <c r="S97" s="32">
        <v>19601.400000000001</v>
      </c>
      <c r="T97" s="32">
        <v>14.86</v>
      </c>
      <c r="U97" s="33">
        <f t="shared" si="9"/>
        <v>1146211.7000000002</v>
      </c>
      <c r="V97" s="41"/>
      <c r="W97" s="254"/>
      <c r="X97" s="44"/>
      <c r="Y97" s="44"/>
      <c r="Z97" s="44"/>
      <c r="AA97" s="44"/>
      <c r="AB97" s="44"/>
      <c r="AC97" s="44"/>
      <c r="AD97" s="44"/>
      <c r="AE97" s="44"/>
      <c r="AF97" s="44"/>
      <c r="AG97" s="44"/>
      <c r="AH97" s="44"/>
      <c r="AI97" s="44"/>
      <c r="AJ97" s="44"/>
      <c r="AK97" s="44"/>
      <c r="AL97" s="44"/>
      <c r="AM97" s="44"/>
      <c r="AN97" s="44"/>
      <c r="AO97" s="44"/>
      <c r="AP97" s="44"/>
      <c r="AQ97" s="44"/>
    </row>
    <row r="98" spans="1:43" ht="15">
      <c r="A98" s="963"/>
      <c r="B98" s="256" t="s">
        <v>1072</v>
      </c>
      <c r="C98" s="32">
        <v>46100.25</v>
      </c>
      <c r="D98" s="32">
        <v>240010.11</v>
      </c>
      <c r="E98" s="32">
        <v>318646.63</v>
      </c>
      <c r="F98" s="32">
        <v>436194.25</v>
      </c>
      <c r="G98" s="32">
        <v>395386.14</v>
      </c>
      <c r="H98" s="32">
        <v>465362.51</v>
      </c>
      <c r="I98" s="32">
        <v>396859.32</v>
      </c>
      <c r="J98" s="32">
        <v>349089.35</v>
      </c>
      <c r="K98" s="32">
        <v>257031.32</v>
      </c>
      <c r="L98" s="32">
        <v>214724.88</v>
      </c>
      <c r="M98" s="32">
        <v>169234.98</v>
      </c>
      <c r="N98" s="32">
        <v>122149.84</v>
      </c>
      <c r="O98" s="32">
        <v>84312.95</v>
      </c>
      <c r="P98" s="32">
        <v>61021.98</v>
      </c>
      <c r="Q98" s="32">
        <v>43908.62</v>
      </c>
      <c r="R98" s="32">
        <v>30670.14</v>
      </c>
      <c r="S98" s="32">
        <v>31410.83</v>
      </c>
      <c r="T98" s="32">
        <v>0</v>
      </c>
      <c r="U98" s="33">
        <f t="shared" si="9"/>
        <v>3662114.1</v>
      </c>
      <c r="V98" s="41"/>
      <c r="W98" s="254"/>
      <c r="X98" s="44"/>
      <c r="Y98" s="44"/>
      <c r="Z98" s="44"/>
      <c r="AA98" s="44"/>
      <c r="AB98" s="44"/>
      <c r="AC98" s="44"/>
      <c r="AD98" s="44"/>
      <c r="AE98" s="44"/>
      <c r="AF98" s="44"/>
      <c r="AG98" s="44"/>
      <c r="AH98" s="44"/>
      <c r="AI98" s="44"/>
      <c r="AJ98" s="44"/>
      <c r="AK98" s="44"/>
      <c r="AL98" s="44"/>
      <c r="AM98" s="44"/>
      <c r="AN98" s="44"/>
      <c r="AO98" s="44"/>
      <c r="AP98" s="44"/>
      <c r="AQ98" s="44"/>
    </row>
    <row r="99" spans="1:43" ht="15">
      <c r="A99" s="963"/>
      <c r="B99" s="256" t="s">
        <v>1073</v>
      </c>
      <c r="C99" s="32">
        <v>64.959999999999994</v>
      </c>
      <c r="D99" s="32">
        <v>1053.1500000000001</v>
      </c>
      <c r="E99" s="32">
        <v>176.32</v>
      </c>
      <c r="F99" s="32">
        <v>69.599999999999994</v>
      </c>
      <c r="G99" s="32">
        <v>4.6399999999999997</v>
      </c>
      <c r="H99" s="32">
        <v>0</v>
      </c>
      <c r="I99" s="32">
        <v>4.6399999999999997</v>
      </c>
      <c r="J99" s="32">
        <v>0</v>
      </c>
      <c r="K99" s="32">
        <v>0</v>
      </c>
      <c r="L99" s="32">
        <v>13.92</v>
      </c>
      <c r="M99" s="32">
        <v>4.6399999999999997</v>
      </c>
      <c r="N99" s="32">
        <v>28.55</v>
      </c>
      <c r="O99" s="32">
        <v>0</v>
      </c>
      <c r="P99" s="32">
        <v>4.6399999999999997</v>
      </c>
      <c r="Q99" s="32">
        <v>0</v>
      </c>
      <c r="R99" s="32">
        <v>0</v>
      </c>
      <c r="S99" s="32">
        <v>0</v>
      </c>
      <c r="T99" s="32">
        <v>0</v>
      </c>
      <c r="U99" s="33">
        <f t="shared" si="9"/>
        <v>1425.0600000000004</v>
      </c>
      <c r="V99" s="41"/>
      <c r="W99" s="254"/>
      <c r="X99" s="44"/>
      <c r="Y99" s="44"/>
      <c r="Z99" s="44"/>
      <c r="AA99" s="44"/>
      <c r="AB99" s="44"/>
      <c r="AC99" s="44"/>
      <c r="AD99" s="44"/>
      <c r="AE99" s="44"/>
      <c r="AF99" s="44"/>
      <c r="AG99" s="44"/>
      <c r="AH99" s="44"/>
      <c r="AI99" s="44"/>
      <c r="AJ99" s="44"/>
      <c r="AK99" s="44"/>
      <c r="AL99" s="44"/>
      <c r="AM99" s="44"/>
      <c r="AN99" s="44"/>
      <c r="AO99" s="44"/>
      <c r="AP99" s="44"/>
      <c r="AQ99" s="44"/>
    </row>
    <row r="100" spans="1:43" ht="15">
      <c r="A100" s="963"/>
      <c r="B100" s="256" t="s">
        <v>1074</v>
      </c>
      <c r="C100" s="32">
        <v>59579.83</v>
      </c>
      <c r="D100" s="32">
        <v>63285</v>
      </c>
      <c r="E100" s="32">
        <v>62464.08</v>
      </c>
      <c r="F100" s="32">
        <v>69236.3</v>
      </c>
      <c r="G100" s="32">
        <v>68506.95</v>
      </c>
      <c r="H100" s="32">
        <v>90049.945999999996</v>
      </c>
      <c r="I100" s="32">
        <v>96494.914000000004</v>
      </c>
      <c r="J100" s="32">
        <v>117954.823</v>
      </c>
      <c r="K100" s="32">
        <v>137831.93</v>
      </c>
      <c r="L100" s="32">
        <v>170583.098</v>
      </c>
      <c r="M100" s="32">
        <v>229243.481</v>
      </c>
      <c r="N100" s="32">
        <v>190487.68299999999</v>
      </c>
      <c r="O100" s="32">
        <v>155078.95300000001</v>
      </c>
      <c r="P100" s="32">
        <v>134984.53</v>
      </c>
      <c r="Q100" s="32">
        <v>112396.69</v>
      </c>
      <c r="R100" s="32">
        <v>83822.534</v>
      </c>
      <c r="S100" s="32">
        <v>87482.241999999998</v>
      </c>
      <c r="T100" s="32">
        <v>0</v>
      </c>
      <c r="U100" s="33">
        <f t="shared" si="9"/>
        <v>1929482.9839999999</v>
      </c>
      <c r="V100" s="41"/>
      <c r="W100" s="254"/>
      <c r="X100" s="44"/>
      <c r="Y100" s="44"/>
      <c r="Z100" s="44"/>
      <c r="AA100" s="44"/>
      <c r="AB100" s="44"/>
      <c r="AC100" s="44"/>
      <c r="AD100" s="44"/>
      <c r="AE100" s="44"/>
      <c r="AF100" s="44"/>
      <c r="AG100" s="44"/>
      <c r="AH100" s="44"/>
      <c r="AI100" s="44"/>
      <c r="AJ100" s="44"/>
      <c r="AK100" s="44"/>
      <c r="AL100" s="44"/>
      <c r="AM100" s="44"/>
      <c r="AN100" s="44"/>
      <c r="AO100" s="44"/>
      <c r="AP100" s="44"/>
      <c r="AQ100" s="44"/>
    </row>
    <row r="101" spans="1:43" ht="15">
      <c r="A101" s="963"/>
      <c r="B101" s="256" t="s">
        <v>1075</v>
      </c>
      <c r="C101" s="32">
        <v>27391.153999999999</v>
      </c>
      <c r="D101" s="32">
        <v>75838.03</v>
      </c>
      <c r="E101" s="32">
        <v>88783.84</v>
      </c>
      <c r="F101" s="32">
        <v>150952.56</v>
      </c>
      <c r="G101" s="32">
        <v>250351.59</v>
      </c>
      <c r="H101" s="32">
        <v>299460.59999999998</v>
      </c>
      <c r="I101" s="32">
        <v>249257.00200000001</v>
      </c>
      <c r="J101" s="32">
        <v>211266.91</v>
      </c>
      <c r="K101" s="32">
        <v>222405.71900000001</v>
      </c>
      <c r="L101" s="32">
        <v>313291.783</v>
      </c>
      <c r="M101" s="32">
        <v>407664.77299999999</v>
      </c>
      <c r="N101" s="32">
        <v>433114.33</v>
      </c>
      <c r="O101" s="32">
        <v>480459.755</v>
      </c>
      <c r="P101" s="32">
        <v>495002.50400000002</v>
      </c>
      <c r="Q101" s="32">
        <v>469114.00699999998</v>
      </c>
      <c r="R101" s="32">
        <v>362099.28399999999</v>
      </c>
      <c r="S101" s="32">
        <v>432540.16700000002</v>
      </c>
      <c r="T101" s="32">
        <v>0</v>
      </c>
      <c r="U101" s="33">
        <f t="shared" si="9"/>
        <v>4968994.0080000004</v>
      </c>
      <c r="V101" s="41"/>
      <c r="W101" s="254"/>
      <c r="X101" s="44"/>
      <c r="Y101" s="44"/>
      <c r="Z101" s="44"/>
      <c r="AA101" s="44"/>
      <c r="AB101" s="44"/>
      <c r="AC101" s="44"/>
      <c r="AD101" s="44"/>
      <c r="AE101" s="44"/>
      <c r="AF101" s="44"/>
      <c r="AG101" s="44"/>
      <c r="AH101" s="44"/>
      <c r="AI101" s="44"/>
      <c r="AJ101" s="44"/>
      <c r="AK101" s="44"/>
      <c r="AL101" s="44"/>
      <c r="AM101" s="44"/>
      <c r="AN101" s="44"/>
      <c r="AO101" s="44"/>
      <c r="AP101" s="44"/>
      <c r="AQ101" s="44"/>
    </row>
    <row r="102" spans="1:43" ht="15">
      <c r="A102" s="963"/>
      <c r="B102" s="256" t="s">
        <v>1076</v>
      </c>
      <c r="C102" s="32">
        <v>33272.050000000003</v>
      </c>
      <c r="D102" s="32">
        <v>63907.224000000002</v>
      </c>
      <c r="E102" s="32">
        <v>26943.279999999999</v>
      </c>
      <c r="F102" s="32">
        <v>35615.949999999997</v>
      </c>
      <c r="G102" s="32">
        <v>44636.15</v>
      </c>
      <c r="H102" s="32">
        <v>53312.985999999997</v>
      </c>
      <c r="I102" s="32">
        <v>58248.514000000003</v>
      </c>
      <c r="J102" s="32">
        <v>65772.05</v>
      </c>
      <c r="K102" s="32">
        <v>74288.710000000006</v>
      </c>
      <c r="L102" s="32">
        <v>92214.043000000005</v>
      </c>
      <c r="M102" s="32">
        <v>118704.20600000001</v>
      </c>
      <c r="N102" s="32">
        <v>135279.74</v>
      </c>
      <c r="O102" s="32">
        <v>138207.57</v>
      </c>
      <c r="P102" s="32">
        <v>182379.39600000001</v>
      </c>
      <c r="Q102" s="32">
        <v>183628.304</v>
      </c>
      <c r="R102" s="32">
        <v>145361.29800000001</v>
      </c>
      <c r="S102" s="32">
        <v>202106.128</v>
      </c>
      <c r="T102" s="32">
        <v>0</v>
      </c>
      <c r="U102" s="33">
        <f t="shared" si="9"/>
        <v>1653877.5989999999</v>
      </c>
      <c r="V102" s="41"/>
      <c r="W102" s="254"/>
      <c r="X102" s="44"/>
      <c r="Y102" s="44"/>
      <c r="Z102" s="44"/>
      <c r="AA102" s="44"/>
      <c r="AB102" s="44"/>
      <c r="AC102" s="44"/>
      <c r="AD102" s="44"/>
      <c r="AE102" s="44"/>
      <c r="AF102" s="44"/>
      <c r="AG102" s="44"/>
      <c r="AH102" s="44"/>
      <c r="AI102" s="44"/>
      <c r="AJ102" s="44"/>
      <c r="AK102" s="44"/>
      <c r="AL102" s="44"/>
      <c r="AM102" s="44"/>
      <c r="AN102" s="44"/>
      <c r="AO102" s="44"/>
      <c r="AP102" s="44"/>
      <c r="AQ102" s="44"/>
    </row>
    <row r="103" spans="1:43" ht="15">
      <c r="A103" s="963"/>
      <c r="B103" s="256" t="s">
        <v>1077</v>
      </c>
      <c r="C103" s="32">
        <v>31033.27</v>
      </c>
      <c r="D103" s="32">
        <v>54426.78</v>
      </c>
      <c r="E103" s="32">
        <v>7800.17</v>
      </c>
      <c r="F103" s="32">
        <v>4261.66</v>
      </c>
      <c r="G103" s="32">
        <v>3265.79</v>
      </c>
      <c r="H103" s="32">
        <v>5095.8900000000003</v>
      </c>
      <c r="I103" s="32">
        <v>4656.5</v>
      </c>
      <c r="J103" s="32">
        <v>3954.24</v>
      </c>
      <c r="K103" s="32">
        <v>3420.48</v>
      </c>
      <c r="L103" s="32">
        <v>3736.29</v>
      </c>
      <c r="M103" s="32">
        <v>3585.32</v>
      </c>
      <c r="N103" s="32">
        <v>2779.32</v>
      </c>
      <c r="O103" s="32">
        <v>2830.14</v>
      </c>
      <c r="P103" s="32">
        <v>3142.34</v>
      </c>
      <c r="Q103" s="32">
        <v>3618.14</v>
      </c>
      <c r="R103" s="32">
        <v>3151.02</v>
      </c>
      <c r="S103" s="32">
        <v>4355.47</v>
      </c>
      <c r="T103" s="32">
        <v>0</v>
      </c>
      <c r="U103" s="33">
        <f t="shared" si="9"/>
        <v>145112.82</v>
      </c>
      <c r="V103" s="41"/>
      <c r="W103" s="254"/>
      <c r="X103" s="44"/>
      <c r="Y103" s="44"/>
      <c r="Z103" s="44"/>
      <c r="AA103" s="44"/>
      <c r="AB103" s="44"/>
      <c r="AC103" s="44"/>
      <c r="AD103" s="44"/>
      <c r="AE103" s="44"/>
      <c r="AF103" s="44"/>
      <c r="AG103" s="44"/>
      <c r="AH103" s="44"/>
      <c r="AI103" s="44"/>
      <c r="AJ103" s="44"/>
      <c r="AK103" s="44"/>
      <c r="AL103" s="44"/>
      <c r="AM103" s="44"/>
      <c r="AN103" s="44"/>
      <c r="AO103" s="44"/>
      <c r="AP103" s="44"/>
      <c r="AQ103" s="44"/>
    </row>
    <row r="104" spans="1:43" ht="15">
      <c r="A104" s="963"/>
      <c r="B104" s="256" t="s">
        <v>1078</v>
      </c>
      <c r="C104" s="32">
        <v>0</v>
      </c>
      <c r="D104" s="32">
        <v>0</v>
      </c>
      <c r="E104" s="32">
        <v>16.420000000000002</v>
      </c>
      <c r="F104" s="32">
        <v>98.52</v>
      </c>
      <c r="G104" s="32">
        <v>361.24</v>
      </c>
      <c r="H104" s="32">
        <v>492.6</v>
      </c>
      <c r="I104" s="32">
        <v>847.68</v>
      </c>
      <c r="J104" s="32">
        <v>787.88199999999995</v>
      </c>
      <c r="K104" s="32">
        <v>1397.3420000000001</v>
      </c>
      <c r="L104" s="32">
        <v>1345.96</v>
      </c>
      <c r="M104" s="32">
        <v>1378.8</v>
      </c>
      <c r="N104" s="32">
        <v>1624.62</v>
      </c>
      <c r="O104" s="32">
        <v>1510.64</v>
      </c>
      <c r="P104" s="32">
        <v>1258.7260000000001</v>
      </c>
      <c r="Q104" s="32">
        <v>1000.18</v>
      </c>
      <c r="R104" s="32">
        <v>557.79999999999995</v>
      </c>
      <c r="S104" s="32">
        <v>393.6</v>
      </c>
      <c r="T104" s="32">
        <v>0</v>
      </c>
      <c r="U104" s="33">
        <f t="shared" si="9"/>
        <v>13072.01</v>
      </c>
      <c r="V104" s="41"/>
      <c r="W104" s="254"/>
      <c r="X104" s="44"/>
      <c r="Y104" s="44"/>
      <c r="Z104" s="44"/>
      <c r="AA104" s="44"/>
      <c r="AB104" s="44"/>
      <c r="AC104" s="44"/>
      <c r="AD104" s="44"/>
      <c r="AE104" s="44"/>
      <c r="AF104" s="44"/>
      <c r="AG104" s="44"/>
      <c r="AH104" s="44"/>
      <c r="AI104" s="44"/>
      <c r="AJ104" s="44"/>
      <c r="AK104" s="44"/>
      <c r="AL104" s="44"/>
      <c r="AM104" s="44"/>
      <c r="AN104" s="44"/>
      <c r="AO104" s="44"/>
      <c r="AP104" s="44"/>
      <c r="AQ104" s="44"/>
    </row>
    <row r="105" spans="1:43" ht="15">
      <c r="A105" s="963"/>
      <c r="B105" s="256" t="s">
        <v>1079</v>
      </c>
      <c r="C105" s="32">
        <v>3693.07</v>
      </c>
      <c r="D105" s="32">
        <v>12731.199000000001</v>
      </c>
      <c r="E105" s="32">
        <v>25214.695</v>
      </c>
      <c r="F105" s="32">
        <v>43018.464999999997</v>
      </c>
      <c r="G105" s="32">
        <v>54956.175000000003</v>
      </c>
      <c r="H105" s="32">
        <v>80049.37</v>
      </c>
      <c r="I105" s="32">
        <v>74203.717999999993</v>
      </c>
      <c r="J105" s="32">
        <v>78736.710000000006</v>
      </c>
      <c r="K105" s="32">
        <v>59606.17</v>
      </c>
      <c r="L105" s="32">
        <v>60038.504999999997</v>
      </c>
      <c r="M105" s="32">
        <v>53416.175000000003</v>
      </c>
      <c r="N105" s="32">
        <v>49688.77</v>
      </c>
      <c r="O105" s="32">
        <v>44964.633000000002</v>
      </c>
      <c r="P105" s="32">
        <v>35203.305999999997</v>
      </c>
      <c r="Q105" s="32">
        <v>30423.935000000001</v>
      </c>
      <c r="R105" s="32">
        <v>20595.835999999999</v>
      </c>
      <c r="S105" s="32">
        <v>21058.824000000001</v>
      </c>
      <c r="T105" s="32">
        <v>0</v>
      </c>
      <c r="U105" s="33">
        <f t="shared" si="9"/>
        <v>747599.5560000001</v>
      </c>
      <c r="V105" s="41"/>
      <c r="W105" s="254"/>
      <c r="X105" s="44"/>
      <c r="Y105" s="44"/>
      <c r="Z105" s="44"/>
      <c r="AA105" s="44"/>
      <c r="AB105" s="44"/>
      <c r="AC105" s="44"/>
      <c r="AD105" s="44"/>
      <c r="AE105" s="44"/>
      <c r="AF105" s="44"/>
      <c r="AG105" s="44"/>
      <c r="AH105" s="44"/>
      <c r="AI105" s="44"/>
      <c r="AJ105" s="44"/>
      <c r="AK105" s="44"/>
      <c r="AL105" s="44"/>
      <c r="AM105" s="44"/>
      <c r="AN105" s="44"/>
      <c r="AO105" s="44"/>
      <c r="AP105" s="44"/>
      <c r="AQ105" s="44"/>
    </row>
    <row r="106" spans="1:43" ht="15">
      <c r="A106" s="963"/>
      <c r="B106" s="256" t="s">
        <v>1080</v>
      </c>
      <c r="C106" s="32">
        <v>178314.92</v>
      </c>
      <c r="D106" s="32">
        <v>177277</v>
      </c>
      <c r="E106" s="32">
        <v>174596.65</v>
      </c>
      <c r="F106" s="32">
        <v>281369.93</v>
      </c>
      <c r="G106" s="32">
        <v>265704.64600000001</v>
      </c>
      <c r="H106" s="32">
        <v>310866.065</v>
      </c>
      <c r="I106" s="32">
        <v>316215.99400000001</v>
      </c>
      <c r="J106" s="32">
        <v>381576.96899999998</v>
      </c>
      <c r="K106" s="32">
        <v>483057.68800000002</v>
      </c>
      <c r="L106" s="32">
        <v>593586.01199999999</v>
      </c>
      <c r="M106" s="32">
        <v>771243.36399999994</v>
      </c>
      <c r="N106" s="32">
        <v>881736.46400000004</v>
      </c>
      <c r="O106" s="32">
        <v>1087382.068</v>
      </c>
      <c r="P106" s="32">
        <v>1207047.9280000001</v>
      </c>
      <c r="Q106" s="32">
        <v>1296882.9809999999</v>
      </c>
      <c r="R106" s="32">
        <v>1151521.3970000001</v>
      </c>
      <c r="S106" s="32">
        <v>1705807.54</v>
      </c>
      <c r="T106" s="32">
        <v>0</v>
      </c>
      <c r="U106" s="33">
        <f t="shared" si="9"/>
        <v>11264187.616</v>
      </c>
      <c r="V106" s="41"/>
      <c r="W106" s="254"/>
      <c r="X106" s="44"/>
      <c r="Y106" s="44"/>
      <c r="Z106" s="44"/>
      <c r="AA106" s="44"/>
      <c r="AB106" s="44"/>
      <c r="AC106" s="44"/>
      <c r="AD106" s="44"/>
      <c r="AE106" s="44"/>
      <c r="AF106" s="44"/>
      <c r="AG106" s="44"/>
      <c r="AH106" s="44"/>
      <c r="AI106" s="44"/>
      <c r="AJ106" s="44"/>
      <c r="AK106" s="44"/>
      <c r="AL106" s="44"/>
      <c r="AM106" s="44"/>
      <c r="AN106" s="44"/>
      <c r="AO106" s="44"/>
      <c r="AP106" s="44"/>
      <c r="AQ106" s="44"/>
    </row>
    <row r="107" spans="1:43" ht="15">
      <c r="A107" s="963"/>
      <c r="B107" s="256" t="s">
        <v>1081</v>
      </c>
      <c r="C107" s="32">
        <v>1048.585</v>
      </c>
      <c r="D107" s="32">
        <v>2659.7719999999999</v>
      </c>
      <c r="E107" s="32">
        <v>14088.678</v>
      </c>
      <c r="F107" s="32">
        <v>144769.163</v>
      </c>
      <c r="G107" s="32">
        <v>304992.20299999998</v>
      </c>
      <c r="H107" s="32">
        <v>421272.56300000002</v>
      </c>
      <c r="I107" s="32">
        <v>425678.66600000003</v>
      </c>
      <c r="J107" s="32">
        <v>495568.49699999997</v>
      </c>
      <c r="K107" s="32">
        <v>585104.38100000005</v>
      </c>
      <c r="L107" s="32">
        <v>703199.03899999999</v>
      </c>
      <c r="M107" s="32">
        <v>870323.37899999996</v>
      </c>
      <c r="N107" s="32">
        <v>969121.84400000004</v>
      </c>
      <c r="O107" s="32">
        <v>1005203.285</v>
      </c>
      <c r="P107" s="32">
        <v>947541.52399999998</v>
      </c>
      <c r="Q107" s="32">
        <v>779360.34299999999</v>
      </c>
      <c r="R107" s="32">
        <v>540259.75199999998</v>
      </c>
      <c r="S107" s="32">
        <v>411791.78899999999</v>
      </c>
      <c r="T107" s="32">
        <v>0</v>
      </c>
      <c r="U107" s="33">
        <f t="shared" si="9"/>
        <v>8621983.4630000014</v>
      </c>
      <c r="V107" s="41"/>
      <c r="W107" s="254"/>
      <c r="X107" s="44"/>
      <c r="Y107" s="44"/>
      <c r="Z107" s="44"/>
      <c r="AA107" s="44"/>
      <c r="AB107" s="44"/>
      <c r="AC107" s="44"/>
      <c r="AD107" s="44"/>
      <c r="AE107" s="44"/>
      <c r="AF107" s="44"/>
      <c r="AG107" s="44"/>
      <c r="AH107" s="44"/>
      <c r="AI107" s="44"/>
      <c r="AJ107" s="44"/>
      <c r="AK107" s="44"/>
      <c r="AL107" s="44"/>
      <c r="AM107" s="44"/>
      <c r="AN107" s="44"/>
      <c r="AO107" s="44"/>
      <c r="AP107" s="44"/>
      <c r="AQ107" s="44"/>
    </row>
    <row r="108" spans="1:43" ht="15">
      <c r="A108" s="963"/>
      <c r="B108" s="256" t="s">
        <v>1246</v>
      </c>
      <c r="C108" s="32">
        <v>8085.52</v>
      </c>
      <c r="D108" s="32">
        <v>4321.5</v>
      </c>
      <c r="E108" s="32">
        <v>2386.16</v>
      </c>
      <c r="F108" s="32">
        <v>1795.5260000000001</v>
      </c>
      <c r="G108" s="32">
        <v>4468.3819999999996</v>
      </c>
      <c r="H108" s="32">
        <v>7045.8590000000004</v>
      </c>
      <c r="I108" s="32">
        <v>20680.343000000001</v>
      </c>
      <c r="J108" s="32">
        <v>21430.755000000001</v>
      </c>
      <c r="K108" s="32">
        <v>27569.024000000001</v>
      </c>
      <c r="L108" s="32">
        <v>48813.523000000001</v>
      </c>
      <c r="M108" s="32">
        <v>24763.636999999999</v>
      </c>
      <c r="N108" s="32">
        <v>40126.398000000001</v>
      </c>
      <c r="O108" s="32">
        <v>47453.951000000001</v>
      </c>
      <c r="P108" s="32">
        <v>50931.014000000003</v>
      </c>
      <c r="Q108" s="32">
        <v>52117.436000000002</v>
      </c>
      <c r="R108" s="32">
        <v>36714.593000000001</v>
      </c>
      <c r="S108" s="32">
        <v>64185.417000000001</v>
      </c>
      <c r="T108" s="32">
        <v>0</v>
      </c>
      <c r="U108" s="33">
        <f t="shared" si="9"/>
        <v>462889.038</v>
      </c>
      <c r="V108" s="41"/>
      <c r="W108" s="254"/>
      <c r="X108" s="44"/>
      <c r="Y108" s="44"/>
      <c r="Z108" s="44"/>
      <c r="AA108" s="44"/>
      <c r="AB108" s="44"/>
      <c r="AC108" s="44"/>
      <c r="AD108" s="44"/>
      <c r="AE108" s="44"/>
      <c r="AF108" s="44"/>
      <c r="AG108" s="44"/>
      <c r="AH108" s="44"/>
      <c r="AI108" s="44"/>
      <c r="AJ108" s="44"/>
      <c r="AK108" s="44"/>
      <c r="AL108" s="44"/>
      <c r="AM108" s="44"/>
      <c r="AN108" s="44"/>
      <c r="AO108" s="44"/>
      <c r="AP108" s="44"/>
      <c r="AQ108" s="44"/>
    </row>
    <row r="109" spans="1:43" ht="15">
      <c r="A109" s="963"/>
      <c r="B109" s="256" t="s">
        <v>1083</v>
      </c>
      <c r="C109" s="32">
        <v>94.24</v>
      </c>
      <c r="D109" s="32">
        <v>39.340000000000003</v>
      </c>
      <c r="E109" s="32">
        <v>157.33000000000001</v>
      </c>
      <c r="F109" s="32">
        <v>6452.2950000000001</v>
      </c>
      <c r="G109" s="32">
        <v>38638.398000000001</v>
      </c>
      <c r="H109" s="32">
        <v>74921.070000000007</v>
      </c>
      <c r="I109" s="32">
        <v>73929.554999999993</v>
      </c>
      <c r="J109" s="32">
        <v>59458.453000000001</v>
      </c>
      <c r="K109" s="32">
        <v>34096.817000000003</v>
      </c>
      <c r="L109" s="32">
        <v>22215.628000000001</v>
      </c>
      <c r="M109" s="32">
        <v>17129.442999999999</v>
      </c>
      <c r="N109" s="32">
        <v>10587.161</v>
      </c>
      <c r="O109" s="32">
        <v>6661.9539999999997</v>
      </c>
      <c r="P109" s="32">
        <v>4815.7650000000003</v>
      </c>
      <c r="Q109" s="32">
        <v>2882.9270000000001</v>
      </c>
      <c r="R109" s="32">
        <v>1493.48</v>
      </c>
      <c r="S109" s="32">
        <v>1291.027</v>
      </c>
      <c r="T109" s="32">
        <v>0</v>
      </c>
      <c r="U109" s="33">
        <f t="shared" si="9"/>
        <v>354864.88300000009</v>
      </c>
      <c r="V109" s="41"/>
      <c r="W109" s="254"/>
      <c r="X109" s="44"/>
      <c r="Y109" s="44"/>
      <c r="Z109" s="44"/>
      <c r="AA109" s="44"/>
      <c r="AB109" s="44"/>
      <c r="AC109" s="44"/>
      <c r="AD109" s="44"/>
      <c r="AE109" s="44"/>
      <c r="AF109" s="44"/>
      <c r="AG109" s="44"/>
      <c r="AH109" s="44"/>
      <c r="AI109" s="44"/>
      <c r="AJ109" s="44"/>
      <c r="AK109" s="44"/>
      <c r="AL109" s="44"/>
      <c r="AM109" s="44"/>
      <c r="AN109" s="44"/>
      <c r="AO109" s="44"/>
      <c r="AP109" s="44"/>
      <c r="AQ109" s="44"/>
    </row>
    <row r="110" spans="1:43" ht="15">
      <c r="A110" s="963"/>
      <c r="B110" s="256" t="s">
        <v>1084</v>
      </c>
      <c r="C110" s="32">
        <v>0</v>
      </c>
      <c r="D110" s="32">
        <v>0</v>
      </c>
      <c r="E110" s="32">
        <v>0</v>
      </c>
      <c r="F110" s="32">
        <v>28.79</v>
      </c>
      <c r="G110" s="32">
        <v>5034.29</v>
      </c>
      <c r="H110" s="32">
        <v>12026.178</v>
      </c>
      <c r="I110" s="32">
        <v>9955.6010000000006</v>
      </c>
      <c r="J110" s="32">
        <v>10677.79</v>
      </c>
      <c r="K110" s="32">
        <v>4747.8609999999999</v>
      </c>
      <c r="L110" s="32">
        <v>306.55</v>
      </c>
      <c r="M110" s="32">
        <v>0</v>
      </c>
      <c r="N110" s="32">
        <v>0</v>
      </c>
      <c r="O110" s="32">
        <v>0</v>
      </c>
      <c r="P110" s="32">
        <v>0</v>
      </c>
      <c r="Q110" s="32">
        <v>0</v>
      </c>
      <c r="R110" s="32">
        <v>0</v>
      </c>
      <c r="S110" s="32">
        <v>0</v>
      </c>
      <c r="T110" s="32">
        <v>28.79</v>
      </c>
      <c r="U110" s="33">
        <f t="shared" si="9"/>
        <v>42805.850000000006</v>
      </c>
      <c r="V110" s="41"/>
      <c r="W110" s="254"/>
      <c r="X110" s="44"/>
      <c r="Y110" s="44"/>
      <c r="Z110" s="44"/>
      <c r="AA110" s="44"/>
      <c r="AB110" s="44"/>
      <c r="AC110" s="44"/>
      <c r="AD110" s="44"/>
      <c r="AE110" s="44"/>
      <c r="AF110" s="44"/>
      <c r="AG110" s="44"/>
      <c r="AH110" s="44"/>
      <c r="AI110" s="44"/>
      <c r="AJ110" s="44"/>
      <c r="AK110" s="44"/>
      <c r="AL110" s="44"/>
      <c r="AM110" s="44"/>
      <c r="AN110" s="44"/>
      <c r="AO110" s="44"/>
      <c r="AP110" s="44"/>
      <c r="AQ110" s="44"/>
    </row>
    <row r="111" spans="1:43" ht="15">
      <c r="A111" s="963"/>
      <c r="B111" s="256" t="s">
        <v>1085</v>
      </c>
      <c r="C111" s="32">
        <v>4651.0870000000004</v>
      </c>
      <c r="D111" s="32">
        <v>7157.4170000000004</v>
      </c>
      <c r="E111" s="32">
        <v>8117.2719999999999</v>
      </c>
      <c r="F111" s="32">
        <v>3845.002</v>
      </c>
      <c r="G111" s="32">
        <v>5181.6530000000002</v>
      </c>
      <c r="H111" s="32">
        <v>7376.6859999999997</v>
      </c>
      <c r="I111" s="32">
        <v>8890.4560000000001</v>
      </c>
      <c r="J111" s="32">
        <v>11883.773999999999</v>
      </c>
      <c r="K111" s="32">
        <v>16729.486000000001</v>
      </c>
      <c r="L111" s="32">
        <v>23472.603999999999</v>
      </c>
      <c r="M111" s="32">
        <v>34839.03</v>
      </c>
      <c r="N111" s="32">
        <v>33999.067999999999</v>
      </c>
      <c r="O111" s="32">
        <v>34535.466999999997</v>
      </c>
      <c r="P111" s="32">
        <v>34733.214999999997</v>
      </c>
      <c r="Q111" s="32">
        <v>34811.370000000003</v>
      </c>
      <c r="R111" s="32">
        <v>29931.902999999998</v>
      </c>
      <c r="S111" s="32">
        <v>46438.044999999998</v>
      </c>
      <c r="T111" s="32">
        <v>0</v>
      </c>
      <c r="U111" s="33">
        <f t="shared" si="9"/>
        <v>346593.53499999997</v>
      </c>
      <c r="V111" s="41"/>
      <c r="W111" s="254"/>
      <c r="X111" s="44"/>
      <c r="Y111" s="44"/>
      <c r="Z111" s="44"/>
      <c r="AA111" s="44"/>
      <c r="AB111" s="44"/>
      <c r="AC111" s="44"/>
      <c r="AD111" s="44"/>
      <c r="AE111" s="44"/>
      <c r="AF111" s="44"/>
      <c r="AG111" s="44"/>
      <c r="AH111" s="44"/>
      <c r="AI111" s="44"/>
      <c r="AJ111" s="44"/>
      <c r="AK111" s="44"/>
      <c r="AL111" s="44"/>
      <c r="AM111" s="44"/>
      <c r="AN111" s="44"/>
      <c r="AO111" s="44"/>
      <c r="AP111" s="44"/>
      <c r="AQ111" s="44"/>
    </row>
    <row r="112" spans="1:43" ht="6" customHeight="1">
      <c r="A112" s="963"/>
      <c r="B112" s="256"/>
      <c r="C112" s="32"/>
      <c r="D112" s="32"/>
      <c r="E112" s="32"/>
      <c r="F112" s="32"/>
      <c r="G112" s="32"/>
      <c r="H112" s="32"/>
      <c r="I112" s="32"/>
      <c r="J112" s="32"/>
      <c r="K112" s="32"/>
      <c r="L112" s="32"/>
      <c r="M112" s="32"/>
      <c r="N112" s="32"/>
      <c r="O112" s="32"/>
      <c r="P112" s="32"/>
      <c r="Q112" s="32"/>
      <c r="R112" s="32"/>
      <c r="S112" s="32"/>
      <c r="T112" s="32"/>
      <c r="U112" s="33">
        <f t="shared" si="9"/>
        <v>0</v>
      </c>
      <c r="V112" s="41"/>
      <c r="W112" s="254"/>
      <c r="X112" s="44"/>
      <c r="Y112" s="44"/>
      <c r="Z112" s="44"/>
      <c r="AA112" s="44"/>
      <c r="AB112" s="44"/>
      <c r="AC112" s="44"/>
      <c r="AD112" s="44"/>
      <c r="AE112" s="44"/>
      <c r="AF112" s="44"/>
      <c r="AG112" s="44"/>
      <c r="AH112" s="44"/>
      <c r="AI112" s="44"/>
      <c r="AJ112" s="44"/>
      <c r="AK112" s="44"/>
      <c r="AL112" s="44"/>
      <c r="AM112" s="44"/>
      <c r="AN112" s="44"/>
      <c r="AO112" s="44"/>
      <c r="AP112" s="44"/>
      <c r="AQ112" s="44"/>
    </row>
    <row r="113" spans="1:43" ht="15">
      <c r="A113" s="963"/>
      <c r="B113" s="251" t="s">
        <v>1086</v>
      </c>
      <c r="C113" s="352">
        <f>SUM(C114:C128)</f>
        <v>97664.395000000019</v>
      </c>
      <c r="D113" s="352">
        <f t="shared" ref="D113:T113" si="12">SUM(D114:D128)</f>
        <v>122105.605</v>
      </c>
      <c r="E113" s="352">
        <f t="shared" si="12"/>
        <v>131292.12</v>
      </c>
      <c r="F113" s="352">
        <f t="shared" si="12"/>
        <v>311273.95600000001</v>
      </c>
      <c r="G113" s="352">
        <f t="shared" si="12"/>
        <v>496279.45099999988</v>
      </c>
      <c r="H113" s="352">
        <f t="shared" si="12"/>
        <v>756217.28299999994</v>
      </c>
      <c r="I113" s="352">
        <f t="shared" si="12"/>
        <v>928446.01</v>
      </c>
      <c r="J113" s="352">
        <f t="shared" si="12"/>
        <v>1084029.723</v>
      </c>
      <c r="K113" s="352">
        <f t="shared" si="12"/>
        <v>1244269.8600000001</v>
      </c>
      <c r="L113" s="352">
        <f t="shared" si="12"/>
        <v>1354458.1270000001</v>
      </c>
      <c r="M113" s="352">
        <f t="shared" si="12"/>
        <v>1419594.0390000001</v>
      </c>
      <c r="N113" s="352">
        <f t="shared" si="12"/>
        <v>1365324.1780000001</v>
      </c>
      <c r="O113" s="352">
        <f t="shared" si="12"/>
        <v>1378694.0839999998</v>
      </c>
      <c r="P113" s="352">
        <f t="shared" si="12"/>
        <v>1317613.4129999999</v>
      </c>
      <c r="Q113" s="352">
        <f t="shared" si="12"/>
        <v>1176143.1669999997</v>
      </c>
      <c r="R113" s="352">
        <f t="shared" si="12"/>
        <v>878723.61099999992</v>
      </c>
      <c r="S113" s="352">
        <f t="shared" si="12"/>
        <v>1021585.6359999999</v>
      </c>
      <c r="T113" s="352">
        <f t="shared" si="12"/>
        <v>718.01599999999996</v>
      </c>
      <c r="U113" s="350">
        <f t="shared" si="9"/>
        <v>15084432.674000001</v>
      </c>
      <c r="V113" s="327"/>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row>
    <row r="114" spans="1:43" ht="15">
      <c r="A114" s="963"/>
      <c r="B114" s="256" t="s">
        <v>1087</v>
      </c>
      <c r="C114" s="32">
        <v>284.92</v>
      </c>
      <c r="D114" s="32">
        <v>973.79</v>
      </c>
      <c r="E114" s="32">
        <v>219.01</v>
      </c>
      <c r="F114" s="32">
        <v>4793.4790000000003</v>
      </c>
      <c r="G114" s="32">
        <v>7127.9189999999999</v>
      </c>
      <c r="H114" s="32">
        <v>12591.543</v>
      </c>
      <c r="I114" s="32">
        <v>25580.374</v>
      </c>
      <c r="J114" s="32">
        <v>42768.991000000002</v>
      </c>
      <c r="K114" s="32">
        <v>49726.368999999999</v>
      </c>
      <c r="L114" s="32">
        <v>75170.566000000006</v>
      </c>
      <c r="M114" s="32">
        <v>84840.722999999998</v>
      </c>
      <c r="N114" s="32">
        <v>81084.263000000006</v>
      </c>
      <c r="O114" s="32">
        <v>60179.951000000001</v>
      </c>
      <c r="P114" s="32">
        <v>65788.926999999996</v>
      </c>
      <c r="Q114" s="32">
        <v>48788.048000000003</v>
      </c>
      <c r="R114" s="32">
        <v>31464.094000000001</v>
      </c>
      <c r="S114" s="32">
        <v>32311.025000000001</v>
      </c>
      <c r="T114" s="32">
        <v>0</v>
      </c>
      <c r="U114" s="33">
        <f t="shared" si="9"/>
        <v>623693.99200000009</v>
      </c>
      <c r="V114" s="41"/>
      <c r="W114" s="254"/>
      <c r="X114" s="44"/>
      <c r="Y114" s="44"/>
      <c r="Z114" s="44"/>
      <c r="AA114" s="44"/>
      <c r="AB114" s="44"/>
      <c r="AC114" s="44"/>
      <c r="AD114" s="44"/>
      <c r="AE114" s="44"/>
      <c r="AF114" s="44"/>
      <c r="AG114" s="44"/>
      <c r="AH114" s="44"/>
      <c r="AI114" s="44"/>
      <c r="AJ114" s="44"/>
      <c r="AK114" s="44"/>
      <c r="AL114" s="44"/>
      <c r="AM114" s="44"/>
      <c r="AN114" s="44"/>
      <c r="AO114" s="44"/>
      <c r="AP114" s="44"/>
      <c r="AQ114" s="44"/>
    </row>
    <row r="115" spans="1:43" ht="15">
      <c r="A115" s="963"/>
      <c r="B115" s="256" t="s">
        <v>1088</v>
      </c>
      <c r="C115" s="32">
        <v>11719.242</v>
      </c>
      <c r="D115" s="32">
        <v>19322.167000000001</v>
      </c>
      <c r="E115" s="32">
        <v>17603.050999999999</v>
      </c>
      <c r="F115" s="32">
        <v>26509.102999999999</v>
      </c>
      <c r="G115" s="32">
        <v>67693.752999999997</v>
      </c>
      <c r="H115" s="32">
        <v>105250.299</v>
      </c>
      <c r="I115" s="32">
        <v>104124.879</v>
      </c>
      <c r="J115" s="32">
        <v>87276.085999999996</v>
      </c>
      <c r="K115" s="32">
        <v>111634.231</v>
      </c>
      <c r="L115" s="32">
        <v>157649.04999999999</v>
      </c>
      <c r="M115" s="32">
        <v>249324.26500000001</v>
      </c>
      <c r="N115" s="32">
        <v>270424.59600000002</v>
      </c>
      <c r="O115" s="32">
        <v>349242.14</v>
      </c>
      <c r="P115" s="32">
        <v>361147.91100000002</v>
      </c>
      <c r="Q115" s="32">
        <v>336371.73100000003</v>
      </c>
      <c r="R115" s="32">
        <v>297015.03200000001</v>
      </c>
      <c r="S115" s="32">
        <v>364187.08899999998</v>
      </c>
      <c r="T115" s="32">
        <v>0</v>
      </c>
      <c r="U115" s="33">
        <f t="shared" si="9"/>
        <v>2936494.6250000005</v>
      </c>
      <c r="V115" s="41"/>
      <c r="W115" s="254"/>
      <c r="X115" s="44"/>
      <c r="Y115" s="44"/>
      <c r="Z115" s="44"/>
      <c r="AA115" s="44"/>
      <c r="AB115" s="44"/>
      <c r="AC115" s="44"/>
      <c r="AD115" s="44"/>
      <c r="AE115" s="44"/>
      <c r="AF115" s="44"/>
      <c r="AG115" s="44"/>
      <c r="AH115" s="44"/>
      <c r="AI115" s="44"/>
      <c r="AJ115" s="44"/>
      <c r="AK115" s="44"/>
      <c r="AL115" s="44"/>
      <c r="AM115" s="44"/>
      <c r="AN115" s="44"/>
      <c r="AO115" s="44"/>
      <c r="AP115" s="44"/>
      <c r="AQ115" s="44"/>
    </row>
    <row r="116" spans="1:43" ht="15">
      <c r="A116" s="963"/>
      <c r="B116" s="256" t="s">
        <v>1089</v>
      </c>
      <c r="C116" s="32">
        <v>21199.776000000002</v>
      </c>
      <c r="D116" s="32">
        <v>38534.165000000001</v>
      </c>
      <c r="E116" s="32">
        <v>12969.414000000001</v>
      </c>
      <c r="F116" s="32">
        <v>19673.666000000001</v>
      </c>
      <c r="G116" s="32">
        <v>31197.045999999998</v>
      </c>
      <c r="H116" s="32">
        <v>37478.197</v>
      </c>
      <c r="I116" s="32">
        <v>29938.95</v>
      </c>
      <c r="J116" s="32">
        <v>28457.111000000001</v>
      </c>
      <c r="K116" s="32">
        <v>26693.185000000001</v>
      </c>
      <c r="L116" s="32">
        <v>26751.760999999999</v>
      </c>
      <c r="M116" s="32">
        <v>28912.609</v>
      </c>
      <c r="N116" s="32">
        <v>19883.241000000002</v>
      </c>
      <c r="O116" s="32">
        <v>12498.59</v>
      </c>
      <c r="P116" s="32">
        <v>13174.21</v>
      </c>
      <c r="Q116" s="32">
        <v>9978.16</v>
      </c>
      <c r="R116" s="32">
        <v>4701.5290000000005</v>
      </c>
      <c r="S116" s="32">
        <v>4527.2830000000004</v>
      </c>
      <c r="T116" s="32">
        <v>0</v>
      </c>
      <c r="U116" s="33">
        <f t="shared" si="9"/>
        <v>366568.89300000004</v>
      </c>
      <c r="V116" s="41"/>
      <c r="W116" s="254"/>
      <c r="X116" s="44"/>
      <c r="Y116" s="44"/>
      <c r="Z116" s="44"/>
      <c r="AA116" s="44"/>
      <c r="AB116" s="44"/>
      <c r="AC116" s="44"/>
      <c r="AD116" s="44"/>
      <c r="AE116" s="44"/>
      <c r="AF116" s="44"/>
      <c r="AG116" s="44"/>
      <c r="AH116" s="44"/>
      <c r="AI116" s="44"/>
      <c r="AJ116" s="44"/>
      <c r="AK116" s="44"/>
      <c r="AL116" s="44"/>
      <c r="AM116" s="44"/>
      <c r="AN116" s="44"/>
      <c r="AO116" s="44"/>
      <c r="AP116" s="44"/>
      <c r="AQ116" s="44"/>
    </row>
    <row r="117" spans="1:43" ht="15">
      <c r="A117" s="963"/>
      <c r="B117" s="256" t="s">
        <v>1090</v>
      </c>
      <c r="C117" s="32">
        <v>3980.6329999999998</v>
      </c>
      <c r="D117" s="32">
        <v>2369.7060000000001</v>
      </c>
      <c r="E117" s="32">
        <v>2798.098</v>
      </c>
      <c r="F117" s="32">
        <v>14381.545</v>
      </c>
      <c r="G117" s="32">
        <v>25487.879000000001</v>
      </c>
      <c r="H117" s="32">
        <v>37329.519999999997</v>
      </c>
      <c r="I117" s="32">
        <v>57032.139000000003</v>
      </c>
      <c r="J117" s="32">
        <v>59623.271000000001</v>
      </c>
      <c r="K117" s="32">
        <v>52272.582999999999</v>
      </c>
      <c r="L117" s="32">
        <v>53920.08</v>
      </c>
      <c r="M117" s="32">
        <v>56798.673999999999</v>
      </c>
      <c r="N117" s="32">
        <v>57314.563999999998</v>
      </c>
      <c r="O117" s="32">
        <v>59372.690999999999</v>
      </c>
      <c r="P117" s="32">
        <v>33987.375</v>
      </c>
      <c r="Q117" s="32">
        <v>35490.972000000002</v>
      </c>
      <c r="R117" s="32">
        <v>15150.01</v>
      </c>
      <c r="S117" s="32">
        <v>11432.11</v>
      </c>
      <c r="T117" s="32">
        <v>0</v>
      </c>
      <c r="U117" s="33">
        <f t="shared" si="9"/>
        <v>578741.85</v>
      </c>
      <c r="V117" s="41"/>
      <c r="W117" s="254"/>
      <c r="X117" s="44"/>
      <c r="Y117" s="44"/>
      <c r="Z117" s="44"/>
      <c r="AA117" s="44"/>
      <c r="AB117" s="44"/>
      <c r="AC117" s="44"/>
      <c r="AD117" s="44"/>
      <c r="AE117" s="44"/>
      <c r="AF117" s="44"/>
      <c r="AG117" s="44"/>
      <c r="AH117" s="44"/>
      <c r="AI117" s="44"/>
      <c r="AJ117" s="44"/>
      <c r="AK117" s="44"/>
      <c r="AL117" s="44"/>
      <c r="AM117" s="44"/>
      <c r="AN117" s="44"/>
      <c r="AO117" s="44"/>
      <c r="AP117" s="44"/>
      <c r="AQ117" s="44"/>
    </row>
    <row r="118" spans="1:43" ht="15">
      <c r="A118" s="963"/>
      <c r="B118" s="256" t="s">
        <v>1091</v>
      </c>
      <c r="C118" s="32">
        <v>21753.311000000002</v>
      </c>
      <c r="D118" s="32">
        <v>10850.816000000001</v>
      </c>
      <c r="E118" s="32">
        <v>6811.652</v>
      </c>
      <c r="F118" s="32">
        <v>11582.119000000001</v>
      </c>
      <c r="G118" s="32">
        <v>14254.694</v>
      </c>
      <c r="H118" s="32">
        <v>15933.476000000001</v>
      </c>
      <c r="I118" s="32">
        <v>15182.275</v>
      </c>
      <c r="J118" s="32">
        <v>16415.438999999998</v>
      </c>
      <c r="K118" s="32">
        <v>24382.741999999998</v>
      </c>
      <c r="L118" s="32">
        <v>23380.387999999999</v>
      </c>
      <c r="M118" s="32">
        <v>28732.538</v>
      </c>
      <c r="N118" s="32">
        <v>21461.067999999999</v>
      </c>
      <c r="O118" s="32">
        <v>22563.922999999999</v>
      </c>
      <c r="P118" s="32">
        <v>16581.488000000001</v>
      </c>
      <c r="Q118" s="32">
        <v>12323.046</v>
      </c>
      <c r="R118" s="32">
        <v>11608.855</v>
      </c>
      <c r="S118" s="32">
        <v>18302.098000000002</v>
      </c>
      <c r="T118" s="32">
        <v>0</v>
      </c>
      <c r="U118" s="33">
        <f t="shared" si="9"/>
        <v>292119.92799999996</v>
      </c>
      <c r="V118" s="41"/>
      <c r="W118" s="254"/>
      <c r="X118" s="44"/>
      <c r="Y118" s="44"/>
      <c r="Z118" s="44"/>
      <c r="AA118" s="44"/>
      <c r="AB118" s="44"/>
      <c r="AC118" s="44"/>
      <c r="AD118" s="44"/>
      <c r="AE118" s="44"/>
      <c r="AF118" s="44"/>
      <c r="AG118" s="44"/>
      <c r="AH118" s="44"/>
      <c r="AI118" s="44"/>
      <c r="AJ118" s="44"/>
      <c r="AK118" s="44"/>
      <c r="AL118" s="44"/>
      <c r="AM118" s="44"/>
      <c r="AN118" s="44"/>
      <c r="AO118" s="44"/>
      <c r="AP118" s="44"/>
      <c r="AQ118" s="44"/>
    </row>
    <row r="119" spans="1:43" ht="15">
      <c r="A119" s="963"/>
      <c r="B119" s="256" t="s">
        <v>1092</v>
      </c>
      <c r="C119" s="32">
        <v>12907.082</v>
      </c>
      <c r="D119" s="32">
        <v>28389.941999999999</v>
      </c>
      <c r="E119" s="32">
        <v>50819.576999999997</v>
      </c>
      <c r="F119" s="32">
        <v>89673.649000000005</v>
      </c>
      <c r="G119" s="32">
        <v>119495.04700000001</v>
      </c>
      <c r="H119" s="32">
        <v>146404.35399999999</v>
      </c>
      <c r="I119" s="32">
        <v>153851.978</v>
      </c>
      <c r="J119" s="32">
        <v>156371.64199999999</v>
      </c>
      <c r="K119" s="32">
        <v>161978.712</v>
      </c>
      <c r="L119" s="32">
        <v>161653.802</v>
      </c>
      <c r="M119" s="32">
        <v>182698.402</v>
      </c>
      <c r="N119" s="32">
        <v>186646.55</v>
      </c>
      <c r="O119" s="32">
        <v>196047.22</v>
      </c>
      <c r="P119" s="32">
        <v>193991.89499999999</v>
      </c>
      <c r="Q119" s="32">
        <v>172797.76699999999</v>
      </c>
      <c r="R119" s="32">
        <v>132817.24400000001</v>
      </c>
      <c r="S119" s="32">
        <v>211817.03700000001</v>
      </c>
      <c r="T119" s="32">
        <v>224.24600000000001</v>
      </c>
      <c r="U119" s="33">
        <f t="shared" si="9"/>
        <v>2358586.1459999997</v>
      </c>
      <c r="V119" s="41"/>
      <c r="W119" s="254"/>
      <c r="X119" s="44"/>
      <c r="Y119" s="44"/>
      <c r="Z119" s="44"/>
      <c r="AA119" s="44"/>
      <c r="AB119" s="44"/>
      <c r="AC119" s="44"/>
      <c r="AD119" s="44"/>
      <c r="AE119" s="44"/>
      <c r="AF119" s="44"/>
      <c r="AG119" s="44"/>
      <c r="AH119" s="44"/>
      <c r="AI119" s="44"/>
      <c r="AJ119" s="44"/>
      <c r="AK119" s="44"/>
      <c r="AL119" s="44"/>
      <c r="AM119" s="44"/>
      <c r="AN119" s="44"/>
      <c r="AO119" s="44"/>
      <c r="AP119" s="44"/>
      <c r="AQ119" s="44"/>
    </row>
    <row r="120" spans="1:43" ht="15">
      <c r="A120" s="963"/>
      <c r="B120" s="256" t="s">
        <v>1093</v>
      </c>
      <c r="C120" s="32">
        <v>257.70999999999998</v>
      </c>
      <c r="D120" s="32">
        <v>149.24</v>
      </c>
      <c r="E120" s="32">
        <v>366.94</v>
      </c>
      <c r="F120" s="32">
        <v>3540.9290000000001</v>
      </c>
      <c r="G120" s="32">
        <v>8241.1470000000008</v>
      </c>
      <c r="H120" s="32">
        <v>14626.195</v>
      </c>
      <c r="I120" s="32">
        <v>25685.172999999999</v>
      </c>
      <c r="J120" s="32">
        <v>45209.146000000001</v>
      </c>
      <c r="K120" s="32">
        <v>71051.331000000006</v>
      </c>
      <c r="L120" s="32">
        <v>94063.254000000001</v>
      </c>
      <c r="M120" s="32">
        <v>110147.44100000001</v>
      </c>
      <c r="N120" s="32">
        <v>126338.762</v>
      </c>
      <c r="O120" s="32">
        <v>138503.492</v>
      </c>
      <c r="P120" s="32">
        <v>126919.18799999999</v>
      </c>
      <c r="Q120" s="32">
        <v>102569.66899999999</v>
      </c>
      <c r="R120" s="32">
        <v>63525.915000000001</v>
      </c>
      <c r="S120" s="32">
        <v>39383.968000000001</v>
      </c>
      <c r="T120" s="32">
        <v>0</v>
      </c>
      <c r="U120" s="33">
        <f t="shared" si="9"/>
        <v>970579.5</v>
      </c>
      <c r="V120" s="41"/>
      <c r="W120" s="254"/>
      <c r="X120" s="44"/>
      <c r="Y120" s="44"/>
      <c r="Z120" s="44"/>
      <c r="AA120" s="44"/>
      <c r="AB120" s="44"/>
      <c r="AC120" s="44"/>
      <c r="AD120" s="44"/>
      <c r="AE120" s="44"/>
      <c r="AF120" s="44"/>
      <c r="AG120" s="44"/>
      <c r="AH120" s="44"/>
      <c r="AI120" s="44"/>
      <c r="AJ120" s="44"/>
      <c r="AK120" s="44"/>
      <c r="AL120" s="44"/>
      <c r="AM120" s="44"/>
      <c r="AN120" s="44"/>
      <c r="AO120" s="44"/>
      <c r="AP120" s="44"/>
      <c r="AQ120" s="44"/>
    </row>
    <row r="121" spans="1:43" ht="15">
      <c r="A121" s="963"/>
      <c r="B121" s="256" t="s">
        <v>1094</v>
      </c>
      <c r="C121" s="32">
        <v>210.35</v>
      </c>
      <c r="D121" s="32">
        <v>569.73</v>
      </c>
      <c r="E121" s="32">
        <v>77.849999999999994</v>
      </c>
      <c r="F121" s="32">
        <v>415.36</v>
      </c>
      <c r="G121" s="32">
        <v>936.33399999999995</v>
      </c>
      <c r="H121" s="32">
        <v>2104.3589999999999</v>
      </c>
      <c r="I121" s="32">
        <v>290.63600000000002</v>
      </c>
      <c r="J121" s="32">
        <v>889.42200000000003</v>
      </c>
      <c r="K121" s="32">
        <v>1537.2239999999999</v>
      </c>
      <c r="L121" s="32">
        <v>2335.4720000000002</v>
      </c>
      <c r="M121" s="32">
        <v>5133.7749999999996</v>
      </c>
      <c r="N121" s="32">
        <v>7422.1629999999996</v>
      </c>
      <c r="O121" s="32">
        <v>7137.4669999999996</v>
      </c>
      <c r="P121" s="32">
        <v>6342.5050000000001</v>
      </c>
      <c r="Q121" s="32">
        <v>6540.1540000000005</v>
      </c>
      <c r="R121" s="32">
        <v>4035.5459999999998</v>
      </c>
      <c r="S121" s="32">
        <v>3406.3249999999998</v>
      </c>
      <c r="T121" s="32">
        <v>0</v>
      </c>
      <c r="U121" s="33">
        <f t="shared" si="9"/>
        <v>49384.671999999999</v>
      </c>
      <c r="V121" s="41"/>
      <c r="W121" s="254"/>
      <c r="X121" s="44"/>
      <c r="Y121" s="44"/>
      <c r="Z121" s="44"/>
      <c r="AA121" s="44"/>
      <c r="AB121" s="44"/>
      <c r="AC121" s="44"/>
      <c r="AD121" s="44"/>
      <c r="AE121" s="44"/>
      <c r="AF121" s="44"/>
      <c r="AG121" s="44"/>
      <c r="AH121" s="44"/>
      <c r="AI121" s="44"/>
      <c r="AJ121" s="44"/>
      <c r="AK121" s="44"/>
      <c r="AL121" s="44"/>
      <c r="AM121" s="44"/>
      <c r="AN121" s="44"/>
      <c r="AO121" s="44"/>
      <c r="AP121" s="44"/>
      <c r="AQ121" s="44"/>
    </row>
    <row r="122" spans="1:43" ht="15">
      <c r="A122" s="963"/>
      <c r="B122" s="256" t="s">
        <v>1095</v>
      </c>
      <c r="C122" s="32">
        <v>8649.2240000000002</v>
      </c>
      <c r="D122" s="32">
        <v>7743.152</v>
      </c>
      <c r="E122" s="32">
        <v>10479.785</v>
      </c>
      <c r="F122" s="32">
        <v>28565.987000000001</v>
      </c>
      <c r="G122" s="32">
        <v>63231.41</v>
      </c>
      <c r="H122" s="32">
        <v>96318.183999999994</v>
      </c>
      <c r="I122" s="32">
        <v>122983.65</v>
      </c>
      <c r="J122" s="32">
        <v>119631.567</v>
      </c>
      <c r="K122" s="32">
        <v>120943.662</v>
      </c>
      <c r="L122" s="32">
        <v>109280.01</v>
      </c>
      <c r="M122" s="32">
        <v>127958.374</v>
      </c>
      <c r="N122" s="32">
        <v>159127.291</v>
      </c>
      <c r="O122" s="32">
        <v>144093.26500000001</v>
      </c>
      <c r="P122" s="32">
        <v>144193.166</v>
      </c>
      <c r="Q122" s="32">
        <v>150193.64799999999</v>
      </c>
      <c r="R122" s="32">
        <v>104422.55100000001</v>
      </c>
      <c r="S122" s="32">
        <v>93920.111000000004</v>
      </c>
      <c r="T122" s="32">
        <v>0</v>
      </c>
      <c r="U122" s="33">
        <f t="shared" si="9"/>
        <v>1611735.0369999998</v>
      </c>
      <c r="V122" s="41"/>
      <c r="W122" s="254"/>
      <c r="X122" s="44"/>
      <c r="Y122" s="44"/>
      <c r="Z122" s="44"/>
      <c r="AA122" s="44"/>
      <c r="AB122" s="44"/>
      <c r="AC122" s="44"/>
      <c r="AD122" s="44"/>
      <c r="AE122" s="44"/>
      <c r="AF122" s="44"/>
      <c r="AG122" s="44"/>
      <c r="AH122" s="44"/>
      <c r="AI122" s="44"/>
      <c r="AJ122" s="44"/>
      <c r="AK122" s="44"/>
      <c r="AL122" s="44"/>
      <c r="AM122" s="44"/>
      <c r="AN122" s="44"/>
      <c r="AO122" s="44"/>
      <c r="AP122" s="44"/>
      <c r="AQ122" s="44"/>
    </row>
    <row r="123" spans="1:43" ht="15">
      <c r="A123" s="963"/>
      <c r="B123" s="256" t="s">
        <v>1096</v>
      </c>
      <c r="C123" s="32">
        <v>503.43799999999999</v>
      </c>
      <c r="D123" s="32">
        <v>597.952</v>
      </c>
      <c r="E123" s="32">
        <v>1793.9380000000001</v>
      </c>
      <c r="F123" s="32">
        <v>17906.386999999999</v>
      </c>
      <c r="G123" s="32">
        <v>15294.598</v>
      </c>
      <c r="H123" s="32">
        <v>9164.2860000000001</v>
      </c>
      <c r="I123" s="32">
        <v>11503.124</v>
      </c>
      <c r="J123" s="32">
        <v>15318.228999999999</v>
      </c>
      <c r="K123" s="32">
        <v>13182.852000000001</v>
      </c>
      <c r="L123" s="32">
        <v>20689.994999999999</v>
      </c>
      <c r="M123" s="32">
        <v>15364.368</v>
      </c>
      <c r="N123" s="32">
        <v>17681.484</v>
      </c>
      <c r="O123" s="32">
        <v>16506.719000000001</v>
      </c>
      <c r="P123" s="32">
        <v>10893.977000000001</v>
      </c>
      <c r="Q123" s="32">
        <v>11940.33</v>
      </c>
      <c r="R123" s="32">
        <v>6002.9269999999997</v>
      </c>
      <c r="S123" s="32">
        <v>7109.07</v>
      </c>
      <c r="T123" s="32">
        <v>0</v>
      </c>
      <c r="U123" s="33">
        <f t="shared" si="9"/>
        <v>191453.674</v>
      </c>
      <c r="V123" s="41"/>
      <c r="W123" s="254"/>
      <c r="X123" s="44"/>
      <c r="Y123" s="44"/>
      <c r="Z123" s="44"/>
      <c r="AA123" s="44"/>
      <c r="AB123" s="44"/>
      <c r="AC123" s="44"/>
      <c r="AD123" s="44"/>
      <c r="AE123" s="44"/>
      <c r="AF123" s="44"/>
      <c r="AG123" s="44"/>
      <c r="AH123" s="44"/>
      <c r="AI123" s="44"/>
      <c r="AJ123" s="44"/>
      <c r="AK123" s="44"/>
      <c r="AL123" s="44"/>
      <c r="AM123" s="44"/>
      <c r="AN123" s="44"/>
      <c r="AO123" s="44"/>
      <c r="AP123" s="44"/>
      <c r="AQ123" s="44"/>
    </row>
    <row r="124" spans="1:43" ht="15">
      <c r="A124" s="963"/>
      <c r="B124" s="256" t="s">
        <v>1097</v>
      </c>
      <c r="C124" s="32">
        <v>6010.2579999999998</v>
      </c>
      <c r="D124" s="32">
        <v>3194.2420000000002</v>
      </c>
      <c r="E124" s="32">
        <v>831.79499999999996</v>
      </c>
      <c r="F124" s="32">
        <v>4379.1540000000005</v>
      </c>
      <c r="G124" s="32">
        <v>13860.91</v>
      </c>
      <c r="H124" s="32">
        <v>14812.369000000001</v>
      </c>
      <c r="I124" s="32">
        <v>23811.22</v>
      </c>
      <c r="J124" s="32">
        <v>34585.815000000002</v>
      </c>
      <c r="K124" s="32">
        <v>49900.158000000003</v>
      </c>
      <c r="L124" s="32">
        <v>45041.822999999997</v>
      </c>
      <c r="M124" s="32">
        <v>66846.095000000001</v>
      </c>
      <c r="N124" s="32">
        <v>65617.399999999994</v>
      </c>
      <c r="O124" s="32">
        <v>57262.815999999999</v>
      </c>
      <c r="P124" s="32">
        <v>60101.275000000001</v>
      </c>
      <c r="Q124" s="32">
        <v>54497.758999999998</v>
      </c>
      <c r="R124" s="32">
        <v>27919.052</v>
      </c>
      <c r="S124" s="32">
        <v>31119.39</v>
      </c>
      <c r="T124" s="32">
        <v>0</v>
      </c>
      <c r="U124" s="33">
        <f t="shared" si="9"/>
        <v>559791.53100000008</v>
      </c>
      <c r="V124" s="41"/>
      <c r="W124" s="254"/>
      <c r="X124" s="44"/>
      <c r="Y124" s="44"/>
      <c r="Z124" s="44"/>
      <c r="AA124" s="44"/>
      <c r="AB124" s="44"/>
      <c r="AC124" s="44"/>
      <c r="AD124" s="44"/>
      <c r="AE124" s="44"/>
      <c r="AF124" s="44"/>
      <c r="AG124" s="44"/>
      <c r="AH124" s="44"/>
      <c r="AI124" s="44"/>
      <c r="AJ124" s="44"/>
      <c r="AK124" s="44"/>
      <c r="AL124" s="44"/>
      <c r="AM124" s="44"/>
      <c r="AN124" s="44"/>
      <c r="AO124" s="44"/>
      <c r="AP124" s="44"/>
      <c r="AQ124" s="44"/>
    </row>
    <row r="125" spans="1:43" ht="15">
      <c r="A125" s="963"/>
      <c r="B125" s="256" t="s">
        <v>1098</v>
      </c>
      <c r="C125" s="32">
        <v>0</v>
      </c>
      <c r="D125" s="32">
        <v>0</v>
      </c>
      <c r="E125" s="32">
        <v>711.24</v>
      </c>
      <c r="F125" s="32">
        <v>16873.605</v>
      </c>
      <c r="G125" s="32">
        <v>18995.05</v>
      </c>
      <c r="H125" s="32">
        <v>22939.741999999998</v>
      </c>
      <c r="I125" s="32">
        <v>15747.433999999999</v>
      </c>
      <c r="J125" s="32">
        <v>19078.365000000002</v>
      </c>
      <c r="K125" s="32">
        <v>24159.491000000002</v>
      </c>
      <c r="L125" s="32">
        <v>24602.353999999999</v>
      </c>
      <c r="M125" s="32">
        <v>21775.462</v>
      </c>
      <c r="N125" s="32">
        <v>13082.933999999999</v>
      </c>
      <c r="O125" s="32">
        <v>19017.704000000002</v>
      </c>
      <c r="P125" s="32">
        <v>17527.72</v>
      </c>
      <c r="Q125" s="32">
        <v>14897.022000000001</v>
      </c>
      <c r="R125" s="32">
        <v>7311.0309999999999</v>
      </c>
      <c r="S125" s="32">
        <v>9662.6689999999999</v>
      </c>
      <c r="T125" s="32">
        <v>0</v>
      </c>
      <c r="U125" s="33">
        <f t="shared" si="9"/>
        <v>246381.82299999997</v>
      </c>
      <c r="V125" s="41"/>
      <c r="W125" s="254"/>
      <c r="X125" s="44"/>
      <c r="Y125" s="44"/>
      <c r="Z125" s="44"/>
      <c r="AA125" s="44"/>
      <c r="AB125" s="44"/>
      <c r="AC125" s="44"/>
      <c r="AD125" s="44"/>
      <c r="AE125" s="44"/>
      <c r="AF125" s="44"/>
      <c r="AG125" s="44"/>
      <c r="AH125" s="44"/>
      <c r="AI125" s="44"/>
      <c r="AJ125" s="44"/>
      <c r="AK125" s="44"/>
      <c r="AL125" s="44"/>
      <c r="AM125" s="44"/>
      <c r="AN125" s="44"/>
      <c r="AO125" s="44"/>
      <c r="AP125" s="44"/>
      <c r="AQ125" s="44"/>
    </row>
    <row r="126" spans="1:43" ht="15">
      <c r="A126" s="963"/>
      <c r="B126" s="256" t="s">
        <v>1099</v>
      </c>
      <c r="C126" s="32">
        <v>438.87</v>
      </c>
      <c r="D126" s="32">
        <v>490.726</v>
      </c>
      <c r="E126" s="32">
        <v>4250.12</v>
      </c>
      <c r="F126" s="32">
        <v>31250.398000000001</v>
      </c>
      <c r="G126" s="32">
        <v>48188.57</v>
      </c>
      <c r="H126" s="32">
        <v>106798.946</v>
      </c>
      <c r="I126" s="32">
        <v>172538.47200000001</v>
      </c>
      <c r="J126" s="32">
        <v>264725.48499999999</v>
      </c>
      <c r="K126" s="32">
        <v>365590.53700000001</v>
      </c>
      <c r="L126" s="32">
        <v>418318.84700000001</v>
      </c>
      <c r="M126" s="32">
        <v>239531.842</v>
      </c>
      <c r="N126" s="32">
        <v>140179.42199999999</v>
      </c>
      <c r="O126" s="32">
        <v>104577.359</v>
      </c>
      <c r="P126" s="32">
        <v>109732.35400000001</v>
      </c>
      <c r="Q126" s="32">
        <v>75894.198999999993</v>
      </c>
      <c r="R126" s="32">
        <v>62136.099000000002</v>
      </c>
      <c r="S126" s="32">
        <v>29187.68</v>
      </c>
      <c r="T126" s="32">
        <v>0</v>
      </c>
      <c r="U126" s="33">
        <f t="shared" si="9"/>
        <v>2173829.9260000004</v>
      </c>
      <c r="V126" s="41"/>
      <c r="W126" s="254"/>
      <c r="X126" s="44"/>
      <c r="Y126" s="44"/>
      <c r="Z126" s="44"/>
      <c r="AA126" s="44"/>
      <c r="AB126" s="44"/>
      <c r="AC126" s="44"/>
      <c r="AD126" s="44"/>
      <c r="AE126" s="44"/>
      <c r="AF126" s="44"/>
      <c r="AG126" s="44"/>
      <c r="AH126" s="44"/>
      <c r="AI126" s="44"/>
      <c r="AJ126" s="44"/>
      <c r="AK126" s="44"/>
      <c r="AL126" s="44"/>
      <c r="AM126" s="44"/>
      <c r="AN126" s="44"/>
      <c r="AO126" s="44"/>
      <c r="AP126" s="44"/>
      <c r="AQ126" s="44"/>
    </row>
    <row r="127" spans="1:43" ht="15">
      <c r="A127" s="963"/>
      <c r="B127" s="256" t="s">
        <v>1100</v>
      </c>
      <c r="C127" s="32">
        <v>0</v>
      </c>
      <c r="D127" s="32">
        <v>0</v>
      </c>
      <c r="E127" s="32">
        <v>0</v>
      </c>
      <c r="F127" s="32">
        <v>3627.24</v>
      </c>
      <c r="G127" s="32">
        <v>27014.962</v>
      </c>
      <c r="H127" s="32">
        <v>87503.221999999994</v>
      </c>
      <c r="I127" s="32">
        <v>122548.326</v>
      </c>
      <c r="J127" s="32">
        <v>140661.375</v>
      </c>
      <c r="K127" s="32">
        <v>94262.33</v>
      </c>
      <c r="L127" s="32">
        <v>45703.141000000003</v>
      </c>
      <c r="M127" s="32">
        <v>36680.822999999997</v>
      </c>
      <c r="N127" s="32">
        <v>22741.163</v>
      </c>
      <c r="O127" s="32">
        <v>16244.037</v>
      </c>
      <c r="P127" s="32">
        <v>12240.404</v>
      </c>
      <c r="Q127" s="32">
        <v>8723.4950000000008</v>
      </c>
      <c r="R127" s="32">
        <v>4950.8149999999996</v>
      </c>
      <c r="S127" s="32">
        <v>1443.86</v>
      </c>
      <c r="T127" s="32">
        <v>493.77</v>
      </c>
      <c r="U127" s="33">
        <f t="shared" si="9"/>
        <v>624838.96299999987</v>
      </c>
      <c r="V127" s="41"/>
      <c r="W127" s="254"/>
      <c r="X127" s="44"/>
      <c r="Y127" s="44"/>
      <c r="Z127" s="44"/>
      <c r="AA127" s="44"/>
      <c r="AB127" s="44"/>
      <c r="AC127" s="44"/>
      <c r="AD127" s="44"/>
      <c r="AE127" s="44"/>
      <c r="AF127" s="44"/>
      <c r="AG127" s="44"/>
      <c r="AH127" s="44"/>
      <c r="AI127" s="44"/>
      <c r="AJ127" s="44"/>
      <c r="AK127" s="44"/>
      <c r="AL127" s="44"/>
      <c r="AM127" s="44"/>
      <c r="AN127" s="44"/>
      <c r="AO127" s="44"/>
      <c r="AP127" s="44"/>
      <c r="AQ127" s="44"/>
    </row>
    <row r="128" spans="1:43" ht="15">
      <c r="A128" s="963"/>
      <c r="B128" s="256" t="s">
        <v>1101</v>
      </c>
      <c r="C128" s="32">
        <v>9749.5810000000001</v>
      </c>
      <c r="D128" s="32">
        <v>8919.9770000000008</v>
      </c>
      <c r="E128" s="32">
        <v>21559.65</v>
      </c>
      <c r="F128" s="32">
        <v>38101.334999999999</v>
      </c>
      <c r="G128" s="32">
        <v>35260.131999999998</v>
      </c>
      <c r="H128" s="32">
        <v>46962.591</v>
      </c>
      <c r="I128" s="32">
        <v>47627.38</v>
      </c>
      <c r="J128" s="32">
        <v>53017.779000000002</v>
      </c>
      <c r="K128" s="32">
        <v>76954.452999999994</v>
      </c>
      <c r="L128" s="32">
        <v>95897.584000000003</v>
      </c>
      <c r="M128" s="32">
        <v>164848.64799999999</v>
      </c>
      <c r="N128" s="32">
        <v>176319.277</v>
      </c>
      <c r="O128" s="32">
        <v>175446.71</v>
      </c>
      <c r="P128" s="32">
        <v>144991.01800000001</v>
      </c>
      <c r="Q128" s="32">
        <v>135137.16699999999</v>
      </c>
      <c r="R128" s="32">
        <v>105662.91099999999</v>
      </c>
      <c r="S128" s="32">
        <v>163775.921</v>
      </c>
      <c r="T128" s="32">
        <v>0</v>
      </c>
      <c r="U128" s="33">
        <f t="shared" si="9"/>
        <v>1500232.1140000001</v>
      </c>
      <c r="V128" s="41"/>
      <c r="W128" s="254"/>
      <c r="X128" s="44"/>
      <c r="Y128" s="44"/>
      <c r="Z128" s="44"/>
      <c r="AA128" s="44"/>
      <c r="AB128" s="44"/>
      <c r="AC128" s="44"/>
      <c r="AD128" s="44"/>
      <c r="AE128" s="44"/>
      <c r="AF128" s="44"/>
      <c r="AG128" s="44"/>
      <c r="AH128" s="44"/>
      <c r="AI128" s="44"/>
      <c r="AJ128" s="44"/>
      <c r="AK128" s="44"/>
      <c r="AL128" s="44"/>
      <c r="AM128" s="44"/>
      <c r="AN128" s="44"/>
      <c r="AO128" s="44"/>
      <c r="AP128" s="44"/>
      <c r="AQ128" s="44"/>
    </row>
    <row r="129" spans="1:43" ht="6" customHeight="1">
      <c r="A129" s="963"/>
      <c r="B129" s="256"/>
      <c r="C129" s="32"/>
      <c r="D129" s="32"/>
      <c r="E129" s="32"/>
      <c r="F129" s="32"/>
      <c r="G129" s="32"/>
      <c r="H129" s="32"/>
      <c r="I129" s="32"/>
      <c r="J129" s="32"/>
      <c r="K129" s="32"/>
      <c r="L129" s="32"/>
      <c r="M129" s="32"/>
      <c r="N129" s="32"/>
      <c r="O129" s="32"/>
      <c r="P129" s="32"/>
      <c r="Q129" s="32"/>
      <c r="R129" s="32"/>
      <c r="S129" s="32"/>
      <c r="T129" s="32"/>
      <c r="U129" s="33">
        <f t="shared" si="9"/>
        <v>0</v>
      </c>
      <c r="V129" s="41"/>
      <c r="W129" s="254"/>
      <c r="X129" s="44"/>
      <c r="Y129" s="44"/>
      <c r="Z129" s="44"/>
      <c r="AA129" s="44"/>
      <c r="AB129" s="44"/>
      <c r="AC129" s="44"/>
      <c r="AD129" s="44"/>
      <c r="AE129" s="44"/>
      <c r="AF129" s="44"/>
      <c r="AG129" s="44"/>
      <c r="AH129" s="44"/>
      <c r="AI129" s="44"/>
      <c r="AJ129" s="44"/>
      <c r="AK129" s="44"/>
      <c r="AL129" s="44"/>
      <c r="AM129" s="44"/>
      <c r="AN129" s="44"/>
      <c r="AO129" s="44"/>
      <c r="AP129" s="44"/>
      <c r="AQ129" s="44"/>
    </row>
    <row r="130" spans="1:43" ht="15">
      <c r="A130" s="963"/>
      <c r="B130" s="251" t="s">
        <v>1102</v>
      </c>
      <c r="C130" s="352">
        <f>SUM(C131:C136)</f>
        <v>37838.35</v>
      </c>
      <c r="D130" s="352">
        <f t="shared" ref="D130:T130" si="13">SUM(D131:D136)</f>
        <v>7734.1500000000005</v>
      </c>
      <c r="E130" s="352">
        <f t="shared" si="13"/>
        <v>4856.75</v>
      </c>
      <c r="F130" s="352">
        <f t="shared" si="13"/>
        <v>12110.519999999997</v>
      </c>
      <c r="G130" s="352">
        <f t="shared" si="13"/>
        <v>20524.5</v>
      </c>
      <c r="H130" s="352">
        <f t="shared" si="13"/>
        <v>30212.36</v>
      </c>
      <c r="I130" s="352">
        <f t="shared" si="13"/>
        <v>36910.630000000005</v>
      </c>
      <c r="J130" s="352">
        <f t="shared" si="13"/>
        <v>44923.889999999992</v>
      </c>
      <c r="K130" s="352">
        <f t="shared" si="13"/>
        <v>47144.329999999994</v>
      </c>
      <c r="L130" s="352">
        <f t="shared" si="13"/>
        <v>46939.11</v>
      </c>
      <c r="M130" s="352">
        <f t="shared" si="13"/>
        <v>56601.74</v>
      </c>
      <c r="N130" s="352">
        <f t="shared" si="13"/>
        <v>73507.260000000009</v>
      </c>
      <c r="O130" s="352">
        <f t="shared" si="13"/>
        <v>93237.060000000012</v>
      </c>
      <c r="P130" s="352">
        <f t="shared" si="13"/>
        <v>126208.29999999999</v>
      </c>
      <c r="Q130" s="352">
        <f t="shared" si="13"/>
        <v>212724.33000000002</v>
      </c>
      <c r="R130" s="352">
        <f t="shared" si="13"/>
        <v>285635.5</v>
      </c>
      <c r="S130" s="352">
        <f t="shared" si="13"/>
        <v>1134011.3999999999</v>
      </c>
      <c r="T130" s="352">
        <f t="shared" si="13"/>
        <v>1239.5</v>
      </c>
      <c r="U130" s="350">
        <f t="shared" si="9"/>
        <v>2272359.6799999997</v>
      </c>
      <c r="V130" s="327"/>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row>
    <row r="131" spans="1:43" ht="15">
      <c r="A131" s="963"/>
      <c r="B131" s="256" t="s">
        <v>1103</v>
      </c>
      <c r="C131" s="32">
        <v>16110.35</v>
      </c>
      <c r="D131" s="32">
        <v>4924.66</v>
      </c>
      <c r="E131" s="32">
        <v>3212.72</v>
      </c>
      <c r="F131" s="32">
        <v>8931.9</v>
      </c>
      <c r="G131" s="32">
        <v>14922.77</v>
      </c>
      <c r="H131" s="32">
        <v>23984.36</v>
      </c>
      <c r="I131" s="32">
        <v>30398.77</v>
      </c>
      <c r="J131" s="32">
        <v>35551.49</v>
      </c>
      <c r="K131" s="32">
        <v>36379.79</v>
      </c>
      <c r="L131" s="32">
        <v>35753.57</v>
      </c>
      <c r="M131" s="32">
        <v>37594.449999999997</v>
      </c>
      <c r="N131" s="32">
        <v>38943.97</v>
      </c>
      <c r="O131" s="32">
        <v>42994.13</v>
      </c>
      <c r="P131" s="32">
        <v>46203.85</v>
      </c>
      <c r="Q131" s="32">
        <v>49809.18</v>
      </c>
      <c r="R131" s="32">
        <v>45730.05</v>
      </c>
      <c r="S131" s="32">
        <v>97837</v>
      </c>
      <c r="T131" s="32">
        <v>0</v>
      </c>
      <c r="U131" s="33">
        <f t="shared" si="9"/>
        <v>569283.01</v>
      </c>
      <c r="V131" s="41"/>
      <c r="W131" s="254"/>
      <c r="X131" s="44"/>
      <c r="Y131" s="44"/>
      <c r="Z131" s="44"/>
      <c r="AA131" s="44"/>
      <c r="AB131" s="44"/>
      <c r="AC131" s="44"/>
      <c r="AD131" s="44"/>
      <c r="AE131" s="44"/>
      <c r="AF131" s="44"/>
      <c r="AG131" s="44"/>
      <c r="AH131" s="44"/>
      <c r="AI131" s="44"/>
      <c r="AJ131" s="44"/>
      <c r="AK131" s="44"/>
      <c r="AL131" s="44"/>
      <c r="AM131" s="44"/>
      <c r="AN131" s="44"/>
      <c r="AO131" s="44"/>
      <c r="AP131" s="44"/>
      <c r="AQ131" s="44"/>
    </row>
    <row r="132" spans="1:43" ht="15">
      <c r="A132" s="963"/>
      <c r="B132" s="256" t="s">
        <v>1104</v>
      </c>
      <c r="C132" s="32">
        <v>19823.98</v>
      </c>
      <c r="D132" s="32">
        <v>1056.96</v>
      </c>
      <c r="E132" s="32">
        <v>1155.92</v>
      </c>
      <c r="F132" s="32">
        <v>1550.24</v>
      </c>
      <c r="G132" s="32">
        <v>3868.07</v>
      </c>
      <c r="H132" s="32">
        <v>4287.25</v>
      </c>
      <c r="I132" s="32">
        <v>2948.97</v>
      </c>
      <c r="J132" s="32">
        <v>5470.45</v>
      </c>
      <c r="K132" s="32">
        <v>8246.8799999999992</v>
      </c>
      <c r="L132" s="32">
        <v>8081.76</v>
      </c>
      <c r="M132" s="32">
        <v>13017.76</v>
      </c>
      <c r="N132" s="32">
        <v>18592.23</v>
      </c>
      <c r="O132" s="32">
        <v>20396.45</v>
      </c>
      <c r="P132" s="32">
        <v>24669.33</v>
      </c>
      <c r="Q132" s="32">
        <v>37999.86</v>
      </c>
      <c r="R132" s="32">
        <v>49263.5</v>
      </c>
      <c r="S132" s="32">
        <v>103250.34</v>
      </c>
      <c r="T132" s="32">
        <v>0</v>
      </c>
      <c r="U132" s="33">
        <f t="shared" si="9"/>
        <v>323679.94999999995</v>
      </c>
      <c r="V132" s="41"/>
      <c r="W132" s="254"/>
      <c r="X132" s="44"/>
      <c r="Y132" s="44"/>
      <c r="Z132" s="44"/>
      <c r="AA132" s="44"/>
      <c r="AB132" s="44"/>
      <c r="AC132" s="44"/>
      <c r="AD132" s="44"/>
      <c r="AE132" s="44"/>
      <c r="AF132" s="44"/>
      <c r="AG132" s="44"/>
      <c r="AH132" s="44"/>
      <c r="AI132" s="44"/>
      <c r="AJ132" s="44"/>
      <c r="AK132" s="44"/>
      <c r="AL132" s="44"/>
      <c r="AM132" s="44"/>
      <c r="AN132" s="44"/>
      <c r="AO132" s="44"/>
      <c r="AP132" s="44"/>
      <c r="AQ132" s="44"/>
    </row>
    <row r="133" spans="1:43" ht="15">
      <c r="A133" s="963"/>
      <c r="B133" s="256" t="s">
        <v>1105</v>
      </c>
      <c r="C133" s="32">
        <v>0</v>
      </c>
      <c r="D133" s="32">
        <v>0</v>
      </c>
      <c r="E133" s="32">
        <v>0</v>
      </c>
      <c r="F133" s="32">
        <v>846.3</v>
      </c>
      <c r="G133" s="32">
        <v>666.9</v>
      </c>
      <c r="H133" s="32">
        <v>518.64</v>
      </c>
      <c r="I133" s="32">
        <v>1859.97</v>
      </c>
      <c r="J133" s="32">
        <v>1950.67</v>
      </c>
      <c r="K133" s="32">
        <v>254.21</v>
      </c>
      <c r="L133" s="32">
        <v>958.24</v>
      </c>
      <c r="M133" s="32">
        <v>3192.81</v>
      </c>
      <c r="N133" s="32">
        <v>8835.74</v>
      </c>
      <c r="O133" s="32">
        <v>8835.68</v>
      </c>
      <c r="P133" s="32">
        <v>11747.65</v>
      </c>
      <c r="Q133" s="32">
        <v>10631.41</v>
      </c>
      <c r="R133" s="32">
        <v>6227.28</v>
      </c>
      <c r="S133" s="32">
        <v>14984.36</v>
      </c>
      <c r="T133" s="32">
        <v>0</v>
      </c>
      <c r="U133" s="33">
        <f t="shared" si="9"/>
        <v>71509.86</v>
      </c>
      <c r="V133" s="41"/>
      <c r="W133" s="254"/>
      <c r="X133" s="44"/>
      <c r="Y133" s="44"/>
      <c r="Z133" s="44"/>
      <c r="AA133" s="44"/>
      <c r="AB133" s="44"/>
      <c r="AC133" s="44"/>
      <c r="AD133" s="44"/>
      <c r="AE133" s="44"/>
      <c r="AF133" s="44"/>
      <c r="AG133" s="44"/>
      <c r="AH133" s="44"/>
      <c r="AI133" s="44"/>
      <c r="AJ133" s="44"/>
      <c r="AK133" s="44"/>
      <c r="AL133" s="44"/>
      <c r="AM133" s="44"/>
      <c r="AN133" s="44"/>
      <c r="AO133" s="44"/>
      <c r="AP133" s="44"/>
      <c r="AQ133" s="44"/>
    </row>
    <row r="134" spans="1:43" ht="15">
      <c r="A134" s="963"/>
      <c r="B134" s="256" t="s">
        <v>1247</v>
      </c>
      <c r="C134" s="32">
        <v>3.56</v>
      </c>
      <c r="D134" s="32">
        <v>0</v>
      </c>
      <c r="E134" s="32">
        <v>0</v>
      </c>
      <c r="F134" s="32">
        <v>142.4</v>
      </c>
      <c r="G134" s="32">
        <v>0</v>
      </c>
      <c r="H134" s="32">
        <v>0</v>
      </c>
      <c r="I134" s="32">
        <v>0</v>
      </c>
      <c r="J134" s="32">
        <v>0</v>
      </c>
      <c r="K134" s="32">
        <v>3.56</v>
      </c>
      <c r="L134" s="32">
        <v>10.58</v>
      </c>
      <c r="M134" s="32">
        <v>0</v>
      </c>
      <c r="N134" s="32">
        <v>3991.5</v>
      </c>
      <c r="O134" s="32">
        <v>18419.22</v>
      </c>
      <c r="P134" s="32">
        <v>41771.919999999998</v>
      </c>
      <c r="Q134" s="32">
        <v>111442.72</v>
      </c>
      <c r="R134" s="32">
        <v>182238.83</v>
      </c>
      <c r="S134" s="32">
        <v>910130.46</v>
      </c>
      <c r="T134" s="32">
        <v>1239.5</v>
      </c>
      <c r="U134" s="33">
        <f t="shared" si="9"/>
        <v>1269394.25</v>
      </c>
      <c r="V134" s="41"/>
      <c r="W134" s="254"/>
      <c r="X134" s="44"/>
      <c r="Y134" s="44"/>
      <c r="Z134" s="44"/>
      <c r="AA134" s="44"/>
      <c r="AB134" s="44"/>
      <c r="AC134" s="44"/>
      <c r="AD134" s="44"/>
      <c r="AE134" s="44"/>
      <c r="AF134" s="44"/>
      <c r="AG134" s="44"/>
      <c r="AH134" s="44"/>
      <c r="AI134" s="44"/>
      <c r="AJ134" s="44"/>
      <c r="AK134" s="44"/>
      <c r="AL134" s="44"/>
      <c r="AM134" s="44"/>
      <c r="AN134" s="44"/>
      <c r="AO134" s="44"/>
      <c r="AP134" s="44"/>
      <c r="AQ134" s="44"/>
    </row>
    <row r="135" spans="1:43" ht="15">
      <c r="A135" s="963"/>
      <c r="B135" s="256" t="s">
        <v>1107</v>
      </c>
      <c r="C135" s="32">
        <v>1205.49</v>
      </c>
      <c r="D135" s="32">
        <v>1180.23</v>
      </c>
      <c r="E135" s="32">
        <v>98.88</v>
      </c>
      <c r="F135" s="32">
        <v>235.47</v>
      </c>
      <c r="G135" s="32">
        <v>610.04999999999995</v>
      </c>
      <c r="H135" s="32">
        <v>385.23</v>
      </c>
      <c r="I135" s="32">
        <v>457.05</v>
      </c>
      <c r="J135" s="32">
        <v>459.21</v>
      </c>
      <c r="K135" s="32">
        <v>804.57</v>
      </c>
      <c r="L135" s="32">
        <v>869.7</v>
      </c>
      <c r="M135" s="32">
        <v>1299.69</v>
      </c>
      <c r="N135" s="32">
        <v>1717.38</v>
      </c>
      <c r="O135" s="32">
        <v>1335.99</v>
      </c>
      <c r="P135" s="32">
        <v>683.31</v>
      </c>
      <c r="Q135" s="32">
        <v>1707.66</v>
      </c>
      <c r="R135" s="32">
        <v>1394.4</v>
      </c>
      <c r="S135" s="32">
        <v>6661.09</v>
      </c>
      <c r="T135" s="32">
        <v>0</v>
      </c>
      <c r="U135" s="33">
        <f t="shared" si="9"/>
        <v>21105.4</v>
      </c>
      <c r="V135" s="41"/>
      <c r="W135" s="254"/>
      <c r="X135" s="44"/>
      <c r="Y135" s="44"/>
      <c r="Z135" s="44"/>
      <c r="AA135" s="44"/>
      <c r="AB135" s="44"/>
      <c r="AC135" s="44"/>
      <c r="AD135" s="44"/>
      <c r="AE135" s="44"/>
      <c r="AF135" s="44"/>
      <c r="AG135" s="44"/>
      <c r="AH135" s="44"/>
      <c r="AI135" s="44"/>
      <c r="AJ135" s="44"/>
      <c r="AK135" s="44"/>
      <c r="AL135" s="44"/>
      <c r="AM135" s="44"/>
      <c r="AN135" s="44"/>
      <c r="AO135" s="44"/>
      <c r="AP135" s="44"/>
      <c r="AQ135" s="44"/>
    </row>
    <row r="136" spans="1:43" ht="15">
      <c r="A136" s="963"/>
      <c r="B136" s="256" t="s">
        <v>1108</v>
      </c>
      <c r="C136" s="32">
        <v>694.97</v>
      </c>
      <c r="D136" s="32">
        <v>572.29999999999995</v>
      </c>
      <c r="E136" s="32">
        <v>389.23</v>
      </c>
      <c r="F136" s="32">
        <v>404.21</v>
      </c>
      <c r="G136" s="32">
        <v>456.71</v>
      </c>
      <c r="H136" s="32">
        <v>1036.8800000000001</v>
      </c>
      <c r="I136" s="32">
        <v>1245.8699999999999</v>
      </c>
      <c r="J136" s="32">
        <v>1492.07</v>
      </c>
      <c r="K136" s="32">
        <v>1455.32</v>
      </c>
      <c r="L136" s="32">
        <v>1265.26</v>
      </c>
      <c r="M136" s="32">
        <v>1497.03</v>
      </c>
      <c r="N136" s="32">
        <v>1426.44</v>
      </c>
      <c r="O136" s="32">
        <v>1255.5899999999999</v>
      </c>
      <c r="P136" s="32">
        <v>1132.24</v>
      </c>
      <c r="Q136" s="32">
        <v>1133.5</v>
      </c>
      <c r="R136" s="32">
        <v>781.44</v>
      </c>
      <c r="S136" s="32">
        <v>1148.1500000000001</v>
      </c>
      <c r="T136" s="32">
        <v>0</v>
      </c>
      <c r="U136" s="33">
        <f t="shared" si="9"/>
        <v>17387.210000000003</v>
      </c>
      <c r="V136" s="41"/>
      <c r="W136" s="254"/>
      <c r="X136" s="44"/>
      <c r="Y136" s="44"/>
      <c r="Z136" s="44"/>
      <c r="AA136" s="44"/>
      <c r="AB136" s="44"/>
      <c r="AC136" s="44"/>
      <c r="AD136" s="44"/>
      <c r="AE136" s="44"/>
      <c r="AF136" s="44"/>
      <c r="AG136" s="44"/>
      <c r="AH136" s="44"/>
      <c r="AI136" s="44"/>
      <c r="AJ136" s="44"/>
      <c r="AK136" s="44"/>
      <c r="AL136" s="44"/>
      <c r="AM136" s="44"/>
      <c r="AN136" s="44"/>
      <c r="AO136" s="44"/>
      <c r="AP136" s="44"/>
      <c r="AQ136" s="44"/>
    </row>
    <row r="137" spans="1:43" ht="6" customHeight="1">
      <c r="A137" s="963"/>
      <c r="B137" s="256"/>
      <c r="C137" s="32"/>
      <c r="D137" s="32"/>
      <c r="E137" s="32"/>
      <c r="F137" s="32"/>
      <c r="G137" s="32"/>
      <c r="H137" s="32"/>
      <c r="I137" s="32"/>
      <c r="J137" s="32"/>
      <c r="K137" s="32"/>
      <c r="L137" s="32"/>
      <c r="M137" s="32"/>
      <c r="N137" s="32"/>
      <c r="O137" s="32"/>
      <c r="P137" s="32"/>
      <c r="Q137" s="32"/>
      <c r="R137" s="32"/>
      <c r="S137" s="32"/>
      <c r="T137" s="32"/>
      <c r="U137" s="33">
        <f t="shared" si="9"/>
        <v>0</v>
      </c>
      <c r="V137" s="41"/>
      <c r="W137" s="254"/>
      <c r="X137" s="44"/>
      <c r="Y137" s="44"/>
      <c r="Z137" s="44"/>
      <c r="AA137" s="44"/>
      <c r="AB137" s="44"/>
      <c r="AC137" s="44"/>
      <c r="AD137" s="44"/>
      <c r="AE137" s="44"/>
      <c r="AF137" s="44"/>
      <c r="AG137" s="44"/>
      <c r="AH137" s="44"/>
      <c r="AI137" s="44"/>
      <c r="AJ137" s="44"/>
      <c r="AK137" s="44"/>
      <c r="AL137" s="44"/>
      <c r="AM137" s="44"/>
      <c r="AN137" s="44"/>
      <c r="AO137" s="44"/>
      <c r="AP137" s="44"/>
      <c r="AQ137" s="44"/>
    </row>
    <row r="138" spans="1:43" ht="15">
      <c r="A138" s="963"/>
      <c r="B138" s="251" t="s">
        <v>1109</v>
      </c>
      <c r="C138" s="352">
        <f>SUM(C139:C146)</f>
        <v>845082.12</v>
      </c>
      <c r="D138" s="352">
        <f t="shared" ref="D138:T138" si="14">SUM(D139:D146)</f>
        <v>1014884.28</v>
      </c>
      <c r="E138" s="352">
        <f t="shared" si="14"/>
        <v>402375.43</v>
      </c>
      <c r="F138" s="352">
        <f t="shared" si="14"/>
        <v>2899433.68</v>
      </c>
      <c r="G138" s="352">
        <f t="shared" si="14"/>
        <v>12525805.189999999</v>
      </c>
      <c r="H138" s="352">
        <f t="shared" si="14"/>
        <v>22917475.309999995</v>
      </c>
      <c r="I138" s="352">
        <f t="shared" si="14"/>
        <v>21436588.93</v>
      </c>
      <c r="J138" s="352">
        <f t="shared" si="14"/>
        <v>14326130.359999999</v>
      </c>
      <c r="K138" s="352">
        <f t="shared" si="14"/>
        <v>7362542.8800000008</v>
      </c>
      <c r="L138" s="352">
        <f t="shared" si="14"/>
        <v>5515827.3199999994</v>
      </c>
      <c r="M138" s="352">
        <f t="shared" si="14"/>
        <v>6986854.5899999999</v>
      </c>
      <c r="N138" s="352">
        <f t="shared" si="14"/>
        <v>7344574.2610000009</v>
      </c>
      <c r="O138" s="352">
        <f t="shared" si="14"/>
        <v>7344933.9249999998</v>
      </c>
      <c r="P138" s="352">
        <f t="shared" si="14"/>
        <v>7001480.334999999</v>
      </c>
      <c r="Q138" s="352">
        <f t="shared" si="14"/>
        <v>6583428.3490000004</v>
      </c>
      <c r="R138" s="352">
        <f t="shared" si="14"/>
        <v>5589090.46</v>
      </c>
      <c r="S138" s="352">
        <f t="shared" si="14"/>
        <v>9755879.1209999993</v>
      </c>
      <c r="T138" s="352">
        <f t="shared" si="14"/>
        <v>0</v>
      </c>
      <c r="U138" s="350">
        <f t="shared" si="9"/>
        <v>139852386.54099998</v>
      </c>
      <c r="V138" s="327"/>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row>
    <row r="139" spans="1:43" ht="15">
      <c r="A139" s="963"/>
      <c r="B139" s="256" t="s">
        <v>1110</v>
      </c>
      <c r="C139" s="32">
        <v>5011.1400000000003</v>
      </c>
      <c r="D139" s="32">
        <v>3457.22</v>
      </c>
      <c r="E139" s="32">
        <v>1654.15</v>
      </c>
      <c r="F139" s="32">
        <v>2295.61</v>
      </c>
      <c r="G139" s="32">
        <v>2345.6999999999998</v>
      </c>
      <c r="H139" s="32">
        <v>4101.16</v>
      </c>
      <c r="I139" s="32">
        <v>3816.54</v>
      </c>
      <c r="J139" s="32">
        <v>4785.71</v>
      </c>
      <c r="K139" s="32">
        <v>4691.04</v>
      </c>
      <c r="L139" s="32">
        <v>5594.77</v>
      </c>
      <c r="M139" s="32">
        <v>7426.84</v>
      </c>
      <c r="N139" s="32">
        <v>9460.44</v>
      </c>
      <c r="O139" s="32">
        <v>9987.81</v>
      </c>
      <c r="P139" s="32">
        <v>10961.81</v>
      </c>
      <c r="Q139" s="32">
        <v>9031.27</v>
      </c>
      <c r="R139" s="32">
        <v>8432.68</v>
      </c>
      <c r="S139" s="32">
        <v>10605.58</v>
      </c>
      <c r="T139" s="32">
        <v>0</v>
      </c>
      <c r="U139" s="33">
        <f t="shared" si="9"/>
        <v>103659.47000000002</v>
      </c>
      <c r="V139" s="41"/>
      <c r="W139" s="254"/>
      <c r="X139" s="44"/>
      <c r="Y139" s="44"/>
      <c r="Z139" s="44"/>
      <c r="AA139" s="44"/>
      <c r="AB139" s="44"/>
      <c r="AC139" s="44"/>
      <c r="AD139" s="44"/>
      <c r="AE139" s="44"/>
      <c r="AF139" s="44"/>
      <c r="AG139" s="44"/>
      <c r="AH139" s="44"/>
      <c r="AI139" s="44"/>
      <c r="AJ139" s="44"/>
      <c r="AK139" s="44"/>
      <c r="AL139" s="44"/>
      <c r="AM139" s="44"/>
      <c r="AN139" s="44"/>
      <c r="AO139" s="44"/>
      <c r="AP139" s="44"/>
      <c r="AQ139" s="44"/>
    </row>
    <row r="140" spans="1:43" ht="15">
      <c r="A140" s="963"/>
      <c r="B140" s="256" t="s">
        <v>1248</v>
      </c>
      <c r="C140" s="32">
        <v>12148.29</v>
      </c>
      <c r="D140" s="32">
        <v>20788.84</v>
      </c>
      <c r="E140" s="32">
        <v>21665.040000000001</v>
      </c>
      <c r="F140" s="32">
        <v>13650.69</v>
      </c>
      <c r="G140" s="32">
        <v>11475.77</v>
      </c>
      <c r="H140" s="32">
        <v>14602.17</v>
      </c>
      <c r="I140" s="32">
        <v>18666.57</v>
      </c>
      <c r="J140" s="32">
        <v>20379.810000000001</v>
      </c>
      <c r="K140" s="32">
        <v>40787.360000000001</v>
      </c>
      <c r="L140" s="32">
        <v>57915.06</v>
      </c>
      <c r="M140" s="32">
        <v>114395.55</v>
      </c>
      <c r="N140" s="32">
        <v>824965.88100000005</v>
      </c>
      <c r="O140" s="32">
        <v>1147220.5249999999</v>
      </c>
      <c r="P140" s="32">
        <v>1200139.2549999999</v>
      </c>
      <c r="Q140" s="32">
        <v>1125502.149</v>
      </c>
      <c r="R140" s="32">
        <v>909171.08</v>
      </c>
      <c r="S140" s="32">
        <v>1127652.7009999999</v>
      </c>
      <c r="T140" s="32">
        <v>0</v>
      </c>
      <c r="U140" s="33">
        <f t="shared" si="9"/>
        <v>6681126.7410000004</v>
      </c>
      <c r="V140" s="41"/>
      <c r="W140" s="254"/>
      <c r="X140" s="44"/>
      <c r="Y140" s="44"/>
      <c r="Z140" s="44"/>
      <c r="AA140" s="44"/>
      <c r="AB140" s="44"/>
      <c r="AC140" s="44"/>
      <c r="AD140" s="44"/>
      <c r="AE140" s="44"/>
      <c r="AF140" s="44"/>
      <c r="AG140" s="44"/>
      <c r="AH140" s="44"/>
      <c r="AI140" s="44"/>
      <c r="AJ140" s="44"/>
      <c r="AK140" s="44"/>
      <c r="AL140" s="44"/>
      <c r="AM140" s="44"/>
      <c r="AN140" s="44"/>
      <c r="AO140" s="44"/>
      <c r="AP140" s="44"/>
      <c r="AQ140" s="44"/>
    </row>
    <row r="141" spans="1:43" ht="15">
      <c r="A141" s="963"/>
      <c r="B141" s="256" t="s">
        <v>1249</v>
      </c>
      <c r="C141" s="32">
        <v>0</v>
      </c>
      <c r="D141" s="32">
        <v>0</v>
      </c>
      <c r="E141" s="32">
        <v>0</v>
      </c>
      <c r="F141" s="32">
        <v>0</v>
      </c>
      <c r="G141" s="32">
        <v>0</v>
      </c>
      <c r="H141" s="32">
        <v>0</v>
      </c>
      <c r="I141" s="32">
        <v>10.25</v>
      </c>
      <c r="J141" s="32">
        <v>0</v>
      </c>
      <c r="K141" s="32">
        <v>0</v>
      </c>
      <c r="L141" s="32">
        <v>0</v>
      </c>
      <c r="M141" s="32">
        <v>0</v>
      </c>
      <c r="N141" s="32">
        <v>0</v>
      </c>
      <c r="O141" s="32">
        <v>0</v>
      </c>
      <c r="P141" s="32">
        <v>84.24</v>
      </c>
      <c r="Q141" s="32">
        <v>60.85</v>
      </c>
      <c r="R141" s="32">
        <v>0</v>
      </c>
      <c r="S141" s="32">
        <v>51.09</v>
      </c>
      <c r="T141" s="32">
        <v>0</v>
      </c>
      <c r="U141" s="33">
        <f t="shared" si="9"/>
        <v>206.43</v>
      </c>
      <c r="V141" s="41"/>
      <c r="W141" s="254"/>
      <c r="X141" s="44"/>
      <c r="Y141" s="44"/>
      <c r="Z141" s="44"/>
      <c r="AA141" s="44"/>
      <c r="AB141" s="44"/>
      <c r="AC141" s="44"/>
      <c r="AD141" s="44"/>
      <c r="AE141" s="44"/>
      <c r="AF141" s="44"/>
      <c r="AG141" s="44"/>
      <c r="AH141" s="44"/>
      <c r="AI141" s="44"/>
      <c r="AJ141" s="44"/>
      <c r="AK141" s="44"/>
      <c r="AL141" s="44"/>
      <c r="AM141" s="44"/>
      <c r="AN141" s="44"/>
      <c r="AO141" s="44"/>
      <c r="AP141" s="44"/>
      <c r="AQ141" s="44"/>
    </row>
    <row r="142" spans="1:43" ht="15">
      <c r="A142" s="963"/>
      <c r="B142" s="256" t="s">
        <v>1113</v>
      </c>
      <c r="C142" s="32">
        <v>93.57</v>
      </c>
      <c r="D142" s="32">
        <v>0</v>
      </c>
      <c r="E142" s="32">
        <v>0</v>
      </c>
      <c r="F142" s="32">
        <v>0</v>
      </c>
      <c r="G142" s="32">
        <v>0</v>
      </c>
      <c r="H142" s="32">
        <v>0</v>
      </c>
      <c r="I142" s="32">
        <v>1.52</v>
      </c>
      <c r="J142" s="32">
        <v>0</v>
      </c>
      <c r="K142" s="32">
        <v>0</v>
      </c>
      <c r="L142" s="32">
        <v>0</v>
      </c>
      <c r="M142" s="32">
        <v>0</v>
      </c>
      <c r="N142" s="32">
        <v>0</v>
      </c>
      <c r="O142" s="32">
        <v>0</v>
      </c>
      <c r="P142" s="32">
        <v>0</v>
      </c>
      <c r="Q142" s="32">
        <v>0</v>
      </c>
      <c r="R142" s="32">
        <v>0</v>
      </c>
      <c r="S142" s="32">
        <v>0</v>
      </c>
      <c r="T142" s="32">
        <v>0</v>
      </c>
      <c r="U142" s="33">
        <f t="shared" si="9"/>
        <v>95.089999999999989</v>
      </c>
      <c r="V142" s="41"/>
      <c r="W142" s="254"/>
      <c r="X142" s="44"/>
      <c r="Y142" s="44"/>
      <c r="Z142" s="44"/>
      <c r="AA142" s="44"/>
      <c r="AB142" s="44"/>
      <c r="AC142" s="44"/>
      <c r="AD142" s="44"/>
      <c r="AE142" s="44"/>
      <c r="AF142" s="44"/>
      <c r="AG142" s="44"/>
      <c r="AH142" s="44"/>
      <c r="AI142" s="44"/>
      <c r="AJ142" s="44"/>
      <c r="AK142" s="44"/>
      <c r="AL142" s="44"/>
      <c r="AM142" s="44"/>
      <c r="AN142" s="44"/>
      <c r="AO142" s="44"/>
      <c r="AP142" s="44"/>
      <c r="AQ142" s="44"/>
    </row>
    <row r="143" spans="1:43" ht="15">
      <c r="A143" s="963"/>
      <c r="B143" s="256" t="s">
        <v>1250</v>
      </c>
      <c r="C143" s="32">
        <v>0</v>
      </c>
      <c r="D143" s="32">
        <v>0</v>
      </c>
      <c r="E143" s="32">
        <v>0</v>
      </c>
      <c r="F143" s="32">
        <v>574.91999999999996</v>
      </c>
      <c r="G143" s="32">
        <v>3618.78</v>
      </c>
      <c r="H143" s="32">
        <v>10258.57</v>
      </c>
      <c r="I143" s="32">
        <v>17788.849999999999</v>
      </c>
      <c r="J143" s="32">
        <v>18746.82</v>
      </c>
      <c r="K143" s="32">
        <v>8015.31</v>
      </c>
      <c r="L143" s="32">
        <v>507.31</v>
      </c>
      <c r="M143" s="32">
        <v>255.52</v>
      </c>
      <c r="N143" s="32">
        <v>0</v>
      </c>
      <c r="O143" s="32">
        <v>0</v>
      </c>
      <c r="P143" s="32">
        <v>0</v>
      </c>
      <c r="Q143" s="32">
        <v>0</v>
      </c>
      <c r="R143" s="32">
        <v>0</v>
      </c>
      <c r="S143" s="32">
        <v>0</v>
      </c>
      <c r="T143" s="32">
        <v>0</v>
      </c>
      <c r="U143" s="33">
        <f t="shared" si="9"/>
        <v>59766.079999999994</v>
      </c>
      <c r="V143" s="41"/>
      <c r="W143" s="254"/>
      <c r="X143" s="44"/>
      <c r="Y143" s="44"/>
      <c r="Z143" s="44"/>
      <c r="AA143" s="44"/>
      <c r="AB143" s="44"/>
      <c r="AC143" s="44"/>
      <c r="AD143" s="44"/>
      <c r="AE143" s="44"/>
      <c r="AF143" s="44"/>
      <c r="AG143" s="44"/>
      <c r="AH143" s="44"/>
      <c r="AI143" s="44"/>
      <c r="AJ143" s="44"/>
      <c r="AK143" s="44"/>
      <c r="AL143" s="44"/>
      <c r="AM143" s="44"/>
      <c r="AN143" s="44"/>
      <c r="AO143" s="44"/>
      <c r="AP143" s="44"/>
      <c r="AQ143" s="44"/>
    </row>
    <row r="144" spans="1:43" ht="15">
      <c r="A144" s="963"/>
      <c r="B144" s="256" t="s">
        <v>1115</v>
      </c>
      <c r="C144" s="32">
        <v>639950.78</v>
      </c>
      <c r="D144" s="32">
        <v>872642.36</v>
      </c>
      <c r="E144" s="32">
        <v>324268.44</v>
      </c>
      <c r="F144" s="32">
        <v>2739133.91</v>
      </c>
      <c r="G144" s="32">
        <v>12198942.359999999</v>
      </c>
      <c r="H144" s="32">
        <v>22460623.379999999</v>
      </c>
      <c r="I144" s="32">
        <v>20953165.949999999</v>
      </c>
      <c r="J144" s="32">
        <v>13777352.82</v>
      </c>
      <c r="K144" s="32">
        <v>6817036.4500000002</v>
      </c>
      <c r="L144" s="32">
        <v>5039776.01</v>
      </c>
      <c r="M144" s="32">
        <v>6064472.7000000002</v>
      </c>
      <c r="N144" s="32">
        <v>5521009.5199999996</v>
      </c>
      <c r="O144" s="32">
        <v>5005447.43</v>
      </c>
      <c r="P144" s="32">
        <v>4366334.12</v>
      </c>
      <c r="Q144" s="32">
        <v>3664274.88</v>
      </c>
      <c r="R144" s="32">
        <v>2829425.74</v>
      </c>
      <c r="S144" s="32">
        <v>2910160.76</v>
      </c>
      <c r="T144" s="32">
        <v>0</v>
      </c>
      <c r="U144" s="33">
        <f t="shared" si="9"/>
        <v>116184017.61000001</v>
      </c>
      <c r="V144" s="41"/>
      <c r="W144" s="254"/>
      <c r="X144" s="44"/>
      <c r="Y144" s="44"/>
      <c r="Z144" s="44"/>
      <c r="AA144" s="44"/>
      <c r="AB144" s="44"/>
      <c r="AC144" s="44"/>
      <c r="AD144" s="44"/>
      <c r="AE144" s="44"/>
      <c r="AF144" s="44"/>
      <c r="AG144" s="44"/>
      <c r="AH144" s="44"/>
      <c r="AI144" s="44"/>
      <c r="AJ144" s="44"/>
      <c r="AK144" s="44"/>
      <c r="AL144" s="44"/>
      <c r="AM144" s="44"/>
      <c r="AN144" s="44"/>
      <c r="AO144" s="44"/>
      <c r="AP144" s="44"/>
      <c r="AQ144" s="44"/>
    </row>
    <row r="145" spans="1:43" ht="15">
      <c r="A145" s="963"/>
      <c r="B145" s="256" t="s">
        <v>1117</v>
      </c>
      <c r="C145" s="32">
        <v>175675.12</v>
      </c>
      <c r="D145" s="32">
        <v>98858.12</v>
      </c>
      <c r="E145" s="32">
        <v>26498.73</v>
      </c>
      <c r="F145" s="32">
        <v>91321.29</v>
      </c>
      <c r="G145" s="32">
        <v>225367.19</v>
      </c>
      <c r="H145" s="32">
        <v>318508.46999999997</v>
      </c>
      <c r="I145" s="32">
        <v>338253.33</v>
      </c>
      <c r="J145" s="32">
        <v>414516.44</v>
      </c>
      <c r="K145" s="32">
        <v>417641.32</v>
      </c>
      <c r="L145" s="32">
        <v>341626.53</v>
      </c>
      <c r="M145" s="32">
        <v>733162.81</v>
      </c>
      <c r="N145" s="32">
        <v>922485.06</v>
      </c>
      <c r="O145" s="32">
        <v>1112296.77</v>
      </c>
      <c r="P145" s="32">
        <v>1335735.06</v>
      </c>
      <c r="Q145" s="32">
        <v>1704362.59</v>
      </c>
      <c r="R145" s="32">
        <v>1769155.11</v>
      </c>
      <c r="S145" s="32">
        <v>5469706.0999999996</v>
      </c>
      <c r="T145" s="32">
        <v>0</v>
      </c>
      <c r="U145" s="33">
        <f t="shared" si="9"/>
        <v>15495170.039999999</v>
      </c>
      <c r="V145" s="41"/>
      <c r="W145" s="254"/>
      <c r="X145" s="44"/>
      <c r="Y145" s="44"/>
      <c r="Z145" s="44"/>
      <c r="AA145" s="44"/>
      <c r="AB145" s="44"/>
      <c r="AC145" s="44"/>
      <c r="AD145" s="44"/>
      <c r="AE145" s="44"/>
      <c r="AF145" s="44"/>
      <c r="AG145" s="44"/>
      <c r="AH145" s="44"/>
      <c r="AI145" s="44"/>
      <c r="AJ145" s="44"/>
      <c r="AK145" s="44"/>
      <c r="AL145" s="44"/>
      <c r="AM145" s="44"/>
      <c r="AN145" s="44"/>
      <c r="AO145" s="44"/>
      <c r="AP145" s="44"/>
      <c r="AQ145" s="44"/>
    </row>
    <row r="146" spans="1:43" ht="15">
      <c r="A146" s="963"/>
      <c r="B146" s="256" t="s">
        <v>1116</v>
      </c>
      <c r="C146" s="32">
        <v>12203.22</v>
      </c>
      <c r="D146" s="32">
        <v>19137.740000000002</v>
      </c>
      <c r="E146" s="32">
        <v>28289.07</v>
      </c>
      <c r="F146" s="32">
        <v>52457.26</v>
      </c>
      <c r="G146" s="32">
        <v>84055.39</v>
      </c>
      <c r="H146" s="32">
        <v>109381.56</v>
      </c>
      <c r="I146" s="32">
        <v>104885.92</v>
      </c>
      <c r="J146" s="32">
        <v>90348.76</v>
      </c>
      <c r="K146" s="32">
        <v>74371.399999999994</v>
      </c>
      <c r="L146" s="32">
        <v>70407.64</v>
      </c>
      <c r="M146" s="32">
        <v>67141.17</v>
      </c>
      <c r="N146" s="32">
        <v>66653.36</v>
      </c>
      <c r="O146" s="32">
        <v>69981.39</v>
      </c>
      <c r="P146" s="32">
        <v>88225.85</v>
      </c>
      <c r="Q146" s="32">
        <v>80196.61</v>
      </c>
      <c r="R146" s="32">
        <v>72905.850000000006</v>
      </c>
      <c r="S146" s="32">
        <v>237702.89</v>
      </c>
      <c r="T146" s="32">
        <v>0</v>
      </c>
      <c r="U146" s="33">
        <f t="shared" si="9"/>
        <v>1328345.08</v>
      </c>
      <c r="V146" s="41"/>
      <c r="W146" s="254"/>
      <c r="X146" s="44"/>
      <c r="Y146" s="44"/>
      <c r="Z146" s="44"/>
      <c r="AA146" s="44"/>
      <c r="AB146" s="44"/>
      <c r="AC146" s="44"/>
      <c r="AD146" s="44"/>
      <c r="AE146" s="44"/>
      <c r="AF146" s="44"/>
      <c r="AG146" s="44"/>
      <c r="AH146" s="44"/>
      <c r="AI146" s="44"/>
      <c r="AJ146" s="44"/>
      <c r="AK146" s="44"/>
      <c r="AL146" s="44"/>
      <c r="AM146" s="44"/>
      <c r="AN146" s="44"/>
      <c r="AO146" s="44"/>
      <c r="AP146" s="44"/>
      <c r="AQ146" s="44"/>
    </row>
    <row r="147" spans="1:43" ht="5.25" customHeight="1">
      <c r="A147" s="456"/>
      <c r="B147" s="373"/>
      <c r="C147" s="70"/>
      <c r="D147" s="70"/>
      <c r="E147" s="70"/>
      <c r="F147" s="70"/>
      <c r="G147" s="70"/>
      <c r="H147" s="70"/>
      <c r="I147" s="70"/>
      <c r="J147" s="70"/>
      <c r="K147" s="70"/>
      <c r="L147" s="70"/>
      <c r="M147" s="70"/>
      <c r="N147" s="70"/>
      <c r="O147" s="70"/>
      <c r="P147" s="70"/>
      <c r="Q147" s="70"/>
      <c r="R147" s="70"/>
      <c r="S147" s="70"/>
      <c r="T147" s="70"/>
      <c r="U147" s="458">
        <f t="shared" si="9"/>
        <v>0</v>
      </c>
      <c r="V147" s="44"/>
      <c r="W147" s="254"/>
      <c r="X147" s="44"/>
      <c r="Y147" s="44"/>
      <c r="Z147" s="44"/>
      <c r="AA147" s="44"/>
      <c r="AB147" s="44"/>
      <c r="AC147" s="44"/>
      <c r="AD147" s="44"/>
      <c r="AE147" s="44"/>
      <c r="AF147" s="44"/>
      <c r="AG147" s="44"/>
      <c r="AH147" s="44"/>
      <c r="AI147" s="44"/>
      <c r="AJ147" s="44"/>
      <c r="AK147" s="44"/>
      <c r="AL147" s="44"/>
      <c r="AM147" s="44"/>
      <c r="AN147" s="44"/>
      <c r="AO147" s="44"/>
      <c r="AP147" s="44"/>
      <c r="AQ147" s="44"/>
    </row>
    <row r="148" spans="1:43" ht="15">
      <c r="A148" s="439"/>
      <c r="B148" s="295" t="s">
        <v>26</v>
      </c>
      <c r="C148" s="350">
        <f>+C138+C130+C113+C93+C88+C83</f>
        <v>16751079.040999997</v>
      </c>
      <c r="D148" s="350">
        <f t="shared" ref="D148:T148" si="15">+D138+D130+D113+D93+D88+D83</f>
        <v>9656613.7270000018</v>
      </c>
      <c r="E148" s="350">
        <f t="shared" si="15"/>
        <v>7817127.9649999999</v>
      </c>
      <c r="F148" s="350">
        <f t="shared" si="15"/>
        <v>15675209.116999999</v>
      </c>
      <c r="G148" s="350">
        <f t="shared" si="15"/>
        <v>34161891.708000004</v>
      </c>
      <c r="H148" s="350">
        <f t="shared" si="15"/>
        <v>53754374.875999995</v>
      </c>
      <c r="I148" s="350">
        <f t="shared" si="15"/>
        <v>50941814.142999999</v>
      </c>
      <c r="J148" s="350">
        <f t="shared" si="15"/>
        <v>42226499.785999998</v>
      </c>
      <c r="K148" s="350">
        <f t="shared" si="15"/>
        <v>33598446.247999996</v>
      </c>
      <c r="L148" s="350">
        <f t="shared" si="15"/>
        <v>33130568.321999997</v>
      </c>
      <c r="M148" s="350">
        <f t="shared" si="15"/>
        <v>37589953.587000005</v>
      </c>
      <c r="N148" s="350">
        <f t="shared" si="15"/>
        <v>36115118.756999999</v>
      </c>
      <c r="O148" s="350">
        <f t="shared" si="15"/>
        <v>35040068.945</v>
      </c>
      <c r="P148" s="350">
        <f t="shared" si="15"/>
        <v>33269054.075999998</v>
      </c>
      <c r="Q148" s="350">
        <f t="shared" si="15"/>
        <v>30692907.919</v>
      </c>
      <c r="R148" s="350">
        <f t="shared" si="15"/>
        <v>24512181.177999999</v>
      </c>
      <c r="S148" s="350">
        <f t="shared" si="15"/>
        <v>35474168.986000001</v>
      </c>
      <c r="T148" s="350">
        <f t="shared" si="15"/>
        <v>2546.9459999999999</v>
      </c>
      <c r="U148" s="350">
        <f>SUM(C148:T148)</f>
        <v>530409625.32699984</v>
      </c>
      <c r="V148" s="4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row>
    <row r="149" spans="1:43">
      <c r="W149" s="44"/>
      <c r="X149" s="41"/>
      <c r="Y149" s="41"/>
      <c r="Z149" s="41"/>
      <c r="AA149" s="41"/>
      <c r="AB149" s="41"/>
      <c r="AC149" s="41"/>
      <c r="AD149" s="41"/>
      <c r="AE149" s="41"/>
      <c r="AF149" s="41"/>
      <c r="AG149" s="41"/>
      <c r="AH149" s="41"/>
      <c r="AI149" s="41"/>
      <c r="AJ149" s="41"/>
      <c r="AK149" s="41"/>
      <c r="AL149" s="41"/>
      <c r="AM149" s="41"/>
      <c r="AN149" s="41"/>
      <c r="AO149" s="41"/>
      <c r="AP149" s="41"/>
      <c r="AQ149" s="41"/>
    </row>
    <row r="150" spans="1:43">
      <c r="A150" s="272" t="s">
        <v>845</v>
      </c>
      <c r="X150" s="41"/>
      <c r="Y150" s="41"/>
      <c r="Z150" s="41"/>
      <c r="AA150" s="41"/>
      <c r="AB150" s="41"/>
      <c r="AC150" s="41"/>
      <c r="AD150" s="41"/>
      <c r="AE150" s="41"/>
      <c r="AF150" s="41"/>
      <c r="AG150" s="41"/>
      <c r="AH150" s="41"/>
      <c r="AI150" s="41"/>
      <c r="AJ150" s="41"/>
      <c r="AK150" s="41"/>
      <c r="AL150" s="41"/>
      <c r="AM150" s="41"/>
      <c r="AN150" s="41"/>
      <c r="AO150" s="41"/>
      <c r="AP150" s="41"/>
    </row>
    <row r="151" spans="1:43">
      <c r="A151" s="5" t="s">
        <v>1665</v>
      </c>
      <c r="B151" s="459"/>
      <c r="H151" s="41"/>
    </row>
    <row r="152" spans="1:43" ht="14.25" customHeight="1"/>
    <row r="154" spans="1:43">
      <c r="C154" s="460"/>
      <c r="D154" s="460"/>
      <c r="E154" s="460"/>
      <c r="F154" s="460"/>
      <c r="G154" s="460"/>
      <c r="H154" s="460"/>
      <c r="I154" s="460"/>
      <c r="J154" s="460"/>
      <c r="K154" s="460"/>
      <c r="L154" s="460"/>
      <c r="M154" s="460"/>
      <c r="N154" s="460"/>
      <c r="O154" s="460"/>
      <c r="P154" s="460"/>
      <c r="Q154" s="460"/>
      <c r="R154" s="460"/>
      <c r="S154" s="460"/>
      <c r="T154" s="460"/>
    </row>
  </sheetData>
  <mergeCells count="19">
    <mergeCell ref="A79:U79"/>
    <mergeCell ref="A1:U1"/>
    <mergeCell ref="A2:U2"/>
    <mergeCell ref="A3:U3"/>
    <mergeCell ref="A4:U4"/>
    <mergeCell ref="A6:A7"/>
    <mergeCell ref="B6:B7"/>
    <mergeCell ref="C6:S6"/>
    <mergeCell ref="U6:U7"/>
    <mergeCell ref="A8:A71"/>
    <mergeCell ref="A75:U75"/>
    <mergeCell ref="A76:U76"/>
    <mergeCell ref="A77:U77"/>
    <mergeCell ref="A78:U78"/>
    <mergeCell ref="A81:A82"/>
    <mergeCell ref="B81:B82"/>
    <mergeCell ref="C81:S81"/>
    <mergeCell ref="U81:U82"/>
    <mergeCell ref="A83:A146"/>
  </mergeCells>
  <hyperlinks>
    <hyperlink ref="B1:U1" location="'Seccion D MLE'!A4" display="TABLA D04A1"/>
    <hyperlink ref="B75:U75" location="'Seccion D MLE'!A4" display="TABLA D04A2"/>
    <hyperlink ref="A1:U1" location="'Sección D'!A1" display="TABLA D05a1 01"/>
    <hyperlink ref="A75:U75" location="'Sección D'!A1" display="TABLA D05a2 01"/>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3"/>
  <sheetViews>
    <sheetView showGridLines="0" zoomScale="90" zoomScaleNormal="90" workbookViewId="0">
      <selection sqref="A1:U1"/>
    </sheetView>
  </sheetViews>
  <sheetFormatPr baseColWidth="10" defaultColWidth="11.42578125" defaultRowHeight="14.25"/>
  <cols>
    <col min="1" max="1" width="8.140625" style="27" customWidth="1"/>
    <col min="2" max="2" width="48.140625" style="27" customWidth="1"/>
    <col min="3" max="3" width="18.7109375" style="27" bestFit="1" customWidth="1"/>
    <col min="4" max="4" width="18.5703125" style="27" bestFit="1" customWidth="1"/>
    <col min="5" max="5" width="18.7109375" style="27" bestFit="1" customWidth="1"/>
    <col min="6" max="6" width="17" style="27" bestFit="1" customWidth="1"/>
    <col min="7" max="7" width="18.5703125" style="27" bestFit="1" customWidth="1"/>
    <col min="8" max="19" width="18.7109375" style="27" bestFit="1" customWidth="1"/>
    <col min="20" max="20" width="16.85546875" style="27" bestFit="1" customWidth="1"/>
    <col min="21" max="21" width="18.7109375" style="27" bestFit="1" customWidth="1"/>
    <col min="22" max="22" width="13.5703125" style="27" bestFit="1" customWidth="1"/>
    <col min="23" max="23" width="48.28515625" style="27" bestFit="1" customWidth="1"/>
    <col min="24" max="24" width="19" style="27" bestFit="1" customWidth="1"/>
    <col min="25" max="27" width="17.7109375" style="27" bestFit="1" customWidth="1"/>
    <col min="28" max="41" width="19" style="27" bestFit="1" customWidth="1"/>
    <col min="42" max="42" width="16.140625" style="27" bestFit="1" customWidth="1"/>
    <col min="43" max="43" width="20" style="27" bestFit="1" customWidth="1"/>
    <col min="44" max="16384" width="11.42578125" style="27"/>
  </cols>
  <sheetData>
    <row r="1" spans="1:24" ht="15">
      <c r="A1" s="881" t="s">
        <v>1317</v>
      </c>
      <c r="B1" s="881"/>
      <c r="C1" s="881"/>
      <c r="D1" s="881"/>
      <c r="E1" s="881"/>
      <c r="F1" s="881"/>
      <c r="G1" s="881"/>
      <c r="H1" s="881"/>
      <c r="I1" s="881"/>
      <c r="J1" s="881"/>
      <c r="K1" s="881"/>
      <c r="L1" s="881"/>
      <c r="M1" s="881"/>
      <c r="N1" s="881"/>
      <c r="O1" s="881"/>
      <c r="P1" s="881"/>
      <c r="Q1" s="881"/>
      <c r="R1" s="881"/>
      <c r="S1" s="881"/>
      <c r="T1" s="881"/>
      <c r="U1" s="881"/>
    </row>
    <row r="2" spans="1:24">
      <c r="A2" s="912" t="s">
        <v>1254</v>
      </c>
      <c r="B2" s="912"/>
      <c r="C2" s="912"/>
      <c r="D2" s="912"/>
      <c r="E2" s="912"/>
      <c r="F2" s="912"/>
      <c r="G2" s="912"/>
      <c r="H2" s="912"/>
      <c r="I2" s="912"/>
      <c r="J2" s="912"/>
      <c r="K2" s="912"/>
      <c r="L2" s="912"/>
      <c r="M2" s="912"/>
      <c r="N2" s="912"/>
      <c r="O2" s="912"/>
      <c r="P2" s="912"/>
      <c r="Q2" s="912"/>
      <c r="R2" s="912"/>
      <c r="S2" s="912"/>
      <c r="T2" s="912"/>
      <c r="U2" s="912"/>
    </row>
    <row r="3" spans="1:24">
      <c r="A3" s="913" t="s">
        <v>1239</v>
      </c>
      <c r="B3" s="913"/>
      <c r="C3" s="913"/>
      <c r="D3" s="913"/>
      <c r="E3" s="913"/>
      <c r="F3" s="913"/>
      <c r="G3" s="913"/>
      <c r="H3" s="913"/>
      <c r="I3" s="913"/>
      <c r="J3" s="913"/>
      <c r="K3" s="913"/>
      <c r="L3" s="913"/>
      <c r="M3" s="913"/>
      <c r="N3" s="913"/>
      <c r="O3" s="913"/>
      <c r="P3" s="913"/>
      <c r="Q3" s="913"/>
      <c r="R3" s="913"/>
      <c r="S3" s="913"/>
      <c r="T3" s="913"/>
      <c r="U3" s="913"/>
    </row>
    <row r="4" spans="1:24">
      <c r="A4" s="913" t="s">
        <v>1261</v>
      </c>
      <c r="B4" s="913"/>
      <c r="C4" s="913"/>
      <c r="D4" s="913"/>
      <c r="E4" s="913"/>
      <c r="F4" s="913"/>
      <c r="G4" s="913"/>
      <c r="H4" s="913"/>
      <c r="I4" s="913"/>
      <c r="J4" s="913"/>
      <c r="K4" s="913"/>
      <c r="L4" s="913"/>
      <c r="M4" s="913"/>
      <c r="N4" s="913"/>
      <c r="O4" s="913"/>
      <c r="P4" s="913"/>
      <c r="Q4" s="913"/>
      <c r="R4" s="913"/>
      <c r="S4" s="913"/>
      <c r="T4" s="913"/>
      <c r="U4" s="913"/>
    </row>
    <row r="5" spans="1:24" ht="15" thickBot="1">
      <c r="A5" s="144"/>
      <c r="B5" s="144"/>
      <c r="C5" s="144"/>
      <c r="D5" s="144"/>
      <c r="E5" s="144"/>
      <c r="F5" s="144"/>
      <c r="G5" s="144"/>
      <c r="H5" s="144"/>
      <c r="I5" s="144"/>
      <c r="J5" s="144"/>
      <c r="K5" s="144"/>
      <c r="L5" s="144"/>
      <c r="M5" s="144"/>
      <c r="N5" s="144"/>
      <c r="O5" s="144"/>
      <c r="P5" s="144"/>
      <c r="Q5" s="144"/>
      <c r="R5" s="144"/>
      <c r="S5" s="144"/>
      <c r="T5" s="144"/>
      <c r="U5" s="144"/>
    </row>
    <row r="6" spans="1:24">
      <c r="A6" s="964" t="s">
        <v>1240</v>
      </c>
      <c r="B6" s="959" t="s">
        <v>1241</v>
      </c>
      <c r="C6" s="961" t="s">
        <v>1242</v>
      </c>
      <c r="D6" s="961"/>
      <c r="E6" s="961"/>
      <c r="F6" s="961"/>
      <c r="G6" s="961"/>
      <c r="H6" s="961"/>
      <c r="I6" s="961"/>
      <c r="J6" s="961"/>
      <c r="K6" s="961"/>
      <c r="L6" s="961"/>
      <c r="M6" s="961"/>
      <c r="N6" s="961"/>
      <c r="O6" s="961"/>
      <c r="P6" s="961"/>
      <c r="Q6" s="961"/>
      <c r="R6" s="961"/>
      <c r="S6" s="961"/>
      <c r="T6" s="453"/>
      <c r="U6" s="959" t="s">
        <v>108</v>
      </c>
      <c r="W6" s="44"/>
      <c r="X6" s="41"/>
    </row>
    <row r="7" spans="1:24">
      <c r="A7" s="965"/>
      <c r="B7" s="960"/>
      <c r="C7" s="454" t="s">
        <v>1243</v>
      </c>
      <c r="D7" s="454" t="s">
        <v>1244</v>
      </c>
      <c r="E7" s="454" t="s">
        <v>11</v>
      </c>
      <c r="F7" s="454" t="s">
        <v>12</v>
      </c>
      <c r="G7" s="454" t="s">
        <v>13</v>
      </c>
      <c r="H7" s="454" t="s">
        <v>14</v>
      </c>
      <c r="I7" s="454" t="s">
        <v>15</v>
      </c>
      <c r="J7" s="454" t="s">
        <v>16</v>
      </c>
      <c r="K7" s="454" t="s">
        <v>17</v>
      </c>
      <c r="L7" s="454" t="s">
        <v>18</v>
      </c>
      <c r="M7" s="454" t="s">
        <v>19</v>
      </c>
      <c r="N7" s="454" t="s">
        <v>20</v>
      </c>
      <c r="O7" s="454" t="s">
        <v>21</v>
      </c>
      <c r="P7" s="454" t="s">
        <v>22</v>
      </c>
      <c r="Q7" s="454" t="s">
        <v>23</v>
      </c>
      <c r="R7" s="454" t="s">
        <v>24</v>
      </c>
      <c r="S7" s="454" t="s">
        <v>867</v>
      </c>
      <c r="T7" s="455" t="s">
        <v>1245</v>
      </c>
      <c r="U7" s="960"/>
      <c r="W7" s="44"/>
      <c r="X7" s="41"/>
    </row>
    <row r="8" spans="1:24" ht="15" customHeight="1">
      <c r="A8" s="962" t="s">
        <v>8</v>
      </c>
      <c r="B8" s="251" t="s">
        <v>1059</v>
      </c>
      <c r="C8" s="352">
        <f>SUM(C9:C11)</f>
        <v>941148</v>
      </c>
      <c r="D8" s="352">
        <f t="shared" ref="D8:S8" si="0">SUM(D9:D11)</f>
        <v>412132</v>
      </c>
      <c r="E8" s="352">
        <f t="shared" si="0"/>
        <v>265308</v>
      </c>
      <c r="F8" s="352">
        <f t="shared" si="0"/>
        <v>256587</v>
      </c>
      <c r="G8" s="352">
        <f t="shared" si="0"/>
        <v>287512</v>
      </c>
      <c r="H8" s="352">
        <f t="shared" si="0"/>
        <v>302655</v>
      </c>
      <c r="I8" s="352">
        <f t="shared" si="0"/>
        <v>255455</v>
      </c>
      <c r="J8" s="352">
        <f t="shared" si="0"/>
        <v>248459</v>
      </c>
      <c r="K8" s="352">
        <f t="shared" si="0"/>
        <v>248207</v>
      </c>
      <c r="L8" s="352">
        <f t="shared" si="0"/>
        <v>271626</v>
      </c>
      <c r="M8" s="352">
        <f t="shared" si="0"/>
        <v>310820</v>
      </c>
      <c r="N8" s="352">
        <f t="shared" si="0"/>
        <v>316315</v>
      </c>
      <c r="O8" s="352">
        <f t="shared" si="0"/>
        <v>288455</v>
      </c>
      <c r="P8" s="352">
        <f t="shared" si="0"/>
        <v>297652</v>
      </c>
      <c r="Q8" s="352">
        <f t="shared" si="0"/>
        <v>264321</v>
      </c>
      <c r="R8" s="352">
        <f t="shared" si="0"/>
        <v>191058</v>
      </c>
      <c r="S8" s="352">
        <f t="shared" si="0"/>
        <v>224307</v>
      </c>
      <c r="T8" s="352">
        <f>SUM(T9:T11)</f>
        <v>13</v>
      </c>
      <c r="U8" s="352">
        <f>SUM(C8:T8)</f>
        <v>5382030</v>
      </c>
      <c r="V8" s="327"/>
      <c r="W8" s="254"/>
      <c r="X8" s="41"/>
    </row>
    <row r="9" spans="1:24" ht="15">
      <c r="A9" s="963"/>
      <c r="B9" s="256" t="s">
        <v>1060</v>
      </c>
      <c r="C9" s="32">
        <v>937907</v>
      </c>
      <c r="D9" s="32">
        <v>411705</v>
      </c>
      <c r="E9" s="32">
        <v>265039</v>
      </c>
      <c r="F9" s="32">
        <v>256211</v>
      </c>
      <c r="G9" s="32">
        <v>286995</v>
      </c>
      <c r="H9" s="32">
        <v>302098</v>
      </c>
      <c r="I9" s="32">
        <v>254895</v>
      </c>
      <c r="J9" s="32">
        <v>248024</v>
      </c>
      <c r="K9" s="32">
        <v>247600</v>
      </c>
      <c r="L9" s="32">
        <v>270823</v>
      </c>
      <c r="M9" s="32">
        <v>309675</v>
      </c>
      <c r="N9" s="32">
        <v>314800</v>
      </c>
      <c r="O9" s="32">
        <v>286764</v>
      </c>
      <c r="P9" s="32">
        <v>294972</v>
      </c>
      <c r="Q9" s="32">
        <v>261399</v>
      </c>
      <c r="R9" s="32">
        <v>188000</v>
      </c>
      <c r="S9" s="32">
        <v>216323</v>
      </c>
      <c r="T9" s="32">
        <v>12</v>
      </c>
      <c r="U9" s="32">
        <f t="shared" ref="U9:U71" si="1">SUM(C9:T9)</f>
        <v>5353242</v>
      </c>
      <c r="V9" s="41"/>
      <c r="W9" s="254"/>
      <c r="X9" s="41"/>
    </row>
    <row r="10" spans="1:24" ht="15">
      <c r="A10" s="963"/>
      <c r="B10" s="256" t="s">
        <v>1061</v>
      </c>
      <c r="C10" s="32">
        <v>92</v>
      </c>
      <c r="D10" s="32">
        <v>52</v>
      </c>
      <c r="E10" s="32">
        <v>81</v>
      </c>
      <c r="F10" s="32">
        <v>62</v>
      </c>
      <c r="G10" s="32">
        <v>56</v>
      </c>
      <c r="H10" s="32">
        <v>51</v>
      </c>
      <c r="I10" s="32">
        <v>38</v>
      </c>
      <c r="J10" s="32">
        <v>72</v>
      </c>
      <c r="K10" s="32">
        <v>59</v>
      </c>
      <c r="L10" s="32">
        <v>79</v>
      </c>
      <c r="M10" s="32">
        <v>99</v>
      </c>
      <c r="N10" s="32">
        <v>147</v>
      </c>
      <c r="O10" s="32">
        <v>155</v>
      </c>
      <c r="P10" s="32">
        <v>257</v>
      </c>
      <c r="Q10" s="32">
        <v>262</v>
      </c>
      <c r="R10" s="32">
        <v>355</v>
      </c>
      <c r="S10" s="32">
        <v>1758</v>
      </c>
      <c r="T10" s="32">
        <v>1</v>
      </c>
      <c r="U10" s="32">
        <f t="shared" si="1"/>
        <v>3676</v>
      </c>
      <c r="V10" s="41"/>
      <c r="W10" s="254"/>
    </row>
    <row r="11" spans="1:24" ht="15">
      <c r="A11" s="963"/>
      <c r="B11" s="256" t="s">
        <v>1062</v>
      </c>
      <c r="C11" s="32">
        <v>3149</v>
      </c>
      <c r="D11" s="32">
        <v>375</v>
      </c>
      <c r="E11" s="32">
        <v>188</v>
      </c>
      <c r="F11" s="32">
        <v>314</v>
      </c>
      <c r="G11" s="32">
        <v>461</v>
      </c>
      <c r="H11" s="32">
        <v>506</v>
      </c>
      <c r="I11" s="32">
        <v>522</v>
      </c>
      <c r="J11" s="32">
        <v>363</v>
      </c>
      <c r="K11" s="32">
        <v>548</v>
      </c>
      <c r="L11" s="32">
        <v>724</v>
      </c>
      <c r="M11" s="32">
        <v>1046</v>
      </c>
      <c r="N11" s="32">
        <v>1368</v>
      </c>
      <c r="O11" s="32">
        <v>1536</v>
      </c>
      <c r="P11" s="32">
        <v>2423</v>
      </c>
      <c r="Q11" s="32">
        <v>2660</v>
      </c>
      <c r="R11" s="32">
        <v>2703</v>
      </c>
      <c r="S11" s="32">
        <v>6226</v>
      </c>
      <c r="T11" s="32">
        <v>0</v>
      </c>
      <c r="U11" s="32">
        <f t="shared" si="1"/>
        <v>25112</v>
      </c>
      <c r="V11" s="41"/>
      <c r="W11" s="254"/>
      <c r="X11" s="41"/>
    </row>
    <row r="12" spans="1:24" ht="6" customHeight="1">
      <c r="A12" s="963"/>
      <c r="B12" s="256"/>
      <c r="C12" s="31"/>
      <c r="D12" s="31"/>
      <c r="E12" s="31"/>
      <c r="F12" s="31"/>
      <c r="G12" s="31"/>
      <c r="H12" s="31"/>
      <c r="I12" s="31"/>
      <c r="J12" s="31"/>
      <c r="K12" s="31"/>
      <c r="L12" s="31"/>
      <c r="M12" s="31"/>
      <c r="N12" s="31"/>
      <c r="O12" s="31"/>
      <c r="P12" s="31"/>
      <c r="Q12" s="31"/>
      <c r="R12" s="31"/>
      <c r="S12" s="31"/>
      <c r="T12" s="31"/>
      <c r="U12" s="352"/>
      <c r="V12" s="41"/>
      <c r="W12" s="254"/>
      <c r="X12" s="41"/>
    </row>
    <row r="13" spans="1:24" ht="15">
      <c r="A13" s="963"/>
      <c r="B13" s="251" t="s">
        <v>1063</v>
      </c>
      <c r="C13" s="352">
        <f>SUM(C14:C16)</f>
        <v>393592</v>
      </c>
      <c r="D13" s="352">
        <f t="shared" ref="D13:S13" si="2">SUM(D14:D16)</f>
        <v>245996</v>
      </c>
      <c r="E13" s="352">
        <f t="shared" si="2"/>
        <v>247951</v>
      </c>
      <c r="F13" s="352">
        <f t="shared" si="2"/>
        <v>362161</v>
      </c>
      <c r="G13" s="352">
        <f t="shared" si="2"/>
        <v>367236</v>
      </c>
      <c r="H13" s="352">
        <f t="shared" si="2"/>
        <v>344095</v>
      </c>
      <c r="I13" s="352">
        <f t="shared" si="2"/>
        <v>305528</v>
      </c>
      <c r="J13" s="352">
        <f t="shared" si="2"/>
        <v>334884</v>
      </c>
      <c r="K13" s="352">
        <f t="shared" si="2"/>
        <v>403224</v>
      </c>
      <c r="L13" s="352">
        <f t="shared" si="2"/>
        <v>487997</v>
      </c>
      <c r="M13" s="352">
        <f t="shared" si="2"/>
        <v>623126</v>
      </c>
      <c r="N13" s="352">
        <f t="shared" si="2"/>
        <v>696570</v>
      </c>
      <c r="O13" s="352">
        <f t="shared" si="2"/>
        <v>689856</v>
      </c>
      <c r="P13" s="352">
        <f t="shared" si="2"/>
        <v>749652</v>
      </c>
      <c r="Q13" s="352">
        <f t="shared" si="2"/>
        <v>682174</v>
      </c>
      <c r="R13" s="352">
        <f t="shared" si="2"/>
        <v>498369</v>
      </c>
      <c r="S13" s="352">
        <f t="shared" si="2"/>
        <v>645030</v>
      </c>
      <c r="T13" s="352">
        <f>SUM(T14:T16)</f>
        <v>14</v>
      </c>
      <c r="U13" s="352">
        <f t="shared" si="1"/>
        <v>8077455</v>
      </c>
      <c r="V13" s="327"/>
      <c r="W13" s="254"/>
      <c r="X13" s="41"/>
    </row>
    <row r="14" spans="1:24" ht="15">
      <c r="A14" s="963"/>
      <c r="B14" s="256" t="s">
        <v>1064</v>
      </c>
      <c r="C14" s="32">
        <v>313383</v>
      </c>
      <c r="D14" s="32">
        <v>201383</v>
      </c>
      <c r="E14" s="32">
        <v>196647</v>
      </c>
      <c r="F14" s="32">
        <v>286651</v>
      </c>
      <c r="G14" s="32">
        <v>294405</v>
      </c>
      <c r="H14" s="32">
        <v>279210</v>
      </c>
      <c r="I14" s="32">
        <v>250020</v>
      </c>
      <c r="J14" s="32">
        <v>273520</v>
      </c>
      <c r="K14" s="32">
        <v>333549</v>
      </c>
      <c r="L14" s="32">
        <v>406626</v>
      </c>
      <c r="M14" s="32">
        <v>518985</v>
      </c>
      <c r="N14" s="32">
        <v>581004</v>
      </c>
      <c r="O14" s="32">
        <v>574138</v>
      </c>
      <c r="P14" s="32">
        <v>623478</v>
      </c>
      <c r="Q14" s="32">
        <v>564452</v>
      </c>
      <c r="R14" s="32">
        <v>414087</v>
      </c>
      <c r="S14" s="32">
        <v>551009</v>
      </c>
      <c r="T14" s="32">
        <v>13</v>
      </c>
      <c r="U14" s="32">
        <f t="shared" si="1"/>
        <v>6662560</v>
      </c>
      <c r="V14" s="41"/>
      <c r="W14" s="254"/>
      <c r="X14" s="41"/>
    </row>
    <row r="15" spans="1:24" ht="15">
      <c r="A15" s="963"/>
      <c r="B15" s="256" t="s">
        <v>1065</v>
      </c>
      <c r="C15" s="32">
        <v>79756</v>
      </c>
      <c r="D15" s="32">
        <v>43853</v>
      </c>
      <c r="E15" s="32">
        <v>50188</v>
      </c>
      <c r="F15" s="32">
        <v>72947</v>
      </c>
      <c r="G15" s="32">
        <v>69502</v>
      </c>
      <c r="H15" s="32">
        <v>61263</v>
      </c>
      <c r="I15" s="32">
        <v>52001</v>
      </c>
      <c r="J15" s="32">
        <v>57249</v>
      </c>
      <c r="K15" s="32">
        <v>64515</v>
      </c>
      <c r="L15" s="32">
        <v>75251</v>
      </c>
      <c r="M15" s="32">
        <v>95189</v>
      </c>
      <c r="N15" s="32">
        <v>104210</v>
      </c>
      <c r="O15" s="32">
        <v>102424</v>
      </c>
      <c r="P15" s="32">
        <v>110902</v>
      </c>
      <c r="Q15" s="32">
        <v>104039</v>
      </c>
      <c r="R15" s="32">
        <v>74934</v>
      </c>
      <c r="S15" s="32">
        <v>85047</v>
      </c>
      <c r="T15" s="32">
        <v>0</v>
      </c>
      <c r="U15" s="32">
        <f t="shared" si="1"/>
        <v>1303270</v>
      </c>
      <c r="V15" s="41"/>
      <c r="W15" s="254"/>
    </row>
    <row r="16" spans="1:24" ht="15">
      <c r="A16" s="963"/>
      <c r="B16" s="256" t="s">
        <v>1066</v>
      </c>
      <c r="C16" s="32">
        <v>453</v>
      </c>
      <c r="D16" s="32">
        <v>760</v>
      </c>
      <c r="E16" s="32">
        <v>1116</v>
      </c>
      <c r="F16" s="32">
        <v>2563</v>
      </c>
      <c r="G16" s="32">
        <v>3329</v>
      </c>
      <c r="H16" s="32">
        <v>3622</v>
      </c>
      <c r="I16" s="32">
        <v>3507</v>
      </c>
      <c r="J16" s="32">
        <v>4115</v>
      </c>
      <c r="K16" s="32">
        <v>5160</v>
      </c>
      <c r="L16" s="32">
        <v>6120</v>
      </c>
      <c r="M16" s="32">
        <v>8952</v>
      </c>
      <c r="N16" s="32">
        <v>11356</v>
      </c>
      <c r="O16" s="32">
        <v>13294</v>
      </c>
      <c r="P16" s="32">
        <v>15272</v>
      </c>
      <c r="Q16" s="32">
        <v>13683</v>
      </c>
      <c r="R16" s="32">
        <v>9348</v>
      </c>
      <c r="S16" s="32">
        <v>8974</v>
      </c>
      <c r="T16" s="32">
        <v>1</v>
      </c>
      <c r="U16" s="32">
        <f t="shared" si="1"/>
        <v>111625</v>
      </c>
      <c r="V16" s="41"/>
      <c r="W16" s="254"/>
      <c r="X16" s="41"/>
    </row>
    <row r="17" spans="1:24" ht="6" customHeight="1">
      <c r="A17" s="963"/>
      <c r="B17" s="256"/>
      <c r="C17" s="32"/>
      <c r="D17" s="31"/>
      <c r="E17" s="31"/>
      <c r="F17" s="31"/>
      <c r="G17" s="31"/>
      <c r="H17" s="31"/>
      <c r="I17" s="31"/>
      <c r="J17" s="31"/>
      <c r="K17" s="31"/>
      <c r="L17" s="31"/>
      <c r="M17" s="31"/>
      <c r="N17" s="31"/>
      <c r="O17" s="31"/>
      <c r="P17" s="31"/>
      <c r="Q17" s="31"/>
      <c r="R17" s="31"/>
      <c r="S17" s="31"/>
      <c r="T17" s="31"/>
      <c r="U17" s="352"/>
      <c r="V17" s="41"/>
      <c r="W17" s="254"/>
      <c r="X17" s="41"/>
    </row>
    <row r="18" spans="1:24" ht="15">
      <c r="A18" s="963"/>
      <c r="B18" s="251" t="s">
        <v>1067</v>
      </c>
      <c r="C18" s="352">
        <f>SUM(C19:C36)</f>
        <v>205429</v>
      </c>
      <c r="D18" s="352">
        <f t="shared" ref="D18:S18" si="3">SUM(D19:D36)</f>
        <v>115972</v>
      </c>
      <c r="E18" s="352">
        <f t="shared" si="3"/>
        <v>115093</v>
      </c>
      <c r="F18" s="352">
        <f t="shared" si="3"/>
        <v>214123</v>
      </c>
      <c r="G18" s="352">
        <f t="shared" si="3"/>
        <v>255761</v>
      </c>
      <c r="H18" s="352">
        <f t="shared" si="3"/>
        <v>250915</v>
      </c>
      <c r="I18" s="352">
        <f t="shared" si="3"/>
        <v>210178</v>
      </c>
      <c r="J18" s="352">
        <f t="shared" si="3"/>
        <v>236575</v>
      </c>
      <c r="K18" s="352">
        <f t="shared" si="3"/>
        <v>258696</v>
      </c>
      <c r="L18" s="352">
        <f t="shared" si="3"/>
        <v>280732</v>
      </c>
      <c r="M18" s="352">
        <f t="shared" si="3"/>
        <v>324012</v>
      </c>
      <c r="N18" s="352">
        <f t="shared" si="3"/>
        <v>344348</v>
      </c>
      <c r="O18" s="352">
        <f t="shared" si="3"/>
        <v>302754</v>
      </c>
      <c r="P18" s="352">
        <f t="shared" si="3"/>
        <v>296622</v>
      </c>
      <c r="Q18" s="352">
        <f t="shared" si="3"/>
        <v>245834</v>
      </c>
      <c r="R18" s="352">
        <f t="shared" si="3"/>
        <v>170088</v>
      </c>
      <c r="S18" s="352">
        <f t="shared" si="3"/>
        <v>195835</v>
      </c>
      <c r="T18" s="352">
        <f>SUM(T19:T36)</f>
        <v>0</v>
      </c>
      <c r="U18" s="352">
        <f>SUM(C18:T18)</f>
        <v>4022967</v>
      </c>
      <c r="V18" s="327"/>
      <c r="W18" s="254"/>
      <c r="X18" s="41"/>
    </row>
    <row r="19" spans="1:24" ht="15">
      <c r="A19" s="963"/>
      <c r="B19" s="256" t="s">
        <v>1068</v>
      </c>
      <c r="C19" s="32">
        <v>498</v>
      </c>
      <c r="D19" s="32">
        <v>152</v>
      </c>
      <c r="E19" s="32">
        <v>182</v>
      </c>
      <c r="F19" s="32">
        <v>282</v>
      </c>
      <c r="G19" s="32">
        <v>210</v>
      </c>
      <c r="H19" s="32">
        <v>187</v>
      </c>
      <c r="I19" s="32">
        <v>203</v>
      </c>
      <c r="J19" s="32">
        <v>243</v>
      </c>
      <c r="K19" s="32">
        <v>318</v>
      </c>
      <c r="L19" s="32">
        <v>446</v>
      </c>
      <c r="M19" s="32">
        <v>715</v>
      </c>
      <c r="N19" s="32">
        <v>947</v>
      </c>
      <c r="O19" s="32">
        <v>1189</v>
      </c>
      <c r="P19" s="32">
        <v>1639</v>
      </c>
      <c r="Q19" s="32">
        <v>1618</v>
      </c>
      <c r="R19" s="32">
        <v>1229</v>
      </c>
      <c r="S19" s="32">
        <v>1192</v>
      </c>
      <c r="T19" s="32">
        <v>0</v>
      </c>
      <c r="U19" s="32">
        <f t="shared" si="1"/>
        <v>11250</v>
      </c>
      <c r="V19" s="41"/>
      <c r="W19" s="254"/>
      <c r="X19" s="41"/>
    </row>
    <row r="20" spans="1:24" ht="15">
      <c r="A20" s="963"/>
      <c r="B20" s="256" t="s">
        <v>1069</v>
      </c>
      <c r="C20" s="32">
        <v>168978</v>
      </c>
      <c r="D20" s="32">
        <v>35143</v>
      </c>
      <c r="E20" s="32">
        <v>61249</v>
      </c>
      <c r="F20" s="32">
        <v>151592</v>
      </c>
      <c r="G20" s="32">
        <v>195561</v>
      </c>
      <c r="H20" s="32">
        <v>196822</v>
      </c>
      <c r="I20" s="32">
        <v>163468</v>
      </c>
      <c r="J20" s="32">
        <v>188052</v>
      </c>
      <c r="K20" s="32">
        <v>204677</v>
      </c>
      <c r="L20" s="32">
        <v>217686</v>
      </c>
      <c r="M20" s="32">
        <v>245816</v>
      </c>
      <c r="N20" s="32">
        <v>259375</v>
      </c>
      <c r="O20" s="32">
        <v>219610</v>
      </c>
      <c r="P20" s="32">
        <v>201888</v>
      </c>
      <c r="Q20" s="32">
        <v>159778</v>
      </c>
      <c r="R20" s="32">
        <v>107024</v>
      </c>
      <c r="S20" s="32">
        <v>127940</v>
      </c>
      <c r="T20" s="32">
        <v>0</v>
      </c>
      <c r="U20" s="32">
        <f t="shared" si="1"/>
        <v>2904659</v>
      </c>
      <c r="V20" s="41"/>
      <c r="W20" s="254"/>
      <c r="X20" s="41"/>
    </row>
    <row r="21" spans="1:24" ht="15">
      <c r="A21" s="963"/>
      <c r="B21" s="256" t="s">
        <v>1070</v>
      </c>
      <c r="C21" s="32">
        <v>153</v>
      </c>
      <c r="D21" s="32">
        <v>9</v>
      </c>
      <c r="E21" s="32">
        <v>9</v>
      </c>
      <c r="F21" s="32">
        <v>89</v>
      </c>
      <c r="G21" s="32">
        <v>242</v>
      </c>
      <c r="H21" s="32">
        <v>470</v>
      </c>
      <c r="I21" s="32">
        <v>869</v>
      </c>
      <c r="J21" s="32">
        <v>352</v>
      </c>
      <c r="K21" s="32">
        <v>420</v>
      </c>
      <c r="L21" s="32">
        <v>381</v>
      </c>
      <c r="M21" s="32">
        <v>1012</v>
      </c>
      <c r="N21" s="32">
        <v>1106</v>
      </c>
      <c r="O21" s="32">
        <v>1280</v>
      </c>
      <c r="P21" s="32">
        <v>2246</v>
      </c>
      <c r="Q21" s="32">
        <v>1631</v>
      </c>
      <c r="R21" s="32">
        <v>1575</v>
      </c>
      <c r="S21" s="32">
        <v>2370</v>
      </c>
      <c r="T21" s="32">
        <v>0</v>
      </c>
      <c r="U21" s="32">
        <f t="shared" si="1"/>
        <v>14214</v>
      </c>
      <c r="V21" s="41"/>
      <c r="W21" s="254"/>
      <c r="X21" s="41"/>
    </row>
    <row r="22" spans="1:24" ht="15">
      <c r="A22" s="963"/>
      <c r="B22" s="256" t="s">
        <v>1071</v>
      </c>
      <c r="C22" s="32">
        <v>94</v>
      </c>
      <c r="D22" s="32">
        <v>1184</v>
      </c>
      <c r="E22" s="32">
        <v>1655</v>
      </c>
      <c r="F22" s="32">
        <v>2659</v>
      </c>
      <c r="G22" s="32">
        <v>2660</v>
      </c>
      <c r="H22" s="32">
        <v>2880</v>
      </c>
      <c r="I22" s="32">
        <v>2268</v>
      </c>
      <c r="J22" s="32">
        <v>2853</v>
      </c>
      <c r="K22" s="32">
        <v>2528</v>
      </c>
      <c r="L22" s="32">
        <v>2308</v>
      </c>
      <c r="M22" s="32">
        <v>2345</v>
      </c>
      <c r="N22" s="32">
        <v>2010</v>
      </c>
      <c r="O22" s="32">
        <v>2043</v>
      </c>
      <c r="P22" s="32">
        <v>1631</v>
      </c>
      <c r="Q22" s="32">
        <v>878</v>
      </c>
      <c r="R22" s="32">
        <v>432</v>
      </c>
      <c r="S22" s="32">
        <v>399</v>
      </c>
      <c r="T22" s="32">
        <v>0</v>
      </c>
      <c r="U22" s="32">
        <f t="shared" si="1"/>
        <v>30827</v>
      </c>
      <c r="V22" s="41"/>
      <c r="W22" s="254"/>
      <c r="X22" s="41"/>
    </row>
    <row r="23" spans="1:24" ht="15">
      <c r="A23" s="963"/>
      <c r="B23" s="256" t="s">
        <v>1072</v>
      </c>
      <c r="C23" s="32">
        <v>4745</v>
      </c>
      <c r="D23" s="32">
        <v>28453</v>
      </c>
      <c r="E23" s="32">
        <v>22986</v>
      </c>
      <c r="F23" s="32">
        <v>20952</v>
      </c>
      <c r="G23" s="32">
        <v>16300</v>
      </c>
      <c r="H23" s="32">
        <v>14050</v>
      </c>
      <c r="I23" s="32">
        <v>10763</v>
      </c>
      <c r="J23" s="32">
        <v>9184</v>
      </c>
      <c r="K23" s="32">
        <v>8167</v>
      </c>
      <c r="L23" s="32">
        <v>5880</v>
      </c>
      <c r="M23" s="32">
        <v>4716</v>
      </c>
      <c r="N23" s="32">
        <v>2847</v>
      </c>
      <c r="O23" s="32">
        <v>2207</v>
      </c>
      <c r="P23" s="32">
        <v>1600</v>
      </c>
      <c r="Q23" s="32">
        <v>1266</v>
      </c>
      <c r="R23" s="32">
        <v>1000</v>
      </c>
      <c r="S23" s="32">
        <v>710</v>
      </c>
      <c r="T23" s="32">
        <v>0</v>
      </c>
      <c r="U23" s="32">
        <f t="shared" si="1"/>
        <v>155826</v>
      </c>
      <c r="V23" s="41"/>
      <c r="W23" s="254"/>
      <c r="X23" s="41"/>
    </row>
    <row r="24" spans="1:24" ht="15">
      <c r="A24" s="963"/>
      <c r="B24" s="256" t="s">
        <v>1073</v>
      </c>
      <c r="C24" s="32">
        <v>10</v>
      </c>
      <c r="D24" s="32">
        <v>20</v>
      </c>
      <c r="E24" s="32">
        <v>36</v>
      </c>
      <c r="F24" s="32">
        <v>4</v>
      </c>
      <c r="G24" s="32">
        <v>0</v>
      </c>
      <c r="H24" s="32">
        <v>0</v>
      </c>
      <c r="I24" s="32">
        <v>0</v>
      </c>
      <c r="J24" s="32">
        <v>0</v>
      </c>
      <c r="K24" s="32">
        <v>0</v>
      </c>
      <c r="L24" s="32">
        <v>0</v>
      </c>
      <c r="M24" s="32">
        <v>1</v>
      </c>
      <c r="N24" s="32">
        <v>0</v>
      </c>
      <c r="O24" s="32">
        <v>1</v>
      </c>
      <c r="P24" s="32">
        <v>0</v>
      </c>
      <c r="Q24" s="32">
        <v>2</v>
      </c>
      <c r="R24" s="32">
        <v>0</v>
      </c>
      <c r="S24" s="32">
        <v>4</v>
      </c>
      <c r="T24" s="32">
        <v>0</v>
      </c>
      <c r="U24" s="32">
        <f t="shared" si="1"/>
        <v>78</v>
      </c>
      <c r="V24" s="41"/>
      <c r="W24" s="254"/>
      <c r="X24" s="41"/>
    </row>
    <row r="25" spans="1:24" ht="15">
      <c r="A25" s="963"/>
      <c r="B25" s="256" t="s">
        <v>1074</v>
      </c>
      <c r="C25" s="32">
        <v>2003</v>
      </c>
      <c r="D25" s="32">
        <v>2328</v>
      </c>
      <c r="E25" s="32">
        <v>1703</v>
      </c>
      <c r="F25" s="32">
        <v>1667</v>
      </c>
      <c r="G25" s="32">
        <v>1508</v>
      </c>
      <c r="H25" s="32">
        <v>1495</v>
      </c>
      <c r="I25" s="32">
        <v>1435</v>
      </c>
      <c r="J25" s="32">
        <v>1857</v>
      </c>
      <c r="K25" s="32">
        <v>2303</v>
      </c>
      <c r="L25" s="32">
        <v>2738</v>
      </c>
      <c r="M25" s="32">
        <v>3682</v>
      </c>
      <c r="N25" s="32">
        <v>4390</v>
      </c>
      <c r="O25" s="32">
        <v>3739</v>
      </c>
      <c r="P25" s="32">
        <v>3427</v>
      </c>
      <c r="Q25" s="32">
        <v>2789</v>
      </c>
      <c r="R25" s="32">
        <v>2097</v>
      </c>
      <c r="S25" s="32">
        <v>1752</v>
      </c>
      <c r="T25" s="32">
        <v>0</v>
      </c>
      <c r="U25" s="32">
        <f t="shared" si="1"/>
        <v>40913</v>
      </c>
      <c r="V25" s="41"/>
      <c r="W25" s="254"/>
      <c r="X25" s="41"/>
    </row>
    <row r="26" spans="1:24" ht="15">
      <c r="A26" s="963"/>
      <c r="B26" s="256" t="s">
        <v>1075</v>
      </c>
      <c r="C26" s="32">
        <v>2276</v>
      </c>
      <c r="D26" s="32">
        <v>6858</v>
      </c>
      <c r="E26" s="32">
        <v>7009</v>
      </c>
      <c r="F26" s="32">
        <v>10343</v>
      </c>
      <c r="G26" s="32">
        <v>14026</v>
      </c>
      <c r="H26" s="32">
        <v>12730</v>
      </c>
      <c r="I26" s="32">
        <v>10150</v>
      </c>
      <c r="J26" s="32">
        <v>9636</v>
      </c>
      <c r="K26" s="32">
        <v>10869</v>
      </c>
      <c r="L26" s="32">
        <v>14982</v>
      </c>
      <c r="M26" s="32">
        <v>19769</v>
      </c>
      <c r="N26" s="32">
        <v>21933</v>
      </c>
      <c r="O26" s="32">
        <v>20357</v>
      </c>
      <c r="P26" s="32">
        <v>24916</v>
      </c>
      <c r="Q26" s="32">
        <v>23294</v>
      </c>
      <c r="R26" s="32">
        <v>16204</v>
      </c>
      <c r="S26" s="32">
        <v>15708</v>
      </c>
      <c r="T26" s="32">
        <v>0</v>
      </c>
      <c r="U26" s="32">
        <f t="shared" si="1"/>
        <v>241060</v>
      </c>
      <c r="V26" s="41"/>
      <c r="W26" s="254"/>
      <c r="X26" s="41"/>
    </row>
    <row r="27" spans="1:24" ht="15">
      <c r="A27" s="963"/>
      <c r="B27" s="256" t="s">
        <v>1076</v>
      </c>
      <c r="C27" s="32">
        <v>4303</v>
      </c>
      <c r="D27" s="32">
        <v>7695</v>
      </c>
      <c r="E27" s="32">
        <v>2841</v>
      </c>
      <c r="F27" s="32">
        <v>4303</v>
      </c>
      <c r="G27" s="32">
        <v>4537</v>
      </c>
      <c r="H27" s="32">
        <v>2564</v>
      </c>
      <c r="I27" s="32">
        <v>2371</v>
      </c>
      <c r="J27" s="32">
        <v>2582</v>
      </c>
      <c r="K27" s="32">
        <v>3137</v>
      </c>
      <c r="L27" s="32">
        <v>3775</v>
      </c>
      <c r="M27" s="32">
        <v>5132</v>
      </c>
      <c r="N27" s="32">
        <v>6165</v>
      </c>
      <c r="O27" s="32">
        <v>6263</v>
      </c>
      <c r="P27" s="32">
        <v>9281</v>
      </c>
      <c r="Q27" s="32">
        <v>8898</v>
      </c>
      <c r="R27" s="32">
        <v>6892</v>
      </c>
      <c r="S27" s="32">
        <v>7779</v>
      </c>
      <c r="T27" s="32">
        <v>0</v>
      </c>
      <c r="U27" s="32">
        <f t="shared" si="1"/>
        <v>88518</v>
      </c>
      <c r="V27" s="41"/>
      <c r="W27" s="254"/>
      <c r="X27" s="41"/>
    </row>
    <row r="28" spans="1:24" ht="15">
      <c r="A28" s="963"/>
      <c r="B28" s="256" t="s">
        <v>1077</v>
      </c>
      <c r="C28" s="32">
        <v>11893</v>
      </c>
      <c r="D28" s="32">
        <v>20426</v>
      </c>
      <c r="E28" s="32">
        <v>2858</v>
      </c>
      <c r="F28" s="32">
        <v>1174</v>
      </c>
      <c r="G28" s="32">
        <v>628</v>
      </c>
      <c r="H28" s="32">
        <v>384</v>
      </c>
      <c r="I28" s="32">
        <v>195</v>
      </c>
      <c r="J28" s="32">
        <v>256</v>
      </c>
      <c r="K28" s="32">
        <v>193</v>
      </c>
      <c r="L28" s="32">
        <v>399</v>
      </c>
      <c r="M28" s="32">
        <v>243</v>
      </c>
      <c r="N28" s="32">
        <v>451</v>
      </c>
      <c r="O28" s="32">
        <v>547</v>
      </c>
      <c r="P28" s="32">
        <v>408</v>
      </c>
      <c r="Q28" s="32">
        <v>549</v>
      </c>
      <c r="R28" s="32">
        <v>425</v>
      </c>
      <c r="S28" s="32">
        <v>349</v>
      </c>
      <c r="T28" s="32">
        <v>0</v>
      </c>
      <c r="U28" s="32">
        <f t="shared" si="1"/>
        <v>41378</v>
      </c>
      <c r="V28" s="41"/>
      <c r="W28" s="254"/>
      <c r="X28" s="41"/>
    </row>
    <row r="29" spans="1:24" ht="15">
      <c r="A29" s="963"/>
      <c r="B29" s="256" t="s">
        <v>1078</v>
      </c>
      <c r="C29" s="32">
        <v>0</v>
      </c>
      <c r="D29" s="32">
        <v>0</v>
      </c>
      <c r="E29" s="32">
        <v>0</v>
      </c>
      <c r="F29" s="32">
        <v>0</v>
      </c>
      <c r="G29" s="32">
        <v>1</v>
      </c>
      <c r="H29" s="32">
        <v>5</v>
      </c>
      <c r="I29" s="32">
        <v>2</v>
      </c>
      <c r="J29" s="32">
        <v>3</v>
      </c>
      <c r="K29" s="32">
        <v>9</v>
      </c>
      <c r="L29" s="32">
        <v>2</v>
      </c>
      <c r="M29" s="32">
        <v>6</v>
      </c>
      <c r="N29" s="32">
        <v>16</v>
      </c>
      <c r="O29" s="32">
        <v>6</v>
      </c>
      <c r="P29" s="32">
        <v>14</v>
      </c>
      <c r="Q29" s="32">
        <v>12</v>
      </c>
      <c r="R29" s="32">
        <v>9</v>
      </c>
      <c r="S29" s="32">
        <v>2</v>
      </c>
      <c r="T29" s="32">
        <v>0</v>
      </c>
      <c r="U29" s="32">
        <f t="shared" si="1"/>
        <v>87</v>
      </c>
      <c r="V29" s="41"/>
      <c r="W29" s="254"/>
      <c r="X29" s="41"/>
    </row>
    <row r="30" spans="1:24" ht="15">
      <c r="A30" s="963"/>
      <c r="B30" s="256" t="s">
        <v>1079</v>
      </c>
      <c r="C30" s="32">
        <v>124</v>
      </c>
      <c r="D30" s="32">
        <v>508</v>
      </c>
      <c r="E30" s="32">
        <v>1079</v>
      </c>
      <c r="F30" s="32">
        <v>1931</v>
      </c>
      <c r="G30" s="32">
        <v>2091</v>
      </c>
      <c r="H30" s="32">
        <v>1837</v>
      </c>
      <c r="I30" s="32">
        <v>1220</v>
      </c>
      <c r="J30" s="32">
        <v>1189</v>
      </c>
      <c r="K30" s="32">
        <v>1056</v>
      </c>
      <c r="L30" s="32">
        <v>996</v>
      </c>
      <c r="M30" s="32">
        <v>1085</v>
      </c>
      <c r="N30" s="32">
        <v>751</v>
      </c>
      <c r="O30" s="32">
        <v>746</v>
      </c>
      <c r="P30" s="32">
        <v>817</v>
      </c>
      <c r="Q30" s="32">
        <v>697</v>
      </c>
      <c r="R30" s="32">
        <v>415</v>
      </c>
      <c r="S30" s="32">
        <v>550</v>
      </c>
      <c r="T30" s="32">
        <v>0</v>
      </c>
      <c r="U30" s="32">
        <f t="shared" si="1"/>
        <v>17092</v>
      </c>
      <c r="V30" s="41"/>
      <c r="W30" s="254"/>
      <c r="X30" s="41"/>
    </row>
    <row r="31" spans="1:24" ht="15">
      <c r="A31" s="963"/>
      <c r="B31" s="256" t="s">
        <v>1080</v>
      </c>
      <c r="C31" s="32">
        <v>9622</v>
      </c>
      <c r="D31" s="32">
        <v>12745</v>
      </c>
      <c r="E31" s="32">
        <v>12683</v>
      </c>
      <c r="F31" s="32">
        <v>16046</v>
      </c>
      <c r="G31" s="32">
        <v>12334</v>
      </c>
      <c r="H31" s="32">
        <v>10368</v>
      </c>
      <c r="I31" s="32">
        <v>9756</v>
      </c>
      <c r="J31" s="32">
        <v>11594</v>
      </c>
      <c r="K31" s="32">
        <v>14865</v>
      </c>
      <c r="L31" s="32">
        <v>19086</v>
      </c>
      <c r="M31" s="32">
        <v>25052</v>
      </c>
      <c r="N31" s="32">
        <v>28585</v>
      </c>
      <c r="O31" s="32">
        <v>29550</v>
      </c>
      <c r="P31" s="32">
        <v>33081</v>
      </c>
      <c r="Q31" s="32">
        <v>31051</v>
      </c>
      <c r="R31" s="32">
        <v>23181</v>
      </c>
      <c r="S31" s="32">
        <v>28306</v>
      </c>
      <c r="T31" s="32">
        <v>0</v>
      </c>
      <c r="U31" s="32">
        <f t="shared" si="1"/>
        <v>327905</v>
      </c>
      <c r="V31" s="41"/>
      <c r="W31" s="254"/>
      <c r="X31" s="41"/>
    </row>
    <row r="32" spans="1:24" ht="15">
      <c r="A32" s="963"/>
      <c r="B32" s="256" t="s">
        <v>1081</v>
      </c>
      <c r="C32" s="32">
        <v>50</v>
      </c>
      <c r="D32" s="32">
        <v>98</v>
      </c>
      <c r="E32" s="32">
        <v>360</v>
      </c>
      <c r="F32" s="32">
        <v>2684</v>
      </c>
      <c r="G32" s="32">
        <v>5090</v>
      </c>
      <c r="H32" s="32">
        <v>6363</v>
      </c>
      <c r="I32" s="32">
        <v>6732</v>
      </c>
      <c r="J32" s="32">
        <v>7815</v>
      </c>
      <c r="K32" s="32">
        <v>8770</v>
      </c>
      <c r="L32" s="32">
        <v>9857</v>
      </c>
      <c r="M32" s="32">
        <v>11820</v>
      </c>
      <c r="N32" s="32">
        <v>12123</v>
      </c>
      <c r="O32" s="32">
        <v>11144</v>
      </c>
      <c r="P32" s="32">
        <v>11113</v>
      </c>
      <c r="Q32" s="32">
        <v>9290</v>
      </c>
      <c r="R32" s="32">
        <v>6505</v>
      </c>
      <c r="S32" s="32">
        <v>5456</v>
      </c>
      <c r="T32" s="32">
        <v>0</v>
      </c>
      <c r="U32" s="32">
        <f t="shared" si="1"/>
        <v>115270</v>
      </c>
      <c r="V32" s="41"/>
      <c r="W32" s="254"/>
      <c r="X32" s="41"/>
    </row>
    <row r="33" spans="1:24" ht="15">
      <c r="A33" s="963"/>
      <c r="B33" s="256" t="s">
        <v>1246</v>
      </c>
      <c r="C33" s="32">
        <v>503</v>
      </c>
      <c r="D33" s="32">
        <v>87</v>
      </c>
      <c r="E33" s="32">
        <v>41</v>
      </c>
      <c r="F33" s="32">
        <v>43</v>
      </c>
      <c r="G33" s="32">
        <v>108</v>
      </c>
      <c r="H33" s="32">
        <v>238</v>
      </c>
      <c r="I33" s="32">
        <v>229</v>
      </c>
      <c r="J33" s="32">
        <v>346</v>
      </c>
      <c r="K33" s="32">
        <v>646</v>
      </c>
      <c r="L33" s="32">
        <v>1292</v>
      </c>
      <c r="M33" s="32">
        <v>1399</v>
      </c>
      <c r="N33" s="32">
        <v>2167</v>
      </c>
      <c r="O33" s="32">
        <v>2926</v>
      </c>
      <c r="P33" s="32">
        <v>3401</v>
      </c>
      <c r="Q33" s="32">
        <v>3105</v>
      </c>
      <c r="R33" s="32">
        <v>2473</v>
      </c>
      <c r="S33" s="32">
        <v>2662</v>
      </c>
      <c r="T33" s="32">
        <v>0</v>
      </c>
      <c r="U33" s="32">
        <f t="shared" si="1"/>
        <v>21666</v>
      </c>
      <c r="V33" s="41"/>
      <c r="W33" s="254"/>
      <c r="X33" s="41"/>
    </row>
    <row r="34" spans="1:24" ht="15">
      <c r="A34" s="963"/>
      <c r="B34" s="256" t="s">
        <v>1083</v>
      </c>
      <c r="C34" s="32">
        <v>0</v>
      </c>
      <c r="D34" s="32">
        <v>0</v>
      </c>
      <c r="E34" s="32">
        <v>0</v>
      </c>
      <c r="F34" s="32">
        <v>0</v>
      </c>
      <c r="G34" s="32">
        <v>0</v>
      </c>
      <c r="H34" s="32">
        <v>0</v>
      </c>
      <c r="I34" s="32">
        <v>0</v>
      </c>
      <c r="J34" s="32">
        <v>0</v>
      </c>
      <c r="K34" s="32">
        <v>0</v>
      </c>
      <c r="L34" s="32">
        <v>0</v>
      </c>
      <c r="M34" s="32">
        <v>0</v>
      </c>
      <c r="N34" s="32">
        <v>0</v>
      </c>
      <c r="O34" s="32">
        <v>0</v>
      </c>
      <c r="P34" s="32">
        <v>0</v>
      </c>
      <c r="Q34" s="32">
        <v>0</v>
      </c>
      <c r="R34" s="32">
        <v>0</v>
      </c>
      <c r="S34" s="32">
        <v>0</v>
      </c>
      <c r="T34" s="32">
        <v>0</v>
      </c>
      <c r="U34" s="32">
        <f t="shared" si="1"/>
        <v>0</v>
      </c>
      <c r="V34" s="41"/>
      <c r="W34" s="254"/>
      <c r="X34" s="41"/>
    </row>
    <row r="35" spans="1:24" ht="15">
      <c r="A35" s="963"/>
      <c r="B35" s="256" t="s">
        <v>1084</v>
      </c>
      <c r="C35" s="32">
        <v>0</v>
      </c>
      <c r="D35" s="32">
        <v>0</v>
      </c>
      <c r="E35" s="32">
        <v>0</v>
      </c>
      <c r="F35" s="32">
        <v>0</v>
      </c>
      <c r="G35" s="32">
        <v>0</v>
      </c>
      <c r="H35" s="32">
        <v>0</v>
      </c>
      <c r="I35" s="32">
        <v>0</v>
      </c>
      <c r="J35" s="32">
        <v>0</v>
      </c>
      <c r="K35" s="32">
        <v>0</v>
      </c>
      <c r="L35" s="32">
        <v>0</v>
      </c>
      <c r="M35" s="32">
        <v>0</v>
      </c>
      <c r="N35" s="32">
        <v>0</v>
      </c>
      <c r="O35" s="32">
        <v>0</v>
      </c>
      <c r="P35" s="32">
        <v>0</v>
      </c>
      <c r="Q35" s="32">
        <v>0</v>
      </c>
      <c r="R35" s="32">
        <v>0</v>
      </c>
      <c r="S35" s="32">
        <v>0</v>
      </c>
      <c r="T35" s="32">
        <v>0</v>
      </c>
      <c r="U35" s="32">
        <f t="shared" si="1"/>
        <v>0</v>
      </c>
      <c r="V35" s="41"/>
      <c r="W35" s="254"/>
    </row>
    <row r="36" spans="1:24" ht="15">
      <c r="A36" s="963"/>
      <c r="B36" s="256" t="s">
        <v>1085</v>
      </c>
      <c r="C36" s="32">
        <v>177</v>
      </c>
      <c r="D36" s="32">
        <v>266</v>
      </c>
      <c r="E36" s="32">
        <v>402</v>
      </c>
      <c r="F36" s="32">
        <v>354</v>
      </c>
      <c r="G36" s="32">
        <v>465</v>
      </c>
      <c r="H36" s="32">
        <v>522</v>
      </c>
      <c r="I36" s="32">
        <v>517</v>
      </c>
      <c r="J36" s="32">
        <v>613</v>
      </c>
      <c r="K36" s="32">
        <v>738</v>
      </c>
      <c r="L36" s="32">
        <v>904</v>
      </c>
      <c r="M36" s="32">
        <v>1219</v>
      </c>
      <c r="N36" s="32">
        <v>1482</v>
      </c>
      <c r="O36" s="32">
        <v>1146</v>
      </c>
      <c r="P36" s="32">
        <v>1160</v>
      </c>
      <c r="Q36" s="32">
        <v>976</v>
      </c>
      <c r="R36" s="32">
        <v>627</v>
      </c>
      <c r="S36" s="32">
        <v>656</v>
      </c>
      <c r="T36" s="32">
        <v>0</v>
      </c>
      <c r="U36" s="32">
        <f t="shared" si="1"/>
        <v>12224</v>
      </c>
      <c r="V36" s="41"/>
      <c r="W36" s="254"/>
      <c r="X36" s="41"/>
    </row>
    <row r="37" spans="1:24" ht="6" customHeight="1">
      <c r="A37" s="963"/>
      <c r="B37" s="256"/>
      <c r="C37" s="31"/>
      <c r="D37" s="31"/>
      <c r="E37" s="31"/>
      <c r="F37" s="31"/>
      <c r="G37" s="31"/>
      <c r="H37" s="31"/>
      <c r="I37" s="31"/>
      <c r="J37" s="31"/>
      <c r="K37" s="31"/>
      <c r="L37" s="31"/>
      <c r="M37" s="31"/>
      <c r="N37" s="31"/>
      <c r="O37" s="31"/>
      <c r="P37" s="31"/>
      <c r="Q37" s="31"/>
      <c r="R37" s="31"/>
      <c r="S37" s="31"/>
      <c r="T37" s="31"/>
      <c r="U37" s="352"/>
      <c r="V37" s="41"/>
      <c r="W37" s="254"/>
      <c r="X37" s="41"/>
    </row>
    <row r="38" spans="1:24" ht="15">
      <c r="A38" s="963"/>
      <c r="B38" s="251" t="s">
        <v>1086</v>
      </c>
      <c r="C38" s="352">
        <f>SUM(C39:C53)</f>
        <v>1489</v>
      </c>
      <c r="D38" s="352">
        <f t="shared" ref="D38:S38" si="4">SUM(D39:D53)</f>
        <v>1524</v>
      </c>
      <c r="E38" s="352">
        <f t="shared" si="4"/>
        <v>1479</v>
      </c>
      <c r="F38" s="352">
        <f t="shared" si="4"/>
        <v>3232</v>
      </c>
      <c r="G38" s="352">
        <f t="shared" si="4"/>
        <v>4034</v>
      </c>
      <c r="H38" s="352">
        <f t="shared" si="4"/>
        <v>3540</v>
      </c>
      <c r="I38" s="352">
        <f t="shared" si="4"/>
        <v>2899</v>
      </c>
      <c r="J38" s="352">
        <f t="shared" si="4"/>
        <v>3203</v>
      </c>
      <c r="K38" s="352">
        <f t="shared" si="4"/>
        <v>3330</v>
      </c>
      <c r="L38" s="352">
        <f t="shared" si="4"/>
        <v>3896</v>
      </c>
      <c r="M38" s="352">
        <f t="shared" si="4"/>
        <v>4711</v>
      </c>
      <c r="N38" s="352">
        <f t="shared" si="4"/>
        <v>5322</v>
      </c>
      <c r="O38" s="352">
        <f t="shared" si="4"/>
        <v>5651</v>
      </c>
      <c r="P38" s="352">
        <f t="shared" si="4"/>
        <v>5866</v>
      </c>
      <c r="Q38" s="352">
        <f t="shared" si="4"/>
        <v>5010</v>
      </c>
      <c r="R38" s="352">
        <f t="shared" si="4"/>
        <v>3426</v>
      </c>
      <c r="S38" s="352">
        <f t="shared" si="4"/>
        <v>4177</v>
      </c>
      <c r="T38" s="352">
        <f>SUM(T39:T53)</f>
        <v>0</v>
      </c>
      <c r="U38" s="352">
        <f t="shared" si="1"/>
        <v>62789</v>
      </c>
      <c r="V38" s="327"/>
      <c r="W38" s="254"/>
      <c r="X38" s="41"/>
    </row>
    <row r="39" spans="1:24" ht="15">
      <c r="A39" s="963"/>
      <c r="B39" s="256" t="s">
        <v>1087</v>
      </c>
      <c r="C39" s="32">
        <v>7</v>
      </c>
      <c r="D39" s="32">
        <v>5</v>
      </c>
      <c r="E39" s="32">
        <v>2</v>
      </c>
      <c r="F39" s="32">
        <v>12</v>
      </c>
      <c r="G39" s="32">
        <v>38</v>
      </c>
      <c r="H39" s="32">
        <v>47</v>
      </c>
      <c r="I39" s="32">
        <v>74</v>
      </c>
      <c r="J39" s="32">
        <v>120</v>
      </c>
      <c r="K39" s="32">
        <v>129</v>
      </c>
      <c r="L39" s="32">
        <v>147</v>
      </c>
      <c r="M39" s="32">
        <v>165</v>
      </c>
      <c r="N39" s="32">
        <v>173</v>
      </c>
      <c r="O39" s="32">
        <v>204</v>
      </c>
      <c r="P39" s="32">
        <v>154</v>
      </c>
      <c r="Q39" s="32">
        <v>116</v>
      </c>
      <c r="R39" s="32">
        <v>69</v>
      </c>
      <c r="S39" s="32">
        <v>66</v>
      </c>
      <c r="T39" s="32">
        <v>0</v>
      </c>
      <c r="U39" s="32">
        <f t="shared" si="1"/>
        <v>1528</v>
      </c>
      <c r="V39" s="41"/>
      <c r="W39" s="254"/>
      <c r="X39" s="41"/>
    </row>
    <row r="40" spans="1:24" ht="15">
      <c r="A40" s="963"/>
      <c r="B40" s="256" t="s">
        <v>1088</v>
      </c>
      <c r="C40" s="32">
        <v>92</v>
      </c>
      <c r="D40" s="32">
        <v>103</v>
      </c>
      <c r="E40" s="32">
        <v>65</v>
      </c>
      <c r="F40" s="32">
        <v>229</v>
      </c>
      <c r="G40" s="32">
        <v>306</v>
      </c>
      <c r="H40" s="32">
        <v>390</v>
      </c>
      <c r="I40" s="32">
        <v>354</v>
      </c>
      <c r="J40" s="32">
        <v>377</v>
      </c>
      <c r="K40" s="32">
        <v>430</v>
      </c>
      <c r="L40" s="32">
        <v>654</v>
      </c>
      <c r="M40" s="32">
        <v>931</v>
      </c>
      <c r="N40" s="32">
        <v>1023</v>
      </c>
      <c r="O40" s="32">
        <v>1157</v>
      </c>
      <c r="P40" s="32">
        <v>1340</v>
      </c>
      <c r="Q40" s="32">
        <v>1143</v>
      </c>
      <c r="R40" s="32">
        <v>838</v>
      </c>
      <c r="S40" s="32">
        <v>1053</v>
      </c>
      <c r="T40" s="32">
        <v>0</v>
      </c>
      <c r="U40" s="32">
        <f t="shared" si="1"/>
        <v>10485</v>
      </c>
      <c r="V40" s="41"/>
      <c r="W40" s="254"/>
      <c r="X40" s="41"/>
    </row>
    <row r="41" spans="1:24" ht="15">
      <c r="A41" s="963"/>
      <c r="B41" s="256" t="s">
        <v>1089</v>
      </c>
      <c r="C41" s="32">
        <v>428</v>
      </c>
      <c r="D41" s="32">
        <v>527</v>
      </c>
      <c r="E41" s="32">
        <v>166</v>
      </c>
      <c r="F41" s="32">
        <v>247</v>
      </c>
      <c r="G41" s="32">
        <v>305</v>
      </c>
      <c r="H41" s="32">
        <v>204</v>
      </c>
      <c r="I41" s="32">
        <v>183</v>
      </c>
      <c r="J41" s="32">
        <v>188</v>
      </c>
      <c r="K41" s="32">
        <v>167</v>
      </c>
      <c r="L41" s="32">
        <v>140</v>
      </c>
      <c r="M41" s="32">
        <v>183</v>
      </c>
      <c r="N41" s="32">
        <v>194</v>
      </c>
      <c r="O41" s="32">
        <v>135</v>
      </c>
      <c r="P41" s="32">
        <v>125</v>
      </c>
      <c r="Q41" s="32">
        <v>67</v>
      </c>
      <c r="R41" s="32">
        <v>44</v>
      </c>
      <c r="S41" s="32">
        <v>51</v>
      </c>
      <c r="T41" s="32">
        <v>0</v>
      </c>
      <c r="U41" s="32">
        <f t="shared" si="1"/>
        <v>3354</v>
      </c>
      <c r="V41" s="41"/>
      <c r="W41" s="254"/>
      <c r="X41" s="41"/>
    </row>
    <row r="42" spans="1:24" ht="15">
      <c r="A42" s="963"/>
      <c r="B42" s="256" t="s">
        <v>1090</v>
      </c>
      <c r="C42" s="32">
        <v>27</v>
      </c>
      <c r="D42" s="32">
        <v>17</v>
      </c>
      <c r="E42" s="32">
        <v>19</v>
      </c>
      <c r="F42" s="32">
        <v>67</v>
      </c>
      <c r="G42" s="32">
        <v>90</v>
      </c>
      <c r="H42" s="32">
        <v>58</v>
      </c>
      <c r="I42" s="32">
        <v>29</v>
      </c>
      <c r="J42" s="32">
        <v>46</v>
      </c>
      <c r="K42" s="32">
        <v>30</v>
      </c>
      <c r="L42" s="32">
        <v>42</v>
      </c>
      <c r="M42" s="32">
        <v>57</v>
      </c>
      <c r="N42" s="32">
        <v>46</v>
      </c>
      <c r="O42" s="32">
        <v>63</v>
      </c>
      <c r="P42" s="32">
        <v>53</v>
      </c>
      <c r="Q42" s="32">
        <v>34</v>
      </c>
      <c r="R42" s="32">
        <v>26</v>
      </c>
      <c r="S42" s="32">
        <v>20</v>
      </c>
      <c r="T42" s="32">
        <v>0</v>
      </c>
      <c r="U42" s="32">
        <f t="shared" si="1"/>
        <v>724</v>
      </c>
      <c r="V42" s="41"/>
      <c r="W42" s="254"/>
      <c r="X42" s="41"/>
    </row>
    <row r="43" spans="1:24" ht="15">
      <c r="A43" s="963"/>
      <c r="B43" s="256" t="s">
        <v>1091</v>
      </c>
      <c r="C43" s="32">
        <v>225</v>
      </c>
      <c r="D43" s="32">
        <v>111</v>
      </c>
      <c r="E43" s="32">
        <v>97</v>
      </c>
      <c r="F43" s="32">
        <v>215</v>
      </c>
      <c r="G43" s="32">
        <v>152</v>
      </c>
      <c r="H43" s="32">
        <v>114</v>
      </c>
      <c r="I43" s="32">
        <v>52</v>
      </c>
      <c r="J43" s="32">
        <v>67</v>
      </c>
      <c r="K43" s="32">
        <v>59</v>
      </c>
      <c r="L43" s="32">
        <v>64</v>
      </c>
      <c r="M43" s="32">
        <v>62</v>
      </c>
      <c r="N43" s="32">
        <v>74</v>
      </c>
      <c r="O43" s="32">
        <v>65</v>
      </c>
      <c r="P43" s="32">
        <v>60</v>
      </c>
      <c r="Q43" s="32">
        <v>70</v>
      </c>
      <c r="R43" s="32">
        <v>58</v>
      </c>
      <c r="S43" s="32">
        <v>106</v>
      </c>
      <c r="T43" s="32">
        <v>0</v>
      </c>
      <c r="U43" s="32">
        <f t="shared" si="1"/>
        <v>1651</v>
      </c>
      <c r="V43" s="41"/>
      <c r="W43" s="254"/>
      <c r="X43" s="41"/>
    </row>
    <row r="44" spans="1:24" ht="15">
      <c r="A44" s="963"/>
      <c r="B44" s="256" t="s">
        <v>1092</v>
      </c>
      <c r="C44" s="32">
        <v>230</v>
      </c>
      <c r="D44" s="32">
        <v>334</v>
      </c>
      <c r="E44" s="32">
        <v>611</v>
      </c>
      <c r="F44" s="32">
        <v>1289</v>
      </c>
      <c r="G44" s="32">
        <v>1660</v>
      </c>
      <c r="H44" s="32">
        <v>1337</v>
      </c>
      <c r="I44" s="32">
        <v>1085</v>
      </c>
      <c r="J44" s="32">
        <v>1032</v>
      </c>
      <c r="K44" s="32">
        <v>1027</v>
      </c>
      <c r="L44" s="32">
        <v>1125</v>
      </c>
      <c r="M44" s="32">
        <v>1250</v>
      </c>
      <c r="N44" s="32">
        <v>1308</v>
      </c>
      <c r="O44" s="32">
        <v>1295</v>
      </c>
      <c r="P44" s="32">
        <v>1365</v>
      </c>
      <c r="Q44" s="32">
        <v>1212</v>
      </c>
      <c r="R44" s="32">
        <v>879</v>
      </c>
      <c r="S44" s="32">
        <v>1405</v>
      </c>
      <c r="T44" s="32">
        <v>0</v>
      </c>
      <c r="U44" s="32">
        <f t="shared" si="1"/>
        <v>18444</v>
      </c>
      <c r="V44" s="41"/>
      <c r="W44" s="254"/>
      <c r="X44" s="41"/>
    </row>
    <row r="45" spans="1:24" ht="15">
      <c r="A45" s="963"/>
      <c r="B45" s="256" t="s">
        <v>1093</v>
      </c>
      <c r="C45" s="32">
        <v>1</v>
      </c>
      <c r="D45" s="32">
        <v>5</v>
      </c>
      <c r="E45" s="32">
        <v>8</v>
      </c>
      <c r="F45" s="32">
        <v>17</v>
      </c>
      <c r="G45" s="32">
        <v>25</v>
      </c>
      <c r="H45" s="32">
        <v>63</v>
      </c>
      <c r="I45" s="32">
        <v>60</v>
      </c>
      <c r="J45" s="32">
        <v>97</v>
      </c>
      <c r="K45" s="32">
        <v>177</v>
      </c>
      <c r="L45" s="32">
        <v>278</v>
      </c>
      <c r="M45" s="32">
        <v>348</v>
      </c>
      <c r="N45" s="32">
        <v>529</v>
      </c>
      <c r="O45" s="32">
        <v>506</v>
      </c>
      <c r="P45" s="32">
        <v>496</v>
      </c>
      <c r="Q45" s="32">
        <v>355</v>
      </c>
      <c r="R45" s="32">
        <v>226</v>
      </c>
      <c r="S45" s="32">
        <v>196</v>
      </c>
      <c r="T45" s="32">
        <v>0</v>
      </c>
      <c r="U45" s="32">
        <f t="shared" si="1"/>
        <v>3387</v>
      </c>
      <c r="V45" s="41"/>
      <c r="W45" s="254"/>
      <c r="X45" s="41"/>
    </row>
    <row r="46" spans="1:24" ht="15">
      <c r="A46" s="963"/>
      <c r="B46" s="256" t="s">
        <v>1094</v>
      </c>
      <c r="C46" s="32">
        <v>2</v>
      </c>
      <c r="D46" s="32">
        <v>1</v>
      </c>
      <c r="E46" s="32">
        <v>4</v>
      </c>
      <c r="F46" s="32">
        <v>23</v>
      </c>
      <c r="G46" s="32">
        <v>10</v>
      </c>
      <c r="H46" s="32">
        <v>1</v>
      </c>
      <c r="I46" s="32">
        <v>7</v>
      </c>
      <c r="J46" s="32">
        <v>6</v>
      </c>
      <c r="K46" s="32">
        <v>9</v>
      </c>
      <c r="L46" s="32">
        <v>11</v>
      </c>
      <c r="M46" s="32">
        <v>22</v>
      </c>
      <c r="N46" s="32">
        <v>8</v>
      </c>
      <c r="O46" s="32">
        <v>27</v>
      </c>
      <c r="P46" s="32">
        <v>35</v>
      </c>
      <c r="Q46" s="32">
        <v>27</v>
      </c>
      <c r="R46" s="32">
        <v>18</v>
      </c>
      <c r="S46" s="32">
        <v>31</v>
      </c>
      <c r="T46" s="32">
        <v>0</v>
      </c>
      <c r="U46" s="32">
        <f t="shared" si="1"/>
        <v>242</v>
      </c>
      <c r="V46" s="41"/>
      <c r="W46" s="254"/>
      <c r="X46" s="41"/>
    </row>
    <row r="47" spans="1:24" ht="15">
      <c r="A47" s="963"/>
      <c r="B47" s="256" t="s">
        <v>1095</v>
      </c>
      <c r="C47" s="32">
        <v>75</v>
      </c>
      <c r="D47" s="32">
        <v>82</v>
      </c>
      <c r="E47" s="32">
        <v>95</v>
      </c>
      <c r="F47" s="32">
        <v>99</v>
      </c>
      <c r="G47" s="32">
        <v>130</v>
      </c>
      <c r="H47" s="32">
        <v>139</v>
      </c>
      <c r="I47" s="32">
        <v>136</v>
      </c>
      <c r="J47" s="32">
        <v>194</v>
      </c>
      <c r="K47" s="32">
        <v>223</v>
      </c>
      <c r="L47" s="32">
        <v>328</v>
      </c>
      <c r="M47" s="32">
        <v>371</v>
      </c>
      <c r="N47" s="32">
        <v>413</v>
      </c>
      <c r="O47" s="32">
        <v>471</v>
      </c>
      <c r="P47" s="32">
        <v>556</v>
      </c>
      <c r="Q47" s="32">
        <v>501</v>
      </c>
      <c r="R47" s="32">
        <v>419</v>
      </c>
      <c r="S47" s="32">
        <v>405</v>
      </c>
      <c r="T47" s="32">
        <v>0</v>
      </c>
      <c r="U47" s="32">
        <f t="shared" si="1"/>
        <v>4637</v>
      </c>
      <c r="V47" s="41"/>
      <c r="W47" s="254"/>
      <c r="X47" s="41"/>
    </row>
    <row r="48" spans="1:24" ht="15">
      <c r="A48" s="963"/>
      <c r="B48" s="256" t="s">
        <v>1096</v>
      </c>
      <c r="C48" s="32">
        <v>4</v>
      </c>
      <c r="D48" s="32">
        <v>6</v>
      </c>
      <c r="E48" s="32">
        <v>4</v>
      </c>
      <c r="F48" s="32">
        <v>128</v>
      </c>
      <c r="G48" s="32">
        <v>211</v>
      </c>
      <c r="H48" s="32">
        <v>167</v>
      </c>
      <c r="I48" s="32">
        <v>120</v>
      </c>
      <c r="J48" s="32">
        <v>139</v>
      </c>
      <c r="K48" s="32">
        <v>139</v>
      </c>
      <c r="L48" s="32">
        <v>142</v>
      </c>
      <c r="M48" s="32">
        <v>143</v>
      </c>
      <c r="N48" s="32">
        <v>144</v>
      </c>
      <c r="O48" s="32">
        <v>98</v>
      </c>
      <c r="P48" s="32">
        <v>76</v>
      </c>
      <c r="Q48" s="32">
        <v>75</v>
      </c>
      <c r="R48" s="32">
        <v>35</v>
      </c>
      <c r="S48" s="32">
        <v>28</v>
      </c>
      <c r="T48" s="32">
        <v>0</v>
      </c>
      <c r="U48" s="32">
        <f t="shared" si="1"/>
        <v>1659</v>
      </c>
      <c r="V48" s="41"/>
      <c r="W48" s="254"/>
      <c r="X48" s="41"/>
    </row>
    <row r="49" spans="1:40" ht="15">
      <c r="A49" s="963"/>
      <c r="B49" s="256" t="s">
        <v>1097</v>
      </c>
      <c r="C49" s="32">
        <v>340</v>
      </c>
      <c r="D49" s="32">
        <v>254</v>
      </c>
      <c r="E49" s="32">
        <v>197</v>
      </c>
      <c r="F49" s="32">
        <v>367</v>
      </c>
      <c r="G49" s="32">
        <v>420</v>
      </c>
      <c r="H49" s="32">
        <v>412</v>
      </c>
      <c r="I49" s="32">
        <v>379</v>
      </c>
      <c r="J49" s="32">
        <v>400</v>
      </c>
      <c r="K49" s="32">
        <v>399</v>
      </c>
      <c r="L49" s="32">
        <v>419</v>
      </c>
      <c r="M49" s="32">
        <v>509</v>
      </c>
      <c r="N49" s="32">
        <v>722</v>
      </c>
      <c r="O49" s="32">
        <v>992</v>
      </c>
      <c r="P49" s="32">
        <v>1092</v>
      </c>
      <c r="Q49" s="32">
        <v>918</v>
      </c>
      <c r="R49" s="32">
        <v>575</v>
      </c>
      <c r="S49" s="32">
        <v>534</v>
      </c>
      <c r="T49" s="32">
        <v>0</v>
      </c>
      <c r="U49" s="32">
        <f t="shared" si="1"/>
        <v>8929</v>
      </c>
      <c r="V49" s="41"/>
      <c r="W49" s="254"/>
      <c r="X49" s="41"/>
    </row>
    <row r="50" spans="1:40" ht="15">
      <c r="A50" s="963"/>
      <c r="B50" s="256" t="s">
        <v>1098</v>
      </c>
      <c r="C50" s="32">
        <v>0</v>
      </c>
      <c r="D50" s="32">
        <v>0</v>
      </c>
      <c r="E50" s="32">
        <v>0</v>
      </c>
      <c r="F50" s="32">
        <v>3</v>
      </c>
      <c r="G50" s="32">
        <v>8</v>
      </c>
      <c r="H50" s="32">
        <v>3</v>
      </c>
      <c r="I50" s="32">
        <v>2</v>
      </c>
      <c r="J50" s="32">
        <v>0</v>
      </c>
      <c r="K50" s="32">
        <v>2</v>
      </c>
      <c r="L50" s="32">
        <v>1</v>
      </c>
      <c r="M50" s="32">
        <v>2</v>
      </c>
      <c r="N50" s="32">
        <v>7</v>
      </c>
      <c r="O50" s="32">
        <v>3</v>
      </c>
      <c r="P50" s="32">
        <v>4</v>
      </c>
      <c r="Q50" s="32">
        <v>3</v>
      </c>
      <c r="R50" s="32">
        <v>2</v>
      </c>
      <c r="S50" s="32">
        <v>0</v>
      </c>
      <c r="T50" s="32">
        <v>0</v>
      </c>
      <c r="U50" s="32">
        <f t="shared" si="1"/>
        <v>40</v>
      </c>
      <c r="V50" s="41"/>
      <c r="W50" s="254"/>
      <c r="X50" s="41"/>
    </row>
    <row r="51" spans="1:40" ht="15">
      <c r="A51" s="963"/>
      <c r="B51" s="256" t="s">
        <v>1099</v>
      </c>
      <c r="C51" s="32">
        <v>0</v>
      </c>
      <c r="D51" s="32">
        <v>0</v>
      </c>
      <c r="E51" s="32">
        <v>0</v>
      </c>
      <c r="F51" s="32">
        <v>0</v>
      </c>
      <c r="G51" s="32">
        <v>0</v>
      </c>
      <c r="H51" s="32">
        <v>0</v>
      </c>
      <c r="I51" s="32">
        <v>0</v>
      </c>
      <c r="J51" s="32">
        <v>0</v>
      </c>
      <c r="K51" s="32">
        <v>0</v>
      </c>
      <c r="L51" s="32">
        <v>0</v>
      </c>
      <c r="M51" s="32">
        <v>0</v>
      </c>
      <c r="N51" s="32">
        <v>0</v>
      </c>
      <c r="O51" s="32">
        <v>0</v>
      </c>
      <c r="P51" s="32">
        <v>0</v>
      </c>
      <c r="Q51" s="32">
        <v>0</v>
      </c>
      <c r="R51" s="32">
        <v>0</v>
      </c>
      <c r="S51" s="32">
        <v>0</v>
      </c>
      <c r="T51" s="32">
        <v>0</v>
      </c>
      <c r="U51" s="32">
        <f t="shared" si="1"/>
        <v>0</v>
      </c>
      <c r="V51" s="41"/>
      <c r="W51" s="254"/>
      <c r="X51" s="41"/>
    </row>
    <row r="52" spans="1:40" ht="15">
      <c r="A52" s="963"/>
      <c r="B52" s="256" t="s">
        <v>1100</v>
      </c>
      <c r="C52" s="32">
        <v>0</v>
      </c>
      <c r="D52" s="32">
        <v>0</v>
      </c>
      <c r="E52" s="32">
        <v>0</v>
      </c>
      <c r="F52" s="32">
        <v>0</v>
      </c>
      <c r="G52" s="32">
        <v>0</v>
      </c>
      <c r="H52" s="32">
        <v>0</v>
      </c>
      <c r="I52" s="32">
        <v>0</v>
      </c>
      <c r="J52" s="32">
        <v>0</v>
      </c>
      <c r="K52" s="32">
        <v>0</v>
      </c>
      <c r="L52" s="32">
        <v>0</v>
      </c>
      <c r="M52" s="32">
        <v>0</v>
      </c>
      <c r="N52" s="32">
        <v>0</v>
      </c>
      <c r="O52" s="32">
        <v>0</v>
      </c>
      <c r="P52" s="32">
        <v>0</v>
      </c>
      <c r="Q52" s="32">
        <v>0</v>
      </c>
      <c r="R52" s="32">
        <v>0</v>
      </c>
      <c r="S52" s="32">
        <v>0</v>
      </c>
      <c r="T52" s="32">
        <v>0</v>
      </c>
      <c r="U52" s="32">
        <f t="shared" si="1"/>
        <v>0</v>
      </c>
      <c r="V52" s="41"/>
      <c r="W52" s="254"/>
    </row>
    <row r="53" spans="1:40" ht="15">
      <c r="A53" s="963"/>
      <c r="B53" s="256" t="s">
        <v>1101</v>
      </c>
      <c r="C53" s="32">
        <v>58</v>
      </c>
      <c r="D53" s="32">
        <v>79</v>
      </c>
      <c r="E53" s="32">
        <v>211</v>
      </c>
      <c r="F53" s="32">
        <v>536</v>
      </c>
      <c r="G53" s="32">
        <v>679</v>
      </c>
      <c r="H53" s="32">
        <v>605</v>
      </c>
      <c r="I53" s="32">
        <v>418</v>
      </c>
      <c r="J53" s="32">
        <v>537</v>
      </c>
      <c r="K53" s="32">
        <v>539</v>
      </c>
      <c r="L53" s="32">
        <v>545</v>
      </c>
      <c r="M53" s="32">
        <v>668</v>
      </c>
      <c r="N53" s="32">
        <v>681</v>
      </c>
      <c r="O53" s="32">
        <v>635</v>
      </c>
      <c r="P53" s="32">
        <v>510</v>
      </c>
      <c r="Q53" s="32">
        <v>489</v>
      </c>
      <c r="R53" s="32">
        <v>237</v>
      </c>
      <c r="S53" s="32">
        <v>282</v>
      </c>
      <c r="T53" s="32">
        <v>0</v>
      </c>
      <c r="U53" s="32">
        <f t="shared" si="1"/>
        <v>7709</v>
      </c>
      <c r="V53" s="41"/>
      <c r="W53" s="254"/>
      <c r="X53" s="41"/>
    </row>
    <row r="54" spans="1:40" ht="13.5" customHeight="1">
      <c r="A54" s="963"/>
      <c r="B54" s="256"/>
      <c r="C54" s="31"/>
      <c r="D54" s="31"/>
      <c r="E54" s="31"/>
      <c r="F54" s="31"/>
      <c r="G54" s="31"/>
      <c r="H54" s="31"/>
      <c r="I54" s="31"/>
      <c r="J54" s="31"/>
      <c r="K54" s="31"/>
      <c r="L54" s="31"/>
      <c r="M54" s="31"/>
      <c r="N54" s="31"/>
      <c r="O54" s="31"/>
      <c r="P54" s="31"/>
      <c r="Q54" s="31"/>
      <c r="R54" s="31"/>
      <c r="S54" s="31"/>
      <c r="T54" s="31"/>
      <c r="U54" s="352"/>
      <c r="V54" s="41"/>
      <c r="W54" s="254"/>
      <c r="X54" s="44"/>
      <c r="Y54" s="44"/>
      <c r="Z54" s="44"/>
      <c r="AA54" s="44"/>
      <c r="AB54" s="44"/>
      <c r="AC54" s="44"/>
      <c r="AD54" s="44"/>
      <c r="AE54" s="44"/>
      <c r="AF54" s="44"/>
      <c r="AG54" s="44"/>
      <c r="AH54" s="44"/>
      <c r="AI54" s="44"/>
      <c r="AJ54" s="44"/>
      <c r="AK54" s="44"/>
      <c r="AL54" s="44"/>
      <c r="AM54" s="44"/>
      <c r="AN54" s="44"/>
    </row>
    <row r="55" spans="1:40" ht="15">
      <c r="A55" s="963"/>
      <c r="B55" s="251" t="s">
        <v>1102</v>
      </c>
      <c r="C55" s="352">
        <f>SUM(C56:C61)</f>
        <v>4425</v>
      </c>
      <c r="D55" s="352">
        <f t="shared" ref="D55:S55" si="5">SUM(D56:D61)</f>
        <v>1047</v>
      </c>
      <c r="E55" s="352">
        <f t="shared" si="5"/>
        <v>792</v>
      </c>
      <c r="F55" s="352">
        <f t="shared" si="5"/>
        <v>2022</v>
      </c>
      <c r="G55" s="352">
        <f t="shared" si="5"/>
        <v>2513</v>
      </c>
      <c r="H55" s="352">
        <f t="shared" si="5"/>
        <v>4277</v>
      </c>
      <c r="I55" s="352">
        <f t="shared" si="5"/>
        <v>2661</v>
      </c>
      <c r="J55" s="352">
        <f t="shared" si="5"/>
        <v>2403</v>
      </c>
      <c r="K55" s="352">
        <f t="shared" si="5"/>
        <v>5657</v>
      </c>
      <c r="L55" s="352">
        <f t="shared" si="5"/>
        <v>5844</v>
      </c>
      <c r="M55" s="352">
        <f t="shared" si="5"/>
        <v>7215</v>
      </c>
      <c r="N55" s="352">
        <f t="shared" si="5"/>
        <v>11378</v>
      </c>
      <c r="O55" s="352">
        <f t="shared" si="5"/>
        <v>13347</v>
      </c>
      <c r="P55" s="352">
        <f t="shared" si="5"/>
        <v>28263</v>
      </c>
      <c r="Q55" s="352">
        <f t="shared" si="5"/>
        <v>55015</v>
      </c>
      <c r="R55" s="352">
        <f t="shared" si="5"/>
        <v>68373</v>
      </c>
      <c r="S55" s="352">
        <f t="shared" si="5"/>
        <v>149692</v>
      </c>
      <c r="T55" s="352">
        <f>SUM(T56:T61)</f>
        <v>0</v>
      </c>
      <c r="U55" s="352">
        <f t="shared" si="1"/>
        <v>364924</v>
      </c>
      <c r="V55" s="327"/>
      <c r="W55" s="254"/>
      <c r="X55" s="41"/>
    </row>
    <row r="56" spans="1:40" ht="15">
      <c r="A56" s="963"/>
      <c r="B56" s="256" t="s">
        <v>1103</v>
      </c>
      <c r="C56" s="32">
        <v>3199</v>
      </c>
      <c r="D56" s="32">
        <v>728</v>
      </c>
      <c r="E56" s="32">
        <v>602</v>
      </c>
      <c r="F56" s="32">
        <v>1594</v>
      </c>
      <c r="G56" s="32">
        <v>1922</v>
      </c>
      <c r="H56" s="32">
        <v>1760</v>
      </c>
      <c r="I56" s="32">
        <v>1612</v>
      </c>
      <c r="J56" s="32">
        <v>1632</v>
      </c>
      <c r="K56" s="32">
        <v>2070</v>
      </c>
      <c r="L56" s="32">
        <v>2601</v>
      </c>
      <c r="M56" s="32">
        <v>3565</v>
      </c>
      <c r="N56" s="32">
        <v>4835</v>
      </c>
      <c r="O56" s="32">
        <v>5803</v>
      </c>
      <c r="P56" s="32">
        <v>6957</v>
      </c>
      <c r="Q56" s="32">
        <v>7058</v>
      </c>
      <c r="R56" s="32">
        <v>5613</v>
      </c>
      <c r="S56" s="32">
        <v>10118</v>
      </c>
      <c r="T56" s="32">
        <v>0</v>
      </c>
      <c r="U56" s="32">
        <f t="shared" si="1"/>
        <v>61669</v>
      </c>
      <c r="V56" s="41"/>
      <c r="W56" s="254"/>
      <c r="X56" s="41"/>
    </row>
    <row r="57" spans="1:40" ht="15">
      <c r="A57" s="963"/>
      <c r="B57" s="256" t="s">
        <v>1104</v>
      </c>
      <c r="C57" s="32">
        <v>791</v>
      </c>
      <c r="D57" s="32">
        <v>59</v>
      </c>
      <c r="E57" s="32">
        <v>42</v>
      </c>
      <c r="F57" s="32">
        <v>103</v>
      </c>
      <c r="G57" s="32">
        <v>119</v>
      </c>
      <c r="H57" s="32">
        <v>118</v>
      </c>
      <c r="I57" s="32">
        <v>129</v>
      </c>
      <c r="J57" s="32">
        <v>200</v>
      </c>
      <c r="K57" s="32">
        <v>185</v>
      </c>
      <c r="L57" s="32">
        <v>253</v>
      </c>
      <c r="M57" s="32">
        <v>400</v>
      </c>
      <c r="N57" s="32">
        <v>667</v>
      </c>
      <c r="O57" s="32">
        <v>942</v>
      </c>
      <c r="P57" s="32">
        <v>1235</v>
      </c>
      <c r="Q57" s="32">
        <v>1297</v>
      </c>
      <c r="R57" s="32">
        <v>1340</v>
      </c>
      <c r="S57" s="32">
        <v>2808</v>
      </c>
      <c r="T57" s="32">
        <v>0</v>
      </c>
      <c r="U57" s="32">
        <f t="shared" si="1"/>
        <v>10688</v>
      </c>
      <c r="V57" s="41"/>
      <c r="W57" s="254"/>
      <c r="X57" s="41"/>
    </row>
    <row r="58" spans="1:40" ht="15">
      <c r="A58" s="963"/>
      <c r="B58" s="256" t="s">
        <v>1105</v>
      </c>
      <c r="C58" s="32">
        <v>0</v>
      </c>
      <c r="D58" s="32">
        <v>0</v>
      </c>
      <c r="E58" s="32">
        <v>0</v>
      </c>
      <c r="F58" s="32">
        <v>119</v>
      </c>
      <c r="G58" s="32">
        <v>283</v>
      </c>
      <c r="H58" s="32">
        <v>2206</v>
      </c>
      <c r="I58" s="32">
        <v>359</v>
      </c>
      <c r="J58" s="32">
        <v>343</v>
      </c>
      <c r="K58" s="32">
        <v>3193</v>
      </c>
      <c r="L58" s="32">
        <v>2743</v>
      </c>
      <c r="M58" s="32">
        <v>2913</v>
      </c>
      <c r="N58" s="32">
        <v>5526</v>
      </c>
      <c r="O58" s="32">
        <v>4596</v>
      </c>
      <c r="P58" s="32">
        <v>3804</v>
      </c>
      <c r="Q58" s="32">
        <v>2621</v>
      </c>
      <c r="R58" s="32">
        <v>920</v>
      </c>
      <c r="S58" s="32">
        <v>918</v>
      </c>
      <c r="T58" s="32">
        <v>0</v>
      </c>
      <c r="U58" s="32">
        <f t="shared" si="1"/>
        <v>30544</v>
      </c>
      <c r="V58" s="41"/>
      <c r="W58" s="254"/>
      <c r="X58" s="41"/>
    </row>
    <row r="59" spans="1:40" ht="15">
      <c r="A59" s="963"/>
      <c r="B59" s="256" t="s">
        <v>1262</v>
      </c>
      <c r="C59" s="32">
        <v>0</v>
      </c>
      <c r="D59" s="32">
        <v>0</v>
      </c>
      <c r="E59" s="32">
        <v>0</v>
      </c>
      <c r="F59" s="32">
        <v>0</v>
      </c>
      <c r="G59" s="32">
        <v>0</v>
      </c>
      <c r="H59" s="32">
        <v>0</v>
      </c>
      <c r="I59" s="32">
        <v>363</v>
      </c>
      <c r="J59" s="32">
        <v>0</v>
      </c>
      <c r="K59" s="32">
        <v>0</v>
      </c>
      <c r="L59" s="32">
        <v>1</v>
      </c>
      <c r="M59" s="32">
        <v>0</v>
      </c>
      <c r="N59" s="32">
        <v>91</v>
      </c>
      <c r="O59" s="32">
        <v>1720</v>
      </c>
      <c r="P59" s="32">
        <v>15979</v>
      </c>
      <c r="Q59" s="32">
        <v>43687</v>
      </c>
      <c r="R59" s="32">
        <v>60280</v>
      </c>
      <c r="S59" s="32">
        <v>135330</v>
      </c>
      <c r="T59" s="32">
        <v>0</v>
      </c>
      <c r="U59" s="32">
        <f t="shared" si="1"/>
        <v>257451</v>
      </c>
      <c r="V59" s="41"/>
      <c r="W59" s="254"/>
      <c r="X59" s="41"/>
    </row>
    <row r="60" spans="1:40" ht="15">
      <c r="A60" s="963"/>
      <c r="B60" s="256" t="s">
        <v>1107</v>
      </c>
      <c r="C60" s="32">
        <v>162</v>
      </c>
      <c r="D60" s="32">
        <v>19</v>
      </c>
      <c r="E60" s="32">
        <v>3</v>
      </c>
      <c r="F60" s="32">
        <v>27</v>
      </c>
      <c r="G60" s="32">
        <v>9</v>
      </c>
      <c r="H60" s="32">
        <v>36</v>
      </c>
      <c r="I60" s="32">
        <v>64</v>
      </c>
      <c r="J60" s="32">
        <v>47</v>
      </c>
      <c r="K60" s="32">
        <v>64</v>
      </c>
      <c r="L60" s="32">
        <v>80</v>
      </c>
      <c r="M60" s="32">
        <v>101</v>
      </c>
      <c r="N60" s="32">
        <v>51</v>
      </c>
      <c r="O60" s="32">
        <v>48</v>
      </c>
      <c r="P60" s="32">
        <v>75</v>
      </c>
      <c r="Q60" s="32">
        <v>150</v>
      </c>
      <c r="R60" s="32">
        <v>91</v>
      </c>
      <c r="S60" s="32">
        <v>361</v>
      </c>
      <c r="T60" s="32">
        <v>0</v>
      </c>
      <c r="U60" s="32">
        <f t="shared" si="1"/>
        <v>1388</v>
      </c>
      <c r="V60" s="41"/>
      <c r="W60" s="254"/>
    </row>
    <row r="61" spans="1:40" ht="15">
      <c r="A61" s="963"/>
      <c r="B61" s="256" t="s">
        <v>1108</v>
      </c>
      <c r="C61" s="32">
        <v>273</v>
      </c>
      <c r="D61" s="32">
        <v>241</v>
      </c>
      <c r="E61" s="32">
        <v>145</v>
      </c>
      <c r="F61" s="32">
        <v>179</v>
      </c>
      <c r="G61" s="32">
        <v>180</v>
      </c>
      <c r="H61" s="32">
        <v>157</v>
      </c>
      <c r="I61" s="32">
        <v>134</v>
      </c>
      <c r="J61" s="32">
        <v>181</v>
      </c>
      <c r="K61" s="32">
        <v>145</v>
      </c>
      <c r="L61" s="32">
        <v>166</v>
      </c>
      <c r="M61" s="32">
        <v>236</v>
      </c>
      <c r="N61" s="32">
        <v>208</v>
      </c>
      <c r="O61" s="32">
        <v>238</v>
      </c>
      <c r="P61" s="32">
        <v>213</v>
      </c>
      <c r="Q61" s="32">
        <v>202</v>
      </c>
      <c r="R61" s="32">
        <v>129</v>
      </c>
      <c r="S61" s="32">
        <v>157</v>
      </c>
      <c r="T61" s="32">
        <v>0</v>
      </c>
      <c r="U61" s="32">
        <f t="shared" si="1"/>
        <v>3184</v>
      </c>
      <c r="V61" s="41"/>
      <c r="W61" s="254"/>
      <c r="X61" s="41"/>
    </row>
    <row r="62" spans="1:40" ht="6" customHeight="1">
      <c r="A62" s="963"/>
      <c r="B62" s="256"/>
      <c r="C62" s="32"/>
      <c r="D62" s="32"/>
      <c r="E62" s="32"/>
      <c r="F62" s="32"/>
      <c r="G62" s="32"/>
      <c r="H62" s="32"/>
      <c r="I62" s="32"/>
      <c r="J62" s="32"/>
      <c r="K62" s="32"/>
      <c r="L62" s="32"/>
      <c r="M62" s="32"/>
      <c r="N62" s="32"/>
      <c r="O62" s="32"/>
      <c r="P62" s="32"/>
      <c r="Q62" s="32"/>
      <c r="R62" s="32"/>
      <c r="S62" s="32"/>
      <c r="T62" s="32"/>
      <c r="U62" s="352"/>
      <c r="V62" s="41"/>
      <c r="W62" s="254"/>
      <c r="X62" s="41"/>
    </row>
    <row r="63" spans="1:40" ht="15">
      <c r="A63" s="963"/>
      <c r="B63" s="251" t="s">
        <v>1109</v>
      </c>
      <c r="C63" s="352">
        <f t="shared" ref="C63:T63" si="6">SUM(C64:C71)</f>
        <v>6799</v>
      </c>
      <c r="D63" s="352">
        <f t="shared" si="6"/>
        <v>6947</v>
      </c>
      <c r="E63" s="352">
        <f t="shared" si="6"/>
        <v>4188</v>
      </c>
      <c r="F63" s="352">
        <f t="shared" si="6"/>
        <v>4252</v>
      </c>
      <c r="G63" s="352">
        <f t="shared" si="6"/>
        <v>5514</v>
      </c>
      <c r="H63" s="352">
        <f t="shared" si="6"/>
        <v>5551</v>
      </c>
      <c r="I63" s="352">
        <f t="shared" si="6"/>
        <v>4852</v>
      </c>
      <c r="J63" s="352">
        <f t="shared" si="6"/>
        <v>5536</v>
      </c>
      <c r="K63" s="352">
        <f t="shared" si="6"/>
        <v>7102</v>
      </c>
      <c r="L63" s="352">
        <f t="shared" si="6"/>
        <v>8032</v>
      </c>
      <c r="M63" s="352">
        <f t="shared" si="6"/>
        <v>10834</v>
      </c>
      <c r="N63" s="352">
        <f t="shared" si="6"/>
        <v>28112</v>
      </c>
      <c r="O63" s="352">
        <f t="shared" si="6"/>
        <v>35096</v>
      </c>
      <c r="P63" s="352">
        <f t="shared" si="6"/>
        <v>43123</v>
      </c>
      <c r="Q63" s="352">
        <f t="shared" si="6"/>
        <v>40743</v>
      </c>
      <c r="R63" s="352">
        <f t="shared" si="6"/>
        <v>31286</v>
      </c>
      <c r="S63" s="352">
        <f t="shared" si="6"/>
        <v>43250</v>
      </c>
      <c r="T63" s="352">
        <f t="shared" si="6"/>
        <v>0</v>
      </c>
      <c r="U63" s="352">
        <f t="shared" si="1"/>
        <v>291217</v>
      </c>
      <c r="V63" s="327"/>
      <c r="W63" s="254"/>
      <c r="X63" s="41"/>
    </row>
    <row r="64" spans="1:40" ht="15">
      <c r="A64" s="963"/>
      <c r="B64" s="256" t="s">
        <v>1110</v>
      </c>
      <c r="C64" s="32">
        <v>162</v>
      </c>
      <c r="D64" s="32">
        <v>108</v>
      </c>
      <c r="E64" s="32">
        <v>57</v>
      </c>
      <c r="F64" s="32">
        <v>56</v>
      </c>
      <c r="G64" s="32">
        <v>58</v>
      </c>
      <c r="H64" s="32">
        <v>74</v>
      </c>
      <c r="I64" s="32">
        <v>58</v>
      </c>
      <c r="J64" s="32">
        <v>61</v>
      </c>
      <c r="K64" s="32">
        <v>89</v>
      </c>
      <c r="L64" s="32">
        <v>91</v>
      </c>
      <c r="M64" s="32">
        <v>135</v>
      </c>
      <c r="N64" s="32">
        <v>158</v>
      </c>
      <c r="O64" s="32">
        <v>162</v>
      </c>
      <c r="P64" s="32">
        <v>177</v>
      </c>
      <c r="Q64" s="32">
        <v>151</v>
      </c>
      <c r="R64" s="32">
        <v>112</v>
      </c>
      <c r="S64" s="32">
        <v>154</v>
      </c>
      <c r="T64" s="32">
        <v>0</v>
      </c>
      <c r="U64" s="32">
        <f t="shared" si="1"/>
        <v>1863</v>
      </c>
      <c r="V64" s="41"/>
      <c r="W64" s="254"/>
      <c r="X64" s="41"/>
    </row>
    <row r="65" spans="1:24" ht="15">
      <c r="A65" s="963"/>
      <c r="B65" s="256" t="s">
        <v>1248</v>
      </c>
      <c r="C65" s="32">
        <v>669</v>
      </c>
      <c r="D65" s="32">
        <v>2113</v>
      </c>
      <c r="E65" s="32">
        <v>1629</v>
      </c>
      <c r="F65" s="32">
        <v>836</v>
      </c>
      <c r="G65" s="32">
        <v>563</v>
      </c>
      <c r="H65" s="32">
        <v>573</v>
      </c>
      <c r="I65" s="32">
        <v>433</v>
      </c>
      <c r="J65" s="32">
        <v>550</v>
      </c>
      <c r="K65" s="32">
        <v>672</v>
      </c>
      <c r="L65" s="32">
        <v>793</v>
      </c>
      <c r="M65" s="32">
        <v>1137</v>
      </c>
      <c r="N65" s="32">
        <v>16926</v>
      </c>
      <c r="O65" s="32">
        <v>21695</v>
      </c>
      <c r="P65" s="32">
        <v>26113</v>
      </c>
      <c r="Q65" s="32">
        <v>23540</v>
      </c>
      <c r="R65" s="32">
        <v>15728</v>
      </c>
      <c r="S65" s="32">
        <v>13211</v>
      </c>
      <c r="T65" s="32">
        <v>0</v>
      </c>
      <c r="U65" s="32">
        <f t="shared" si="1"/>
        <v>127181</v>
      </c>
      <c r="V65" s="41"/>
      <c r="W65" s="254"/>
      <c r="X65" s="41"/>
    </row>
    <row r="66" spans="1:24" ht="15">
      <c r="A66" s="963"/>
      <c r="B66" s="256" t="s">
        <v>1249</v>
      </c>
      <c r="C66" s="32">
        <v>0</v>
      </c>
      <c r="D66" s="32">
        <v>0</v>
      </c>
      <c r="E66" s="32">
        <v>0</v>
      </c>
      <c r="F66" s="32">
        <v>0</v>
      </c>
      <c r="G66" s="32">
        <v>0</v>
      </c>
      <c r="H66" s="32">
        <v>0</v>
      </c>
      <c r="I66" s="32">
        <v>0</v>
      </c>
      <c r="J66" s="32">
        <v>0</v>
      </c>
      <c r="K66" s="32">
        <v>0</v>
      </c>
      <c r="L66" s="32">
        <v>0</v>
      </c>
      <c r="M66" s="32">
        <v>0</v>
      </c>
      <c r="N66" s="32">
        <v>2</v>
      </c>
      <c r="O66" s="32">
        <v>9</v>
      </c>
      <c r="P66" s="32">
        <v>1</v>
      </c>
      <c r="Q66" s="32">
        <v>0</v>
      </c>
      <c r="R66" s="32">
        <v>0</v>
      </c>
      <c r="S66" s="32">
        <v>0</v>
      </c>
      <c r="T66" s="32">
        <v>0</v>
      </c>
      <c r="U66" s="32">
        <f t="shared" si="1"/>
        <v>12</v>
      </c>
      <c r="V66" s="41"/>
      <c r="W66" s="254"/>
      <c r="X66" s="41"/>
    </row>
    <row r="67" spans="1:24" ht="15">
      <c r="A67" s="963"/>
      <c r="B67" s="256" t="s">
        <v>1113</v>
      </c>
      <c r="C67" s="32">
        <v>74</v>
      </c>
      <c r="D67" s="32">
        <v>0</v>
      </c>
      <c r="E67" s="32">
        <v>0</v>
      </c>
      <c r="F67" s="32">
        <v>0</v>
      </c>
      <c r="G67" s="32">
        <v>0</v>
      </c>
      <c r="H67" s="32">
        <v>0</v>
      </c>
      <c r="I67" s="32">
        <v>0</v>
      </c>
      <c r="J67" s="32">
        <v>0</v>
      </c>
      <c r="K67" s="32">
        <v>0</v>
      </c>
      <c r="L67" s="32">
        <v>0</v>
      </c>
      <c r="M67" s="32">
        <v>0</v>
      </c>
      <c r="N67" s="32">
        <v>0</v>
      </c>
      <c r="O67" s="32">
        <v>0</v>
      </c>
      <c r="P67" s="32">
        <v>0</v>
      </c>
      <c r="Q67" s="32">
        <v>0</v>
      </c>
      <c r="R67" s="32">
        <v>0</v>
      </c>
      <c r="S67" s="32">
        <v>0</v>
      </c>
      <c r="T67" s="32">
        <v>0</v>
      </c>
      <c r="U67" s="32">
        <f t="shared" si="1"/>
        <v>74</v>
      </c>
      <c r="V67" s="41"/>
      <c r="W67" s="254"/>
      <c r="X67" s="41"/>
    </row>
    <row r="68" spans="1:24" ht="15">
      <c r="A68" s="963"/>
      <c r="B68" s="256" t="s">
        <v>1263</v>
      </c>
      <c r="C68" s="32">
        <v>0</v>
      </c>
      <c r="D68" s="32">
        <v>0</v>
      </c>
      <c r="E68" s="32">
        <v>0</v>
      </c>
      <c r="F68" s="32">
        <v>0</v>
      </c>
      <c r="G68" s="32">
        <v>0</v>
      </c>
      <c r="H68" s="32">
        <v>0</v>
      </c>
      <c r="I68" s="32">
        <v>0</v>
      </c>
      <c r="J68" s="32">
        <v>0</v>
      </c>
      <c r="K68" s="32">
        <v>0</v>
      </c>
      <c r="L68" s="32">
        <v>0</v>
      </c>
      <c r="M68" s="32">
        <v>0</v>
      </c>
      <c r="N68" s="32">
        <v>0</v>
      </c>
      <c r="O68" s="32">
        <v>0</v>
      </c>
      <c r="P68" s="32">
        <v>0</v>
      </c>
      <c r="Q68" s="32">
        <v>0</v>
      </c>
      <c r="R68" s="32">
        <v>0</v>
      </c>
      <c r="S68" s="32">
        <v>0</v>
      </c>
      <c r="T68" s="32">
        <v>0</v>
      </c>
      <c r="U68" s="32">
        <f t="shared" si="1"/>
        <v>0</v>
      </c>
      <c r="V68" s="41"/>
      <c r="W68" s="254"/>
      <c r="X68" s="41"/>
    </row>
    <row r="69" spans="1:24" ht="15">
      <c r="A69" s="963"/>
      <c r="B69" s="256" t="s">
        <v>1115</v>
      </c>
      <c r="C69" s="32">
        <v>3089</v>
      </c>
      <c r="D69" s="32">
        <v>3584</v>
      </c>
      <c r="E69" s="32">
        <v>1316</v>
      </c>
      <c r="F69" s="32">
        <v>1976</v>
      </c>
      <c r="G69" s="32">
        <v>2264</v>
      </c>
      <c r="H69" s="32">
        <v>2377</v>
      </c>
      <c r="I69" s="32">
        <v>2021</v>
      </c>
      <c r="J69" s="32">
        <v>2163</v>
      </c>
      <c r="K69" s="32">
        <v>2217</v>
      </c>
      <c r="L69" s="32">
        <v>2454</v>
      </c>
      <c r="M69" s="32">
        <v>3171</v>
      </c>
      <c r="N69" s="32">
        <v>3369</v>
      </c>
      <c r="O69" s="32">
        <v>3290</v>
      </c>
      <c r="P69" s="32">
        <v>3466</v>
      </c>
      <c r="Q69" s="32">
        <v>3025</v>
      </c>
      <c r="R69" s="32">
        <v>2201</v>
      </c>
      <c r="S69" s="32">
        <v>1872</v>
      </c>
      <c r="T69" s="32">
        <v>0</v>
      </c>
      <c r="U69" s="32">
        <f t="shared" si="1"/>
        <v>43855</v>
      </c>
      <c r="V69" s="41"/>
      <c r="W69" s="254"/>
      <c r="X69" s="41"/>
    </row>
    <row r="70" spans="1:24" ht="15">
      <c r="A70" s="963"/>
      <c r="B70" s="256" t="s">
        <v>1117</v>
      </c>
      <c r="C70" s="32">
        <v>2277</v>
      </c>
      <c r="D70" s="32">
        <v>470</v>
      </c>
      <c r="E70" s="32">
        <v>250</v>
      </c>
      <c r="F70" s="32">
        <v>458</v>
      </c>
      <c r="G70" s="32">
        <v>1493</v>
      </c>
      <c r="H70" s="32">
        <v>1403</v>
      </c>
      <c r="I70" s="32">
        <v>1277</v>
      </c>
      <c r="J70" s="32">
        <v>1688</v>
      </c>
      <c r="K70" s="32">
        <v>2985</v>
      </c>
      <c r="L70" s="32">
        <v>3695</v>
      </c>
      <c r="M70" s="32">
        <v>5059</v>
      </c>
      <c r="N70" s="32">
        <v>6121</v>
      </c>
      <c r="O70" s="32">
        <v>7751</v>
      </c>
      <c r="P70" s="32">
        <v>9695</v>
      </c>
      <c r="Q70" s="32">
        <v>11175</v>
      </c>
      <c r="R70" s="32">
        <v>10737</v>
      </c>
      <c r="S70" s="32">
        <v>22273</v>
      </c>
      <c r="T70" s="32">
        <v>0</v>
      </c>
      <c r="U70" s="32">
        <f>SUM(C70:T70)</f>
        <v>88807</v>
      </c>
      <c r="V70" s="41"/>
      <c r="W70" s="254"/>
      <c r="X70" s="41"/>
    </row>
    <row r="71" spans="1:24" ht="15">
      <c r="A71" s="963"/>
      <c r="B71" s="256" t="s">
        <v>1116</v>
      </c>
      <c r="C71" s="32">
        <v>528</v>
      </c>
      <c r="D71" s="32">
        <v>672</v>
      </c>
      <c r="E71" s="32">
        <v>936</v>
      </c>
      <c r="F71" s="32">
        <v>926</v>
      </c>
      <c r="G71" s="32">
        <v>1136</v>
      </c>
      <c r="H71" s="32">
        <v>1124</v>
      </c>
      <c r="I71" s="32">
        <v>1063</v>
      </c>
      <c r="J71" s="32">
        <v>1074</v>
      </c>
      <c r="K71" s="32">
        <v>1139</v>
      </c>
      <c r="L71" s="32">
        <v>999</v>
      </c>
      <c r="M71" s="32">
        <v>1332</v>
      </c>
      <c r="N71" s="32">
        <v>1536</v>
      </c>
      <c r="O71" s="32">
        <v>2189</v>
      </c>
      <c r="P71" s="32">
        <v>3671</v>
      </c>
      <c r="Q71" s="32">
        <v>2852</v>
      </c>
      <c r="R71" s="32">
        <v>2508</v>
      </c>
      <c r="S71" s="32">
        <v>5740</v>
      </c>
      <c r="T71" s="32">
        <v>0</v>
      </c>
      <c r="U71" s="32">
        <f t="shared" si="1"/>
        <v>29425</v>
      </c>
      <c r="V71" s="41"/>
      <c r="W71" s="254"/>
    </row>
    <row r="72" spans="1:24">
      <c r="A72" s="456"/>
      <c r="B72" s="373"/>
      <c r="C72" s="70"/>
      <c r="D72" s="70"/>
      <c r="E72" s="70"/>
      <c r="F72" s="70"/>
      <c r="G72" s="70"/>
      <c r="H72" s="70"/>
      <c r="I72" s="70"/>
      <c r="J72" s="70"/>
      <c r="K72" s="70"/>
      <c r="L72" s="70"/>
      <c r="M72" s="70"/>
      <c r="N72" s="70"/>
      <c r="O72" s="70"/>
      <c r="P72" s="70"/>
      <c r="Q72" s="70"/>
      <c r="R72" s="70"/>
      <c r="S72" s="70"/>
      <c r="T72" s="70"/>
      <c r="U72" s="70"/>
      <c r="V72" s="41"/>
    </row>
    <row r="73" spans="1:24" ht="15">
      <c r="A73" s="439"/>
      <c r="B73" s="295" t="s">
        <v>26</v>
      </c>
      <c r="C73" s="352">
        <f t="shared" ref="C73:U73" si="7">+C63+C55+C38+C18+C13+C8</f>
        <v>1552882</v>
      </c>
      <c r="D73" s="352">
        <f t="shared" si="7"/>
        <v>783618</v>
      </c>
      <c r="E73" s="352">
        <f t="shared" si="7"/>
        <v>634811</v>
      </c>
      <c r="F73" s="352">
        <f t="shared" si="7"/>
        <v>842377</v>
      </c>
      <c r="G73" s="352">
        <f t="shared" si="7"/>
        <v>922570</v>
      </c>
      <c r="H73" s="352">
        <f t="shared" si="7"/>
        <v>911033</v>
      </c>
      <c r="I73" s="352">
        <f t="shared" si="7"/>
        <v>781573</v>
      </c>
      <c r="J73" s="352">
        <f t="shared" si="7"/>
        <v>831060</v>
      </c>
      <c r="K73" s="352">
        <f t="shared" si="7"/>
        <v>926216</v>
      </c>
      <c r="L73" s="352">
        <f t="shared" si="7"/>
        <v>1058127</v>
      </c>
      <c r="M73" s="352">
        <f t="shared" si="7"/>
        <v>1280718</v>
      </c>
      <c r="N73" s="352">
        <f t="shared" si="7"/>
        <v>1402045</v>
      </c>
      <c r="O73" s="352">
        <f t="shared" si="7"/>
        <v>1335159</v>
      </c>
      <c r="P73" s="352">
        <f t="shared" si="7"/>
        <v>1421178</v>
      </c>
      <c r="Q73" s="352">
        <f t="shared" si="7"/>
        <v>1293097</v>
      </c>
      <c r="R73" s="352">
        <f t="shared" si="7"/>
        <v>962600</v>
      </c>
      <c r="S73" s="352">
        <f t="shared" si="7"/>
        <v>1262291</v>
      </c>
      <c r="T73" s="352">
        <f t="shared" si="7"/>
        <v>27</v>
      </c>
      <c r="U73" s="352">
        <f t="shared" si="7"/>
        <v>18201382</v>
      </c>
      <c r="V73" s="41"/>
      <c r="W73" s="457"/>
    </row>
    <row r="75" spans="1:24" ht="15">
      <c r="A75" s="881" t="s">
        <v>1318</v>
      </c>
      <c r="B75" s="881"/>
      <c r="C75" s="881"/>
      <c r="D75" s="881"/>
      <c r="E75" s="881"/>
      <c r="F75" s="881"/>
      <c r="G75" s="881"/>
      <c r="H75" s="881"/>
      <c r="I75" s="881"/>
      <c r="J75" s="881"/>
      <c r="K75" s="881"/>
      <c r="L75" s="881"/>
      <c r="M75" s="881"/>
      <c r="N75" s="881"/>
      <c r="O75" s="881"/>
      <c r="P75" s="881"/>
      <c r="Q75" s="881"/>
      <c r="R75" s="881"/>
      <c r="S75" s="881"/>
      <c r="T75" s="881"/>
      <c r="U75" s="881"/>
    </row>
    <row r="76" spans="1:24">
      <c r="A76" s="912" t="s">
        <v>1256</v>
      </c>
      <c r="B76" s="912"/>
      <c r="C76" s="912"/>
      <c r="D76" s="912"/>
      <c r="E76" s="912"/>
      <c r="F76" s="912"/>
      <c r="G76" s="912"/>
      <c r="H76" s="912"/>
      <c r="I76" s="912"/>
      <c r="J76" s="912"/>
      <c r="K76" s="912"/>
      <c r="L76" s="912"/>
      <c r="M76" s="912"/>
      <c r="N76" s="912"/>
      <c r="O76" s="912"/>
      <c r="P76" s="912"/>
      <c r="Q76" s="912"/>
      <c r="R76" s="912"/>
      <c r="S76" s="912"/>
      <c r="T76" s="912"/>
      <c r="U76" s="912"/>
    </row>
    <row r="77" spans="1:24">
      <c r="A77" s="913" t="s">
        <v>1239</v>
      </c>
      <c r="B77" s="913"/>
      <c r="C77" s="913"/>
      <c r="D77" s="913"/>
      <c r="E77" s="913"/>
      <c r="F77" s="913"/>
      <c r="G77" s="913"/>
      <c r="H77" s="913"/>
      <c r="I77" s="913"/>
      <c r="J77" s="913"/>
      <c r="K77" s="913"/>
      <c r="L77" s="913"/>
      <c r="M77" s="913"/>
      <c r="N77" s="913"/>
      <c r="O77" s="913"/>
      <c r="P77" s="913"/>
      <c r="Q77" s="913"/>
      <c r="R77" s="913"/>
      <c r="S77" s="913"/>
      <c r="T77" s="913"/>
      <c r="U77" s="913"/>
    </row>
    <row r="78" spans="1:24">
      <c r="A78" s="912" t="s">
        <v>1261</v>
      </c>
      <c r="B78" s="912"/>
      <c r="C78" s="912"/>
      <c r="D78" s="912"/>
      <c r="E78" s="912"/>
      <c r="F78" s="912"/>
      <c r="G78" s="912"/>
      <c r="H78" s="912"/>
      <c r="I78" s="912"/>
      <c r="J78" s="912"/>
      <c r="K78" s="912"/>
      <c r="L78" s="912"/>
      <c r="M78" s="912"/>
      <c r="N78" s="912"/>
      <c r="O78" s="912"/>
      <c r="P78" s="912"/>
      <c r="Q78" s="912"/>
      <c r="R78" s="912"/>
      <c r="S78" s="912"/>
      <c r="T78" s="912"/>
      <c r="U78" s="912"/>
    </row>
    <row r="79" spans="1:24">
      <c r="A79" s="953" t="s">
        <v>1131</v>
      </c>
      <c r="B79" s="953"/>
      <c r="C79" s="953"/>
      <c r="D79" s="953"/>
      <c r="E79" s="953"/>
      <c r="F79" s="953"/>
      <c r="G79" s="953"/>
      <c r="H79" s="953"/>
      <c r="I79" s="953"/>
      <c r="J79" s="953"/>
      <c r="K79" s="953"/>
      <c r="L79" s="953"/>
      <c r="M79" s="953"/>
      <c r="N79" s="953"/>
      <c r="O79" s="953"/>
      <c r="P79" s="953"/>
      <c r="Q79" s="953"/>
      <c r="R79" s="953"/>
      <c r="S79" s="953"/>
      <c r="T79" s="953"/>
      <c r="U79" s="953"/>
    </row>
    <row r="80" spans="1:24" ht="15" thickBot="1">
      <c r="A80" s="144"/>
      <c r="B80" s="144"/>
      <c r="C80" s="144"/>
      <c r="D80" s="144"/>
      <c r="E80" s="144"/>
      <c r="F80" s="144"/>
      <c r="G80" s="144"/>
      <c r="H80" s="144"/>
      <c r="I80" s="144"/>
      <c r="J80" s="144"/>
      <c r="K80" s="144"/>
      <c r="L80" s="144"/>
      <c r="M80" s="144"/>
      <c r="N80" s="144"/>
      <c r="O80" s="144"/>
      <c r="P80" s="144"/>
      <c r="Q80" s="144"/>
      <c r="R80" s="144"/>
      <c r="S80" s="144"/>
      <c r="T80" s="144"/>
      <c r="U80" s="144"/>
    </row>
    <row r="81" spans="1:43">
      <c r="A81" s="964" t="s">
        <v>1240</v>
      </c>
      <c r="B81" s="959" t="s">
        <v>1252</v>
      </c>
      <c r="C81" s="961" t="s">
        <v>1242</v>
      </c>
      <c r="D81" s="961"/>
      <c r="E81" s="961"/>
      <c r="F81" s="961"/>
      <c r="G81" s="961"/>
      <c r="H81" s="961"/>
      <c r="I81" s="961"/>
      <c r="J81" s="961"/>
      <c r="K81" s="961"/>
      <c r="L81" s="961"/>
      <c r="M81" s="961"/>
      <c r="N81" s="961"/>
      <c r="O81" s="961"/>
      <c r="P81" s="961"/>
      <c r="Q81" s="961"/>
      <c r="R81" s="961"/>
      <c r="S81" s="961"/>
      <c r="T81" s="453"/>
      <c r="U81" s="959" t="s">
        <v>108</v>
      </c>
      <c r="W81" s="44"/>
      <c r="X81" s="41"/>
    </row>
    <row r="82" spans="1:43">
      <c r="A82" s="965"/>
      <c r="B82" s="960"/>
      <c r="C82" s="454" t="s">
        <v>1243</v>
      </c>
      <c r="D82" s="454" t="s">
        <v>1244</v>
      </c>
      <c r="E82" s="454" t="s">
        <v>11</v>
      </c>
      <c r="F82" s="454" t="s">
        <v>12</v>
      </c>
      <c r="G82" s="454" t="s">
        <v>13</v>
      </c>
      <c r="H82" s="454" t="s">
        <v>14</v>
      </c>
      <c r="I82" s="454" t="s">
        <v>15</v>
      </c>
      <c r="J82" s="454" t="s">
        <v>16</v>
      </c>
      <c r="K82" s="454" t="s">
        <v>17</v>
      </c>
      <c r="L82" s="454" t="s">
        <v>18</v>
      </c>
      <c r="M82" s="454" t="s">
        <v>19</v>
      </c>
      <c r="N82" s="454" t="s">
        <v>20</v>
      </c>
      <c r="O82" s="454" t="s">
        <v>21</v>
      </c>
      <c r="P82" s="454" t="s">
        <v>22</v>
      </c>
      <c r="Q82" s="454" t="s">
        <v>23</v>
      </c>
      <c r="R82" s="454" t="s">
        <v>24</v>
      </c>
      <c r="S82" s="454" t="s">
        <v>867</v>
      </c>
      <c r="T82" s="455" t="s">
        <v>1245</v>
      </c>
      <c r="U82" s="960"/>
      <c r="W82" s="44"/>
      <c r="X82" s="41"/>
    </row>
    <row r="83" spans="1:43" ht="15" customHeight="1">
      <c r="A83" s="962" t="s">
        <v>8</v>
      </c>
      <c r="B83" s="251" t="s">
        <v>1059</v>
      </c>
      <c r="C83" s="350">
        <f>SUM(C84:C86)</f>
        <v>12840155.389999999</v>
      </c>
      <c r="D83" s="350">
        <f t="shared" ref="D83:T83" si="8">SUM(D84:D86)</f>
        <v>5943546.6399999997</v>
      </c>
      <c r="E83" s="350">
        <f t="shared" si="8"/>
        <v>3884209.16</v>
      </c>
      <c r="F83" s="350">
        <f t="shared" si="8"/>
        <v>3798306.84</v>
      </c>
      <c r="G83" s="350">
        <f t="shared" si="8"/>
        <v>4144870.24</v>
      </c>
      <c r="H83" s="350">
        <f t="shared" si="8"/>
        <v>4241398.1499999994</v>
      </c>
      <c r="I83" s="350">
        <f t="shared" si="8"/>
        <v>3552718.45</v>
      </c>
      <c r="J83" s="350">
        <f t="shared" si="8"/>
        <v>3465513.36</v>
      </c>
      <c r="K83" s="350">
        <f t="shared" si="8"/>
        <v>3504628.76</v>
      </c>
      <c r="L83" s="350">
        <f t="shared" si="8"/>
        <v>3887726.12</v>
      </c>
      <c r="M83" s="350">
        <f t="shared" si="8"/>
        <v>4510396.57</v>
      </c>
      <c r="N83" s="350">
        <f t="shared" si="8"/>
        <v>4648834.54</v>
      </c>
      <c r="O83" s="350">
        <f t="shared" si="8"/>
        <v>4302532.51</v>
      </c>
      <c r="P83" s="350">
        <f t="shared" si="8"/>
        <v>4462972</v>
      </c>
      <c r="Q83" s="350">
        <f t="shared" si="8"/>
        <v>3982982.4400000004</v>
      </c>
      <c r="R83" s="350">
        <f t="shared" si="8"/>
        <v>2898229.2600000002</v>
      </c>
      <c r="S83" s="350">
        <f t="shared" si="8"/>
        <v>3407233.03</v>
      </c>
      <c r="T83" s="350">
        <f t="shared" si="8"/>
        <v>204.19</v>
      </c>
      <c r="U83" s="350">
        <f>SUM(C83:T83)</f>
        <v>77476457.649999991</v>
      </c>
      <c r="V83" s="327"/>
      <c r="W83" s="254"/>
      <c r="X83" s="254"/>
      <c r="Y83" s="254"/>
      <c r="Z83" s="254"/>
      <c r="AA83" s="254"/>
      <c r="AB83" s="254"/>
      <c r="AC83" s="254"/>
      <c r="AD83" s="254"/>
      <c r="AE83" s="254"/>
      <c r="AF83" s="254"/>
      <c r="AG83" s="254"/>
      <c r="AH83" s="254"/>
      <c r="AI83" s="254"/>
      <c r="AJ83" s="254"/>
      <c r="AK83" s="254"/>
      <c r="AL83" s="254"/>
      <c r="AM83" s="254"/>
      <c r="AN83" s="254"/>
      <c r="AO83" s="254"/>
      <c r="AP83" s="254"/>
      <c r="AQ83" s="254"/>
    </row>
    <row r="84" spans="1:43" ht="15">
      <c r="A84" s="963"/>
      <c r="B84" s="256" t="s">
        <v>1060</v>
      </c>
      <c r="C84" s="32">
        <v>12771869.609999999</v>
      </c>
      <c r="D84" s="32">
        <v>5934672.1799999997</v>
      </c>
      <c r="E84" s="32">
        <v>3878569.26</v>
      </c>
      <c r="F84" s="32">
        <v>3790551.29</v>
      </c>
      <c r="G84" s="32">
        <v>4134239.45</v>
      </c>
      <c r="H84" s="32">
        <v>4230627.58</v>
      </c>
      <c r="I84" s="32">
        <v>3541976.29</v>
      </c>
      <c r="J84" s="32">
        <v>3456744.44</v>
      </c>
      <c r="K84" s="32">
        <v>3492397.71</v>
      </c>
      <c r="L84" s="32">
        <v>3872187.86</v>
      </c>
      <c r="M84" s="32">
        <v>4488428.43</v>
      </c>
      <c r="N84" s="32">
        <v>4620048.41</v>
      </c>
      <c r="O84" s="32">
        <v>4269538.22</v>
      </c>
      <c r="P84" s="32">
        <v>4411115.29</v>
      </c>
      <c r="Q84" s="32">
        <v>3926933.35</v>
      </c>
      <c r="R84" s="32">
        <v>2840590.14</v>
      </c>
      <c r="S84" s="32">
        <v>3252662.34</v>
      </c>
      <c r="T84" s="32">
        <v>172.93</v>
      </c>
      <c r="U84" s="33">
        <f t="shared" ref="U84:U147" si="9">SUM(C84:T84)</f>
        <v>76913324.780000001</v>
      </c>
      <c r="V84" s="41"/>
      <c r="W84" s="254"/>
      <c r="X84" s="44"/>
      <c r="Y84" s="44"/>
      <c r="Z84" s="44"/>
      <c r="AA84" s="44"/>
      <c r="AB84" s="44"/>
      <c r="AC84" s="44"/>
      <c r="AD84" s="44"/>
      <c r="AE84" s="44"/>
      <c r="AF84" s="44"/>
      <c r="AG84" s="44"/>
      <c r="AH84" s="44"/>
      <c r="AI84" s="44"/>
      <c r="AJ84" s="44"/>
      <c r="AK84" s="44"/>
      <c r="AL84" s="44"/>
      <c r="AM84" s="44"/>
      <c r="AN84" s="44"/>
      <c r="AO84" s="44"/>
      <c r="AP84" s="44"/>
      <c r="AQ84" s="44"/>
    </row>
    <row r="85" spans="1:43" ht="15">
      <c r="A85" s="963"/>
      <c r="B85" s="256" t="s">
        <v>1061</v>
      </c>
      <c r="C85" s="32">
        <v>2173.09</v>
      </c>
      <c r="D85" s="32">
        <v>1183.42</v>
      </c>
      <c r="E85" s="32">
        <v>1810.91</v>
      </c>
      <c r="F85" s="32">
        <v>1444.17</v>
      </c>
      <c r="G85" s="32">
        <v>1441.16</v>
      </c>
      <c r="H85" s="32">
        <v>1195.6400000000001</v>
      </c>
      <c r="I85" s="32">
        <v>925.25</v>
      </c>
      <c r="J85" s="32">
        <v>1783.48</v>
      </c>
      <c r="K85" s="32">
        <v>1382.29</v>
      </c>
      <c r="L85" s="32">
        <v>1698.58</v>
      </c>
      <c r="M85" s="32">
        <v>2480.5300000000002</v>
      </c>
      <c r="N85" s="32">
        <v>3530.87</v>
      </c>
      <c r="O85" s="32">
        <v>3890.71</v>
      </c>
      <c r="P85" s="32">
        <v>6248.51</v>
      </c>
      <c r="Q85" s="32">
        <v>6245.87</v>
      </c>
      <c r="R85" s="32">
        <v>8720.7199999999993</v>
      </c>
      <c r="S85" s="32">
        <v>42126.34</v>
      </c>
      <c r="T85" s="32">
        <v>31.26</v>
      </c>
      <c r="U85" s="33">
        <f t="shared" si="9"/>
        <v>88312.8</v>
      </c>
      <c r="V85" s="41"/>
      <c r="W85" s="254"/>
      <c r="X85" s="44"/>
      <c r="Y85" s="44"/>
      <c r="Z85" s="44"/>
      <c r="AA85" s="44"/>
      <c r="AB85" s="44"/>
      <c r="AC85" s="44"/>
      <c r="AD85" s="44"/>
      <c r="AE85" s="44"/>
      <c r="AF85" s="44"/>
      <c r="AG85" s="44"/>
      <c r="AH85" s="44"/>
      <c r="AI85" s="44"/>
      <c r="AJ85" s="44"/>
      <c r="AK85" s="44"/>
      <c r="AL85" s="44"/>
      <c r="AM85" s="44"/>
      <c r="AN85" s="44"/>
      <c r="AO85" s="44"/>
      <c r="AP85" s="44"/>
      <c r="AQ85" s="44"/>
    </row>
    <row r="86" spans="1:43" ht="15">
      <c r="A86" s="963"/>
      <c r="B86" s="256" t="s">
        <v>1062</v>
      </c>
      <c r="C86" s="32">
        <v>66112.69</v>
      </c>
      <c r="D86" s="32">
        <v>7691.04</v>
      </c>
      <c r="E86" s="32">
        <v>3828.99</v>
      </c>
      <c r="F86" s="32">
        <v>6311.38</v>
      </c>
      <c r="G86" s="32">
        <v>9189.6299999999992</v>
      </c>
      <c r="H86" s="32">
        <v>9574.93</v>
      </c>
      <c r="I86" s="32">
        <v>9816.91</v>
      </c>
      <c r="J86" s="32">
        <v>6985.44</v>
      </c>
      <c r="K86" s="32">
        <v>10848.76</v>
      </c>
      <c r="L86" s="32">
        <v>13839.68</v>
      </c>
      <c r="M86" s="32">
        <v>19487.61</v>
      </c>
      <c r="N86" s="32">
        <v>25255.26</v>
      </c>
      <c r="O86" s="32">
        <v>29103.58</v>
      </c>
      <c r="P86" s="32">
        <v>45608.2</v>
      </c>
      <c r="Q86" s="32">
        <v>49803.22</v>
      </c>
      <c r="R86" s="32">
        <v>48918.400000000001</v>
      </c>
      <c r="S86" s="32">
        <v>112444.35</v>
      </c>
      <c r="T86" s="32">
        <v>0</v>
      </c>
      <c r="U86" s="33">
        <f t="shared" si="9"/>
        <v>474820.07000000007</v>
      </c>
      <c r="V86" s="41"/>
      <c r="W86" s="254"/>
      <c r="X86" s="44"/>
      <c r="Y86" s="44"/>
      <c r="Z86" s="44"/>
      <c r="AA86" s="44"/>
      <c r="AB86" s="44"/>
      <c r="AC86" s="44"/>
      <c r="AD86" s="44"/>
      <c r="AE86" s="44"/>
      <c r="AF86" s="44"/>
      <c r="AG86" s="44"/>
      <c r="AH86" s="44"/>
      <c r="AI86" s="44"/>
      <c r="AJ86" s="44"/>
      <c r="AK86" s="44"/>
      <c r="AL86" s="44"/>
      <c r="AM86" s="44"/>
      <c r="AN86" s="44"/>
      <c r="AO86" s="44"/>
      <c r="AP86" s="44"/>
      <c r="AQ86" s="44"/>
    </row>
    <row r="87" spans="1:43" ht="6" customHeight="1">
      <c r="A87" s="963"/>
      <c r="B87" s="256"/>
      <c r="C87" s="31"/>
      <c r="D87" s="31"/>
      <c r="E87" s="31"/>
      <c r="F87" s="31"/>
      <c r="G87" s="31"/>
      <c r="H87" s="31"/>
      <c r="I87" s="31"/>
      <c r="J87" s="31"/>
      <c r="K87" s="31"/>
      <c r="L87" s="31"/>
      <c r="M87" s="31"/>
      <c r="N87" s="31"/>
      <c r="O87" s="31"/>
      <c r="P87" s="31"/>
      <c r="Q87" s="31"/>
      <c r="R87" s="31"/>
      <c r="S87" s="31"/>
      <c r="T87" s="31"/>
      <c r="U87" s="33">
        <f t="shared" si="9"/>
        <v>0</v>
      </c>
      <c r="V87" s="41"/>
      <c r="W87" s="254"/>
      <c r="X87" s="44"/>
      <c r="Y87" s="44"/>
      <c r="Z87" s="44"/>
      <c r="AA87" s="44"/>
      <c r="AB87" s="44"/>
      <c r="AC87" s="44"/>
      <c r="AD87" s="44"/>
      <c r="AE87" s="44"/>
      <c r="AF87" s="44"/>
      <c r="AG87" s="44"/>
      <c r="AH87" s="44"/>
      <c r="AI87" s="44"/>
      <c r="AJ87" s="44"/>
      <c r="AK87" s="44"/>
      <c r="AL87" s="44"/>
      <c r="AM87" s="44"/>
      <c r="AN87" s="44"/>
      <c r="AO87" s="44"/>
      <c r="AP87" s="44"/>
      <c r="AQ87" s="44"/>
    </row>
    <row r="88" spans="1:43" ht="15">
      <c r="A88" s="963"/>
      <c r="B88" s="251" t="s">
        <v>1063</v>
      </c>
      <c r="C88" s="350">
        <f>SUM(C89:C91)</f>
        <v>3026037.4299999997</v>
      </c>
      <c r="D88" s="350">
        <f t="shared" ref="D88:T88" si="10">SUM(D89:D91)</f>
        <v>1834852.57</v>
      </c>
      <c r="E88" s="350">
        <f t="shared" si="10"/>
        <v>2113623.7200000002</v>
      </c>
      <c r="F88" s="350">
        <f t="shared" si="10"/>
        <v>3482356.02</v>
      </c>
      <c r="G88" s="350">
        <f t="shared" si="10"/>
        <v>3792218.41</v>
      </c>
      <c r="H88" s="350">
        <f t="shared" si="10"/>
        <v>3706162.61</v>
      </c>
      <c r="I88" s="350">
        <f t="shared" si="10"/>
        <v>3317313.76</v>
      </c>
      <c r="J88" s="350">
        <f t="shared" si="10"/>
        <v>3662772.04</v>
      </c>
      <c r="K88" s="350">
        <f t="shared" si="10"/>
        <v>4250638.8400000008</v>
      </c>
      <c r="L88" s="350">
        <f t="shared" si="10"/>
        <v>4950663.01</v>
      </c>
      <c r="M88" s="350">
        <f t="shared" si="10"/>
        <v>6182965.6500000004</v>
      </c>
      <c r="N88" s="350">
        <f t="shared" si="10"/>
        <v>6762229.5099999998</v>
      </c>
      <c r="O88" s="350">
        <f t="shared" si="10"/>
        <v>6596856.1999999993</v>
      </c>
      <c r="P88" s="350">
        <f t="shared" si="10"/>
        <v>6981479.1000000006</v>
      </c>
      <c r="Q88" s="350">
        <f t="shared" si="10"/>
        <v>6326006.2699999996</v>
      </c>
      <c r="R88" s="350">
        <f t="shared" si="10"/>
        <v>4592296.1399999997</v>
      </c>
      <c r="S88" s="350">
        <f t="shared" si="10"/>
        <v>5406184.3899999997</v>
      </c>
      <c r="T88" s="350">
        <f t="shared" si="10"/>
        <v>63.050000000000004</v>
      </c>
      <c r="U88" s="350">
        <f t="shared" si="9"/>
        <v>76984718.719999999</v>
      </c>
      <c r="V88" s="327"/>
      <c r="W88" s="254"/>
      <c r="X88" s="254"/>
      <c r="Y88" s="254"/>
      <c r="Z88" s="254"/>
      <c r="AA88" s="254"/>
      <c r="AB88" s="254"/>
      <c r="AC88" s="254"/>
      <c r="AD88" s="254"/>
      <c r="AE88" s="254"/>
      <c r="AF88" s="254"/>
      <c r="AG88" s="254"/>
      <c r="AH88" s="254"/>
      <c r="AI88" s="254"/>
      <c r="AJ88" s="254"/>
      <c r="AK88" s="254"/>
      <c r="AL88" s="254"/>
      <c r="AM88" s="254"/>
      <c r="AN88" s="254"/>
      <c r="AO88" s="254"/>
      <c r="AP88" s="254"/>
      <c r="AQ88" s="254"/>
    </row>
    <row r="89" spans="1:43" ht="15">
      <c r="A89" s="963"/>
      <c r="B89" s="256" t="s">
        <v>1064</v>
      </c>
      <c r="C89" s="32">
        <v>1470822.46</v>
      </c>
      <c r="D89" s="32">
        <v>908046.63</v>
      </c>
      <c r="E89" s="32">
        <v>946790.99</v>
      </c>
      <c r="F89" s="32">
        <v>1321400.4099999999</v>
      </c>
      <c r="G89" s="32">
        <v>1337287.6599999999</v>
      </c>
      <c r="H89" s="32">
        <v>1273035.29</v>
      </c>
      <c r="I89" s="32">
        <v>1145773.76</v>
      </c>
      <c r="J89" s="32">
        <v>1251417.01</v>
      </c>
      <c r="K89" s="32">
        <v>1551362.2</v>
      </c>
      <c r="L89" s="32">
        <v>1891218.99</v>
      </c>
      <c r="M89" s="32">
        <v>2392139.4300000002</v>
      </c>
      <c r="N89" s="32">
        <v>2632867.23</v>
      </c>
      <c r="O89" s="32">
        <v>2573058.89</v>
      </c>
      <c r="P89" s="32">
        <v>2756128.2</v>
      </c>
      <c r="Q89" s="32">
        <v>2457973.11</v>
      </c>
      <c r="R89" s="32">
        <v>1759186.89</v>
      </c>
      <c r="S89" s="32">
        <v>2262002.25</v>
      </c>
      <c r="T89" s="32">
        <v>54.84</v>
      </c>
      <c r="U89" s="33">
        <f t="shared" si="9"/>
        <v>29930566.239999998</v>
      </c>
      <c r="V89" s="41"/>
      <c r="W89" s="254"/>
      <c r="X89" s="44"/>
      <c r="Y89" s="44"/>
      <c r="Z89" s="44"/>
      <c r="AA89" s="44"/>
      <c r="AB89" s="44"/>
      <c r="AC89" s="44"/>
      <c r="AD89" s="44"/>
      <c r="AE89" s="44"/>
      <c r="AF89" s="44"/>
      <c r="AG89" s="44"/>
      <c r="AH89" s="44"/>
      <c r="AI89" s="44"/>
      <c r="AJ89" s="44"/>
      <c r="AK89" s="44"/>
      <c r="AL89" s="44"/>
      <c r="AM89" s="44"/>
      <c r="AN89" s="44"/>
      <c r="AO89" s="44"/>
      <c r="AP89" s="44"/>
      <c r="AQ89" s="44"/>
    </row>
    <row r="90" spans="1:43" ht="15">
      <c r="A90" s="963"/>
      <c r="B90" s="256" t="s">
        <v>1065</v>
      </c>
      <c r="C90" s="32">
        <v>1545205.47</v>
      </c>
      <c r="D90" s="32">
        <v>910241.35</v>
      </c>
      <c r="E90" s="32">
        <v>1142781.77</v>
      </c>
      <c r="F90" s="32">
        <v>2104997.09</v>
      </c>
      <c r="G90" s="32">
        <v>2382489.63</v>
      </c>
      <c r="H90" s="32">
        <v>2353231.5299999998</v>
      </c>
      <c r="I90" s="32">
        <v>2095246.67</v>
      </c>
      <c r="J90" s="32">
        <v>2322766.2000000002</v>
      </c>
      <c r="K90" s="32">
        <v>2586006.2400000002</v>
      </c>
      <c r="L90" s="32">
        <v>2924747.13</v>
      </c>
      <c r="M90" s="32">
        <v>3591974.11</v>
      </c>
      <c r="N90" s="32">
        <v>3879789.73</v>
      </c>
      <c r="O90" s="32">
        <v>3727840.04</v>
      </c>
      <c r="P90" s="32">
        <v>3886043.37</v>
      </c>
      <c r="Q90" s="32">
        <v>3565025.03</v>
      </c>
      <c r="R90" s="32">
        <v>2623960.2799999998</v>
      </c>
      <c r="S90" s="32">
        <v>2943462.18</v>
      </c>
      <c r="T90" s="32">
        <v>0</v>
      </c>
      <c r="U90" s="33">
        <f t="shared" si="9"/>
        <v>44585807.82</v>
      </c>
      <c r="V90" s="41"/>
      <c r="W90" s="254"/>
      <c r="X90" s="44"/>
      <c r="Y90" s="44"/>
      <c r="Z90" s="44"/>
      <c r="AA90" s="44"/>
      <c r="AB90" s="44"/>
      <c r="AC90" s="44"/>
      <c r="AD90" s="44"/>
      <c r="AE90" s="44"/>
      <c r="AF90" s="44"/>
      <c r="AG90" s="44"/>
      <c r="AH90" s="44"/>
      <c r="AI90" s="44"/>
      <c r="AJ90" s="44"/>
      <c r="AK90" s="44"/>
      <c r="AL90" s="44"/>
      <c r="AM90" s="44"/>
      <c r="AN90" s="44"/>
      <c r="AO90" s="44"/>
      <c r="AP90" s="44"/>
      <c r="AQ90" s="44"/>
    </row>
    <row r="91" spans="1:43" ht="15">
      <c r="A91" s="963"/>
      <c r="B91" s="256" t="s">
        <v>1066</v>
      </c>
      <c r="C91" s="32">
        <v>10009.5</v>
      </c>
      <c r="D91" s="32">
        <v>16564.59</v>
      </c>
      <c r="E91" s="32">
        <v>24050.959999999999</v>
      </c>
      <c r="F91" s="32">
        <v>55958.52</v>
      </c>
      <c r="G91" s="32">
        <v>72441.119999999995</v>
      </c>
      <c r="H91" s="32">
        <v>79895.789999999994</v>
      </c>
      <c r="I91" s="32">
        <v>76293.33</v>
      </c>
      <c r="J91" s="32">
        <v>88588.83</v>
      </c>
      <c r="K91" s="32">
        <v>113270.39999999999</v>
      </c>
      <c r="L91" s="32">
        <v>134696.89000000001</v>
      </c>
      <c r="M91" s="32">
        <v>198852.11</v>
      </c>
      <c r="N91" s="32">
        <v>249572.55</v>
      </c>
      <c r="O91" s="32">
        <v>295957.27</v>
      </c>
      <c r="P91" s="32">
        <v>339307.53</v>
      </c>
      <c r="Q91" s="32">
        <v>303008.13</v>
      </c>
      <c r="R91" s="32">
        <v>209148.97</v>
      </c>
      <c r="S91" s="32">
        <v>200719.96</v>
      </c>
      <c r="T91" s="32">
        <v>8.2100000000000009</v>
      </c>
      <c r="U91" s="33">
        <f t="shared" si="9"/>
        <v>2468344.66</v>
      </c>
      <c r="V91" s="41"/>
      <c r="W91" s="254"/>
      <c r="X91" s="44"/>
      <c r="Y91" s="44"/>
      <c r="Z91" s="44"/>
      <c r="AA91" s="44"/>
      <c r="AB91" s="44"/>
      <c r="AC91" s="44"/>
      <c r="AD91" s="44"/>
      <c r="AE91" s="44"/>
      <c r="AF91" s="44"/>
      <c r="AG91" s="44"/>
      <c r="AH91" s="44"/>
      <c r="AI91" s="44"/>
      <c r="AJ91" s="44"/>
      <c r="AK91" s="44"/>
      <c r="AL91" s="44"/>
      <c r="AM91" s="44"/>
      <c r="AN91" s="44"/>
      <c r="AO91" s="44"/>
      <c r="AP91" s="44"/>
      <c r="AQ91" s="44"/>
    </row>
    <row r="92" spans="1:43" ht="6" customHeight="1">
      <c r="A92" s="963"/>
      <c r="B92" s="256"/>
      <c r="C92" s="31"/>
      <c r="D92" s="31"/>
      <c r="E92" s="31"/>
      <c r="F92" s="31"/>
      <c r="G92" s="31"/>
      <c r="H92" s="31"/>
      <c r="I92" s="31"/>
      <c r="J92" s="31"/>
      <c r="K92" s="31"/>
      <c r="L92" s="31"/>
      <c r="M92" s="31"/>
      <c r="N92" s="31"/>
      <c r="O92" s="31"/>
      <c r="P92" s="31"/>
      <c r="Q92" s="31"/>
      <c r="R92" s="31"/>
      <c r="S92" s="31"/>
      <c r="T92" s="31"/>
      <c r="U92" s="33">
        <f t="shared" si="9"/>
        <v>0</v>
      </c>
      <c r="V92" s="41"/>
      <c r="W92" s="254"/>
      <c r="X92" s="44"/>
      <c r="Y92" s="44"/>
      <c r="Z92" s="44"/>
      <c r="AA92" s="44"/>
      <c r="AB92" s="44"/>
      <c r="AC92" s="44"/>
      <c r="AD92" s="44"/>
      <c r="AE92" s="44"/>
      <c r="AF92" s="44"/>
      <c r="AG92" s="44"/>
      <c r="AH92" s="44"/>
      <c r="AI92" s="44"/>
      <c r="AJ92" s="44"/>
      <c r="AK92" s="44"/>
      <c r="AL92" s="44"/>
      <c r="AM92" s="44"/>
      <c r="AN92" s="44"/>
      <c r="AO92" s="44"/>
      <c r="AP92" s="44"/>
      <c r="AQ92" s="44"/>
    </row>
    <row r="93" spans="1:43" ht="15">
      <c r="A93" s="963"/>
      <c r="B93" s="251" t="s">
        <v>1067</v>
      </c>
      <c r="C93" s="350">
        <f>SUM(C94:C111)</f>
        <v>968392.53899999999</v>
      </c>
      <c r="D93" s="350">
        <f t="shared" ref="D93:T93" si="11">SUM(D94:D111)</f>
        <v>1148046.098</v>
      </c>
      <c r="E93" s="350">
        <f t="shared" si="11"/>
        <v>999871.20699999994</v>
      </c>
      <c r="F93" s="350">
        <f t="shared" si="11"/>
        <v>1508409.8190000001</v>
      </c>
      <c r="G93" s="350">
        <f t="shared" si="11"/>
        <v>1618313.4940000002</v>
      </c>
      <c r="H93" s="350">
        <f t="shared" si="11"/>
        <v>1542961.9000000001</v>
      </c>
      <c r="I93" s="350">
        <f t="shared" si="11"/>
        <v>1341473.2649999999</v>
      </c>
      <c r="J93" s="350">
        <f t="shared" si="11"/>
        <v>1487157.64</v>
      </c>
      <c r="K93" s="350">
        <f t="shared" si="11"/>
        <v>1655965.3429999999</v>
      </c>
      <c r="L93" s="350">
        <f t="shared" si="11"/>
        <v>1908264.6490000004</v>
      </c>
      <c r="M93" s="350">
        <f t="shared" si="11"/>
        <v>2350923.0090000001</v>
      </c>
      <c r="N93" s="350">
        <f t="shared" si="11"/>
        <v>2614917.997</v>
      </c>
      <c r="O93" s="350">
        <f t="shared" si="11"/>
        <v>2593964.5739999996</v>
      </c>
      <c r="P93" s="350">
        <f t="shared" si="11"/>
        <v>2855381.1970000002</v>
      </c>
      <c r="Q93" s="350">
        <f t="shared" si="11"/>
        <v>2619905.7379999999</v>
      </c>
      <c r="R93" s="350">
        <f t="shared" si="11"/>
        <v>1924920.1810000001</v>
      </c>
      <c r="S93" s="350">
        <f t="shared" si="11"/>
        <v>2118964.6750000003</v>
      </c>
      <c r="T93" s="350">
        <f t="shared" si="11"/>
        <v>0</v>
      </c>
      <c r="U93" s="350">
        <f>SUM(C93:T93)</f>
        <v>31257833.325000007</v>
      </c>
      <c r="V93" s="327"/>
      <c r="W93" s="254"/>
      <c r="X93" s="254"/>
      <c r="Y93" s="254"/>
      <c r="Z93" s="254"/>
      <c r="AA93" s="254"/>
      <c r="AB93" s="254"/>
      <c r="AC93" s="254"/>
      <c r="AD93" s="254"/>
      <c r="AE93" s="254"/>
      <c r="AF93" s="254"/>
      <c r="AG93" s="254"/>
      <c r="AH93" s="254"/>
      <c r="AI93" s="254"/>
      <c r="AJ93" s="254"/>
      <c r="AK93" s="254"/>
      <c r="AL93" s="254"/>
      <c r="AM93" s="254"/>
      <c r="AN93" s="254"/>
      <c r="AO93" s="254"/>
      <c r="AP93" s="254"/>
      <c r="AQ93" s="254"/>
    </row>
    <row r="94" spans="1:43" ht="15">
      <c r="A94" s="963"/>
      <c r="B94" s="256" t="s">
        <v>1068</v>
      </c>
      <c r="C94" s="32">
        <v>33167.75</v>
      </c>
      <c r="D94" s="32">
        <v>10894.15</v>
      </c>
      <c r="E94" s="32">
        <v>15741.79</v>
      </c>
      <c r="F94" s="32">
        <v>24248.68</v>
      </c>
      <c r="G94" s="32">
        <v>28862.68</v>
      </c>
      <c r="H94" s="32">
        <v>31171.200000000001</v>
      </c>
      <c r="I94" s="32">
        <v>29207.98</v>
      </c>
      <c r="J94" s="32">
        <v>40772.050000000003</v>
      </c>
      <c r="K94" s="32">
        <v>53230.7</v>
      </c>
      <c r="L94" s="32">
        <v>76629.14</v>
      </c>
      <c r="M94" s="32">
        <v>125214.3</v>
      </c>
      <c r="N94" s="32">
        <v>176119.39</v>
      </c>
      <c r="O94" s="32">
        <v>232195.34</v>
      </c>
      <c r="P94" s="32">
        <v>317817.94</v>
      </c>
      <c r="Q94" s="32">
        <v>337913.35</v>
      </c>
      <c r="R94" s="32">
        <v>236284.56</v>
      </c>
      <c r="S94" s="32">
        <v>203334.05</v>
      </c>
      <c r="T94" s="32">
        <v>0</v>
      </c>
      <c r="U94" s="33">
        <f t="shared" si="9"/>
        <v>1972805.05</v>
      </c>
      <c r="V94" s="41"/>
      <c r="W94" s="254"/>
      <c r="X94" s="44"/>
      <c r="Y94" s="44"/>
      <c r="Z94" s="44"/>
      <c r="AA94" s="44"/>
      <c r="AB94" s="44"/>
      <c r="AC94" s="44"/>
      <c r="AD94" s="44"/>
      <c r="AE94" s="44"/>
      <c r="AF94" s="44"/>
      <c r="AG94" s="44"/>
      <c r="AH94" s="44"/>
      <c r="AI94" s="44"/>
      <c r="AJ94" s="44"/>
      <c r="AK94" s="44"/>
      <c r="AL94" s="44"/>
      <c r="AM94" s="44"/>
      <c r="AN94" s="44"/>
      <c r="AO94" s="44"/>
      <c r="AP94" s="44"/>
      <c r="AQ94" s="44"/>
    </row>
    <row r="95" spans="1:43" ht="15">
      <c r="A95" s="963"/>
      <c r="B95" s="256" t="s">
        <v>1069</v>
      </c>
      <c r="C95" s="32">
        <v>426162.73</v>
      </c>
      <c r="D95" s="32">
        <v>85452.29</v>
      </c>
      <c r="E95" s="32">
        <v>156268.51999999999</v>
      </c>
      <c r="F95" s="32">
        <v>400514.54</v>
      </c>
      <c r="G95" s="32">
        <v>524317.29</v>
      </c>
      <c r="H95" s="32">
        <v>527791.89</v>
      </c>
      <c r="I95" s="32">
        <v>436667.88</v>
      </c>
      <c r="J95" s="32">
        <v>501718.62</v>
      </c>
      <c r="K95" s="32">
        <v>543393.31000000006</v>
      </c>
      <c r="L95" s="32">
        <v>581464.86</v>
      </c>
      <c r="M95" s="32">
        <v>656664.72</v>
      </c>
      <c r="N95" s="32">
        <v>687179.38</v>
      </c>
      <c r="O95" s="32">
        <v>585244.43000000005</v>
      </c>
      <c r="P95" s="32">
        <v>543656.32999999996</v>
      </c>
      <c r="Q95" s="32">
        <v>429967.56</v>
      </c>
      <c r="R95" s="32">
        <v>291237.03999999998</v>
      </c>
      <c r="S95" s="32">
        <v>356075.07</v>
      </c>
      <c r="T95" s="32">
        <v>0</v>
      </c>
      <c r="U95" s="33">
        <f t="shared" si="9"/>
        <v>7733776.459999999</v>
      </c>
      <c r="V95" s="41"/>
      <c r="W95" s="254"/>
      <c r="X95" s="44"/>
      <c r="Y95" s="44"/>
      <c r="Z95" s="44"/>
      <c r="AA95" s="44"/>
      <c r="AB95" s="44"/>
      <c r="AC95" s="44"/>
      <c r="AD95" s="44"/>
      <c r="AE95" s="44"/>
      <c r="AF95" s="44"/>
      <c r="AG95" s="44"/>
      <c r="AH95" s="44"/>
      <c r="AI95" s="44"/>
      <c r="AJ95" s="44"/>
      <c r="AK95" s="44"/>
      <c r="AL95" s="44"/>
      <c r="AM95" s="44"/>
      <c r="AN95" s="44"/>
      <c r="AO95" s="44"/>
      <c r="AP95" s="44"/>
      <c r="AQ95" s="44"/>
    </row>
    <row r="96" spans="1:43" ht="15">
      <c r="A96" s="963"/>
      <c r="B96" s="256" t="s">
        <v>1070</v>
      </c>
      <c r="C96" s="32">
        <v>1523.42</v>
      </c>
      <c r="D96" s="32">
        <v>93.82</v>
      </c>
      <c r="E96" s="32">
        <v>46.28</v>
      </c>
      <c r="F96" s="32">
        <v>931.48</v>
      </c>
      <c r="G96" s="32">
        <v>2237.0100000000002</v>
      </c>
      <c r="H96" s="32">
        <v>7742.51</v>
      </c>
      <c r="I96" s="32">
        <v>10770.69</v>
      </c>
      <c r="J96" s="32">
        <v>4291.75</v>
      </c>
      <c r="K96" s="32">
        <v>4065.34</v>
      </c>
      <c r="L96" s="32">
        <v>3608.13</v>
      </c>
      <c r="M96" s="32">
        <v>10924.09</v>
      </c>
      <c r="N96" s="32">
        <v>10889.63</v>
      </c>
      <c r="O96" s="32">
        <v>12045.54</v>
      </c>
      <c r="P96" s="32">
        <v>22469.8</v>
      </c>
      <c r="Q96" s="32">
        <v>17312.73</v>
      </c>
      <c r="R96" s="32">
        <v>17216.919999999998</v>
      </c>
      <c r="S96" s="32">
        <v>24127.52</v>
      </c>
      <c r="T96" s="32">
        <v>0</v>
      </c>
      <c r="U96" s="33">
        <f t="shared" si="9"/>
        <v>150296.66</v>
      </c>
      <c r="V96" s="41"/>
      <c r="W96" s="254"/>
      <c r="X96" s="44"/>
      <c r="Y96" s="44"/>
      <c r="Z96" s="44"/>
      <c r="AA96" s="44"/>
      <c r="AB96" s="44"/>
      <c r="AC96" s="44"/>
      <c r="AD96" s="44"/>
      <c r="AE96" s="44"/>
      <c r="AF96" s="44"/>
      <c r="AG96" s="44"/>
      <c r="AH96" s="44"/>
      <c r="AI96" s="44"/>
      <c r="AJ96" s="44"/>
      <c r="AK96" s="44"/>
      <c r="AL96" s="44"/>
      <c r="AM96" s="44"/>
      <c r="AN96" s="44"/>
      <c r="AO96" s="44"/>
      <c r="AP96" s="44"/>
      <c r="AQ96" s="44"/>
    </row>
    <row r="97" spans="1:43" ht="15">
      <c r="A97" s="963"/>
      <c r="B97" s="256" t="s">
        <v>1071</v>
      </c>
      <c r="C97" s="32">
        <v>1394.16</v>
      </c>
      <c r="D97" s="32">
        <v>17555.97</v>
      </c>
      <c r="E97" s="32">
        <v>24542.68</v>
      </c>
      <c r="F97" s="32">
        <v>39507.22</v>
      </c>
      <c r="G97" s="32">
        <v>39540.230000000003</v>
      </c>
      <c r="H97" s="32">
        <v>42815.15</v>
      </c>
      <c r="I97" s="32">
        <v>33650.620000000003</v>
      </c>
      <c r="J97" s="32">
        <v>42386.239999999998</v>
      </c>
      <c r="K97" s="32">
        <v>37067.839999999997</v>
      </c>
      <c r="L97" s="32">
        <v>34174.69</v>
      </c>
      <c r="M97" s="32">
        <v>34737.53</v>
      </c>
      <c r="N97" s="32">
        <v>29822.32</v>
      </c>
      <c r="O97" s="32">
        <v>30381.46</v>
      </c>
      <c r="P97" s="32">
        <v>24222.17</v>
      </c>
      <c r="Q97" s="32">
        <v>13004.88</v>
      </c>
      <c r="R97" s="32">
        <v>6380.76</v>
      </c>
      <c r="S97" s="32">
        <v>5892.94</v>
      </c>
      <c r="T97" s="32">
        <v>0</v>
      </c>
      <c r="U97" s="33">
        <f t="shared" si="9"/>
        <v>457076.86</v>
      </c>
      <c r="V97" s="41"/>
      <c r="W97" s="254"/>
      <c r="X97" s="44"/>
      <c r="Y97" s="44"/>
      <c r="Z97" s="44"/>
      <c r="AA97" s="44"/>
      <c r="AB97" s="44"/>
      <c r="AC97" s="44"/>
      <c r="AD97" s="44"/>
      <c r="AE97" s="44"/>
      <c r="AF97" s="44"/>
      <c r="AG97" s="44"/>
      <c r="AH97" s="44"/>
      <c r="AI97" s="44"/>
      <c r="AJ97" s="44"/>
      <c r="AK97" s="44"/>
      <c r="AL97" s="44"/>
      <c r="AM97" s="44"/>
      <c r="AN97" s="44"/>
      <c r="AO97" s="44"/>
      <c r="AP97" s="44"/>
      <c r="AQ97" s="44"/>
    </row>
    <row r="98" spans="1:43" ht="15">
      <c r="A98" s="963"/>
      <c r="B98" s="256" t="s">
        <v>1072</v>
      </c>
      <c r="C98" s="32">
        <v>63603.69</v>
      </c>
      <c r="D98" s="32">
        <v>395815.75</v>
      </c>
      <c r="E98" s="32">
        <v>320669.46000000002</v>
      </c>
      <c r="F98" s="32">
        <v>290119.3</v>
      </c>
      <c r="G98" s="32">
        <v>222154.44</v>
      </c>
      <c r="H98" s="32">
        <v>191455.99</v>
      </c>
      <c r="I98" s="32">
        <v>147127.29</v>
      </c>
      <c r="J98" s="32">
        <v>125082.1</v>
      </c>
      <c r="K98" s="32">
        <v>111224.69</v>
      </c>
      <c r="L98" s="32">
        <v>81254.41</v>
      </c>
      <c r="M98" s="32">
        <v>63898.02</v>
      </c>
      <c r="N98" s="32">
        <v>39202.699999999997</v>
      </c>
      <c r="O98" s="32">
        <v>31309.05</v>
      </c>
      <c r="P98" s="32">
        <v>22232.01</v>
      </c>
      <c r="Q98" s="32">
        <v>17792.400000000001</v>
      </c>
      <c r="R98" s="32">
        <v>14331.71</v>
      </c>
      <c r="S98" s="32">
        <v>10243.68</v>
      </c>
      <c r="T98" s="32">
        <v>0</v>
      </c>
      <c r="U98" s="33">
        <f t="shared" si="9"/>
        <v>2147516.69</v>
      </c>
      <c r="V98" s="41"/>
      <c r="W98" s="254"/>
      <c r="X98" s="44"/>
      <c r="Y98" s="44"/>
      <c r="Z98" s="44"/>
      <c r="AA98" s="44"/>
      <c r="AB98" s="44"/>
      <c r="AC98" s="44"/>
      <c r="AD98" s="44"/>
      <c r="AE98" s="44"/>
      <c r="AF98" s="44"/>
      <c r="AG98" s="44"/>
      <c r="AH98" s="44"/>
      <c r="AI98" s="44"/>
      <c r="AJ98" s="44"/>
      <c r="AK98" s="44"/>
      <c r="AL98" s="44"/>
      <c r="AM98" s="44"/>
      <c r="AN98" s="44"/>
      <c r="AO98" s="44"/>
      <c r="AP98" s="44"/>
      <c r="AQ98" s="44"/>
    </row>
    <row r="99" spans="1:43" ht="15">
      <c r="A99" s="963"/>
      <c r="B99" s="256" t="s">
        <v>1073</v>
      </c>
      <c r="C99" s="32">
        <v>46.27</v>
      </c>
      <c r="D99" s="32">
        <v>92.8</v>
      </c>
      <c r="E99" s="32">
        <v>167.04</v>
      </c>
      <c r="F99" s="32">
        <v>18.559999999999999</v>
      </c>
      <c r="G99" s="32">
        <v>0</v>
      </c>
      <c r="H99" s="32">
        <v>0</v>
      </c>
      <c r="I99" s="32">
        <v>0</v>
      </c>
      <c r="J99" s="32">
        <v>0</v>
      </c>
      <c r="K99" s="32">
        <v>0</v>
      </c>
      <c r="L99" s="32">
        <v>0</v>
      </c>
      <c r="M99" s="32">
        <v>4.6399999999999997</v>
      </c>
      <c r="N99" s="32">
        <v>0</v>
      </c>
      <c r="O99" s="32">
        <v>4.6399999999999997</v>
      </c>
      <c r="P99" s="32">
        <v>0</v>
      </c>
      <c r="Q99" s="32">
        <v>9.2799999999999994</v>
      </c>
      <c r="R99" s="32">
        <v>0</v>
      </c>
      <c r="S99" s="32">
        <v>18.559999999999999</v>
      </c>
      <c r="T99" s="32">
        <v>0</v>
      </c>
      <c r="U99" s="33">
        <f t="shared" si="9"/>
        <v>361.78999999999996</v>
      </c>
      <c r="V99" s="41"/>
      <c r="W99" s="254"/>
      <c r="X99" s="44"/>
      <c r="Y99" s="44"/>
      <c r="Z99" s="44"/>
      <c r="AA99" s="44"/>
      <c r="AB99" s="44"/>
      <c r="AC99" s="44"/>
      <c r="AD99" s="44"/>
      <c r="AE99" s="44"/>
      <c r="AF99" s="44"/>
      <c r="AG99" s="44"/>
      <c r="AH99" s="44"/>
      <c r="AI99" s="44"/>
      <c r="AJ99" s="44"/>
      <c r="AK99" s="44"/>
      <c r="AL99" s="44"/>
      <c r="AM99" s="44"/>
      <c r="AN99" s="44"/>
      <c r="AO99" s="44"/>
      <c r="AP99" s="44"/>
      <c r="AQ99" s="44"/>
    </row>
    <row r="100" spans="1:43" ht="15">
      <c r="A100" s="963"/>
      <c r="B100" s="256" t="s">
        <v>1074</v>
      </c>
      <c r="C100" s="32">
        <v>84578.19</v>
      </c>
      <c r="D100" s="32">
        <v>103291.42</v>
      </c>
      <c r="E100" s="32">
        <v>73406.289999999994</v>
      </c>
      <c r="F100" s="32">
        <v>62573.38</v>
      </c>
      <c r="G100" s="32">
        <v>46126.902000000002</v>
      </c>
      <c r="H100" s="32">
        <v>39622.06</v>
      </c>
      <c r="I100" s="32">
        <v>34215.472000000002</v>
      </c>
      <c r="J100" s="32">
        <v>40708.652000000002</v>
      </c>
      <c r="K100" s="32">
        <v>47638.601999999999</v>
      </c>
      <c r="L100" s="32">
        <v>55536.851999999999</v>
      </c>
      <c r="M100" s="32">
        <v>73402.971999999994</v>
      </c>
      <c r="N100" s="32">
        <v>87840.28</v>
      </c>
      <c r="O100" s="32">
        <v>76949.994000000006</v>
      </c>
      <c r="P100" s="32">
        <v>70967.881999999998</v>
      </c>
      <c r="Q100" s="32">
        <v>63327.171999999999</v>
      </c>
      <c r="R100" s="32">
        <v>46881.96</v>
      </c>
      <c r="S100" s="32">
        <v>44651.762000000002</v>
      </c>
      <c r="T100" s="32">
        <v>0</v>
      </c>
      <c r="U100" s="33">
        <f t="shared" si="9"/>
        <v>1051719.8419999999</v>
      </c>
      <c r="V100" s="41"/>
      <c r="W100" s="254"/>
      <c r="X100" s="44"/>
      <c r="Y100" s="44"/>
      <c r="Z100" s="44"/>
      <c r="AA100" s="44"/>
      <c r="AB100" s="44"/>
      <c r="AC100" s="44"/>
      <c r="AD100" s="44"/>
      <c r="AE100" s="44"/>
      <c r="AF100" s="44"/>
      <c r="AG100" s="44"/>
      <c r="AH100" s="44"/>
      <c r="AI100" s="44"/>
      <c r="AJ100" s="44"/>
      <c r="AK100" s="44"/>
      <c r="AL100" s="44"/>
      <c r="AM100" s="44"/>
      <c r="AN100" s="44"/>
      <c r="AO100" s="44"/>
      <c r="AP100" s="44"/>
      <c r="AQ100" s="44"/>
    </row>
    <row r="101" spans="1:43" ht="15">
      <c r="A101" s="963"/>
      <c r="B101" s="256" t="s">
        <v>1075</v>
      </c>
      <c r="C101" s="32">
        <v>26718.555</v>
      </c>
      <c r="D101" s="32">
        <v>66731.25</v>
      </c>
      <c r="E101" s="32">
        <v>70543.72</v>
      </c>
      <c r="F101" s="32">
        <v>124737.251</v>
      </c>
      <c r="G101" s="32">
        <v>187449.52</v>
      </c>
      <c r="H101" s="32">
        <v>171908.14300000001</v>
      </c>
      <c r="I101" s="32">
        <v>133497.17000000001</v>
      </c>
      <c r="J101" s="32">
        <v>123419.054</v>
      </c>
      <c r="K101" s="32">
        <v>128361.91499999999</v>
      </c>
      <c r="L101" s="32">
        <v>171686.93</v>
      </c>
      <c r="M101" s="32">
        <v>223453.51</v>
      </c>
      <c r="N101" s="32">
        <v>254208.079</v>
      </c>
      <c r="O101" s="32">
        <v>241656.23</v>
      </c>
      <c r="P101" s="32">
        <v>290111.22200000001</v>
      </c>
      <c r="Q101" s="32">
        <v>273837.05</v>
      </c>
      <c r="R101" s="32">
        <v>197142.62</v>
      </c>
      <c r="S101" s="32">
        <v>192458.16899999999</v>
      </c>
      <c r="T101" s="32">
        <v>0</v>
      </c>
      <c r="U101" s="33">
        <f t="shared" si="9"/>
        <v>2877920.3880000003</v>
      </c>
      <c r="V101" s="41"/>
      <c r="W101" s="254"/>
      <c r="X101" s="44"/>
      <c r="Y101" s="44"/>
      <c r="Z101" s="44"/>
      <c r="AA101" s="44"/>
      <c r="AB101" s="44"/>
      <c r="AC101" s="44"/>
      <c r="AD101" s="44"/>
      <c r="AE101" s="44"/>
      <c r="AF101" s="44"/>
      <c r="AG101" s="44"/>
      <c r="AH101" s="44"/>
      <c r="AI101" s="44"/>
      <c r="AJ101" s="44"/>
      <c r="AK101" s="44"/>
      <c r="AL101" s="44"/>
      <c r="AM101" s="44"/>
      <c r="AN101" s="44"/>
      <c r="AO101" s="44"/>
      <c r="AP101" s="44"/>
      <c r="AQ101" s="44"/>
    </row>
    <row r="102" spans="1:43" ht="15">
      <c r="A102" s="963"/>
      <c r="B102" s="256" t="s">
        <v>1076</v>
      </c>
      <c r="C102" s="32">
        <v>46179.8</v>
      </c>
      <c r="D102" s="32">
        <v>79554.179999999993</v>
      </c>
      <c r="E102" s="32">
        <v>32191.13</v>
      </c>
      <c r="F102" s="32">
        <v>47528.887999999999</v>
      </c>
      <c r="G102" s="32">
        <v>50574.972000000002</v>
      </c>
      <c r="H102" s="32">
        <v>30917.315999999999</v>
      </c>
      <c r="I102" s="32">
        <v>29561.33</v>
      </c>
      <c r="J102" s="32">
        <v>32538.05</v>
      </c>
      <c r="K102" s="32">
        <v>39964.341999999997</v>
      </c>
      <c r="L102" s="32">
        <v>47567.165999999997</v>
      </c>
      <c r="M102" s="32">
        <v>63455.212</v>
      </c>
      <c r="N102" s="32">
        <v>75923.426000000007</v>
      </c>
      <c r="O102" s="32">
        <v>77405.672000000006</v>
      </c>
      <c r="P102" s="32">
        <v>115249.052</v>
      </c>
      <c r="Q102" s="32">
        <v>106974.27</v>
      </c>
      <c r="R102" s="32">
        <v>80993.440000000002</v>
      </c>
      <c r="S102" s="32">
        <v>89637.8</v>
      </c>
      <c r="T102" s="32">
        <v>0</v>
      </c>
      <c r="U102" s="33">
        <f t="shared" si="9"/>
        <v>1046216.0460000001</v>
      </c>
      <c r="V102" s="41"/>
      <c r="W102" s="254"/>
      <c r="X102" s="44"/>
      <c r="Y102" s="44"/>
      <c r="Z102" s="44"/>
      <c r="AA102" s="44"/>
      <c r="AB102" s="44"/>
      <c r="AC102" s="44"/>
      <c r="AD102" s="44"/>
      <c r="AE102" s="44"/>
      <c r="AF102" s="44"/>
      <c r="AG102" s="44"/>
      <c r="AH102" s="44"/>
      <c r="AI102" s="44"/>
      <c r="AJ102" s="44"/>
      <c r="AK102" s="44"/>
      <c r="AL102" s="44"/>
      <c r="AM102" s="44"/>
      <c r="AN102" s="44"/>
      <c r="AO102" s="44"/>
      <c r="AP102" s="44"/>
      <c r="AQ102" s="44"/>
    </row>
    <row r="103" spans="1:43" ht="15">
      <c r="A103" s="963"/>
      <c r="B103" s="256" t="s">
        <v>1077</v>
      </c>
      <c r="C103" s="32">
        <v>78029.440000000002</v>
      </c>
      <c r="D103" s="32">
        <v>126040.65</v>
      </c>
      <c r="E103" s="32">
        <v>18141.150000000001</v>
      </c>
      <c r="F103" s="32">
        <v>7306.32</v>
      </c>
      <c r="G103" s="32">
        <v>3953.55</v>
      </c>
      <c r="H103" s="32">
        <v>2377.29</v>
      </c>
      <c r="I103" s="32">
        <v>1166.71</v>
      </c>
      <c r="J103" s="32">
        <v>1520.47</v>
      </c>
      <c r="K103" s="32">
        <v>1247.76</v>
      </c>
      <c r="L103" s="32">
        <v>2450.6</v>
      </c>
      <c r="M103" s="32">
        <v>1537.71</v>
      </c>
      <c r="N103" s="32">
        <v>2790.74</v>
      </c>
      <c r="O103" s="32">
        <v>3303.16</v>
      </c>
      <c r="P103" s="32">
        <v>2588.39</v>
      </c>
      <c r="Q103" s="32">
        <v>3532.29</v>
      </c>
      <c r="R103" s="32">
        <v>2650.78</v>
      </c>
      <c r="S103" s="32">
        <v>2427.7199999999998</v>
      </c>
      <c r="T103" s="32">
        <v>0</v>
      </c>
      <c r="U103" s="33">
        <f t="shared" si="9"/>
        <v>261064.73</v>
      </c>
      <c r="V103" s="41"/>
      <c r="W103" s="254"/>
      <c r="X103" s="44"/>
      <c r="Y103" s="44"/>
      <c r="Z103" s="44"/>
      <c r="AA103" s="44"/>
      <c r="AB103" s="44"/>
      <c r="AC103" s="44"/>
      <c r="AD103" s="44"/>
      <c r="AE103" s="44"/>
      <c r="AF103" s="44"/>
      <c r="AG103" s="44"/>
      <c r="AH103" s="44"/>
      <c r="AI103" s="44"/>
      <c r="AJ103" s="44"/>
      <c r="AK103" s="44"/>
      <c r="AL103" s="44"/>
      <c r="AM103" s="44"/>
      <c r="AN103" s="44"/>
      <c r="AO103" s="44"/>
      <c r="AP103" s="44"/>
      <c r="AQ103" s="44"/>
    </row>
    <row r="104" spans="1:43" ht="15">
      <c r="A104" s="963"/>
      <c r="B104" s="256" t="s">
        <v>1078</v>
      </c>
      <c r="C104" s="32">
        <v>0</v>
      </c>
      <c r="D104" s="32">
        <v>0</v>
      </c>
      <c r="E104" s="32">
        <v>0</v>
      </c>
      <c r="F104" s="32">
        <v>0</v>
      </c>
      <c r="G104" s="32">
        <v>16.420000000000002</v>
      </c>
      <c r="H104" s="32">
        <v>82.1</v>
      </c>
      <c r="I104" s="32">
        <v>32.840000000000003</v>
      </c>
      <c r="J104" s="32">
        <v>49.26</v>
      </c>
      <c r="K104" s="32">
        <v>147.78</v>
      </c>
      <c r="L104" s="32">
        <v>32.840000000000003</v>
      </c>
      <c r="M104" s="32">
        <v>98.52</v>
      </c>
      <c r="N104" s="32">
        <v>262.24</v>
      </c>
      <c r="O104" s="32">
        <v>98.04</v>
      </c>
      <c r="P104" s="32">
        <v>229.88</v>
      </c>
      <c r="Q104" s="32">
        <v>197.04</v>
      </c>
      <c r="R104" s="32">
        <v>147.78</v>
      </c>
      <c r="S104" s="32">
        <v>32.840000000000003</v>
      </c>
      <c r="T104" s="32">
        <v>0</v>
      </c>
      <c r="U104" s="33">
        <f t="shared" si="9"/>
        <v>1427.58</v>
      </c>
      <c r="V104" s="41"/>
      <c r="W104" s="254"/>
      <c r="X104" s="44"/>
      <c r="Y104" s="44"/>
      <c r="Z104" s="44"/>
      <c r="AA104" s="44"/>
      <c r="AB104" s="44"/>
      <c r="AC104" s="44"/>
      <c r="AD104" s="44"/>
      <c r="AE104" s="44"/>
      <c r="AF104" s="44"/>
      <c r="AG104" s="44"/>
      <c r="AH104" s="44"/>
      <c r="AI104" s="44"/>
      <c r="AJ104" s="44"/>
      <c r="AK104" s="44"/>
      <c r="AL104" s="44"/>
      <c r="AM104" s="44"/>
      <c r="AN104" s="44"/>
      <c r="AO104" s="44"/>
      <c r="AP104" s="44"/>
      <c r="AQ104" s="44"/>
    </row>
    <row r="105" spans="1:43" ht="15">
      <c r="A105" s="963"/>
      <c r="B105" s="256" t="s">
        <v>1079</v>
      </c>
      <c r="C105" s="32">
        <v>3046.5650000000001</v>
      </c>
      <c r="D105" s="32">
        <v>11519.04</v>
      </c>
      <c r="E105" s="32">
        <v>21535.334999999999</v>
      </c>
      <c r="F105" s="32">
        <v>46292.514999999999</v>
      </c>
      <c r="G105" s="32">
        <v>48355.26</v>
      </c>
      <c r="H105" s="32">
        <v>42588.913999999997</v>
      </c>
      <c r="I105" s="32">
        <v>25738.38</v>
      </c>
      <c r="J105" s="32">
        <v>20387.14</v>
      </c>
      <c r="K105" s="32">
        <v>19703.415000000001</v>
      </c>
      <c r="L105" s="32">
        <v>17686.156999999999</v>
      </c>
      <c r="M105" s="32">
        <v>19449.68</v>
      </c>
      <c r="N105" s="32">
        <v>15536.795</v>
      </c>
      <c r="O105" s="32">
        <v>13437.796</v>
      </c>
      <c r="P105" s="32">
        <v>16927.415000000001</v>
      </c>
      <c r="Q105" s="32">
        <v>15353.64</v>
      </c>
      <c r="R105" s="32">
        <v>10426.571</v>
      </c>
      <c r="S105" s="32">
        <v>13091.677</v>
      </c>
      <c r="T105" s="32">
        <v>0</v>
      </c>
      <c r="U105" s="33">
        <f t="shared" si="9"/>
        <v>361076.29499999998</v>
      </c>
      <c r="V105" s="41"/>
      <c r="W105" s="254"/>
      <c r="X105" s="44"/>
      <c r="Y105" s="44"/>
      <c r="Z105" s="44"/>
      <c r="AA105" s="44"/>
      <c r="AB105" s="44"/>
      <c r="AC105" s="44"/>
      <c r="AD105" s="44"/>
      <c r="AE105" s="44"/>
      <c r="AF105" s="44"/>
      <c r="AG105" s="44"/>
      <c r="AH105" s="44"/>
      <c r="AI105" s="44"/>
      <c r="AJ105" s="44"/>
      <c r="AK105" s="44"/>
      <c r="AL105" s="44"/>
      <c r="AM105" s="44"/>
      <c r="AN105" s="44"/>
      <c r="AO105" s="44"/>
      <c r="AP105" s="44"/>
      <c r="AQ105" s="44"/>
    </row>
    <row r="106" spans="1:43" ht="15">
      <c r="A106" s="963"/>
      <c r="B106" s="256" t="s">
        <v>1080</v>
      </c>
      <c r="C106" s="32">
        <v>190348.97</v>
      </c>
      <c r="D106" s="32">
        <v>236629.05</v>
      </c>
      <c r="E106" s="32">
        <v>243919.64</v>
      </c>
      <c r="F106" s="32">
        <v>369390.3</v>
      </c>
      <c r="G106" s="32">
        <v>281400.63</v>
      </c>
      <c r="H106" s="32">
        <v>221640.611</v>
      </c>
      <c r="I106" s="32">
        <v>214679.978</v>
      </c>
      <c r="J106" s="32">
        <v>257282.15700000001</v>
      </c>
      <c r="K106" s="32">
        <v>331002.185</v>
      </c>
      <c r="L106" s="32">
        <v>436964.59700000001</v>
      </c>
      <c r="M106" s="32">
        <v>594023.38800000004</v>
      </c>
      <c r="N106" s="32">
        <v>716374.68099999998</v>
      </c>
      <c r="O106" s="32">
        <v>773674.228</v>
      </c>
      <c r="P106" s="32">
        <v>892026.13</v>
      </c>
      <c r="Q106" s="32">
        <v>875036.65500000003</v>
      </c>
      <c r="R106" s="32">
        <v>687297.02099999995</v>
      </c>
      <c r="S106" s="32">
        <v>868748.71799999999</v>
      </c>
      <c r="T106" s="32">
        <v>0</v>
      </c>
      <c r="U106" s="33">
        <f t="shared" si="9"/>
        <v>8190438.9390000002</v>
      </c>
      <c r="V106" s="41"/>
      <c r="W106" s="254"/>
      <c r="X106" s="44"/>
      <c r="Y106" s="44"/>
      <c r="Z106" s="44"/>
      <c r="AA106" s="44"/>
      <c r="AB106" s="44"/>
      <c r="AC106" s="44"/>
      <c r="AD106" s="44"/>
      <c r="AE106" s="44"/>
      <c r="AF106" s="44"/>
      <c r="AG106" s="44"/>
      <c r="AH106" s="44"/>
      <c r="AI106" s="44"/>
      <c r="AJ106" s="44"/>
      <c r="AK106" s="44"/>
      <c r="AL106" s="44"/>
      <c r="AM106" s="44"/>
      <c r="AN106" s="44"/>
      <c r="AO106" s="44"/>
      <c r="AP106" s="44"/>
      <c r="AQ106" s="44"/>
    </row>
    <row r="107" spans="1:43" ht="15">
      <c r="A107" s="963"/>
      <c r="B107" s="256" t="s">
        <v>1081</v>
      </c>
      <c r="C107" s="32">
        <v>2341.0949999999998</v>
      </c>
      <c r="D107" s="32">
        <v>3736.9549999999999</v>
      </c>
      <c r="E107" s="32">
        <v>11847.451999999999</v>
      </c>
      <c r="F107" s="32">
        <v>85746.495999999999</v>
      </c>
      <c r="G107" s="32">
        <v>169529.83499999999</v>
      </c>
      <c r="H107" s="32">
        <v>212505.9</v>
      </c>
      <c r="I107" s="32">
        <v>226729.00899999999</v>
      </c>
      <c r="J107" s="32">
        <v>272879.98499999999</v>
      </c>
      <c r="K107" s="32">
        <v>309896.92499999999</v>
      </c>
      <c r="L107" s="32">
        <v>351865.90100000001</v>
      </c>
      <c r="M107" s="32">
        <v>430135.68800000002</v>
      </c>
      <c r="N107" s="32">
        <v>437453.55099999998</v>
      </c>
      <c r="O107" s="32">
        <v>410370.152</v>
      </c>
      <c r="P107" s="32">
        <v>416541.59299999999</v>
      </c>
      <c r="Q107" s="32">
        <v>353768.46</v>
      </c>
      <c r="R107" s="32">
        <v>252662.41200000001</v>
      </c>
      <c r="S107" s="32">
        <v>209121.36799999999</v>
      </c>
      <c r="T107" s="32">
        <v>0</v>
      </c>
      <c r="U107" s="33">
        <f t="shared" si="9"/>
        <v>4157132.7769999998</v>
      </c>
      <c r="V107" s="41"/>
      <c r="W107" s="254"/>
      <c r="X107" s="44"/>
      <c r="Y107" s="44"/>
      <c r="Z107" s="44"/>
      <c r="AA107" s="44"/>
      <c r="AB107" s="44"/>
      <c r="AC107" s="44"/>
      <c r="AD107" s="44"/>
      <c r="AE107" s="44"/>
      <c r="AF107" s="44"/>
      <c r="AG107" s="44"/>
      <c r="AH107" s="44"/>
      <c r="AI107" s="44"/>
      <c r="AJ107" s="44"/>
      <c r="AK107" s="44"/>
      <c r="AL107" s="44"/>
      <c r="AM107" s="44"/>
      <c r="AN107" s="44"/>
      <c r="AO107" s="44"/>
      <c r="AP107" s="44"/>
      <c r="AQ107" s="44"/>
    </row>
    <row r="108" spans="1:43" ht="15">
      <c r="A108" s="963"/>
      <c r="B108" s="256" t="s">
        <v>1264</v>
      </c>
      <c r="C108" s="32">
        <v>5704.5150000000003</v>
      </c>
      <c r="D108" s="32">
        <v>1968.405</v>
      </c>
      <c r="E108" s="32">
        <v>783.57</v>
      </c>
      <c r="F108" s="32">
        <v>1297.336</v>
      </c>
      <c r="G108" s="32">
        <v>4130.192</v>
      </c>
      <c r="H108" s="32">
        <v>10346.040000000001</v>
      </c>
      <c r="I108" s="32">
        <v>10949.527</v>
      </c>
      <c r="J108" s="32">
        <v>15682.609</v>
      </c>
      <c r="K108" s="32">
        <v>19663.274000000001</v>
      </c>
      <c r="L108" s="32">
        <v>36139.451999999997</v>
      </c>
      <c r="M108" s="32">
        <v>40412.548999999999</v>
      </c>
      <c r="N108" s="32">
        <v>65371.398999999998</v>
      </c>
      <c r="O108" s="32">
        <v>93942.404999999999</v>
      </c>
      <c r="P108" s="32">
        <v>108374.879</v>
      </c>
      <c r="Q108" s="32">
        <v>100986.666</v>
      </c>
      <c r="R108" s="32">
        <v>74316.126999999993</v>
      </c>
      <c r="S108" s="32">
        <v>90617.517000000007</v>
      </c>
      <c r="T108" s="32">
        <v>0</v>
      </c>
      <c r="U108" s="33">
        <f t="shared" si="9"/>
        <v>680686.46200000006</v>
      </c>
      <c r="V108" s="41"/>
      <c r="W108" s="254"/>
      <c r="X108" s="44"/>
      <c r="Y108" s="44"/>
      <c r="Z108" s="44"/>
      <c r="AA108" s="44"/>
      <c r="AB108" s="44"/>
      <c r="AC108" s="44"/>
      <c r="AD108" s="44"/>
      <c r="AE108" s="44"/>
      <c r="AF108" s="44"/>
      <c r="AG108" s="44"/>
      <c r="AH108" s="44"/>
      <c r="AI108" s="44"/>
      <c r="AJ108" s="44"/>
      <c r="AK108" s="44"/>
      <c r="AL108" s="44"/>
      <c r="AM108" s="44"/>
      <c r="AN108" s="44"/>
      <c r="AO108" s="44"/>
      <c r="AP108" s="44"/>
      <c r="AQ108" s="44"/>
    </row>
    <row r="109" spans="1:43" ht="15">
      <c r="A109" s="963"/>
      <c r="B109" s="256" t="s">
        <v>1083</v>
      </c>
      <c r="C109" s="32">
        <v>0</v>
      </c>
      <c r="D109" s="32">
        <v>0</v>
      </c>
      <c r="E109" s="32">
        <v>0</v>
      </c>
      <c r="F109" s="32">
        <v>0</v>
      </c>
      <c r="G109" s="32">
        <v>0</v>
      </c>
      <c r="H109" s="32">
        <v>0</v>
      </c>
      <c r="I109" s="32">
        <v>0</v>
      </c>
      <c r="J109" s="32">
        <v>0</v>
      </c>
      <c r="K109" s="32">
        <v>0</v>
      </c>
      <c r="L109" s="32">
        <v>0</v>
      </c>
      <c r="M109" s="32">
        <v>0</v>
      </c>
      <c r="N109" s="32">
        <v>0</v>
      </c>
      <c r="O109" s="32">
        <v>0</v>
      </c>
      <c r="P109" s="32">
        <v>0</v>
      </c>
      <c r="Q109" s="32">
        <v>0</v>
      </c>
      <c r="R109" s="32">
        <v>0</v>
      </c>
      <c r="S109" s="32">
        <v>0</v>
      </c>
      <c r="T109" s="32">
        <v>0</v>
      </c>
      <c r="U109" s="33">
        <f t="shared" si="9"/>
        <v>0</v>
      </c>
      <c r="V109" s="41"/>
      <c r="W109" s="254"/>
      <c r="X109" s="44"/>
      <c r="Y109" s="44"/>
      <c r="Z109" s="44"/>
      <c r="AA109" s="44"/>
      <c r="AB109" s="44"/>
      <c r="AC109" s="44"/>
      <c r="AD109" s="44"/>
      <c r="AE109" s="44"/>
      <c r="AF109" s="44"/>
      <c r="AG109" s="44"/>
      <c r="AH109" s="44"/>
      <c r="AI109" s="44"/>
      <c r="AJ109" s="44"/>
      <c r="AK109" s="44"/>
      <c r="AL109" s="44"/>
      <c r="AM109" s="44"/>
      <c r="AN109" s="44"/>
      <c r="AO109" s="44"/>
      <c r="AP109" s="44"/>
      <c r="AQ109" s="44"/>
    </row>
    <row r="110" spans="1:43" ht="15">
      <c r="A110" s="963"/>
      <c r="B110" s="256" t="s">
        <v>1084</v>
      </c>
      <c r="C110" s="32">
        <v>0</v>
      </c>
      <c r="D110" s="32">
        <v>0</v>
      </c>
      <c r="E110" s="32">
        <v>0</v>
      </c>
      <c r="F110" s="32">
        <v>0</v>
      </c>
      <c r="G110" s="32">
        <v>0</v>
      </c>
      <c r="H110" s="32">
        <v>0</v>
      </c>
      <c r="I110" s="32">
        <v>0</v>
      </c>
      <c r="J110" s="32">
        <v>0</v>
      </c>
      <c r="K110" s="32">
        <v>0</v>
      </c>
      <c r="L110" s="32">
        <v>0</v>
      </c>
      <c r="M110" s="32">
        <v>0</v>
      </c>
      <c r="N110" s="32">
        <v>0</v>
      </c>
      <c r="O110" s="32">
        <v>0</v>
      </c>
      <c r="P110" s="32">
        <v>0</v>
      </c>
      <c r="Q110" s="32">
        <v>0</v>
      </c>
      <c r="R110" s="32">
        <v>0</v>
      </c>
      <c r="S110" s="32">
        <v>0</v>
      </c>
      <c r="T110" s="32">
        <v>0</v>
      </c>
      <c r="U110" s="33">
        <f t="shared" si="9"/>
        <v>0</v>
      </c>
      <c r="V110" s="41"/>
      <c r="W110" s="254"/>
      <c r="X110" s="44"/>
      <c r="Y110" s="44"/>
      <c r="Z110" s="44"/>
      <c r="AA110" s="44"/>
      <c r="AB110" s="44"/>
      <c r="AC110" s="44"/>
      <c r="AD110" s="44"/>
      <c r="AE110" s="44"/>
      <c r="AF110" s="44"/>
      <c r="AG110" s="44"/>
      <c r="AH110" s="44"/>
      <c r="AI110" s="44"/>
      <c r="AJ110" s="44"/>
      <c r="AK110" s="44"/>
      <c r="AL110" s="44"/>
      <c r="AM110" s="44"/>
      <c r="AN110" s="44"/>
      <c r="AO110" s="44"/>
      <c r="AP110" s="44"/>
      <c r="AQ110" s="44"/>
    </row>
    <row r="111" spans="1:43" ht="15">
      <c r="A111" s="963"/>
      <c r="B111" s="256" t="s">
        <v>1085</v>
      </c>
      <c r="C111" s="32">
        <v>5547.3890000000001</v>
      </c>
      <c r="D111" s="32">
        <v>8670.3680000000004</v>
      </c>
      <c r="E111" s="32">
        <v>10067.15</v>
      </c>
      <c r="F111" s="32">
        <v>8197.5529999999999</v>
      </c>
      <c r="G111" s="32">
        <v>9664.5630000000001</v>
      </c>
      <c r="H111" s="32">
        <v>9996.7860000000001</v>
      </c>
      <c r="I111" s="32">
        <v>7478.3890000000001</v>
      </c>
      <c r="J111" s="32">
        <v>8439.5030000000006</v>
      </c>
      <c r="K111" s="32">
        <v>9357.2649999999994</v>
      </c>
      <c r="L111" s="32">
        <v>11202.924000000001</v>
      </c>
      <c r="M111" s="32">
        <v>13510.48</v>
      </c>
      <c r="N111" s="32">
        <v>15943.386</v>
      </c>
      <c r="O111" s="32">
        <v>11946.437</v>
      </c>
      <c r="P111" s="32">
        <v>11966.504000000001</v>
      </c>
      <c r="Q111" s="32">
        <v>10892.295</v>
      </c>
      <c r="R111" s="32">
        <v>6950.48</v>
      </c>
      <c r="S111" s="32">
        <v>8485.2839999999997</v>
      </c>
      <c r="T111" s="32">
        <v>0</v>
      </c>
      <c r="U111" s="33">
        <f t="shared" si="9"/>
        <v>168316.75599999999</v>
      </c>
      <c r="V111" s="41"/>
      <c r="W111" s="254"/>
      <c r="X111" s="44"/>
      <c r="Y111" s="44"/>
      <c r="Z111" s="44"/>
      <c r="AA111" s="44"/>
      <c r="AB111" s="44"/>
      <c r="AC111" s="44"/>
      <c r="AD111" s="44"/>
      <c r="AE111" s="44"/>
      <c r="AF111" s="44"/>
      <c r="AG111" s="44"/>
      <c r="AH111" s="44"/>
      <c r="AI111" s="44"/>
      <c r="AJ111" s="44"/>
      <c r="AK111" s="44"/>
      <c r="AL111" s="44"/>
      <c r="AM111" s="44"/>
      <c r="AN111" s="44"/>
      <c r="AO111" s="44"/>
      <c r="AP111" s="44"/>
      <c r="AQ111" s="44"/>
    </row>
    <row r="112" spans="1:43" ht="6" customHeight="1">
      <c r="A112" s="963"/>
      <c r="B112" s="256"/>
      <c r="C112" s="32"/>
      <c r="D112" s="32"/>
      <c r="E112" s="32"/>
      <c r="F112" s="32"/>
      <c r="G112" s="32"/>
      <c r="H112" s="32"/>
      <c r="I112" s="32"/>
      <c r="J112" s="32"/>
      <c r="K112" s="32"/>
      <c r="L112" s="32"/>
      <c r="M112" s="32"/>
      <c r="N112" s="32"/>
      <c r="O112" s="32"/>
      <c r="P112" s="32"/>
      <c r="Q112" s="32"/>
      <c r="R112" s="32"/>
      <c r="S112" s="32"/>
      <c r="T112" s="32"/>
      <c r="U112" s="33">
        <f t="shared" si="9"/>
        <v>0</v>
      </c>
      <c r="V112" s="41"/>
      <c r="W112" s="254"/>
      <c r="X112" s="44"/>
      <c r="Y112" s="44"/>
      <c r="Z112" s="44"/>
      <c r="AA112" s="44"/>
      <c r="AB112" s="44"/>
      <c r="AC112" s="44"/>
      <c r="AD112" s="44"/>
      <c r="AE112" s="44"/>
      <c r="AF112" s="44"/>
      <c r="AG112" s="44"/>
      <c r="AH112" s="44"/>
      <c r="AI112" s="44"/>
      <c r="AJ112" s="44"/>
      <c r="AK112" s="44"/>
      <c r="AL112" s="44"/>
      <c r="AM112" s="44"/>
      <c r="AN112" s="44"/>
      <c r="AO112" s="44"/>
      <c r="AP112" s="44"/>
      <c r="AQ112" s="44"/>
    </row>
    <row r="113" spans="1:43" ht="15">
      <c r="A113" s="963"/>
      <c r="B113" s="251" t="s">
        <v>1086</v>
      </c>
      <c r="C113" s="352">
        <f>SUM(C114:C128)</f>
        <v>173153.10900000003</v>
      </c>
      <c r="D113" s="352">
        <f t="shared" ref="D113:T113" si="12">SUM(D114:D128)</f>
        <v>181173.12999999998</v>
      </c>
      <c r="E113" s="352">
        <f t="shared" si="12"/>
        <v>172832.079</v>
      </c>
      <c r="F113" s="352">
        <f t="shared" si="12"/>
        <v>402482.68399999995</v>
      </c>
      <c r="G113" s="352">
        <f t="shared" si="12"/>
        <v>552346.473</v>
      </c>
      <c r="H113" s="352">
        <f t="shared" si="12"/>
        <v>488929.19200000004</v>
      </c>
      <c r="I113" s="352">
        <f t="shared" si="12"/>
        <v>424674.89</v>
      </c>
      <c r="J113" s="352">
        <f t="shared" si="12"/>
        <v>467592.56400000001</v>
      </c>
      <c r="K113" s="352">
        <f t="shared" si="12"/>
        <v>504917.95299999998</v>
      </c>
      <c r="L113" s="352">
        <f t="shared" si="12"/>
        <v>619019.67500000005</v>
      </c>
      <c r="M113" s="352">
        <f t="shared" si="12"/>
        <v>760089.54500000004</v>
      </c>
      <c r="N113" s="352">
        <f t="shared" si="12"/>
        <v>903130.36199999996</v>
      </c>
      <c r="O113" s="352">
        <f t="shared" si="12"/>
        <v>990890.13600000017</v>
      </c>
      <c r="P113" s="352">
        <f t="shared" si="12"/>
        <v>1040316.3870000001</v>
      </c>
      <c r="Q113" s="352">
        <f t="shared" si="12"/>
        <v>909364.38300000003</v>
      </c>
      <c r="R113" s="352">
        <f t="shared" si="12"/>
        <v>571792.44400000013</v>
      </c>
      <c r="S113" s="352">
        <f t="shared" si="12"/>
        <v>602887.23599999992</v>
      </c>
      <c r="T113" s="352">
        <f t="shared" si="12"/>
        <v>0</v>
      </c>
      <c r="U113" s="350">
        <f t="shared" si="9"/>
        <v>9765592.2419999987</v>
      </c>
      <c r="V113" s="327"/>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row>
    <row r="114" spans="1:43" ht="15">
      <c r="A114" s="963"/>
      <c r="B114" s="256" t="s">
        <v>1087</v>
      </c>
      <c r="C114" s="32">
        <v>1101.68</v>
      </c>
      <c r="D114" s="32">
        <v>1733.45</v>
      </c>
      <c r="E114" s="32">
        <v>471.20600000000002</v>
      </c>
      <c r="F114" s="32">
        <v>3417.1619999999998</v>
      </c>
      <c r="G114" s="32">
        <v>12117.411</v>
      </c>
      <c r="H114" s="32">
        <v>9333.5290000000005</v>
      </c>
      <c r="I114" s="32">
        <v>18890.714</v>
      </c>
      <c r="J114" s="32">
        <v>25915.347000000002</v>
      </c>
      <c r="K114" s="32">
        <v>31611.289000000001</v>
      </c>
      <c r="L114" s="32">
        <v>33280.925000000003</v>
      </c>
      <c r="M114" s="32">
        <v>40691.349000000002</v>
      </c>
      <c r="N114" s="32">
        <v>42186.813999999998</v>
      </c>
      <c r="O114" s="32">
        <v>48301.315999999999</v>
      </c>
      <c r="P114" s="32">
        <v>41008.54</v>
      </c>
      <c r="Q114" s="32">
        <v>25782.125</v>
      </c>
      <c r="R114" s="32">
        <v>15395.151</v>
      </c>
      <c r="S114" s="32">
        <v>9643.26</v>
      </c>
      <c r="T114" s="32">
        <v>0</v>
      </c>
      <c r="U114" s="33">
        <f t="shared" si="9"/>
        <v>360881.26800000004</v>
      </c>
      <c r="V114" s="41"/>
      <c r="W114" s="254"/>
      <c r="X114" s="44"/>
      <c r="Y114" s="44"/>
      <c r="Z114" s="44"/>
      <c r="AA114" s="44"/>
      <c r="AB114" s="44"/>
      <c r="AC114" s="44"/>
      <c r="AD114" s="44"/>
      <c r="AE114" s="44"/>
      <c r="AF114" s="44"/>
      <c r="AG114" s="44"/>
      <c r="AH114" s="44"/>
      <c r="AI114" s="44"/>
      <c r="AJ114" s="44"/>
      <c r="AK114" s="44"/>
      <c r="AL114" s="44"/>
      <c r="AM114" s="44"/>
      <c r="AN114" s="44"/>
      <c r="AO114" s="44"/>
      <c r="AP114" s="44"/>
      <c r="AQ114" s="44"/>
    </row>
    <row r="115" spans="1:43" ht="15">
      <c r="A115" s="963"/>
      <c r="B115" s="256" t="s">
        <v>1088</v>
      </c>
      <c r="C115" s="32">
        <v>13264.995000000001</v>
      </c>
      <c r="D115" s="32">
        <v>20829.357</v>
      </c>
      <c r="E115" s="32">
        <v>14273.364</v>
      </c>
      <c r="F115" s="32">
        <v>53442.124000000003</v>
      </c>
      <c r="G115" s="32">
        <v>82499.706000000006</v>
      </c>
      <c r="H115" s="32">
        <v>95704.823999999993</v>
      </c>
      <c r="I115" s="32">
        <v>88824.076000000001</v>
      </c>
      <c r="J115" s="32">
        <v>74190.612999999998</v>
      </c>
      <c r="K115" s="32">
        <v>77198.528000000006</v>
      </c>
      <c r="L115" s="32">
        <v>122591.29</v>
      </c>
      <c r="M115" s="32">
        <v>169349.791</v>
      </c>
      <c r="N115" s="32">
        <v>195721.03400000001</v>
      </c>
      <c r="O115" s="32">
        <v>220910.93900000001</v>
      </c>
      <c r="P115" s="32">
        <v>252534.78400000001</v>
      </c>
      <c r="Q115" s="32">
        <v>219974.552</v>
      </c>
      <c r="R115" s="32">
        <v>149474.473</v>
      </c>
      <c r="S115" s="32">
        <v>154877.038</v>
      </c>
      <c r="T115" s="32">
        <v>0</v>
      </c>
      <c r="U115" s="33">
        <f t="shared" si="9"/>
        <v>2005661.4879999997</v>
      </c>
      <c r="V115" s="41"/>
      <c r="W115" s="254"/>
      <c r="X115" s="44"/>
      <c r="Y115" s="44"/>
      <c r="Z115" s="44"/>
      <c r="AA115" s="44"/>
      <c r="AB115" s="44"/>
      <c r="AC115" s="44"/>
      <c r="AD115" s="44"/>
      <c r="AE115" s="44"/>
      <c r="AF115" s="44"/>
      <c r="AG115" s="44"/>
      <c r="AH115" s="44"/>
      <c r="AI115" s="44"/>
      <c r="AJ115" s="44"/>
      <c r="AK115" s="44"/>
      <c r="AL115" s="44"/>
      <c r="AM115" s="44"/>
      <c r="AN115" s="44"/>
      <c r="AO115" s="44"/>
      <c r="AP115" s="44"/>
      <c r="AQ115" s="44"/>
    </row>
    <row r="116" spans="1:43" ht="15">
      <c r="A116" s="963"/>
      <c r="B116" s="256" t="s">
        <v>1089</v>
      </c>
      <c r="C116" s="32">
        <v>37295.623</v>
      </c>
      <c r="D116" s="32">
        <v>47039.642999999996</v>
      </c>
      <c r="E116" s="32">
        <v>17480.966</v>
      </c>
      <c r="F116" s="32">
        <v>28024.473000000002</v>
      </c>
      <c r="G116" s="32">
        <v>32699.190999999999</v>
      </c>
      <c r="H116" s="32">
        <v>22246.196</v>
      </c>
      <c r="I116" s="32">
        <v>17458.116999999998</v>
      </c>
      <c r="J116" s="32">
        <v>20575.57</v>
      </c>
      <c r="K116" s="32">
        <v>18216.116999999998</v>
      </c>
      <c r="L116" s="32">
        <v>16734.018</v>
      </c>
      <c r="M116" s="32">
        <v>20975.335999999999</v>
      </c>
      <c r="N116" s="32">
        <v>21258.240000000002</v>
      </c>
      <c r="O116" s="32">
        <v>14964.199000000001</v>
      </c>
      <c r="P116" s="32">
        <v>14632.737999999999</v>
      </c>
      <c r="Q116" s="32">
        <v>5904.5910000000003</v>
      </c>
      <c r="R116" s="32">
        <v>4731.1769999999997</v>
      </c>
      <c r="S116" s="32">
        <v>4711.7020000000002</v>
      </c>
      <c r="T116" s="32">
        <v>0</v>
      </c>
      <c r="U116" s="33">
        <f t="shared" si="9"/>
        <v>344947.89700000006</v>
      </c>
      <c r="V116" s="41"/>
      <c r="W116" s="254"/>
      <c r="X116" s="44"/>
      <c r="Y116" s="44"/>
      <c r="Z116" s="44"/>
      <c r="AA116" s="44"/>
      <c r="AB116" s="44"/>
      <c r="AC116" s="44"/>
      <c r="AD116" s="44"/>
      <c r="AE116" s="44"/>
      <c r="AF116" s="44"/>
      <c r="AG116" s="44"/>
      <c r="AH116" s="44"/>
      <c r="AI116" s="44"/>
      <c r="AJ116" s="44"/>
      <c r="AK116" s="44"/>
      <c r="AL116" s="44"/>
      <c r="AM116" s="44"/>
      <c r="AN116" s="44"/>
      <c r="AO116" s="44"/>
      <c r="AP116" s="44"/>
      <c r="AQ116" s="44"/>
    </row>
    <row r="117" spans="1:43" ht="15">
      <c r="A117" s="963"/>
      <c r="B117" s="256" t="s">
        <v>1090</v>
      </c>
      <c r="C117" s="32">
        <v>2729.6610000000001</v>
      </c>
      <c r="D117" s="32">
        <v>1729.8989999999999</v>
      </c>
      <c r="E117" s="32">
        <v>2391.4940000000001</v>
      </c>
      <c r="F117" s="32">
        <v>5283.1790000000001</v>
      </c>
      <c r="G117" s="32">
        <v>13594.04</v>
      </c>
      <c r="H117" s="32">
        <v>9399.1610000000001</v>
      </c>
      <c r="I117" s="32">
        <v>7302.7640000000001</v>
      </c>
      <c r="J117" s="32">
        <v>6946.5640000000003</v>
      </c>
      <c r="K117" s="32">
        <v>8962.2240000000002</v>
      </c>
      <c r="L117" s="32">
        <v>11414.8</v>
      </c>
      <c r="M117" s="32">
        <v>11417.025</v>
      </c>
      <c r="N117" s="32">
        <v>10639.605</v>
      </c>
      <c r="O117" s="32">
        <v>14117.071</v>
      </c>
      <c r="P117" s="32">
        <v>6099.7709999999997</v>
      </c>
      <c r="Q117" s="32">
        <v>8924.3619999999992</v>
      </c>
      <c r="R117" s="32">
        <v>4322.6589999999997</v>
      </c>
      <c r="S117" s="32">
        <v>4692.2529999999997</v>
      </c>
      <c r="T117" s="32">
        <v>0</v>
      </c>
      <c r="U117" s="33">
        <f t="shared" si="9"/>
        <v>129966.53199999998</v>
      </c>
      <c r="V117" s="41"/>
      <c r="W117" s="254"/>
      <c r="X117" s="44"/>
      <c r="Y117" s="44"/>
      <c r="Z117" s="44"/>
      <c r="AA117" s="44"/>
      <c r="AB117" s="44"/>
      <c r="AC117" s="44"/>
      <c r="AD117" s="44"/>
      <c r="AE117" s="44"/>
      <c r="AF117" s="44"/>
      <c r="AG117" s="44"/>
      <c r="AH117" s="44"/>
      <c r="AI117" s="44"/>
      <c r="AJ117" s="44"/>
      <c r="AK117" s="44"/>
      <c r="AL117" s="44"/>
      <c r="AM117" s="44"/>
      <c r="AN117" s="44"/>
      <c r="AO117" s="44"/>
      <c r="AP117" s="44"/>
      <c r="AQ117" s="44"/>
    </row>
    <row r="118" spans="1:43" ht="15">
      <c r="A118" s="963"/>
      <c r="B118" s="256" t="s">
        <v>1091</v>
      </c>
      <c r="C118" s="32">
        <v>30207.744999999999</v>
      </c>
      <c r="D118" s="32">
        <v>16674.455999999998</v>
      </c>
      <c r="E118" s="32">
        <v>13367.286</v>
      </c>
      <c r="F118" s="32">
        <v>26728.654999999999</v>
      </c>
      <c r="G118" s="32">
        <v>18765.974999999999</v>
      </c>
      <c r="H118" s="32">
        <v>12350.494000000001</v>
      </c>
      <c r="I118" s="32">
        <v>4894.1360000000004</v>
      </c>
      <c r="J118" s="32">
        <v>7288.25</v>
      </c>
      <c r="K118" s="32">
        <v>7250.3069999999998</v>
      </c>
      <c r="L118" s="32">
        <v>6831.4709999999995</v>
      </c>
      <c r="M118" s="32">
        <v>6986.0649999999996</v>
      </c>
      <c r="N118" s="32">
        <v>10613.787</v>
      </c>
      <c r="O118" s="32">
        <v>8262.723</v>
      </c>
      <c r="P118" s="32">
        <v>5944.5349999999999</v>
      </c>
      <c r="Q118" s="32">
        <v>8380.77</v>
      </c>
      <c r="R118" s="32">
        <v>6125.22</v>
      </c>
      <c r="S118" s="32">
        <v>9315.9290000000001</v>
      </c>
      <c r="T118" s="32">
        <v>0</v>
      </c>
      <c r="U118" s="33">
        <f t="shared" si="9"/>
        <v>199987.804</v>
      </c>
      <c r="V118" s="41"/>
      <c r="W118" s="254"/>
      <c r="X118" s="44"/>
      <c r="Y118" s="44"/>
      <c r="Z118" s="44"/>
      <c r="AA118" s="44"/>
      <c r="AB118" s="44"/>
      <c r="AC118" s="44"/>
      <c r="AD118" s="44"/>
      <c r="AE118" s="44"/>
      <c r="AF118" s="44"/>
      <c r="AG118" s="44"/>
      <c r="AH118" s="44"/>
      <c r="AI118" s="44"/>
      <c r="AJ118" s="44"/>
      <c r="AK118" s="44"/>
      <c r="AL118" s="44"/>
      <c r="AM118" s="44"/>
      <c r="AN118" s="44"/>
      <c r="AO118" s="44"/>
      <c r="AP118" s="44"/>
      <c r="AQ118" s="44"/>
    </row>
    <row r="119" spans="1:43" ht="15">
      <c r="A119" s="963"/>
      <c r="B119" s="256" t="s">
        <v>1092</v>
      </c>
      <c r="C119" s="32">
        <v>15709.058999999999</v>
      </c>
      <c r="D119" s="32">
        <v>27932.555</v>
      </c>
      <c r="E119" s="32">
        <v>51611.644</v>
      </c>
      <c r="F119" s="32">
        <v>118013.099</v>
      </c>
      <c r="G119" s="32">
        <v>166031.42600000001</v>
      </c>
      <c r="H119" s="32">
        <v>135654.19899999999</v>
      </c>
      <c r="I119" s="32">
        <v>104780.276</v>
      </c>
      <c r="J119" s="32">
        <v>101323.39599999999</v>
      </c>
      <c r="K119" s="32">
        <v>101261.783</v>
      </c>
      <c r="L119" s="32">
        <v>103053.44</v>
      </c>
      <c r="M119" s="32">
        <v>116721.595</v>
      </c>
      <c r="N119" s="32">
        <v>118517.745</v>
      </c>
      <c r="O119" s="32">
        <v>123077.432</v>
      </c>
      <c r="P119" s="32">
        <v>126634.016</v>
      </c>
      <c r="Q119" s="32">
        <v>118902.189</v>
      </c>
      <c r="R119" s="32">
        <v>82052.865000000005</v>
      </c>
      <c r="S119" s="32">
        <v>131674.239</v>
      </c>
      <c r="T119" s="32">
        <v>0</v>
      </c>
      <c r="U119" s="33">
        <f t="shared" si="9"/>
        <v>1742950.9579999999</v>
      </c>
      <c r="V119" s="41"/>
      <c r="W119" s="254"/>
      <c r="X119" s="44"/>
      <c r="Y119" s="44"/>
      <c r="Z119" s="44"/>
      <c r="AA119" s="44"/>
      <c r="AB119" s="44"/>
      <c r="AC119" s="44"/>
      <c r="AD119" s="44"/>
      <c r="AE119" s="44"/>
      <c r="AF119" s="44"/>
      <c r="AG119" s="44"/>
      <c r="AH119" s="44"/>
      <c r="AI119" s="44"/>
      <c r="AJ119" s="44"/>
      <c r="AK119" s="44"/>
      <c r="AL119" s="44"/>
      <c r="AM119" s="44"/>
      <c r="AN119" s="44"/>
      <c r="AO119" s="44"/>
      <c r="AP119" s="44"/>
      <c r="AQ119" s="44"/>
    </row>
    <row r="120" spans="1:43" ht="15">
      <c r="A120" s="963"/>
      <c r="B120" s="256" t="s">
        <v>1093</v>
      </c>
      <c r="C120" s="32">
        <v>149.24</v>
      </c>
      <c r="D120" s="32">
        <v>710.81500000000005</v>
      </c>
      <c r="E120" s="32">
        <v>681.94500000000005</v>
      </c>
      <c r="F120" s="32">
        <v>3362.3879999999999</v>
      </c>
      <c r="G120" s="32">
        <v>3474.2310000000002</v>
      </c>
      <c r="H120" s="32">
        <v>8263.7739999999994</v>
      </c>
      <c r="I120" s="32">
        <v>8780.2340000000004</v>
      </c>
      <c r="J120" s="32">
        <v>13712.002</v>
      </c>
      <c r="K120" s="32">
        <v>23991.714</v>
      </c>
      <c r="L120" s="32">
        <v>41997.749000000003</v>
      </c>
      <c r="M120" s="32">
        <v>45447.75</v>
      </c>
      <c r="N120" s="32">
        <v>78324.505999999994</v>
      </c>
      <c r="O120" s="32">
        <v>80644.039000000004</v>
      </c>
      <c r="P120" s="32">
        <v>70104.963000000003</v>
      </c>
      <c r="Q120" s="32">
        <v>56767.029000000002</v>
      </c>
      <c r="R120" s="32">
        <v>30897.935000000001</v>
      </c>
      <c r="S120" s="32">
        <v>26515.06</v>
      </c>
      <c r="T120" s="32">
        <v>0</v>
      </c>
      <c r="U120" s="33">
        <f t="shared" si="9"/>
        <v>493825.37399999995</v>
      </c>
      <c r="V120" s="41"/>
      <c r="W120" s="254"/>
      <c r="X120" s="44"/>
      <c r="Y120" s="44"/>
      <c r="Z120" s="44"/>
      <c r="AA120" s="44"/>
      <c r="AB120" s="44"/>
      <c r="AC120" s="44"/>
      <c r="AD120" s="44"/>
      <c r="AE120" s="44"/>
      <c r="AF120" s="44"/>
      <c r="AG120" s="44"/>
      <c r="AH120" s="44"/>
      <c r="AI120" s="44"/>
      <c r="AJ120" s="44"/>
      <c r="AK120" s="44"/>
      <c r="AL120" s="44"/>
      <c r="AM120" s="44"/>
      <c r="AN120" s="44"/>
      <c r="AO120" s="44"/>
      <c r="AP120" s="44"/>
      <c r="AQ120" s="44"/>
    </row>
    <row r="121" spans="1:43" ht="15">
      <c r="A121" s="963"/>
      <c r="B121" s="256" t="s">
        <v>1094</v>
      </c>
      <c r="C121" s="32">
        <v>122.71</v>
      </c>
      <c r="D121" s="32">
        <v>342.67</v>
      </c>
      <c r="E121" s="32">
        <v>262.32499999999999</v>
      </c>
      <c r="F121" s="32">
        <v>4260.7349999999997</v>
      </c>
      <c r="G121" s="32">
        <v>1907.82</v>
      </c>
      <c r="H121" s="32">
        <v>369.88</v>
      </c>
      <c r="I121" s="32">
        <v>2079.875</v>
      </c>
      <c r="J121" s="32">
        <v>1894.1849999999999</v>
      </c>
      <c r="K121" s="32">
        <v>2639.2510000000002</v>
      </c>
      <c r="L121" s="32">
        <v>1765.519</v>
      </c>
      <c r="M121" s="32">
        <v>3194.9659999999999</v>
      </c>
      <c r="N121" s="32">
        <v>1959.395</v>
      </c>
      <c r="O121" s="32">
        <v>4785.7209999999995</v>
      </c>
      <c r="P121" s="32">
        <v>7107.6419999999998</v>
      </c>
      <c r="Q121" s="32">
        <v>5430.9489999999996</v>
      </c>
      <c r="R121" s="32">
        <v>2952.7829999999999</v>
      </c>
      <c r="S121" s="32">
        <v>3870.7640000000001</v>
      </c>
      <c r="T121" s="32">
        <v>0</v>
      </c>
      <c r="U121" s="33">
        <f t="shared" si="9"/>
        <v>44947.19</v>
      </c>
      <c r="V121" s="41"/>
      <c r="W121" s="254"/>
      <c r="X121" s="44"/>
      <c r="Y121" s="44"/>
      <c r="Z121" s="44"/>
      <c r="AA121" s="44"/>
      <c r="AB121" s="44"/>
      <c r="AC121" s="44"/>
      <c r="AD121" s="44"/>
      <c r="AE121" s="44"/>
      <c r="AF121" s="44"/>
      <c r="AG121" s="44"/>
      <c r="AH121" s="44"/>
      <c r="AI121" s="44"/>
      <c r="AJ121" s="44"/>
      <c r="AK121" s="44"/>
      <c r="AL121" s="44"/>
      <c r="AM121" s="44"/>
      <c r="AN121" s="44"/>
      <c r="AO121" s="44"/>
      <c r="AP121" s="44"/>
      <c r="AQ121" s="44"/>
    </row>
    <row r="122" spans="1:43" ht="15">
      <c r="A122" s="963"/>
      <c r="B122" s="256" t="s">
        <v>1095</v>
      </c>
      <c r="C122" s="32">
        <v>13551.887000000001</v>
      </c>
      <c r="D122" s="32">
        <v>17550.507000000001</v>
      </c>
      <c r="E122" s="32">
        <v>22276.223999999998</v>
      </c>
      <c r="F122" s="32">
        <v>26214.719000000001</v>
      </c>
      <c r="G122" s="32">
        <v>35105.040000000001</v>
      </c>
      <c r="H122" s="32">
        <v>37963.01</v>
      </c>
      <c r="I122" s="32">
        <v>34298.457000000002</v>
      </c>
      <c r="J122" s="32">
        <v>48237.945</v>
      </c>
      <c r="K122" s="32">
        <v>57411.627999999997</v>
      </c>
      <c r="L122" s="32">
        <v>88097.831999999995</v>
      </c>
      <c r="M122" s="32">
        <v>102724.95299999999</v>
      </c>
      <c r="N122" s="32">
        <v>106215.16</v>
      </c>
      <c r="O122" s="32">
        <v>116426.136</v>
      </c>
      <c r="P122" s="32">
        <v>134946.58100000001</v>
      </c>
      <c r="Q122" s="32">
        <v>123966.973</v>
      </c>
      <c r="R122" s="32">
        <v>93907.164000000004</v>
      </c>
      <c r="S122" s="32">
        <v>101260.719</v>
      </c>
      <c r="T122" s="32">
        <v>0</v>
      </c>
      <c r="U122" s="33">
        <f t="shared" si="9"/>
        <v>1160154.9350000001</v>
      </c>
      <c r="V122" s="41"/>
      <c r="W122" s="254"/>
      <c r="X122" s="44"/>
      <c r="Y122" s="44"/>
      <c r="Z122" s="44"/>
      <c r="AA122" s="44"/>
      <c r="AB122" s="44"/>
      <c r="AC122" s="44"/>
      <c r="AD122" s="44"/>
      <c r="AE122" s="44"/>
      <c r="AF122" s="44"/>
      <c r="AG122" s="44"/>
      <c r="AH122" s="44"/>
      <c r="AI122" s="44"/>
      <c r="AJ122" s="44"/>
      <c r="AK122" s="44"/>
      <c r="AL122" s="44"/>
      <c r="AM122" s="44"/>
      <c r="AN122" s="44"/>
      <c r="AO122" s="44"/>
      <c r="AP122" s="44"/>
      <c r="AQ122" s="44"/>
    </row>
    <row r="123" spans="1:43" ht="15">
      <c r="A123" s="963"/>
      <c r="B123" s="256" t="s">
        <v>1096</v>
      </c>
      <c r="C123" s="32">
        <v>387.58</v>
      </c>
      <c r="D123" s="32">
        <v>1090.4929999999999</v>
      </c>
      <c r="E123" s="32">
        <v>282.47500000000002</v>
      </c>
      <c r="F123" s="32">
        <v>19366.483</v>
      </c>
      <c r="G123" s="32">
        <v>28809.257000000001</v>
      </c>
      <c r="H123" s="32">
        <v>22447.047999999999</v>
      </c>
      <c r="I123" s="32">
        <v>17338.126</v>
      </c>
      <c r="J123" s="32">
        <v>20015.947</v>
      </c>
      <c r="K123" s="32">
        <v>19065.186000000002</v>
      </c>
      <c r="L123" s="32">
        <v>20478.14</v>
      </c>
      <c r="M123" s="32">
        <v>20246.485000000001</v>
      </c>
      <c r="N123" s="32">
        <v>19876.829000000002</v>
      </c>
      <c r="O123" s="32">
        <v>14201.522000000001</v>
      </c>
      <c r="P123" s="32">
        <v>11828.618</v>
      </c>
      <c r="Q123" s="32">
        <v>11457.88</v>
      </c>
      <c r="R123" s="32">
        <v>5756.15</v>
      </c>
      <c r="S123" s="32">
        <v>4475.3090000000002</v>
      </c>
      <c r="T123" s="32">
        <v>0</v>
      </c>
      <c r="U123" s="33">
        <f t="shared" si="9"/>
        <v>237123.52799999996</v>
      </c>
      <c r="V123" s="41"/>
      <c r="W123" s="254"/>
      <c r="X123" s="44"/>
      <c r="Y123" s="44"/>
      <c r="Z123" s="44"/>
      <c r="AA123" s="44"/>
      <c r="AB123" s="44"/>
      <c r="AC123" s="44"/>
      <c r="AD123" s="44"/>
      <c r="AE123" s="44"/>
      <c r="AF123" s="44"/>
      <c r="AG123" s="44"/>
      <c r="AH123" s="44"/>
      <c r="AI123" s="44"/>
      <c r="AJ123" s="44"/>
      <c r="AK123" s="44"/>
      <c r="AL123" s="44"/>
      <c r="AM123" s="44"/>
      <c r="AN123" s="44"/>
      <c r="AO123" s="44"/>
      <c r="AP123" s="44"/>
      <c r="AQ123" s="44"/>
    </row>
    <row r="124" spans="1:43" ht="15">
      <c r="A124" s="963"/>
      <c r="B124" s="256" t="s">
        <v>1097</v>
      </c>
      <c r="C124" s="32">
        <v>50678.756000000001</v>
      </c>
      <c r="D124" s="32">
        <v>36529.491999999998</v>
      </c>
      <c r="E124" s="32">
        <v>25844.958999999999</v>
      </c>
      <c r="F124" s="32">
        <v>49087.881000000001</v>
      </c>
      <c r="G124" s="32">
        <v>56996.949000000001</v>
      </c>
      <c r="H124" s="32">
        <v>60631.66</v>
      </c>
      <c r="I124" s="32">
        <v>62380.826000000001</v>
      </c>
      <c r="J124" s="32">
        <v>79501.513999999996</v>
      </c>
      <c r="K124" s="32">
        <v>89081.659</v>
      </c>
      <c r="L124" s="32">
        <v>91910.308000000005</v>
      </c>
      <c r="M124" s="32">
        <v>126013.1</v>
      </c>
      <c r="N124" s="32">
        <v>184570.06099999999</v>
      </c>
      <c r="O124" s="32">
        <v>241909.601</v>
      </c>
      <c r="P124" s="32">
        <v>283548.554</v>
      </c>
      <c r="Q124" s="32">
        <v>244586.522</v>
      </c>
      <c r="R124" s="32">
        <v>135875.78899999999</v>
      </c>
      <c r="S124" s="32">
        <v>106939.334</v>
      </c>
      <c r="T124" s="32">
        <v>0</v>
      </c>
      <c r="U124" s="33">
        <f t="shared" si="9"/>
        <v>1926086.9649999996</v>
      </c>
      <c r="V124" s="41"/>
      <c r="W124" s="254"/>
      <c r="X124" s="44"/>
      <c r="Y124" s="44"/>
      <c r="Z124" s="44"/>
      <c r="AA124" s="44"/>
      <c r="AB124" s="44"/>
      <c r="AC124" s="44"/>
      <c r="AD124" s="44"/>
      <c r="AE124" s="44"/>
      <c r="AF124" s="44"/>
      <c r="AG124" s="44"/>
      <c r="AH124" s="44"/>
      <c r="AI124" s="44"/>
      <c r="AJ124" s="44"/>
      <c r="AK124" s="44"/>
      <c r="AL124" s="44"/>
      <c r="AM124" s="44"/>
      <c r="AN124" s="44"/>
      <c r="AO124" s="44"/>
      <c r="AP124" s="44"/>
      <c r="AQ124" s="44"/>
    </row>
    <row r="125" spans="1:43" ht="15">
      <c r="A125" s="963"/>
      <c r="B125" s="256" t="s">
        <v>1098</v>
      </c>
      <c r="C125" s="32">
        <v>0</v>
      </c>
      <c r="D125" s="32">
        <v>0</v>
      </c>
      <c r="E125" s="32">
        <v>0</v>
      </c>
      <c r="F125" s="32">
        <v>557.29999999999995</v>
      </c>
      <c r="G125" s="32">
        <v>1491.106</v>
      </c>
      <c r="H125" s="32">
        <v>66.930999999999997</v>
      </c>
      <c r="I125" s="32">
        <v>346.33499999999998</v>
      </c>
      <c r="J125" s="32">
        <v>0</v>
      </c>
      <c r="K125" s="32">
        <v>165.14699999999999</v>
      </c>
      <c r="L125" s="32">
        <v>230.89</v>
      </c>
      <c r="M125" s="32">
        <v>60.9</v>
      </c>
      <c r="N125" s="32">
        <v>858.13499999999999</v>
      </c>
      <c r="O125" s="32">
        <v>775.04399999999998</v>
      </c>
      <c r="P125" s="32">
        <v>1111.1990000000001</v>
      </c>
      <c r="Q125" s="32">
        <v>269.26499999999999</v>
      </c>
      <c r="R125" s="32">
        <v>625.14300000000003</v>
      </c>
      <c r="S125" s="32">
        <v>0</v>
      </c>
      <c r="T125" s="32">
        <v>0</v>
      </c>
      <c r="U125" s="33">
        <f t="shared" si="9"/>
        <v>6557.3949999999995</v>
      </c>
      <c r="V125" s="41"/>
      <c r="W125" s="254"/>
      <c r="X125" s="44"/>
      <c r="Y125" s="44"/>
      <c r="Z125" s="44"/>
      <c r="AA125" s="44"/>
      <c r="AB125" s="44"/>
      <c r="AC125" s="44"/>
      <c r="AD125" s="44"/>
      <c r="AE125" s="44"/>
      <c r="AF125" s="44"/>
      <c r="AG125" s="44"/>
      <c r="AH125" s="44"/>
      <c r="AI125" s="44"/>
      <c r="AJ125" s="44"/>
      <c r="AK125" s="44"/>
      <c r="AL125" s="44"/>
      <c r="AM125" s="44"/>
      <c r="AN125" s="44"/>
      <c r="AO125" s="44"/>
      <c r="AP125" s="44"/>
      <c r="AQ125" s="44"/>
    </row>
    <row r="126" spans="1:43" ht="15">
      <c r="A126" s="963"/>
      <c r="B126" s="256" t="s">
        <v>1099</v>
      </c>
      <c r="C126" s="32">
        <v>0</v>
      </c>
      <c r="D126" s="32">
        <v>0</v>
      </c>
      <c r="E126" s="32">
        <v>0</v>
      </c>
      <c r="F126" s="32">
        <v>0</v>
      </c>
      <c r="G126" s="32">
        <v>0</v>
      </c>
      <c r="H126" s="32">
        <v>0</v>
      </c>
      <c r="I126" s="32">
        <v>0</v>
      </c>
      <c r="J126" s="32">
        <v>0</v>
      </c>
      <c r="K126" s="32">
        <v>0</v>
      </c>
      <c r="L126" s="32">
        <v>0</v>
      </c>
      <c r="M126" s="32">
        <v>0</v>
      </c>
      <c r="N126" s="32">
        <v>0</v>
      </c>
      <c r="O126" s="32">
        <v>0</v>
      </c>
      <c r="P126" s="32">
        <v>0</v>
      </c>
      <c r="Q126" s="32">
        <v>0</v>
      </c>
      <c r="R126" s="32">
        <v>0</v>
      </c>
      <c r="S126" s="32">
        <v>0</v>
      </c>
      <c r="T126" s="32">
        <v>0</v>
      </c>
      <c r="U126" s="33">
        <f t="shared" si="9"/>
        <v>0</v>
      </c>
      <c r="V126" s="41"/>
      <c r="W126" s="254"/>
      <c r="X126" s="44"/>
      <c r="Y126" s="44"/>
      <c r="Z126" s="44"/>
      <c r="AA126" s="44"/>
      <c r="AB126" s="44"/>
      <c r="AC126" s="44"/>
      <c r="AD126" s="44"/>
      <c r="AE126" s="44"/>
      <c r="AF126" s="44"/>
      <c r="AG126" s="44"/>
      <c r="AH126" s="44"/>
      <c r="AI126" s="44"/>
      <c r="AJ126" s="44"/>
      <c r="AK126" s="44"/>
      <c r="AL126" s="44"/>
      <c r="AM126" s="44"/>
      <c r="AN126" s="44"/>
      <c r="AO126" s="44"/>
      <c r="AP126" s="44"/>
      <c r="AQ126" s="44"/>
    </row>
    <row r="127" spans="1:43" ht="15">
      <c r="A127" s="963"/>
      <c r="B127" s="256" t="s">
        <v>1100</v>
      </c>
      <c r="C127" s="32">
        <v>0</v>
      </c>
      <c r="D127" s="32">
        <v>0</v>
      </c>
      <c r="E127" s="32">
        <v>0</v>
      </c>
      <c r="F127" s="32">
        <v>0</v>
      </c>
      <c r="G127" s="32">
        <v>0</v>
      </c>
      <c r="H127" s="32">
        <v>0</v>
      </c>
      <c r="I127" s="32">
        <v>0</v>
      </c>
      <c r="J127" s="32">
        <v>0</v>
      </c>
      <c r="K127" s="32">
        <v>0</v>
      </c>
      <c r="L127" s="32">
        <v>0</v>
      </c>
      <c r="M127" s="32">
        <v>0</v>
      </c>
      <c r="N127" s="32">
        <v>0</v>
      </c>
      <c r="O127" s="32">
        <v>0</v>
      </c>
      <c r="P127" s="32">
        <v>0</v>
      </c>
      <c r="Q127" s="32">
        <v>0</v>
      </c>
      <c r="R127" s="32">
        <v>0</v>
      </c>
      <c r="S127" s="32">
        <v>0</v>
      </c>
      <c r="T127" s="32">
        <v>0</v>
      </c>
      <c r="U127" s="33">
        <f t="shared" si="9"/>
        <v>0</v>
      </c>
      <c r="V127" s="41"/>
      <c r="W127" s="254"/>
      <c r="X127" s="44"/>
      <c r="Y127" s="44"/>
      <c r="Z127" s="44"/>
      <c r="AA127" s="44"/>
      <c r="AB127" s="44"/>
      <c r="AC127" s="44"/>
      <c r="AD127" s="44"/>
      <c r="AE127" s="44"/>
      <c r="AF127" s="44"/>
      <c r="AG127" s="44"/>
      <c r="AH127" s="44"/>
      <c r="AI127" s="44"/>
      <c r="AJ127" s="44"/>
      <c r="AK127" s="44"/>
      <c r="AL127" s="44"/>
      <c r="AM127" s="44"/>
      <c r="AN127" s="44"/>
      <c r="AO127" s="44"/>
      <c r="AP127" s="44"/>
      <c r="AQ127" s="44"/>
    </row>
    <row r="128" spans="1:43" ht="15">
      <c r="A128" s="963"/>
      <c r="B128" s="256" t="s">
        <v>1101</v>
      </c>
      <c r="C128" s="32">
        <v>7954.1729999999998</v>
      </c>
      <c r="D128" s="32">
        <v>9009.7929999999997</v>
      </c>
      <c r="E128" s="32">
        <v>23888.190999999999</v>
      </c>
      <c r="F128" s="32">
        <v>64724.485999999997</v>
      </c>
      <c r="G128" s="32">
        <v>98854.320999999996</v>
      </c>
      <c r="H128" s="32">
        <v>74498.486000000004</v>
      </c>
      <c r="I128" s="32">
        <v>57300.953999999998</v>
      </c>
      <c r="J128" s="32">
        <v>67991.231</v>
      </c>
      <c r="K128" s="32">
        <v>68063.12</v>
      </c>
      <c r="L128" s="32">
        <v>80633.293000000005</v>
      </c>
      <c r="M128" s="32">
        <v>96260.23</v>
      </c>
      <c r="N128" s="32">
        <v>112389.05100000001</v>
      </c>
      <c r="O128" s="32">
        <v>102514.393</v>
      </c>
      <c r="P128" s="32">
        <v>84814.445999999996</v>
      </c>
      <c r="Q128" s="32">
        <v>79017.176000000007</v>
      </c>
      <c r="R128" s="32">
        <v>39675.934999999998</v>
      </c>
      <c r="S128" s="32">
        <v>44911.629000000001</v>
      </c>
      <c r="T128" s="32">
        <v>0</v>
      </c>
      <c r="U128" s="33">
        <f t="shared" si="9"/>
        <v>1112500.9079999998</v>
      </c>
      <c r="V128" s="41"/>
      <c r="W128" s="254"/>
      <c r="X128" s="44"/>
      <c r="Y128" s="44"/>
      <c r="Z128" s="44"/>
      <c r="AA128" s="44"/>
      <c r="AB128" s="44"/>
      <c r="AC128" s="44"/>
      <c r="AD128" s="44"/>
      <c r="AE128" s="44"/>
      <c r="AF128" s="44"/>
      <c r="AG128" s="44"/>
      <c r="AH128" s="44"/>
      <c r="AI128" s="44"/>
      <c r="AJ128" s="44"/>
      <c r="AK128" s="44"/>
      <c r="AL128" s="44"/>
      <c r="AM128" s="44"/>
      <c r="AN128" s="44"/>
      <c r="AO128" s="44"/>
      <c r="AP128" s="44"/>
      <c r="AQ128" s="44"/>
    </row>
    <row r="129" spans="1:43" ht="6" customHeight="1">
      <c r="A129" s="963"/>
      <c r="B129" s="256"/>
      <c r="C129" s="32"/>
      <c r="D129" s="32"/>
      <c r="E129" s="32"/>
      <c r="F129" s="32"/>
      <c r="G129" s="32"/>
      <c r="H129" s="32"/>
      <c r="I129" s="32"/>
      <c r="J129" s="32"/>
      <c r="K129" s="32"/>
      <c r="L129" s="32"/>
      <c r="M129" s="32"/>
      <c r="N129" s="32"/>
      <c r="O129" s="32"/>
      <c r="P129" s="32"/>
      <c r="Q129" s="32"/>
      <c r="R129" s="32"/>
      <c r="S129" s="32"/>
      <c r="T129" s="32"/>
      <c r="U129" s="33">
        <f t="shared" si="9"/>
        <v>0</v>
      </c>
      <c r="V129" s="41"/>
      <c r="W129" s="254"/>
      <c r="X129" s="44"/>
      <c r="Y129" s="44"/>
      <c r="Z129" s="44"/>
      <c r="AA129" s="44"/>
      <c r="AB129" s="44"/>
      <c r="AC129" s="44"/>
      <c r="AD129" s="44"/>
      <c r="AE129" s="44"/>
      <c r="AF129" s="44"/>
      <c r="AG129" s="44"/>
      <c r="AH129" s="44"/>
      <c r="AI129" s="44"/>
      <c r="AJ129" s="44"/>
      <c r="AK129" s="44"/>
      <c r="AL129" s="44"/>
      <c r="AM129" s="44"/>
      <c r="AN129" s="44"/>
      <c r="AO129" s="44"/>
      <c r="AP129" s="44"/>
      <c r="AQ129" s="44"/>
    </row>
    <row r="130" spans="1:43" ht="15">
      <c r="A130" s="963"/>
      <c r="B130" s="251" t="s">
        <v>1102</v>
      </c>
      <c r="C130" s="352">
        <f>SUM(C131:C136)</f>
        <v>41054.439999999995</v>
      </c>
      <c r="D130" s="352">
        <f t="shared" ref="D130:T130" si="13">SUM(D131:D136)</f>
        <v>7305.65</v>
      </c>
      <c r="E130" s="352">
        <f t="shared" si="13"/>
        <v>5596.4699999999993</v>
      </c>
      <c r="F130" s="352">
        <f t="shared" si="13"/>
        <v>14013.999999999996</v>
      </c>
      <c r="G130" s="352">
        <f t="shared" si="13"/>
        <v>16987.879999999997</v>
      </c>
      <c r="H130" s="352">
        <f t="shared" si="13"/>
        <v>23486.33</v>
      </c>
      <c r="I130" s="352">
        <f t="shared" si="13"/>
        <v>17057.240000000002</v>
      </c>
      <c r="J130" s="352">
        <f t="shared" si="13"/>
        <v>19132.75</v>
      </c>
      <c r="K130" s="352">
        <f t="shared" si="13"/>
        <v>31754.04</v>
      </c>
      <c r="L130" s="352">
        <f t="shared" si="13"/>
        <v>36239.24</v>
      </c>
      <c r="M130" s="352">
        <f t="shared" si="13"/>
        <v>47505.04</v>
      </c>
      <c r="N130" s="352">
        <f t="shared" si="13"/>
        <v>72160.200000000012</v>
      </c>
      <c r="O130" s="352">
        <f t="shared" si="13"/>
        <v>88684.71</v>
      </c>
      <c r="P130" s="352">
        <f t="shared" si="13"/>
        <v>150531.22</v>
      </c>
      <c r="Q130" s="352">
        <f t="shared" si="13"/>
        <v>248973.41</v>
      </c>
      <c r="R130" s="352">
        <f t="shared" si="13"/>
        <v>289720.75</v>
      </c>
      <c r="S130" s="352">
        <f t="shared" si="13"/>
        <v>626402.61</v>
      </c>
      <c r="T130" s="352">
        <f t="shared" si="13"/>
        <v>0</v>
      </c>
      <c r="U130" s="350">
        <f t="shared" si="9"/>
        <v>1736605.98</v>
      </c>
      <c r="V130" s="327"/>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row>
    <row r="131" spans="1:43" ht="15">
      <c r="A131" s="963"/>
      <c r="B131" s="256" t="s">
        <v>1103</v>
      </c>
      <c r="C131" s="32">
        <v>17937.41</v>
      </c>
      <c r="D131" s="32">
        <v>4544.03</v>
      </c>
      <c r="E131" s="32">
        <v>3759.49</v>
      </c>
      <c r="F131" s="32">
        <v>9949.4599999999991</v>
      </c>
      <c r="G131" s="32">
        <v>11975.1</v>
      </c>
      <c r="H131" s="32">
        <v>10969.35</v>
      </c>
      <c r="I131" s="32">
        <v>10049.86</v>
      </c>
      <c r="J131" s="32">
        <v>10180.459999999999</v>
      </c>
      <c r="K131" s="32">
        <v>12914.39</v>
      </c>
      <c r="L131" s="32">
        <v>16212.35</v>
      </c>
      <c r="M131" s="32">
        <v>22237.19</v>
      </c>
      <c r="N131" s="32">
        <v>30160.5</v>
      </c>
      <c r="O131" s="32">
        <v>36181.15</v>
      </c>
      <c r="P131" s="32">
        <v>43387.41</v>
      </c>
      <c r="Q131" s="32">
        <v>44000.04</v>
      </c>
      <c r="R131" s="32">
        <v>34973.370000000003</v>
      </c>
      <c r="S131" s="32">
        <v>62973.760000000002</v>
      </c>
      <c r="T131" s="32">
        <v>0</v>
      </c>
      <c r="U131" s="33">
        <f t="shared" si="9"/>
        <v>382405.32</v>
      </c>
      <c r="V131" s="41"/>
      <c r="W131" s="254"/>
      <c r="X131" s="44"/>
      <c r="Y131" s="44"/>
      <c r="Z131" s="44"/>
      <c r="AA131" s="44"/>
      <c r="AB131" s="44"/>
      <c r="AC131" s="44"/>
      <c r="AD131" s="44"/>
      <c r="AE131" s="44"/>
      <c r="AF131" s="44"/>
      <c r="AG131" s="44"/>
      <c r="AH131" s="44"/>
      <c r="AI131" s="44"/>
      <c r="AJ131" s="44"/>
      <c r="AK131" s="44"/>
      <c r="AL131" s="44"/>
      <c r="AM131" s="44"/>
      <c r="AN131" s="44"/>
      <c r="AO131" s="44"/>
      <c r="AP131" s="44"/>
      <c r="AQ131" s="44"/>
    </row>
    <row r="132" spans="1:43" ht="15">
      <c r="A132" s="963"/>
      <c r="B132" s="256" t="s">
        <v>1104</v>
      </c>
      <c r="C132" s="32">
        <v>20080.400000000001</v>
      </c>
      <c r="D132" s="32">
        <v>1625.51</v>
      </c>
      <c r="E132" s="32">
        <v>1256.98</v>
      </c>
      <c r="F132" s="32">
        <v>2623.71</v>
      </c>
      <c r="G132" s="32">
        <v>3135.29</v>
      </c>
      <c r="H132" s="32">
        <v>2961.55</v>
      </c>
      <c r="I132" s="32">
        <v>3048.08</v>
      </c>
      <c r="J132" s="32">
        <v>6379.07</v>
      </c>
      <c r="K132" s="32">
        <v>5166.1000000000004</v>
      </c>
      <c r="L132" s="32">
        <v>7819.41</v>
      </c>
      <c r="M132" s="32">
        <v>11876.72</v>
      </c>
      <c r="N132" s="32">
        <v>18899.310000000001</v>
      </c>
      <c r="O132" s="32">
        <v>27080.77</v>
      </c>
      <c r="P132" s="32">
        <v>33987.03</v>
      </c>
      <c r="Q132" s="32">
        <v>37354.07</v>
      </c>
      <c r="R132" s="32">
        <v>35933.800000000003</v>
      </c>
      <c r="S132" s="32">
        <v>75267.92</v>
      </c>
      <c r="T132" s="32">
        <v>0</v>
      </c>
      <c r="U132" s="33">
        <f t="shared" si="9"/>
        <v>294495.71999999997</v>
      </c>
      <c r="V132" s="41"/>
      <c r="W132" s="254"/>
      <c r="X132" s="44"/>
      <c r="Y132" s="44"/>
      <c r="Z132" s="44"/>
      <c r="AA132" s="44"/>
      <c r="AB132" s="44"/>
      <c r="AC132" s="44"/>
      <c r="AD132" s="44"/>
      <c r="AE132" s="44"/>
      <c r="AF132" s="44"/>
      <c r="AG132" s="44"/>
      <c r="AH132" s="44"/>
      <c r="AI132" s="44"/>
      <c r="AJ132" s="44"/>
      <c r="AK132" s="44"/>
      <c r="AL132" s="44"/>
      <c r="AM132" s="44"/>
      <c r="AN132" s="44"/>
      <c r="AO132" s="44"/>
      <c r="AP132" s="44"/>
      <c r="AQ132" s="44"/>
    </row>
    <row r="133" spans="1:43" ht="15">
      <c r="A133" s="963"/>
      <c r="B133" s="256" t="s">
        <v>1105</v>
      </c>
      <c r="C133" s="32">
        <v>0</v>
      </c>
      <c r="D133" s="32">
        <v>0</v>
      </c>
      <c r="E133" s="32">
        <v>0</v>
      </c>
      <c r="F133" s="32">
        <v>435.72</v>
      </c>
      <c r="G133" s="32">
        <v>1092.1500000000001</v>
      </c>
      <c r="H133" s="32">
        <v>8522.68</v>
      </c>
      <c r="I133" s="32">
        <v>1369.22</v>
      </c>
      <c r="J133" s="32">
        <v>1310.2</v>
      </c>
      <c r="K133" s="32">
        <v>12334.44</v>
      </c>
      <c r="L133" s="32">
        <v>10603.21</v>
      </c>
      <c r="M133" s="32">
        <v>11256.61</v>
      </c>
      <c r="N133" s="32">
        <v>21362.82</v>
      </c>
      <c r="O133" s="32">
        <v>17834.64</v>
      </c>
      <c r="P133" s="32">
        <v>14765.64</v>
      </c>
      <c r="Q133" s="32">
        <v>10126.790000000001</v>
      </c>
      <c r="R133" s="32">
        <v>3569.19</v>
      </c>
      <c r="S133" s="32">
        <v>3533.67</v>
      </c>
      <c r="T133" s="32">
        <v>0</v>
      </c>
      <c r="U133" s="33">
        <f t="shared" si="9"/>
        <v>118116.98</v>
      </c>
      <c r="V133" s="41"/>
      <c r="W133" s="254"/>
      <c r="X133" s="44"/>
      <c r="Y133" s="44"/>
      <c r="Z133" s="44"/>
      <c r="AA133" s="44"/>
      <c r="AB133" s="44"/>
      <c r="AC133" s="44"/>
      <c r="AD133" s="44"/>
      <c r="AE133" s="44"/>
      <c r="AF133" s="44"/>
      <c r="AG133" s="44"/>
      <c r="AH133" s="44"/>
      <c r="AI133" s="44"/>
      <c r="AJ133" s="44"/>
      <c r="AK133" s="44"/>
      <c r="AL133" s="44"/>
      <c r="AM133" s="44"/>
      <c r="AN133" s="44"/>
      <c r="AO133" s="44"/>
      <c r="AP133" s="44"/>
      <c r="AQ133" s="44"/>
    </row>
    <row r="134" spans="1:43" ht="15">
      <c r="A134" s="963"/>
      <c r="B134" s="256" t="s">
        <v>1262</v>
      </c>
      <c r="C134" s="32">
        <v>0</v>
      </c>
      <c r="D134" s="32">
        <v>0</v>
      </c>
      <c r="E134" s="32">
        <v>0</v>
      </c>
      <c r="F134" s="32">
        <v>0</v>
      </c>
      <c r="G134" s="32">
        <v>0</v>
      </c>
      <c r="H134" s="32">
        <v>0</v>
      </c>
      <c r="I134" s="32">
        <v>1291.8800000000001</v>
      </c>
      <c r="J134" s="32">
        <v>0</v>
      </c>
      <c r="K134" s="32">
        <v>0</v>
      </c>
      <c r="L134" s="32">
        <v>3.56</v>
      </c>
      <c r="M134" s="32">
        <v>0</v>
      </c>
      <c r="N134" s="32">
        <v>323.95999999999998</v>
      </c>
      <c r="O134" s="32">
        <v>6100.2</v>
      </c>
      <c r="P134" s="32">
        <v>56666.54</v>
      </c>
      <c r="Q134" s="32">
        <v>154877.22</v>
      </c>
      <c r="R134" s="32">
        <v>213635.6</v>
      </c>
      <c r="S134" s="32">
        <v>479571.71</v>
      </c>
      <c r="T134" s="32">
        <v>0</v>
      </c>
      <c r="U134" s="33">
        <f t="shared" si="9"/>
        <v>912470.66999999993</v>
      </c>
      <c r="V134" s="41"/>
      <c r="W134" s="254"/>
      <c r="X134" s="44"/>
      <c r="Y134" s="44"/>
      <c r="Z134" s="44"/>
      <c r="AA134" s="44"/>
      <c r="AB134" s="44"/>
      <c r="AC134" s="44"/>
      <c r="AD134" s="44"/>
      <c r="AE134" s="44"/>
      <c r="AF134" s="44"/>
      <c r="AG134" s="44"/>
      <c r="AH134" s="44"/>
      <c r="AI134" s="44"/>
      <c r="AJ134" s="44"/>
      <c r="AK134" s="44"/>
      <c r="AL134" s="44"/>
      <c r="AM134" s="44"/>
      <c r="AN134" s="44"/>
      <c r="AO134" s="44"/>
      <c r="AP134" s="44"/>
      <c r="AQ134" s="44"/>
    </row>
    <row r="135" spans="1:43" ht="15">
      <c r="A135" s="963"/>
      <c r="B135" s="256" t="s">
        <v>1107</v>
      </c>
      <c r="C135" s="32">
        <v>2016.18</v>
      </c>
      <c r="D135" s="32">
        <v>235.11</v>
      </c>
      <c r="E135" s="32">
        <v>37.35</v>
      </c>
      <c r="F135" s="32">
        <v>335.07</v>
      </c>
      <c r="G135" s="32">
        <v>111.33</v>
      </c>
      <c r="H135" s="32">
        <v>445.32</v>
      </c>
      <c r="I135" s="32">
        <v>796.8</v>
      </c>
      <c r="J135" s="32">
        <v>585.15</v>
      </c>
      <c r="K135" s="32">
        <v>796.8</v>
      </c>
      <c r="L135" s="32">
        <v>979.44</v>
      </c>
      <c r="M135" s="32">
        <v>1250.97</v>
      </c>
      <c r="N135" s="32">
        <v>634.95000000000005</v>
      </c>
      <c r="O135" s="32">
        <v>596.88</v>
      </c>
      <c r="P135" s="32">
        <v>927.63</v>
      </c>
      <c r="Q135" s="32">
        <v>1859.44</v>
      </c>
      <c r="R135" s="32">
        <v>1126.47</v>
      </c>
      <c r="S135" s="32">
        <v>4468.2299999999996</v>
      </c>
      <c r="T135" s="32">
        <v>0</v>
      </c>
      <c r="U135" s="33">
        <f t="shared" si="9"/>
        <v>17203.119999999995</v>
      </c>
      <c r="V135" s="41"/>
      <c r="W135" s="254"/>
      <c r="X135" s="44"/>
      <c r="Y135" s="44"/>
      <c r="Z135" s="44"/>
      <c r="AA135" s="44"/>
      <c r="AB135" s="44"/>
      <c r="AC135" s="44"/>
      <c r="AD135" s="44"/>
      <c r="AE135" s="44"/>
      <c r="AF135" s="44"/>
      <c r="AG135" s="44"/>
      <c r="AH135" s="44"/>
      <c r="AI135" s="44"/>
      <c r="AJ135" s="44"/>
      <c r="AK135" s="44"/>
      <c r="AL135" s="44"/>
      <c r="AM135" s="44"/>
      <c r="AN135" s="44"/>
      <c r="AO135" s="44"/>
      <c r="AP135" s="44"/>
      <c r="AQ135" s="44"/>
    </row>
    <row r="136" spans="1:43" ht="15">
      <c r="A136" s="963"/>
      <c r="B136" s="256" t="s">
        <v>1108</v>
      </c>
      <c r="C136" s="32">
        <v>1020.45</v>
      </c>
      <c r="D136" s="32">
        <v>901</v>
      </c>
      <c r="E136" s="32">
        <v>542.65</v>
      </c>
      <c r="F136" s="32">
        <v>670.04</v>
      </c>
      <c r="G136" s="32">
        <v>674.01</v>
      </c>
      <c r="H136" s="32">
        <v>587.42999999999995</v>
      </c>
      <c r="I136" s="32">
        <v>501.4</v>
      </c>
      <c r="J136" s="32">
        <v>677.87</v>
      </c>
      <c r="K136" s="32">
        <v>542.30999999999995</v>
      </c>
      <c r="L136" s="32">
        <v>621.27</v>
      </c>
      <c r="M136" s="32">
        <v>883.55</v>
      </c>
      <c r="N136" s="32">
        <v>778.66</v>
      </c>
      <c r="O136" s="32">
        <v>891.07</v>
      </c>
      <c r="P136" s="32">
        <v>796.97</v>
      </c>
      <c r="Q136" s="32">
        <v>755.85</v>
      </c>
      <c r="R136" s="32">
        <v>482.32</v>
      </c>
      <c r="S136" s="32">
        <v>587.32000000000005</v>
      </c>
      <c r="T136" s="32">
        <v>0</v>
      </c>
      <c r="U136" s="33">
        <f t="shared" si="9"/>
        <v>11914.17</v>
      </c>
      <c r="V136" s="41"/>
      <c r="W136" s="254"/>
      <c r="X136" s="44"/>
      <c r="Y136" s="44"/>
      <c r="Z136" s="44"/>
      <c r="AA136" s="44"/>
      <c r="AB136" s="44"/>
      <c r="AC136" s="44"/>
      <c r="AD136" s="44"/>
      <c r="AE136" s="44"/>
      <c r="AF136" s="44"/>
      <c r="AG136" s="44"/>
      <c r="AH136" s="44"/>
      <c r="AI136" s="44"/>
      <c r="AJ136" s="44"/>
      <c r="AK136" s="44"/>
      <c r="AL136" s="44"/>
      <c r="AM136" s="44"/>
      <c r="AN136" s="44"/>
      <c r="AO136" s="44"/>
      <c r="AP136" s="44"/>
      <c r="AQ136" s="44"/>
    </row>
    <row r="137" spans="1:43" ht="6" customHeight="1">
      <c r="A137" s="963"/>
      <c r="B137" s="256"/>
      <c r="C137" s="32"/>
      <c r="D137" s="32"/>
      <c r="E137" s="32"/>
      <c r="F137" s="32"/>
      <c r="G137" s="32"/>
      <c r="H137" s="32"/>
      <c r="I137" s="32"/>
      <c r="J137" s="32"/>
      <c r="K137" s="32"/>
      <c r="L137" s="32"/>
      <c r="M137" s="32"/>
      <c r="N137" s="32"/>
      <c r="O137" s="32"/>
      <c r="P137" s="32"/>
      <c r="Q137" s="32"/>
      <c r="R137" s="32"/>
      <c r="S137" s="32"/>
      <c r="T137" s="32"/>
      <c r="U137" s="33">
        <f t="shared" si="9"/>
        <v>0</v>
      </c>
      <c r="V137" s="41"/>
      <c r="W137" s="254"/>
      <c r="X137" s="44"/>
      <c r="Y137" s="44"/>
      <c r="Z137" s="44"/>
      <c r="AA137" s="44"/>
      <c r="AB137" s="44"/>
      <c r="AC137" s="44"/>
      <c r="AD137" s="44"/>
      <c r="AE137" s="44"/>
      <c r="AF137" s="44"/>
      <c r="AG137" s="44"/>
      <c r="AH137" s="44"/>
      <c r="AI137" s="44"/>
      <c r="AJ137" s="44"/>
      <c r="AK137" s="44"/>
      <c r="AL137" s="44"/>
      <c r="AM137" s="44"/>
      <c r="AN137" s="44"/>
      <c r="AO137" s="44"/>
      <c r="AP137" s="44"/>
      <c r="AQ137" s="44"/>
    </row>
    <row r="138" spans="1:43" ht="15">
      <c r="A138" s="963"/>
      <c r="B138" s="251" t="s">
        <v>1109</v>
      </c>
      <c r="C138" s="352">
        <f>SUM(C139:C146)</f>
        <v>1989185.7899999998</v>
      </c>
      <c r="D138" s="352">
        <f t="shared" ref="D138:T138" si="14">SUM(D139:D146)</f>
        <v>1902850.8</v>
      </c>
      <c r="E138" s="352">
        <f t="shared" si="14"/>
        <v>605646.49000000011</v>
      </c>
      <c r="F138" s="352">
        <f t="shared" si="14"/>
        <v>1259698.3799999999</v>
      </c>
      <c r="G138" s="352">
        <f t="shared" si="14"/>
        <v>2552305.56</v>
      </c>
      <c r="H138" s="352">
        <f t="shared" si="14"/>
        <v>2795964.01</v>
      </c>
      <c r="I138" s="352">
        <f t="shared" si="14"/>
        <v>2404946.36</v>
      </c>
      <c r="J138" s="352">
        <f t="shared" si="14"/>
        <v>2506926.48</v>
      </c>
      <c r="K138" s="352">
        <f t="shared" si="14"/>
        <v>2772677.34</v>
      </c>
      <c r="L138" s="352">
        <f t="shared" si="14"/>
        <v>3212567.4099999997</v>
      </c>
      <c r="M138" s="352">
        <f t="shared" si="14"/>
        <v>4242369.1099999994</v>
      </c>
      <c r="N138" s="352">
        <f t="shared" si="14"/>
        <v>5180799.2529999996</v>
      </c>
      <c r="O138" s="352">
        <f t="shared" si="14"/>
        <v>5457868.2419999996</v>
      </c>
      <c r="P138" s="352">
        <f t="shared" si="14"/>
        <v>6081369.6430000002</v>
      </c>
      <c r="Q138" s="352">
        <f t="shared" si="14"/>
        <v>5574829.0190000003</v>
      </c>
      <c r="R138" s="352">
        <f t="shared" si="14"/>
        <v>4237982.3199999994</v>
      </c>
      <c r="S138" s="352">
        <f t="shared" si="14"/>
        <v>5594745.0810000002</v>
      </c>
      <c r="T138" s="352">
        <f t="shared" si="14"/>
        <v>0</v>
      </c>
      <c r="U138" s="350">
        <f>SUM(C138:T138)</f>
        <v>58372731.288000003</v>
      </c>
      <c r="V138" s="327"/>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row>
    <row r="139" spans="1:43" ht="15">
      <c r="A139" s="963"/>
      <c r="B139" s="256" t="s">
        <v>1110</v>
      </c>
      <c r="C139" s="32">
        <v>5701.83</v>
      </c>
      <c r="D139" s="32">
        <v>3803.16</v>
      </c>
      <c r="E139" s="32">
        <v>2055.63</v>
      </c>
      <c r="F139" s="32">
        <v>2057.29</v>
      </c>
      <c r="G139" s="32">
        <v>2129.15</v>
      </c>
      <c r="H139" s="32">
        <v>2641.13</v>
      </c>
      <c r="I139" s="32">
        <v>2075.02</v>
      </c>
      <c r="J139" s="32">
        <v>2258.71</v>
      </c>
      <c r="K139" s="32">
        <v>3144.74</v>
      </c>
      <c r="L139" s="32">
        <v>3228.68</v>
      </c>
      <c r="M139" s="32">
        <v>4857.5200000000004</v>
      </c>
      <c r="N139" s="32">
        <v>5592.97</v>
      </c>
      <c r="O139" s="32">
        <v>5670.15</v>
      </c>
      <c r="P139" s="32">
        <v>6238.92</v>
      </c>
      <c r="Q139" s="32">
        <v>5409.57</v>
      </c>
      <c r="R139" s="32">
        <v>3928.55</v>
      </c>
      <c r="S139" s="32">
        <v>5535.3</v>
      </c>
      <c r="T139" s="32">
        <v>0</v>
      </c>
      <c r="U139" s="33">
        <f t="shared" si="9"/>
        <v>66328.320000000007</v>
      </c>
      <c r="V139" s="41"/>
      <c r="W139" s="254"/>
      <c r="X139" s="44"/>
      <c r="Y139" s="44"/>
      <c r="Z139" s="44"/>
      <c r="AA139" s="44"/>
      <c r="AB139" s="44"/>
      <c r="AC139" s="44"/>
      <c r="AD139" s="44"/>
      <c r="AE139" s="44"/>
      <c r="AF139" s="44"/>
      <c r="AG139" s="44"/>
      <c r="AH139" s="44"/>
      <c r="AI139" s="44"/>
      <c r="AJ139" s="44"/>
      <c r="AK139" s="44"/>
      <c r="AL139" s="44"/>
      <c r="AM139" s="44"/>
      <c r="AN139" s="44"/>
      <c r="AO139" s="44"/>
      <c r="AP139" s="44"/>
      <c r="AQ139" s="44"/>
    </row>
    <row r="140" spans="1:43" ht="15">
      <c r="A140" s="963"/>
      <c r="B140" s="256" t="s">
        <v>1248</v>
      </c>
      <c r="C140" s="32">
        <v>17206.86</v>
      </c>
      <c r="D140" s="32">
        <v>25510.86</v>
      </c>
      <c r="E140" s="32">
        <v>21267.4</v>
      </c>
      <c r="F140" s="32">
        <v>13327.15</v>
      </c>
      <c r="G140" s="32">
        <v>10890.67</v>
      </c>
      <c r="H140" s="32">
        <v>10974.42</v>
      </c>
      <c r="I140" s="32">
        <v>12715.16</v>
      </c>
      <c r="J140" s="32">
        <v>16825.14</v>
      </c>
      <c r="K140" s="32">
        <v>23047.88</v>
      </c>
      <c r="L140" s="32">
        <v>31793.78</v>
      </c>
      <c r="M140" s="32">
        <v>52781.760000000002</v>
      </c>
      <c r="N140" s="32">
        <v>431698.21299999999</v>
      </c>
      <c r="O140" s="32">
        <v>574348.36199999996</v>
      </c>
      <c r="P140" s="32">
        <v>728330.353</v>
      </c>
      <c r="Q140" s="32">
        <v>700968.14899999998</v>
      </c>
      <c r="R140" s="32">
        <v>529843.14</v>
      </c>
      <c r="S140" s="32">
        <v>545140.28099999996</v>
      </c>
      <c r="T140" s="32">
        <v>0</v>
      </c>
      <c r="U140" s="33">
        <f t="shared" si="9"/>
        <v>3746669.5779999997</v>
      </c>
      <c r="V140" s="41"/>
      <c r="W140" s="254"/>
      <c r="X140" s="44"/>
      <c r="Y140" s="44"/>
      <c r="Z140" s="44"/>
      <c r="AA140" s="44"/>
      <c r="AB140" s="44"/>
      <c r="AC140" s="44"/>
      <c r="AD140" s="44"/>
      <c r="AE140" s="44"/>
      <c r="AF140" s="44"/>
      <c r="AG140" s="44"/>
      <c r="AH140" s="44"/>
      <c r="AI140" s="44"/>
      <c r="AJ140" s="44"/>
      <c r="AK140" s="44"/>
      <c r="AL140" s="44"/>
      <c r="AM140" s="44"/>
      <c r="AN140" s="44"/>
      <c r="AO140" s="44"/>
      <c r="AP140" s="44"/>
      <c r="AQ140" s="44"/>
    </row>
    <row r="141" spans="1:43" ht="15">
      <c r="A141" s="963"/>
      <c r="B141" s="256" t="s">
        <v>1249</v>
      </c>
      <c r="C141" s="32">
        <v>0</v>
      </c>
      <c r="D141" s="32">
        <v>0</v>
      </c>
      <c r="E141" s="32">
        <v>0</v>
      </c>
      <c r="F141" s="32">
        <v>0</v>
      </c>
      <c r="G141" s="32">
        <v>0</v>
      </c>
      <c r="H141" s="32">
        <v>0</v>
      </c>
      <c r="I141" s="32">
        <v>0</v>
      </c>
      <c r="J141" s="32">
        <v>0</v>
      </c>
      <c r="K141" s="32">
        <v>0</v>
      </c>
      <c r="L141" s="32">
        <v>0</v>
      </c>
      <c r="M141" s="32">
        <v>0</v>
      </c>
      <c r="N141" s="32">
        <v>56.18</v>
      </c>
      <c r="O141" s="32">
        <v>42.03</v>
      </c>
      <c r="P141" s="32">
        <v>4.67</v>
      </c>
      <c r="Q141" s="32">
        <v>0</v>
      </c>
      <c r="R141" s="32">
        <v>0</v>
      </c>
      <c r="S141" s="32">
        <v>0</v>
      </c>
      <c r="T141" s="32">
        <v>0</v>
      </c>
      <c r="U141" s="33">
        <f t="shared" si="9"/>
        <v>102.88000000000001</v>
      </c>
      <c r="V141" s="41"/>
      <c r="W141" s="254"/>
      <c r="X141" s="44"/>
      <c r="Y141" s="44"/>
      <c r="Z141" s="44"/>
      <c r="AA141" s="44"/>
      <c r="AB141" s="44"/>
      <c r="AC141" s="44"/>
      <c r="AD141" s="44"/>
      <c r="AE141" s="44"/>
      <c r="AF141" s="44"/>
      <c r="AG141" s="44"/>
      <c r="AH141" s="44"/>
      <c r="AI141" s="44"/>
      <c r="AJ141" s="44"/>
      <c r="AK141" s="44"/>
      <c r="AL141" s="44"/>
      <c r="AM141" s="44"/>
      <c r="AN141" s="44"/>
      <c r="AO141" s="44"/>
      <c r="AP141" s="44"/>
      <c r="AQ141" s="44"/>
    </row>
    <row r="142" spans="1:43" ht="15">
      <c r="A142" s="963"/>
      <c r="B142" s="256" t="s">
        <v>1113</v>
      </c>
      <c r="C142" s="32">
        <v>114.46</v>
      </c>
      <c r="D142" s="32">
        <v>0</v>
      </c>
      <c r="E142" s="32">
        <v>0</v>
      </c>
      <c r="F142" s="32">
        <v>0</v>
      </c>
      <c r="G142" s="32">
        <v>0</v>
      </c>
      <c r="H142" s="32">
        <v>0</v>
      </c>
      <c r="I142" s="32">
        <v>0</v>
      </c>
      <c r="J142" s="32">
        <v>0</v>
      </c>
      <c r="K142" s="32">
        <v>0</v>
      </c>
      <c r="L142" s="32">
        <v>0</v>
      </c>
      <c r="M142" s="32">
        <v>0</v>
      </c>
      <c r="N142" s="32">
        <v>0</v>
      </c>
      <c r="O142" s="32">
        <v>0</v>
      </c>
      <c r="P142" s="32">
        <v>0</v>
      </c>
      <c r="Q142" s="32">
        <v>0</v>
      </c>
      <c r="R142" s="32">
        <v>0</v>
      </c>
      <c r="S142" s="32">
        <v>0</v>
      </c>
      <c r="T142" s="32">
        <v>0</v>
      </c>
      <c r="U142" s="33">
        <f t="shared" si="9"/>
        <v>114.46</v>
      </c>
      <c r="V142" s="41"/>
      <c r="W142" s="254"/>
      <c r="X142" s="44"/>
      <c r="Y142" s="44"/>
      <c r="Z142" s="44"/>
      <c r="AA142" s="44"/>
      <c r="AB142" s="44"/>
      <c r="AC142" s="44"/>
      <c r="AD142" s="44"/>
      <c r="AE142" s="44"/>
      <c r="AF142" s="44"/>
      <c r="AG142" s="44"/>
      <c r="AH142" s="44"/>
      <c r="AI142" s="44"/>
      <c r="AJ142" s="44"/>
      <c r="AK142" s="44"/>
      <c r="AL142" s="44"/>
      <c r="AM142" s="44"/>
      <c r="AN142" s="44"/>
      <c r="AO142" s="44"/>
      <c r="AP142" s="44"/>
      <c r="AQ142" s="44"/>
    </row>
    <row r="143" spans="1:43" ht="15">
      <c r="A143" s="963"/>
      <c r="B143" s="256" t="s">
        <v>1263</v>
      </c>
      <c r="C143" s="32">
        <v>0</v>
      </c>
      <c r="D143" s="32">
        <v>0</v>
      </c>
      <c r="E143" s="32">
        <v>0</v>
      </c>
      <c r="F143" s="32">
        <v>0</v>
      </c>
      <c r="G143" s="32">
        <v>0</v>
      </c>
      <c r="H143" s="32">
        <v>0</v>
      </c>
      <c r="I143" s="32">
        <v>0</v>
      </c>
      <c r="J143" s="32">
        <v>0</v>
      </c>
      <c r="K143" s="32">
        <v>0</v>
      </c>
      <c r="L143" s="32">
        <v>0</v>
      </c>
      <c r="M143" s="32">
        <v>0</v>
      </c>
      <c r="N143" s="32">
        <v>0</v>
      </c>
      <c r="O143" s="32">
        <v>0</v>
      </c>
      <c r="P143" s="32">
        <v>0</v>
      </c>
      <c r="Q143" s="32">
        <v>0</v>
      </c>
      <c r="R143" s="32">
        <v>0</v>
      </c>
      <c r="S143" s="32">
        <v>0</v>
      </c>
      <c r="T143" s="32">
        <v>0</v>
      </c>
      <c r="U143" s="33">
        <f t="shared" si="9"/>
        <v>0</v>
      </c>
      <c r="V143" s="41"/>
      <c r="W143" s="254"/>
      <c r="X143" s="44"/>
      <c r="Y143" s="44"/>
      <c r="Z143" s="44"/>
      <c r="AA143" s="44"/>
      <c r="AB143" s="44"/>
      <c r="AC143" s="44"/>
      <c r="AD143" s="44"/>
      <c r="AE143" s="44"/>
      <c r="AF143" s="44"/>
      <c r="AG143" s="44"/>
      <c r="AH143" s="44"/>
      <c r="AI143" s="44"/>
      <c r="AJ143" s="44"/>
      <c r="AK143" s="44"/>
      <c r="AL143" s="44"/>
      <c r="AM143" s="44"/>
      <c r="AN143" s="44"/>
      <c r="AO143" s="44"/>
      <c r="AP143" s="44"/>
      <c r="AQ143" s="44"/>
    </row>
    <row r="144" spans="1:43" ht="15">
      <c r="A144" s="963"/>
      <c r="B144" s="256" t="s">
        <v>1115</v>
      </c>
      <c r="C144" s="32">
        <v>1551821.45</v>
      </c>
      <c r="D144" s="32">
        <v>1781786.98</v>
      </c>
      <c r="E144" s="32">
        <v>528648.39</v>
      </c>
      <c r="F144" s="32">
        <v>1158160.26</v>
      </c>
      <c r="G144" s="32">
        <v>2308042.59</v>
      </c>
      <c r="H144" s="32">
        <v>2488710.75</v>
      </c>
      <c r="I144" s="32">
        <v>2076018.42</v>
      </c>
      <c r="J144" s="32">
        <v>2196318.0699999998</v>
      </c>
      <c r="K144" s="32">
        <v>2242690.69</v>
      </c>
      <c r="L144" s="32">
        <v>2497834.34</v>
      </c>
      <c r="M144" s="32">
        <v>3297251.32</v>
      </c>
      <c r="N144" s="32">
        <v>3502946.69</v>
      </c>
      <c r="O144" s="32">
        <v>3339148.08</v>
      </c>
      <c r="P144" s="32">
        <v>3399221.57</v>
      </c>
      <c r="Q144" s="32">
        <v>2789301.93</v>
      </c>
      <c r="R144" s="32">
        <v>1933009.45</v>
      </c>
      <c r="S144" s="32">
        <v>1598053.83</v>
      </c>
      <c r="T144" s="32">
        <v>0</v>
      </c>
      <c r="U144" s="33">
        <f t="shared" si="9"/>
        <v>38688964.810000002</v>
      </c>
      <c r="V144" s="41"/>
      <c r="W144" s="254"/>
      <c r="X144" s="44"/>
      <c r="Y144" s="44"/>
      <c r="Z144" s="44"/>
      <c r="AA144" s="44"/>
      <c r="AB144" s="44"/>
      <c r="AC144" s="44"/>
      <c r="AD144" s="44"/>
      <c r="AE144" s="44"/>
      <c r="AF144" s="44"/>
      <c r="AG144" s="44"/>
      <c r="AH144" s="44"/>
      <c r="AI144" s="44"/>
      <c r="AJ144" s="44"/>
      <c r="AK144" s="44"/>
      <c r="AL144" s="44"/>
      <c r="AM144" s="44"/>
      <c r="AN144" s="44"/>
      <c r="AO144" s="44"/>
      <c r="AP144" s="44"/>
      <c r="AQ144" s="44"/>
    </row>
    <row r="145" spans="1:43" ht="15">
      <c r="A145" s="963"/>
      <c r="B145" s="256" t="s">
        <v>1117</v>
      </c>
      <c r="C145" s="32">
        <v>401904.45</v>
      </c>
      <c r="D145" s="32">
        <v>76523.62</v>
      </c>
      <c r="E145" s="32">
        <v>31842.77</v>
      </c>
      <c r="F145" s="32">
        <v>65370.3</v>
      </c>
      <c r="G145" s="32">
        <v>206083.95</v>
      </c>
      <c r="H145" s="32">
        <v>269170.44</v>
      </c>
      <c r="I145" s="32">
        <v>291602.21000000002</v>
      </c>
      <c r="J145" s="32">
        <v>269209.90999999997</v>
      </c>
      <c r="K145" s="32">
        <v>480461.15</v>
      </c>
      <c r="L145" s="32">
        <v>659262.30000000005</v>
      </c>
      <c r="M145" s="32">
        <v>862246.41</v>
      </c>
      <c r="N145" s="32">
        <v>1212798.08</v>
      </c>
      <c r="O145" s="32">
        <v>1504513.82</v>
      </c>
      <c r="P145" s="32">
        <v>1893293.27</v>
      </c>
      <c r="Q145" s="32">
        <v>2036920.33</v>
      </c>
      <c r="R145" s="32">
        <v>1734982.12</v>
      </c>
      <c r="S145" s="32">
        <v>3366122.91</v>
      </c>
      <c r="T145" s="32">
        <v>0</v>
      </c>
      <c r="U145" s="33">
        <f>SUM(C145:T145)</f>
        <v>15362308.039999999</v>
      </c>
      <c r="V145" s="41"/>
      <c r="W145" s="254"/>
      <c r="X145" s="44"/>
      <c r="Y145" s="44"/>
      <c r="Z145" s="44"/>
      <c r="AA145" s="44"/>
      <c r="AB145" s="44"/>
      <c r="AC145" s="44"/>
      <c r="AD145" s="44"/>
      <c r="AE145" s="44"/>
      <c r="AF145" s="44"/>
      <c r="AG145" s="44"/>
      <c r="AH145" s="44"/>
      <c r="AI145" s="44"/>
      <c r="AJ145" s="44"/>
      <c r="AK145" s="44"/>
      <c r="AL145" s="44"/>
      <c r="AM145" s="44"/>
      <c r="AN145" s="44"/>
      <c r="AO145" s="44"/>
      <c r="AP145" s="44"/>
      <c r="AQ145" s="44"/>
    </row>
    <row r="146" spans="1:43" ht="15">
      <c r="A146" s="963"/>
      <c r="B146" s="256" t="s">
        <v>1116</v>
      </c>
      <c r="C146" s="32">
        <v>12436.74</v>
      </c>
      <c r="D146" s="32">
        <v>15226.18</v>
      </c>
      <c r="E146" s="32">
        <v>21832.3</v>
      </c>
      <c r="F146" s="32">
        <v>20783.38</v>
      </c>
      <c r="G146" s="32">
        <v>25159.200000000001</v>
      </c>
      <c r="H146" s="32">
        <v>24467.27</v>
      </c>
      <c r="I146" s="32">
        <v>22535.55</v>
      </c>
      <c r="J146" s="32">
        <v>22314.65</v>
      </c>
      <c r="K146" s="32">
        <v>23332.880000000001</v>
      </c>
      <c r="L146" s="32">
        <v>20448.310000000001</v>
      </c>
      <c r="M146" s="32">
        <v>25232.1</v>
      </c>
      <c r="N146" s="32">
        <v>27707.119999999999</v>
      </c>
      <c r="O146" s="32">
        <v>34145.800000000003</v>
      </c>
      <c r="P146" s="32">
        <v>54280.86</v>
      </c>
      <c r="Q146" s="32">
        <v>42229.04</v>
      </c>
      <c r="R146" s="32">
        <v>36219.06</v>
      </c>
      <c r="S146" s="32">
        <v>79892.759999999995</v>
      </c>
      <c r="T146" s="32">
        <v>0</v>
      </c>
      <c r="U146" s="33">
        <f>SUM(C146:T146)</f>
        <v>508243.19999999995</v>
      </c>
      <c r="V146" s="41"/>
      <c r="W146" s="254"/>
      <c r="X146" s="44"/>
      <c r="Y146" s="44"/>
      <c r="Z146" s="44"/>
      <c r="AA146" s="44"/>
      <c r="AB146" s="44"/>
      <c r="AC146" s="44"/>
      <c r="AD146" s="44"/>
      <c r="AE146" s="44"/>
      <c r="AF146" s="44"/>
      <c r="AG146" s="44"/>
      <c r="AH146" s="44"/>
      <c r="AI146" s="44"/>
      <c r="AJ146" s="44"/>
      <c r="AK146" s="44"/>
      <c r="AL146" s="44"/>
      <c r="AM146" s="44"/>
      <c r="AN146" s="44"/>
      <c r="AO146" s="44"/>
      <c r="AP146" s="44"/>
      <c r="AQ146" s="44"/>
    </row>
    <row r="147" spans="1:43" ht="5.25" customHeight="1">
      <c r="A147" s="456"/>
      <c r="B147" s="373"/>
      <c r="C147" s="70"/>
      <c r="D147" s="70"/>
      <c r="E147" s="70"/>
      <c r="F147" s="70"/>
      <c r="G147" s="70"/>
      <c r="H147" s="70"/>
      <c r="I147" s="70"/>
      <c r="J147" s="70"/>
      <c r="K147" s="70"/>
      <c r="L147" s="70"/>
      <c r="M147" s="70"/>
      <c r="N147" s="70"/>
      <c r="O147" s="70"/>
      <c r="P147" s="70"/>
      <c r="Q147" s="70"/>
      <c r="R147" s="70"/>
      <c r="S147" s="70"/>
      <c r="T147" s="70"/>
      <c r="U147" s="458">
        <f t="shared" si="9"/>
        <v>0</v>
      </c>
      <c r="V147" s="44"/>
      <c r="W147" s="254"/>
      <c r="X147" s="44"/>
      <c r="Y147" s="44"/>
      <c r="Z147" s="44"/>
      <c r="AA147" s="44"/>
      <c r="AB147" s="44"/>
      <c r="AC147" s="44"/>
      <c r="AD147" s="44"/>
      <c r="AE147" s="44"/>
      <c r="AF147" s="44"/>
      <c r="AG147" s="44"/>
      <c r="AH147" s="44"/>
      <c r="AI147" s="44"/>
      <c r="AJ147" s="44"/>
      <c r="AK147" s="44"/>
      <c r="AL147" s="44"/>
      <c r="AM147" s="44"/>
      <c r="AN147" s="44"/>
      <c r="AO147" s="44"/>
      <c r="AP147" s="44"/>
      <c r="AQ147" s="44"/>
    </row>
    <row r="148" spans="1:43" ht="15">
      <c r="A148" s="439"/>
      <c r="B148" s="295" t="s">
        <v>26</v>
      </c>
      <c r="C148" s="350">
        <f>+C138+C130+C113+C93+C88+C83</f>
        <v>19037978.697999999</v>
      </c>
      <c r="D148" s="350">
        <f t="shared" ref="D148:T148" si="15">+D138+D130+D113+D93+D88+D83</f>
        <v>11017774.888</v>
      </c>
      <c r="E148" s="350">
        <f t="shared" si="15"/>
        <v>7781779.1260000002</v>
      </c>
      <c r="F148" s="350">
        <f t="shared" si="15"/>
        <v>10465267.743000001</v>
      </c>
      <c r="G148" s="350">
        <f t="shared" si="15"/>
        <v>12677042.057</v>
      </c>
      <c r="H148" s="350">
        <f t="shared" si="15"/>
        <v>12798902.191999998</v>
      </c>
      <c r="I148" s="350">
        <f t="shared" si="15"/>
        <v>11058183.965</v>
      </c>
      <c r="J148" s="350">
        <f t="shared" si="15"/>
        <v>11609094.833999999</v>
      </c>
      <c r="K148" s="350">
        <f t="shared" si="15"/>
        <v>12720582.275999999</v>
      </c>
      <c r="L148" s="350">
        <f t="shared" si="15"/>
        <v>14614480.104000002</v>
      </c>
      <c r="M148" s="350">
        <f t="shared" si="15"/>
        <v>18094248.924000002</v>
      </c>
      <c r="N148" s="350">
        <f t="shared" si="15"/>
        <v>20182071.862</v>
      </c>
      <c r="O148" s="350">
        <f t="shared" si="15"/>
        <v>20030796.371999998</v>
      </c>
      <c r="P148" s="350">
        <f t="shared" si="15"/>
        <v>21572049.547000002</v>
      </c>
      <c r="Q148" s="350">
        <f t="shared" si="15"/>
        <v>19662061.260000002</v>
      </c>
      <c r="R148" s="350">
        <f t="shared" si="15"/>
        <v>14514941.094999999</v>
      </c>
      <c r="S148" s="350">
        <f t="shared" si="15"/>
        <v>17756417.022</v>
      </c>
      <c r="T148" s="350">
        <f t="shared" si="15"/>
        <v>267.24</v>
      </c>
      <c r="U148" s="350">
        <f>SUM(C148:T148)</f>
        <v>255593939.20499998</v>
      </c>
      <c r="V148" s="4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row>
    <row r="149" spans="1:43">
      <c r="W149" s="44"/>
      <c r="X149" s="41"/>
      <c r="Y149" s="41"/>
      <c r="Z149" s="41"/>
      <c r="AA149" s="41"/>
      <c r="AB149" s="41"/>
      <c r="AC149" s="41"/>
      <c r="AD149" s="41"/>
      <c r="AE149" s="41"/>
      <c r="AF149" s="41"/>
      <c r="AG149" s="41"/>
      <c r="AH149" s="41"/>
      <c r="AI149" s="41"/>
      <c r="AJ149" s="41"/>
      <c r="AK149" s="41"/>
      <c r="AL149" s="41"/>
      <c r="AM149" s="41"/>
      <c r="AN149" s="41"/>
      <c r="AO149" s="41"/>
      <c r="AP149" s="41"/>
      <c r="AQ149" s="41"/>
    </row>
    <row r="150" spans="1:43">
      <c r="A150" s="461" t="s">
        <v>845</v>
      </c>
      <c r="H150" s="41"/>
      <c r="X150" s="41"/>
      <c r="Y150" s="41"/>
      <c r="Z150" s="41"/>
      <c r="AA150" s="41"/>
      <c r="AB150" s="41"/>
      <c r="AC150" s="41"/>
      <c r="AD150" s="41"/>
      <c r="AE150" s="41"/>
      <c r="AF150" s="41"/>
      <c r="AG150" s="41"/>
      <c r="AH150" s="41"/>
      <c r="AI150" s="41"/>
      <c r="AJ150" s="41"/>
      <c r="AK150" s="41"/>
      <c r="AL150" s="41"/>
      <c r="AM150" s="41"/>
      <c r="AN150" s="41"/>
      <c r="AO150" s="41"/>
      <c r="AP150" s="41"/>
    </row>
    <row r="151" spans="1:43">
      <c r="A151" s="5" t="s">
        <v>1665</v>
      </c>
      <c r="B151" s="459"/>
    </row>
    <row r="152" spans="1:43" ht="14.25" customHeight="1">
      <c r="C152" s="460" t="s">
        <v>1257</v>
      </c>
      <c r="D152" s="460"/>
      <c r="E152" s="460"/>
      <c r="F152" s="460"/>
      <c r="G152" s="460"/>
      <c r="H152" s="460"/>
      <c r="I152" s="460"/>
      <c r="J152" s="460"/>
      <c r="K152" s="460"/>
      <c r="L152" s="460"/>
      <c r="M152" s="460"/>
      <c r="N152" s="460"/>
      <c r="O152" s="460"/>
      <c r="P152" s="460"/>
      <c r="Q152" s="460"/>
      <c r="R152" s="460"/>
      <c r="S152" s="460"/>
      <c r="T152" s="460"/>
      <c r="U152" s="41"/>
    </row>
    <row r="153" spans="1:43">
      <c r="C153" s="41"/>
      <c r="D153" s="41"/>
      <c r="E153" s="41"/>
      <c r="F153" s="41"/>
      <c r="G153" s="41"/>
      <c r="H153" s="41"/>
      <c r="I153" s="41"/>
      <c r="J153" s="41"/>
      <c r="K153" s="41"/>
      <c r="L153" s="41"/>
      <c r="M153" s="41"/>
      <c r="N153" s="41"/>
      <c r="O153" s="41"/>
      <c r="P153" s="41"/>
      <c r="Q153" s="41"/>
      <c r="R153" s="41"/>
      <c r="S153" s="41"/>
      <c r="T153" s="41"/>
    </row>
  </sheetData>
  <mergeCells count="19">
    <mergeCell ref="A79:U79"/>
    <mergeCell ref="A1:U1"/>
    <mergeCell ref="A2:U2"/>
    <mergeCell ref="A3:U3"/>
    <mergeCell ref="A4:U4"/>
    <mergeCell ref="A6:A7"/>
    <mergeCell ref="B6:B7"/>
    <mergeCell ref="C6:S6"/>
    <mergeCell ref="U6:U7"/>
    <mergeCell ref="A8:A71"/>
    <mergeCell ref="A75:U75"/>
    <mergeCell ref="A76:U76"/>
    <mergeCell ref="A77:U77"/>
    <mergeCell ref="A78:U78"/>
    <mergeCell ref="A81:A82"/>
    <mergeCell ref="B81:B82"/>
    <mergeCell ref="C81:S81"/>
    <mergeCell ref="U81:U82"/>
    <mergeCell ref="A83:A146"/>
  </mergeCells>
  <hyperlinks>
    <hyperlink ref="B1:U1" location="'Seccion D MLE'!A4" display="TABLA D04A1"/>
    <hyperlink ref="B75:U75" location="'Seccion D MLE'!A4" display="TABLA D04A2"/>
    <hyperlink ref="A1:U1" location="'Sección D'!A1" display="TABLA D05b1 01"/>
    <hyperlink ref="A75:U75" location="'Sección D'!A1" display="TABLA D05b2 01"/>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152"/>
  <sheetViews>
    <sheetView showGridLines="0" zoomScale="90" zoomScaleNormal="90" workbookViewId="0">
      <selection sqref="A1:U1"/>
    </sheetView>
  </sheetViews>
  <sheetFormatPr baseColWidth="10" defaultColWidth="11.42578125" defaultRowHeight="14.25"/>
  <cols>
    <col min="1" max="1" width="8.140625" style="27" customWidth="1"/>
    <col min="2" max="2" width="48.140625" style="27" customWidth="1"/>
    <col min="3" max="3" width="16.85546875" style="27" bestFit="1" customWidth="1"/>
    <col min="4" max="7" width="15.5703125" style="27" bestFit="1" customWidth="1"/>
    <col min="8" max="10" width="16.85546875" style="27" bestFit="1" customWidth="1"/>
    <col min="11" max="19" width="15.5703125" style="27" bestFit="1" customWidth="1"/>
    <col min="20" max="20" width="13.85546875" style="27" bestFit="1" customWidth="1"/>
    <col min="21" max="21" width="16.85546875" style="27" bestFit="1" customWidth="1"/>
    <col min="22" max="22" width="13.5703125" style="27" bestFit="1" customWidth="1"/>
    <col min="23" max="23" width="48.28515625" style="27" bestFit="1" customWidth="1"/>
    <col min="24" max="24" width="19" style="27" bestFit="1" customWidth="1"/>
    <col min="25" max="27" width="17.7109375" style="27" bestFit="1" customWidth="1"/>
    <col min="28" max="41" width="19" style="27" bestFit="1" customWidth="1"/>
    <col min="42" max="42" width="16.140625" style="27" bestFit="1" customWidth="1"/>
    <col min="43" max="43" width="20" style="27" bestFit="1" customWidth="1"/>
    <col min="44" max="16384" width="11.42578125" style="27"/>
  </cols>
  <sheetData>
    <row r="1" spans="1:24" ht="15">
      <c r="A1" s="881" t="s">
        <v>1319</v>
      </c>
      <c r="B1" s="881"/>
      <c r="C1" s="881"/>
      <c r="D1" s="881"/>
      <c r="E1" s="881"/>
      <c r="F1" s="881"/>
      <c r="G1" s="881"/>
      <c r="H1" s="881"/>
      <c r="I1" s="881"/>
      <c r="J1" s="881"/>
      <c r="K1" s="881"/>
      <c r="L1" s="881"/>
      <c r="M1" s="881"/>
      <c r="N1" s="881"/>
      <c r="O1" s="881"/>
      <c r="P1" s="881"/>
      <c r="Q1" s="881"/>
      <c r="R1" s="881"/>
      <c r="S1" s="881"/>
      <c r="T1" s="881"/>
      <c r="U1" s="881"/>
    </row>
    <row r="2" spans="1:24">
      <c r="A2" s="912" t="s">
        <v>1259</v>
      </c>
      <c r="B2" s="912"/>
      <c r="C2" s="912"/>
      <c r="D2" s="912"/>
      <c r="E2" s="912"/>
      <c r="F2" s="912"/>
      <c r="G2" s="912"/>
      <c r="H2" s="912"/>
      <c r="I2" s="912"/>
      <c r="J2" s="912"/>
      <c r="K2" s="912"/>
      <c r="L2" s="912"/>
      <c r="M2" s="912"/>
      <c r="N2" s="912"/>
      <c r="O2" s="912"/>
      <c r="P2" s="912"/>
      <c r="Q2" s="912"/>
      <c r="R2" s="912"/>
      <c r="S2" s="912"/>
      <c r="T2" s="912"/>
      <c r="U2" s="912"/>
    </row>
    <row r="3" spans="1:24">
      <c r="A3" s="913" t="s">
        <v>1239</v>
      </c>
      <c r="B3" s="913"/>
      <c r="C3" s="913"/>
      <c r="D3" s="913"/>
      <c r="E3" s="913"/>
      <c r="F3" s="913"/>
      <c r="G3" s="913"/>
      <c r="H3" s="913"/>
      <c r="I3" s="913"/>
      <c r="J3" s="913"/>
      <c r="K3" s="913"/>
      <c r="L3" s="913"/>
      <c r="M3" s="913"/>
      <c r="N3" s="913"/>
      <c r="O3" s="913"/>
      <c r="P3" s="913"/>
      <c r="Q3" s="913"/>
      <c r="R3" s="913"/>
      <c r="S3" s="913"/>
      <c r="T3" s="913"/>
      <c r="U3" s="913"/>
    </row>
    <row r="4" spans="1:24">
      <c r="A4" s="913" t="s">
        <v>1261</v>
      </c>
      <c r="B4" s="913"/>
      <c r="C4" s="913"/>
      <c r="D4" s="913"/>
      <c r="E4" s="913"/>
      <c r="F4" s="913"/>
      <c r="G4" s="913"/>
      <c r="H4" s="913"/>
      <c r="I4" s="913"/>
      <c r="J4" s="913"/>
      <c r="K4" s="913"/>
      <c r="L4" s="913"/>
      <c r="M4" s="913"/>
      <c r="N4" s="913"/>
      <c r="O4" s="913"/>
      <c r="P4" s="913"/>
      <c r="Q4" s="913"/>
      <c r="R4" s="913"/>
      <c r="S4" s="913"/>
      <c r="T4" s="913"/>
      <c r="U4" s="913"/>
    </row>
    <row r="5" spans="1:24" ht="15" thickBot="1">
      <c r="A5" s="144"/>
      <c r="B5" s="144"/>
      <c r="C5" s="144"/>
      <c r="D5" s="144"/>
      <c r="E5" s="144"/>
      <c r="F5" s="144"/>
      <c r="G5" s="144"/>
      <c r="H5" s="144"/>
      <c r="I5" s="144"/>
      <c r="J5" s="144"/>
      <c r="K5" s="144"/>
      <c r="L5" s="144"/>
      <c r="M5" s="144"/>
      <c r="N5" s="144"/>
      <c r="O5" s="144"/>
      <c r="P5" s="144"/>
      <c r="Q5" s="144"/>
      <c r="R5" s="144"/>
      <c r="S5" s="144"/>
      <c r="T5" s="144"/>
      <c r="U5" s="144"/>
    </row>
    <row r="6" spans="1:24">
      <c r="A6" s="959" t="s">
        <v>1240</v>
      </c>
      <c r="B6" s="959" t="s">
        <v>1241</v>
      </c>
      <c r="C6" s="961" t="s">
        <v>1242</v>
      </c>
      <c r="D6" s="961"/>
      <c r="E6" s="961"/>
      <c r="F6" s="961"/>
      <c r="G6" s="961"/>
      <c r="H6" s="961"/>
      <c r="I6" s="961"/>
      <c r="J6" s="961"/>
      <c r="K6" s="961"/>
      <c r="L6" s="961"/>
      <c r="M6" s="961"/>
      <c r="N6" s="961"/>
      <c r="O6" s="961"/>
      <c r="P6" s="961"/>
      <c r="Q6" s="961"/>
      <c r="R6" s="961"/>
      <c r="S6" s="961"/>
      <c r="T6" s="453"/>
      <c r="U6" s="959" t="s">
        <v>108</v>
      </c>
      <c r="W6" s="44"/>
      <c r="X6" s="41"/>
    </row>
    <row r="7" spans="1:24">
      <c r="A7" s="960"/>
      <c r="B7" s="960"/>
      <c r="C7" s="454" t="s">
        <v>1243</v>
      </c>
      <c r="D7" s="454" t="s">
        <v>1244</v>
      </c>
      <c r="E7" s="454" t="s">
        <v>11</v>
      </c>
      <c r="F7" s="454" t="s">
        <v>12</v>
      </c>
      <c r="G7" s="454" t="s">
        <v>13</v>
      </c>
      <c r="H7" s="454" t="s">
        <v>14</v>
      </c>
      <c r="I7" s="454" t="s">
        <v>15</v>
      </c>
      <c r="J7" s="454" t="s">
        <v>16</v>
      </c>
      <c r="K7" s="454" t="s">
        <v>17</v>
      </c>
      <c r="L7" s="454" t="s">
        <v>18</v>
      </c>
      <c r="M7" s="454" t="s">
        <v>19</v>
      </c>
      <c r="N7" s="454" t="s">
        <v>20</v>
      </c>
      <c r="O7" s="454" t="s">
        <v>21</v>
      </c>
      <c r="P7" s="454" t="s">
        <v>22</v>
      </c>
      <c r="Q7" s="454" t="s">
        <v>23</v>
      </c>
      <c r="R7" s="454" t="s">
        <v>24</v>
      </c>
      <c r="S7" s="454" t="s">
        <v>867</v>
      </c>
      <c r="T7" s="455" t="s">
        <v>1245</v>
      </c>
      <c r="U7" s="960"/>
      <c r="W7" s="44"/>
      <c r="X7" s="41"/>
    </row>
    <row r="8" spans="1:24" ht="15" customHeight="1">
      <c r="A8" s="962" t="s">
        <v>1128</v>
      </c>
      <c r="B8" s="251" t="s">
        <v>1059</v>
      </c>
      <c r="C8" s="352">
        <f>SUM(C9:C11)</f>
        <v>1830341</v>
      </c>
      <c r="D8" s="352">
        <f t="shared" ref="D8:S8" si="0">SUM(D9:D11)</f>
        <v>802805</v>
      </c>
      <c r="E8" s="352">
        <f t="shared" si="0"/>
        <v>527576</v>
      </c>
      <c r="F8" s="352">
        <f t="shared" si="0"/>
        <v>640752</v>
      </c>
      <c r="G8" s="352">
        <f t="shared" si="0"/>
        <v>997477</v>
      </c>
      <c r="H8" s="352">
        <f t="shared" si="0"/>
        <v>1309463</v>
      </c>
      <c r="I8" s="352">
        <f t="shared" si="0"/>
        <v>1178388</v>
      </c>
      <c r="J8" s="352">
        <f t="shared" si="0"/>
        <v>1058218</v>
      </c>
      <c r="K8" s="352">
        <f t="shared" si="0"/>
        <v>936851</v>
      </c>
      <c r="L8" s="352">
        <f t="shared" si="0"/>
        <v>946219</v>
      </c>
      <c r="M8" s="352">
        <f t="shared" si="0"/>
        <v>1018282</v>
      </c>
      <c r="N8" s="352">
        <f t="shared" si="0"/>
        <v>952225</v>
      </c>
      <c r="O8" s="352">
        <f t="shared" si="0"/>
        <v>866153</v>
      </c>
      <c r="P8" s="352">
        <f t="shared" si="0"/>
        <v>838476</v>
      </c>
      <c r="Q8" s="352">
        <f t="shared" si="0"/>
        <v>761120</v>
      </c>
      <c r="R8" s="352">
        <f t="shared" si="0"/>
        <v>581319</v>
      </c>
      <c r="S8" s="352">
        <f t="shared" si="0"/>
        <v>767099</v>
      </c>
      <c r="T8" s="352">
        <f>SUM(T9:T11)</f>
        <v>47</v>
      </c>
      <c r="U8" s="352">
        <f>SUM(C8:T8)</f>
        <v>16012811</v>
      </c>
      <c r="V8" s="327"/>
      <c r="W8" s="254"/>
      <c r="X8" s="41"/>
    </row>
    <row r="9" spans="1:24" ht="15">
      <c r="A9" s="963"/>
      <c r="B9" s="256" t="s">
        <v>1060</v>
      </c>
      <c r="C9" s="32">
        <v>1824148</v>
      </c>
      <c r="D9" s="32">
        <v>801876</v>
      </c>
      <c r="E9" s="32">
        <v>527064</v>
      </c>
      <c r="F9" s="32">
        <v>639916</v>
      </c>
      <c r="G9" s="32">
        <v>996109</v>
      </c>
      <c r="H9" s="32">
        <v>1307694</v>
      </c>
      <c r="I9" s="32">
        <v>1176403</v>
      </c>
      <c r="J9" s="32">
        <v>1056290</v>
      </c>
      <c r="K9" s="32">
        <v>934845</v>
      </c>
      <c r="L9" s="32">
        <v>944122</v>
      </c>
      <c r="M9" s="32">
        <v>1015303</v>
      </c>
      <c r="N9" s="32">
        <v>948639</v>
      </c>
      <c r="O9" s="32">
        <v>861835</v>
      </c>
      <c r="P9" s="32">
        <v>832156</v>
      </c>
      <c r="Q9" s="32">
        <v>754316</v>
      </c>
      <c r="R9" s="32">
        <v>573454</v>
      </c>
      <c r="S9" s="32">
        <v>742193</v>
      </c>
      <c r="T9" s="32">
        <v>45</v>
      </c>
      <c r="U9" s="32">
        <f t="shared" ref="U9:U71" si="1">SUM(C9:T9)</f>
        <v>15936408</v>
      </c>
      <c r="V9" s="41"/>
      <c r="W9" s="254"/>
      <c r="X9" s="41"/>
    </row>
    <row r="10" spans="1:24" ht="15">
      <c r="A10" s="963"/>
      <c r="B10" s="256" t="s">
        <v>1061</v>
      </c>
      <c r="C10" s="32">
        <v>186</v>
      </c>
      <c r="D10" s="32">
        <v>116</v>
      </c>
      <c r="E10" s="32">
        <v>140</v>
      </c>
      <c r="F10" s="32">
        <v>115</v>
      </c>
      <c r="G10" s="32">
        <v>174</v>
      </c>
      <c r="H10" s="32">
        <v>175</v>
      </c>
      <c r="I10" s="32">
        <v>227</v>
      </c>
      <c r="J10" s="32">
        <v>244</v>
      </c>
      <c r="K10" s="32">
        <v>332</v>
      </c>
      <c r="L10" s="32">
        <v>299</v>
      </c>
      <c r="M10" s="32">
        <v>347</v>
      </c>
      <c r="N10" s="32">
        <v>483</v>
      </c>
      <c r="O10" s="32">
        <v>546</v>
      </c>
      <c r="P10" s="32">
        <v>729</v>
      </c>
      <c r="Q10" s="32">
        <v>855</v>
      </c>
      <c r="R10" s="32">
        <v>1112</v>
      </c>
      <c r="S10" s="32">
        <v>8112</v>
      </c>
      <c r="T10" s="32">
        <v>1</v>
      </c>
      <c r="U10" s="32">
        <f t="shared" si="1"/>
        <v>14193</v>
      </c>
      <c r="V10" s="41"/>
      <c r="W10" s="254"/>
    </row>
    <row r="11" spans="1:24" ht="15">
      <c r="A11" s="963"/>
      <c r="B11" s="256" t="s">
        <v>1062</v>
      </c>
      <c r="C11" s="32">
        <v>6007</v>
      </c>
      <c r="D11" s="32">
        <v>813</v>
      </c>
      <c r="E11" s="32">
        <v>372</v>
      </c>
      <c r="F11" s="32">
        <v>721</v>
      </c>
      <c r="G11" s="32">
        <v>1194</v>
      </c>
      <c r="H11" s="32">
        <v>1594</v>
      </c>
      <c r="I11" s="32">
        <v>1758</v>
      </c>
      <c r="J11" s="32">
        <v>1684</v>
      </c>
      <c r="K11" s="32">
        <v>1674</v>
      </c>
      <c r="L11" s="32">
        <v>1798</v>
      </c>
      <c r="M11" s="32">
        <v>2632</v>
      </c>
      <c r="N11" s="32">
        <v>3103</v>
      </c>
      <c r="O11" s="32">
        <v>3772</v>
      </c>
      <c r="P11" s="32">
        <v>5591</v>
      </c>
      <c r="Q11" s="32">
        <v>5949</v>
      </c>
      <c r="R11" s="32">
        <v>6753</v>
      </c>
      <c r="S11" s="32">
        <v>16794</v>
      </c>
      <c r="T11" s="32">
        <v>1</v>
      </c>
      <c r="U11" s="32">
        <f t="shared" si="1"/>
        <v>62210</v>
      </c>
      <c r="V11" s="41"/>
      <c r="W11" s="254"/>
      <c r="X11" s="41"/>
    </row>
    <row r="12" spans="1:24" ht="6" customHeight="1">
      <c r="A12" s="963"/>
      <c r="B12" s="256"/>
      <c r="C12" s="31"/>
      <c r="D12" s="31"/>
      <c r="E12" s="31"/>
      <c r="F12" s="31"/>
      <c r="G12" s="31"/>
      <c r="H12" s="31"/>
      <c r="I12" s="31"/>
      <c r="J12" s="31"/>
      <c r="K12" s="31"/>
      <c r="L12" s="31"/>
      <c r="M12" s="31"/>
      <c r="N12" s="31"/>
      <c r="O12" s="31"/>
      <c r="P12" s="31"/>
      <c r="Q12" s="31"/>
      <c r="R12" s="31"/>
      <c r="S12" s="31"/>
      <c r="T12" s="31"/>
      <c r="U12" s="352"/>
      <c r="V12" s="41"/>
      <c r="W12" s="254"/>
      <c r="X12" s="41"/>
    </row>
    <row r="13" spans="1:24" ht="15">
      <c r="A13" s="963"/>
      <c r="B13" s="251" t="s">
        <v>1063</v>
      </c>
      <c r="C13" s="352">
        <f>SUM(C14:C16)</f>
        <v>773657</v>
      </c>
      <c r="D13" s="352">
        <f t="shared" ref="D13:S13" si="2">SUM(D14:D16)</f>
        <v>538468</v>
      </c>
      <c r="E13" s="352">
        <f t="shared" si="2"/>
        <v>548074</v>
      </c>
      <c r="F13" s="352">
        <f t="shared" si="2"/>
        <v>981479</v>
      </c>
      <c r="G13" s="352">
        <f t="shared" si="2"/>
        <v>1446560</v>
      </c>
      <c r="H13" s="352">
        <f t="shared" si="2"/>
        <v>1877516</v>
      </c>
      <c r="I13" s="352">
        <f t="shared" si="2"/>
        <v>1779642</v>
      </c>
      <c r="J13" s="352">
        <f t="shared" si="2"/>
        <v>1708403</v>
      </c>
      <c r="K13" s="352">
        <f t="shared" si="2"/>
        <v>1657575</v>
      </c>
      <c r="L13" s="352">
        <f t="shared" si="2"/>
        <v>1785043</v>
      </c>
      <c r="M13" s="352">
        <f t="shared" si="2"/>
        <v>2025198</v>
      </c>
      <c r="N13" s="352">
        <f t="shared" si="2"/>
        <v>1995206</v>
      </c>
      <c r="O13" s="352">
        <f t="shared" si="2"/>
        <v>1944446</v>
      </c>
      <c r="P13" s="352">
        <f t="shared" si="2"/>
        <v>1957489</v>
      </c>
      <c r="Q13" s="352">
        <f t="shared" si="2"/>
        <v>1808135</v>
      </c>
      <c r="R13" s="352">
        <f t="shared" si="2"/>
        <v>1407807</v>
      </c>
      <c r="S13" s="352">
        <f t="shared" si="2"/>
        <v>2002687</v>
      </c>
      <c r="T13" s="352">
        <f>SUM(T14:T16)</f>
        <v>39</v>
      </c>
      <c r="U13" s="352">
        <f t="shared" si="1"/>
        <v>26237424</v>
      </c>
      <c r="V13" s="327"/>
      <c r="W13" s="254"/>
      <c r="X13" s="41"/>
    </row>
    <row r="14" spans="1:24" ht="15">
      <c r="A14" s="963"/>
      <c r="B14" s="256" t="s">
        <v>1064</v>
      </c>
      <c r="C14" s="32">
        <v>611955</v>
      </c>
      <c r="D14" s="32">
        <v>443671</v>
      </c>
      <c r="E14" s="32">
        <v>440741</v>
      </c>
      <c r="F14" s="32">
        <v>804591</v>
      </c>
      <c r="G14" s="32">
        <v>1175725</v>
      </c>
      <c r="H14" s="32">
        <v>1522754</v>
      </c>
      <c r="I14" s="32">
        <v>1446150</v>
      </c>
      <c r="J14" s="32">
        <v>1374012</v>
      </c>
      <c r="K14" s="32">
        <v>1309185</v>
      </c>
      <c r="L14" s="32">
        <v>1400798</v>
      </c>
      <c r="M14" s="32">
        <v>1580217</v>
      </c>
      <c r="N14" s="32">
        <v>1565660</v>
      </c>
      <c r="O14" s="32">
        <v>1534209</v>
      </c>
      <c r="P14" s="32">
        <v>1557874</v>
      </c>
      <c r="Q14" s="32">
        <v>1447780</v>
      </c>
      <c r="R14" s="32">
        <v>1140405</v>
      </c>
      <c r="S14" s="32">
        <v>1692510</v>
      </c>
      <c r="T14" s="32">
        <v>32</v>
      </c>
      <c r="U14" s="32">
        <f t="shared" si="1"/>
        <v>21048269</v>
      </c>
      <c r="V14" s="41"/>
      <c r="W14" s="254"/>
      <c r="X14" s="41"/>
    </row>
    <row r="15" spans="1:24" ht="15">
      <c r="A15" s="963"/>
      <c r="B15" s="256" t="s">
        <v>1065</v>
      </c>
      <c r="C15" s="32">
        <v>160868</v>
      </c>
      <c r="D15" s="32">
        <v>93408</v>
      </c>
      <c r="E15" s="32">
        <v>105101</v>
      </c>
      <c r="F15" s="32">
        <v>168948</v>
      </c>
      <c r="G15" s="32">
        <v>243706</v>
      </c>
      <c r="H15" s="32">
        <v>308945</v>
      </c>
      <c r="I15" s="32">
        <v>286844</v>
      </c>
      <c r="J15" s="32">
        <v>285986</v>
      </c>
      <c r="K15" s="32">
        <v>298454</v>
      </c>
      <c r="L15" s="32">
        <v>333911</v>
      </c>
      <c r="M15" s="32">
        <v>393712</v>
      </c>
      <c r="N15" s="32">
        <v>382129</v>
      </c>
      <c r="O15" s="32">
        <v>365172</v>
      </c>
      <c r="P15" s="32">
        <v>357594</v>
      </c>
      <c r="Q15" s="32">
        <v>325751</v>
      </c>
      <c r="R15" s="32">
        <v>244186</v>
      </c>
      <c r="S15" s="32">
        <v>288227</v>
      </c>
      <c r="T15" s="32">
        <v>5</v>
      </c>
      <c r="U15" s="32">
        <f t="shared" si="1"/>
        <v>4642947</v>
      </c>
      <c r="V15" s="41"/>
      <c r="W15" s="254"/>
    </row>
    <row r="16" spans="1:24" ht="15">
      <c r="A16" s="963"/>
      <c r="B16" s="256" t="s">
        <v>1066</v>
      </c>
      <c r="C16" s="32">
        <v>834</v>
      </c>
      <c r="D16" s="32">
        <v>1389</v>
      </c>
      <c r="E16" s="32">
        <v>2232</v>
      </c>
      <c r="F16" s="32">
        <v>7940</v>
      </c>
      <c r="G16" s="32">
        <v>27129</v>
      </c>
      <c r="H16" s="32">
        <v>45817</v>
      </c>
      <c r="I16" s="32">
        <v>46648</v>
      </c>
      <c r="J16" s="32">
        <v>48405</v>
      </c>
      <c r="K16" s="32">
        <v>49936</v>
      </c>
      <c r="L16" s="32">
        <v>50334</v>
      </c>
      <c r="M16" s="32">
        <v>51269</v>
      </c>
      <c r="N16" s="32">
        <v>47417</v>
      </c>
      <c r="O16" s="32">
        <v>45065</v>
      </c>
      <c r="P16" s="32">
        <v>42021</v>
      </c>
      <c r="Q16" s="32">
        <v>34604</v>
      </c>
      <c r="R16" s="32">
        <v>23216</v>
      </c>
      <c r="S16" s="32">
        <v>21950</v>
      </c>
      <c r="T16" s="32">
        <v>2</v>
      </c>
      <c r="U16" s="32">
        <f t="shared" si="1"/>
        <v>546208</v>
      </c>
      <c r="V16" s="41"/>
      <c r="W16" s="254"/>
      <c r="X16" s="41"/>
    </row>
    <row r="17" spans="1:24" ht="6" customHeight="1">
      <c r="A17" s="963"/>
      <c r="B17" s="256"/>
      <c r="C17" s="32"/>
      <c r="D17" s="31"/>
      <c r="E17" s="31"/>
      <c r="F17" s="31"/>
      <c r="G17" s="31"/>
      <c r="H17" s="31"/>
      <c r="I17" s="31"/>
      <c r="J17" s="31"/>
      <c r="K17" s="31"/>
      <c r="L17" s="31"/>
      <c r="M17" s="31"/>
      <c r="N17" s="31"/>
      <c r="O17" s="31"/>
      <c r="P17" s="31"/>
      <c r="Q17" s="31"/>
      <c r="R17" s="31"/>
      <c r="S17" s="31"/>
      <c r="T17" s="31"/>
      <c r="U17" s="352"/>
      <c r="V17" s="41"/>
      <c r="W17" s="254"/>
      <c r="X17" s="41"/>
    </row>
    <row r="18" spans="1:24" ht="15">
      <c r="A18" s="963"/>
      <c r="B18" s="251" t="s">
        <v>1067</v>
      </c>
      <c r="C18" s="352">
        <f>SUM(C19:C36)</f>
        <v>378359</v>
      </c>
      <c r="D18" s="352">
        <f t="shared" ref="D18:S18" si="3">SUM(D19:D36)</f>
        <v>204978</v>
      </c>
      <c r="E18" s="352">
        <f t="shared" si="3"/>
        <v>246199</v>
      </c>
      <c r="F18" s="352">
        <f t="shared" si="3"/>
        <v>433361</v>
      </c>
      <c r="G18" s="352">
        <f t="shared" si="3"/>
        <v>504844</v>
      </c>
      <c r="H18" s="352">
        <f t="shared" si="3"/>
        <v>602418</v>
      </c>
      <c r="I18" s="352">
        <f t="shared" si="3"/>
        <v>573862</v>
      </c>
      <c r="J18" s="352">
        <f t="shared" si="3"/>
        <v>637967</v>
      </c>
      <c r="K18" s="352">
        <f t="shared" si="3"/>
        <v>712728</v>
      </c>
      <c r="L18" s="352">
        <f t="shared" si="3"/>
        <v>853452</v>
      </c>
      <c r="M18" s="352">
        <f t="shared" si="3"/>
        <v>1046345</v>
      </c>
      <c r="N18" s="352">
        <f t="shared" si="3"/>
        <v>1021401</v>
      </c>
      <c r="O18" s="352">
        <f t="shared" si="3"/>
        <v>966509</v>
      </c>
      <c r="P18" s="352">
        <f t="shared" si="3"/>
        <v>901243</v>
      </c>
      <c r="Q18" s="352">
        <f t="shared" si="3"/>
        <v>780185</v>
      </c>
      <c r="R18" s="352">
        <f t="shared" si="3"/>
        <v>571453</v>
      </c>
      <c r="S18" s="352">
        <f t="shared" si="3"/>
        <v>700993</v>
      </c>
      <c r="T18" s="352">
        <f>SUM(T19:T36)</f>
        <v>54</v>
      </c>
      <c r="U18" s="352">
        <f>SUM(C18:T18)</f>
        <v>11136351</v>
      </c>
      <c r="V18" s="327"/>
      <c r="W18" s="254"/>
      <c r="X18" s="41"/>
    </row>
    <row r="19" spans="1:24" ht="15">
      <c r="A19" s="963"/>
      <c r="B19" s="256" t="s">
        <v>1068</v>
      </c>
      <c r="C19" s="32">
        <v>1088</v>
      </c>
      <c r="D19" s="32">
        <v>476</v>
      </c>
      <c r="E19" s="32">
        <v>432</v>
      </c>
      <c r="F19" s="32">
        <v>733</v>
      </c>
      <c r="G19" s="32">
        <v>761</v>
      </c>
      <c r="H19" s="32">
        <v>991</v>
      </c>
      <c r="I19" s="32">
        <v>1346</v>
      </c>
      <c r="J19" s="32">
        <v>1829</v>
      </c>
      <c r="K19" s="32">
        <v>2961</v>
      </c>
      <c r="L19" s="32">
        <v>5365</v>
      </c>
      <c r="M19" s="32">
        <v>9585</v>
      </c>
      <c r="N19" s="32">
        <v>10682</v>
      </c>
      <c r="O19" s="32">
        <v>11638</v>
      </c>
      <c r="P19" s="32">
        <v>11181</v>
      </c>
      <c r="Q19" s="32">
        <v>9720</v>
      </c>
      <c r="R19" s="32">
        <v>6804</v>
      </c>
      <c r="S19" s="32">
        <v>6073</v>
      </c>
      <c r="T19" s="32">
        <v>0</v>
      </c>
      <c r="U19" s="32">
        <f t="shared" si="1"/>
        <v>81665</v>
      </c>
      <c r="V19" s="41"/>
      <c r="W19" s="254"/>
      <c r="X19" s="41"/>
    </row>
    <row r="20" spans="1:24" ht="15">
      <c r="A20" s="963"/>
      <c r="B20" s="256" t="s">
        <v>1069</v>
      </c>
      <c r="C20" s="32">
        <v>316760</v>
      </c>
      <c r="D20" s="32">
        <v>70377</v>
      </c>
      <c r="E20" s="32">
        <v>142661</v>
      </c>
      <c r="F20" s="32">
        <v>294902</v>
      </c>
      <c r="G20" s="32">
        <v>351363</v>
      </c>
      <c r="H20" s="32">
        <v>430887</v>
      </c>
      <c r="I20" s="32">
        <v>417347</v>
      </c>
      <c r="J20" s="32">
        <v>480717</v>
      </c>
      <c r="K20" s="32">
        <v>549353</v>
      </c>
      <c r="L20" s="32">
        <v>662987</v>
      </c>
      <c r="M20" s="32">
        <v>815765</v>
      </c>
      <c r="N20" s="32">
        <v>779775</v>
      </c>
      <c r="O20" s="32">
        <v>725410</v>
      </c>
      <c r="P20" s="32">
        <v>648951</v>
      </c>
      <c r="Q20" s="32">
        <v>547317</v>
      </c>
      <c r="R20" s="32">
        <v>395598</v>
      </c>
      <c r="S20" s="32">
        <v>490733</v>
      </c>
      <c r="T20" s="32">
        <v>52</v>
      </c>
      <c r="U20" s="32">
        <f t="shared" si="1"/>
        <v>8120955</v>
      </c>
      <c r="V20" s="41"/>
      <c r="W20" s="254"/>
      <c r="X20" s="41"/>
    </row>
    <row r="21" spans="1:24" ht="15">
      <c r="A21" s="963"/>
      <c r="B21" s="256" t="s">
        <v>1070</v>
      </c>
      <c r="C21" s="32">
        <v>693</v>
      </c>
      <c r="D21" s="32">
        <v>449</v>
      </c>
      <c r="E21" s="32">
        <v>57</v>
      </c>
      <c r="F21" s="32">
        <v>184</v>
      </c>
      <c r="G21" s="32">
        <v>579</v>
      </c>
      <c r="H21" s="32">
        <v>627</v>
      </c>
      <c r="I21" s="32">
        <v>1042</v>
      </c>
      <c r="J21" s="32">
        <v>785</v>
      </c>
      <c r="K21" s="32">
        <v>918</v>
      </c>
      <c r="L21" s="32">
        <v>1185</v>
      </c>
      <c r="M21" s="32">
        <v>2193</v>
      </c>
      <c r="N21" s="32">
        <v>3644</v>
      </c>
      <c r="O21" s="32">
        <v>3390</v>
      </c>
      <c r="P21" s="32">
        <v>4210</v>
      </c>
      <c r="Q21" s="32">
        <v>4400</v>
      </c>
      <c r="R21" s="32">
        <v>3330</v>
      </c>
      <c r="S21" s="32">
        <v>6929</v>
      </c>
      <c r="T21" s="32">
        <v>0</v>
      </c>
      <c r="U21" s="32">
        <f t="shared" si="1"/>
        <v>34615</v>
      </c>
      <c r="V21" s="41"/>
      <c r="W21" s="254"/>
      <c r="X21" s="41"/>
    </row>
    <row r="22" spans="1:24" ht="15">
      <c r="A22" s="963"/>
      <c r="B22" s="256" t="s">
        <v>1071</v>
      </c>
      <c r="C22" s="32">
        <v>114</v>
      </c>
      <c r="D22" s="32">
        <v>1550</v>
      </c>
      <c r="E22" s="32">
        <v>3066</v>
      </c>
      <c r="F22" s="32">
        <v>6502</v>
      </c>
      <c r="G22" s="32">
        <v>8147</v>
      </c>
      <c r="H22" s="32">
        <v>11358</v>
      </c>
      <c r="I22" s="32">
        <v>11922</v>
      </c>
      <c r="J22" s="32">
        <v>12147</v>
      </c>
      <c r="K22" s="32">
        <v>10176</v>
      </c>
      <c r="L22" s="32">
        <v>8792</v>
      </c>
      <c r="M22" s="32">
        <v>8514</v>
      </c>
      <c r="N22" s="32">
        <v>7984</v>
      </c>
      <c r="O22" s="32">
        <v>6470</v>
      </c>
      <c r="P22" s="32">
        <v>4542</v>
      </c>
      <c r="Q22" s="32">
        <v>3219</v>
      </c>
      <c r="R22" s="32">
        <v>1850</v>
      </c>
      <c r="S22" s="32">
        <v>1748</v>
      </c>
      <c r="T22" s="32">
        <v>1</v>
      </c>
      <c r="U22" s="32">
        <f t="shared" si="1"/>
        <v>108102</v>
      </c>
      <c r="V22" s="41"/>
      <c r="W22" s="254"/>
      <c r="X22" s="41"/>
    </row>
    <row r="23" spans="1:24" ht="15">
      <c r="A23" s="963"/>
      <c r="B23" s="256" t="s">
        <v>1072</v>
      </c>
      <c r="C23" s="32">
        <v>8246</v>
      </c>
      <c r="D23" s="32">
        <v>45740</v>
      </c>
      <c r="E23" s="32">
        <v>46020</v>
      </c>
      <c r="F23" s="32">
        <v>52857</v>
      </c>
      <c r="G23" s="32">
        <v>45990</v>
      </c>
      <c r="H23" s="32">
        <v>48784</v>
      </c>
      <c r="I23" s="32">
        <v>40258</v>
      </c>
      <c r="J23" s="32">
        <v>35061</v>
      </c>
      <c r="K23" s="32">
        <v>27115</v>
      </c>
      <c r="L23" s="32">
        <v>21796</v>
      </c>
      <c r="M23" s="32">
        <v>17243</v>
      </c>
      <c r="N23" s="32">
        <v>11901</v>
      </c>
      <c r="O23" s="32">
        <v>8388</v>
      </c>
      <c r="P23" s="32">
        <v>6000</v>
      </c>
      <c r="Q23" s="32">
        <v>4431</v>
      </c>
      <c r="R23" s="32">
        <v>3194</v>
      </c>
      <c r="S23" s="32">
        <v>2947</v>
      </c>
      <c r="T23" s="32">
        <v>0</v>
      </c>
      <c r="U23" s="32">
        <f t="shared" si="1"/>
        <v>425971</v>
      </c>
      <c r="V23" s="41"/>
      <c r="W23" s="254"/>
      <c r="X23" s="41"/>
    </row>
    <row r="24" spans="1:24" ht="15">
      <c r="A24" s="963"/>
      <c r="B24" s="256" t="s">
        <v>1073</v>
      </c>
      <c r="C24" s="32">
        <v>24</v>
      </c>
      <c r="D24" s="32">
        <v>247</v>
      </c>
      <c r="E24" s="32">
        <v>74</v>
      </c>
      <c r="F24" s="32">
        <v>19</v>
      </c>
      <c r="G24" s="32">
        <v>1</v>
      </c>
      <c r="H24" s="32">
        <v>0</v>
      </c>
      <c r="I24" s="32">
        <v>1</v>
      </c>
      <c r="J24" s="32">
        <v>0</v>
      </c>
      <c r="K24" s="32">
        <v>0</v>
      </c>
      <c r="L24" s="32">
        <v>3</v>
      </c>
      <c r="M24" s="32">
        <v>2</v>
      </c>
      <c r="N24" s="32">
        <v>5</v>
      </c>
      <c r="O24" s="32">
        <v>1</v>
      </c>
      <c r="P24" s="32">
        <v>1</v>
      </c>
      <c r="Q24" s="32">
        <v>2</v>
      </c>
      <c r="R24" s="32">
        <v>0</v>
      </c>
      <c r="S24" s="32">
        <v>4</v>
      </c>
      <c r="T24" s="32">
        <v>0</v>
      </c>
      <c r="U24" s="32">
        <f t="shared" si="1"/>
        <v>384</v>
      </c>
      <c r="V24" s="41"/>
      <c r="W24" s="254"/>
      <c r="X24" s="41"/>
    </row>
    <row r="25" spans="1:24" ht="15">
      <c r="A25" s="963"/>
      <c r="B25" s="256" t="s">
        <v>1074</v>
      </c>
      <c r="C25" s="32">
        <v>3381</v>
      </c>
      <c r="D25" s="32">
        <v>3800</v>
      </c>
      <c r="E25" s="32">
        <v>3207</v>
      </c>
      <c r="F25" s="32">
        <v>3595</v>
      </c>
      <c r="G25" s="32">
        <v>4079</v>
      </c>
      <c r="H25" s="32">
        <v>5500</v>
      </c>
      <c r="I25" s="32">
        <v>6085</v>
      </c>
      <c r="J25" s="32">
        <v>7801</v>
      </c>
      <c r="K25" s="32">
        <v>9477</v>
      </c>
      <c r="L25" s="32">
        <v>11744</v>
      </c>
      <c r="M25" s="32">
        <v>15911</v>
      </c>
      <c r="N25" s="32">
        <v>14341</v>
      </c>
      <c r="O25" s="32">
        <v>11674</v>
      </c>
      <c r="P25" s="32">
        <v>10093</v>
      </c>
      <c r="Q25" s="32">
        <v>8160</v>
      </c>
      <c r="R25" s="32">
        <v>5896</v>
      </c>
      <c r="S25" s="32">
        <v>5333</v>
      </c>
      <c r="T25" s="32">
        <v>0</v>
      </c>
      <c r="U25" s="32">
        <f t="shared" si="1"/>
        <v>130077</v>
      </c>
      <c r="V25" s="41"/>
      <c r="W25" s="254"/>
      <c r="X25" s="41"/>
    </row>
    <row r="26" spans="1:24" ht="15">
      <c r="A26" s="963"/>
      <c r="B26" s="256" t="s">
        <v>1075</v>
      </c>
      <c r="C26" s="32">
        <v>4697</v>
      </c>
      <c r="D26" s="32">
        <v>14879</v>
      </c>
      <c r="E26" s="32">
        <v>16220</v>
      </c>
      <c r="F26" s="32">
        <v>24673</v>
      </c>
      <c r="G26" s="32">
        <v>35215</v>
      </c>
      <c r="H26" s="32">
        <v>35983</v>
      </c>
      <c r="I26" s="32">
        <v>29002</v>
      </c>
      <c r="J26" s="32">
        <v>26036</v>
      </c>
      <c r="K26" s="32">
        <v>29288</v>
      </c>
      <c r="L26" s="32">
        <v>41670</v>
      </c>
      <c r="M26" s="32">
        <v>54411</v>
      </c>
      <c r="N26" s="32">
        <v>58278</v>
      </c>
      <c r="O26" s="32">
        <v>59572</v>
      </c>
      <c r="P26" s="32">
        <v>65829</v>
      </c>
      <c r="Q26" s="32">
        <v>62037</v>
      </c>
      <c r="R26" s="32">
        <v>45390</v>
      </c>
      <c r="S26" s="32">
        <v>51042</v>
      </c>
      <c r="T26" s="32">
        <v>0</v>
      </c>
      <c r="U26" s="32">
        <f t="shared" si="1"/>
        <v>654222</v>
      </c>
      <c r="V26" s="41"/>
      <c r="W26" s="254"/>
      <c r="X26" s="41"/>
    </row>
    <row r="27" spans="1:24" ht="15">
      <c r="A27" s="963"/>
      <c r="B27" s="256" t="s">
        <v>1076</v>
      </c>
      <c r="C27" s="32">
        <v>7361</v>
      </c>
      <c r="D27" s="32">
        <v>13920</v>
      </c>
      <c r="E27" s="32">
        <v>5190</v>
      </c>
      <c r="F27" s="32">
        <v>7330</v>
      </c>
      <c r="G27" s="32">
        <v>8221</v>
      </c>
      <c r="H27" s="32">
        <v>6572</v>
      </c>
      <c r="I27" s="32">
        <v>6650</v>
      </c>
      <c r="J27" s="32">
        <v>7287</v>
      </c>
      <c r="K27" s="32">
        <v>8435</v>
      </c>
      <c r="L27" s="32">
        <v>10377</v>
      </c>
      <c r="M27" s="32">
        <v>13736</v>
      </c>
      <c r="N27" s="32">
        <v>15914</v>
      </c>
      <c r="O27" s="32">
        <v>16311</v>
      </c>
      <c r="P27" s="32">
        <v>23087</v>
      </c>
      <c r="Q27" s="32">
        <v>23089</v>
      </c>
      <c r="R27" s="32">
        <v>18579</v>
      </c>
      <c r="S27" s="32">
        <v>24875</v>
      </c>
      <c r="T27" s="32">
        <v>0</v>
      </c>
      <c r="U27" s="32">
        <f t="shared" si="1"/>
        <v>216934</v>
      </c>
      <c r="V27" s="41"/>
      <c r="W27" s="254"/>
      <c r="X27" s="41"/>
    </row>
    <row r="28" spans="1:24" ht="15">
      <c r="A28" s="963"/>
      <c r="B28" s="256" t="s">
        <v>1077</v>
      </c>
      <c r="C28" s="32">
        <v>16652</v>
      </c>
      <c r="D28" s="32">
        <v>29226</v>
      </c>
      <c r="E28" s="32">
        <v>4109</v>
      </c>
      <c r="F28" s="32">
        <v>1806</v>
      </c>
      <c r="G28" s="32">
        <v>1145</v>
      </c>
      <c r="H28" s="32">
        <v>1161</v>
      </c>
      <c r="I28" s="32">
        <v>937</v>
      </c>
      <c r="J28" s="32">
        <v>929</v>
      </c>
      <c r="K28" s="32">
        <v>749</v>
      </c>
      <c r="L28" s="32">
        <v>1001</v>
      </c>
      <c r="M28" s="32">
        <v>822</v>
      </c>
      <c r="N28" s="32">
        <v>915</v>
      </c>
      <c r="O28" s="32">
        <v>987</v>
      </c>
      <c r="P28" s="32">
        <v>908</v>
      </c>
      <c r="Q28" s="32">
        <v>1094</v>
      </c>
      <c r="R28" s="32">
        <v>901</v>
      </c>
      <c r="S28" s="32">
        <v>996</v>
      </c>
      <c r="T28" s="32">
        <v>0</v>
      </c>
      <c r="U28" s="32">
        <f t="shared" si="1"/>
        <v>64338</v>
      </c>
      <c r="V28" s="41"/>
      <c r="W28" s="254"/>
      <c r="X28" s="41"/>
    </row>
    <row r="29" spans="1:24" ht="15">
      <c r="A29" s="963"/>
      <c r="B29" s="256" t="s">
        <v>1078</v>
      </c>
      <c r="C29" s="32">
        <v>0</v>
      </c>
      <c r="D29" s="32">
        <v>0</v>
      </c>
      <c r="E29" s="32">
        <v>1</v>
      </c>
      <c r="F29" s="32">
        <v>6</v>
      </c>
      <c r="G29" s="32">
        <v>23</v>
      </c>
      <c r="H29" s="32">
        <v>35</v>
      </c>
      <c r="I29" s="32">
        <v>54</v>
      </c>
      <c r="J29" s="32">
        <v>51</v>
      </c>
      <c r="K29" s="32">
        <v>94</v>
      </c>
      <c r="L29" s="32">
        <v>84</v>
      </c>
      <c r="M29" s="32">
        <v>90</v>
      </c>
      <c r="N29" s="32">
        <v>115</v>
      </c>
      <c r="O29" s="32">
        <v>98</v>
      </c>
      <c r="P29" s="32">
        <v>91</v>
      </c>
      <c r="Q29" s="32">
        <v>73</v>
      </c>
      <c r="R29" s="32">
        <v>43</v>
      </c>
      <c r="S29" s="32">
        <v>26</v>
      </c>
      <c r="T29" s="32">
        <v>0</v>
      </c>
      <c r="U29" s="32">
        <f t="shared" si="1"/>
        <v>884</v>
      </c>
      <c r="V29" s="41"/>
      <c r="W29" s="254"/>
      <c r="X29" s="41"/>
    </row>
    <row r="30" spans="1:24" ht="15">
      <c r="A30" s="963"/>
      <c r="B30" s="256" t="s">
        <v>1079</v>
      </c>
      <c r="C30" s="32">
        <v>314</v>
      </c>
      <c r="D30" s="32">
        <v>1188</v>
      </c>
      <c r="E30" s="32">
        <v>2182</v>
      </c>
      <c r="F30" s="32">
        <v>3541</v>
      </c>
      <c r="G30" s="32">
        <v>4187</v>
      </c>
      <c r="H30" s="32">
        <v>4716</v>
      </c>
      <c r="I30" s="32">
        <v>3743</v>
      </c>
      <c r="J30" s="32">
        <v>3873</v>
      </c>
      <c r="K30" s="32">
        <v>3124</v>
      </c>
      <c r="L30" s="32">
        <v>3191</v>
      </c>
      <c r="M30" s="32">
        <v>3273</v>
      </c>
      <c r="N30" s="32">
        <v>2648</v>
      </c>
      <c r="O30" s="32">
        <v>2470</v>
      </c>
      <c r="P30" s="32">
        <v>2117</v>
      </c>
      <c r="Q30" s="32">
        <v>1934</v>
      </c>
      <c r="R30" s="32">
        <v>1246</v>
      </c>
      <c r="S30" s="32">
        <v>1346</v>
      </c>
      <c r="T30" s="32">
        <v>0</v>
      </c>
      <c r="U30" s="32">
        <f t="shared" si="1"/>
        <v>45093</v>
      </c>
      <c r="V30" s="41"/>
      <c r="W30" s="254"/>
      <c r="X30" s="41"/>
    </row>
    <row r="31" spans="1:24" ht="15">
      <c r="A31" s="963"/>
      <c r="B31" s="256" t="s">
        <v>1080</v>
      </c>
      <c r="C31" s="32">
        <v>17456</v>
      </c>
      <c r="D31" s="32">
        <v>22110</v>
      </c>
      <c r="E31" s="32">
        <v>21311</v>
      </c>
      <c r="F31" s="32">
        <v>28530</v>
      </c>
      <c r="G31" s="32">
        <v>25303</v>
      </c>
      <c r="H31" s="32">
        <v>26704</v>
      </c>
      <c r="I31" s="32">
        <v>25976</v>
      </c>
      <c r="J31" s="32">
        <v>30811</v>
      </c>
      <c r="K31" s="32">
        <v>39001</v>
      </c>
      <c r="L31" s="32">
        <v>47785</v>
      </c>
      <c r="M31" s="32">
        <v>60514</v>
      </c>
      <c r="N31" s="32">
        <v>67175</v>
      </c>
      <c r="O31" s="32">
        <v>72490</v>
      </c>
      <c r="P31" s="32">
        <v>78334</v>
      </c>
      <c r="Q31" s="32">
        <v>76275</v>
      </c>
      <c r="R31" s="32">
        <v>61545</v>
      </c>
      <c r="S31" s="32">
        <v>84207</v>
      </c>
      <c r="T31" s="32">
        <v>0</v>
      </c>
      <c r="U31" s="32">
        <f t="shared" si="1"/>
        <v>785527</v>
      </c>
      <c r="V31" s="41"/>
      <c r="W31" s="254"/>
      <c r="X31" s="41"/>
    </row>
    <row r="32" spans="1:24" ht="15">
      <c r="A32" s="963"/>
      <c r="B32" s="256" t="s">
        <v>1081</v>
      </c>
      <c r="C32" s="32">
        <v>73</v>
      </c>
      <c r="D32" s="32">
        <v>183</v>
      </c>
      <c r="E32" s="32">
        <v>811</v>
      </c>
      <c r="F32" s="32">
        <v>7256</v>
      </c>
      <c r="G32" s="32">
        <v>14504</v>
      </c>
      <c r="H32" s="32">
        <v>19249</v>
      </c>
      <c r="I32" s="32">
        <v>19549</v>
      </c>
      <c r="J32" s="32">
        <v>22494</v>
      </c>
      <c r="K32" s="32">
        <v>25780</v>
      </c>
      <c r="L32" s="32">
        <v>30196</v>
      </c>
      <c r="M32" s="32">
        <v>37021</v>
      </c>
      <c r="N32" s="32">
        <v>39662</v>
      </c>
      <c r="O32" s="32">
        <v>39054</v>
      </c>
      <c r="P32" s="32">
        <v>37054</v>
      </c>
      <c r="Q32" s="32">
        <v>30248</v>
      </c>
      <c r="R32" s="32">
        <v>20869</v>
      </c>
      <c r="S32" s="32">
        <v>16349</v>
      </c>
      <c r="T32" s="32">
        <v>0</v>
      </c>
      <c r="U32" s="32">
        <f t="shared" si="1"/>
        <v>360352</v>
      </c>
      <c r="V32" s="41"/>
      <c r="W32" s="254"/>
      <c r="X32" s="41"/>
    </row>
    <row r="33" spans="1:24" ht="15">
      <c r="A33" s="963"/>
      <c r="B33" s="256" t="s">
        <v>1246</v>
      </c>
      <c r="C33" s="32">
        <v>1182</v>
      </c>
      <c r="D33" s="32">
        <v>331</v>
      </c>
      <c r="E33" s="32">
        <v>153</v>
      </c>
      <c r="F33" s="32">
        <v>92</v>
      </c>
      <c r="G33" s="32">
        <v>249</v>
      </c>
      <c r="H33" s="32">
        <v>443</v>
      </c>
      <c r="I33" s="32">
        <v>835</v>
      </c>
      <c r="J33" s="32">
        <v>981</v>
      </c>
      <c r="K33" s="32">
        <v>1354</v>
      </c>
      <c r="L33" s="32">
        <v>2823</v>
      </c>
      <c r="M33" s="32">
        <v>1913</v>
      </c>
      <c r="N33" s="32">
        <v>3214</v>
      </c>
      <c r="O33" s="32">
        <v>4094</v>
      </c>
      <c r="P33" s="32">
        <v>4533</v>
      </c>
      <c r="Q33" s="32">
        <v>4362</v>
      </c>
      <c r="R33" s="32">
        <v>3295</v>
      </c>
      <c r="S33" s="32">
        <v>4616</v>
      </c>
      <c r="T33" s="32">
        <v>0</v>
      </c>
      <c r="U33" s="32">
        <f t="shared" si="1"/>
        <v>34470</v>
      </c>
      <c r="V33" s="41"/>
      <c r="W33" s="254"/>
      <c r="X33" s="41"/>
    </row>
    <row r="34" spans="1:24" ht="15">
      <c r="A34" s="963"/>
      <c r="B34" s="256" t="s">
        <v>1083</v>
      </c>
      <c r="C34" s="32">
        <v>10</v>
      </c>
      <c r="D34" s="32">
        <v>2</v>
      </c>
      <c r="E34" s="32">
        <v>18</v>
      </c>
      <c r="F34" s="32">
        <v>755</v>
      </c>
      <c r="G34" s="32">
        <v>4245</v>
      </c>
      <c r="H34" s="32">
        <v>8243</v>
      </c>
      <c r="I34" s="32">
        <v>7780</v>
      </c>
      <c r="J34" s="32">
        <v>5541</v>
      </c>
      <c r="K34" s="32">
        <v>2648</v>
      </c>
      <c r="L34" s="32">
        <v>1401</v>
      </c>
      <c r="M34" s="32">
        <v>1022</v>
      </c>
      <c r="N34" s="32">
        <v>629</v>
      </c>
      <c r="O34" s="32">
        <v>390</v>
      </c>
      <c r="P34" s="32">
        <v>265</v>
      </c>
      <c r="Q34" s="32">
        <v>148</v>
      </c>
      <c r="R34" s="32">
        <v>80</v>
      </c>
      <c r="S34" s="32">
        <v>69</v>
      </c>
      <c r="T34" s="32">
        <v>0</v>
      </c>
      <c r="U34" s="32">
        <f t="shared" si="1"/>
        <v>33246</v>
      </c>
      <c r="V34" s="41"/>
      <c r="W34" s="254"/>
      <c r="X34" s="41"/>
    </row>
    <row r="35" spans="1:24" ht="15">
      <c r="A35" s="963"/>
      <c r="B35" s="256" t="s">
        <v>1084</v>
      </c>
      <c r="C35" s="32">
        <v>0</v>
      </c>
      <c r="D35" s="32">
        <v>0</v>
      </c>
      <c r="E35" s="32">
        <v>0</v>
      </c>
      <c r="F35" s="32">
        <v>1</v>
      </c>
      <c r="G35" s="32">
        <v>19</v>
      </c>
      <c r="H35" s="32">
        <v>69</v>
      </c>
      <c r="I35" s="32">
        <v>59</v>
      </c>
      <c r="J35" s="32">
        <v>60</v>
      </c>
      <c r="K35" s="32">
        <v>21</v>
      </c>
      <c r="L35" s="32">
        <v>1</v>
      </c>
      <c r="M35" s="32">
        <v>0</v>
      </c>
      <c r="N35" s="32">
        <v>0</v>
      </c>
      <c r="O35" s="32">
        <v>0</v>
      </c>
      <c r="P35" s="32">
        <v>0</v>
      </c>
      <c r="Q35" s="32">
        <v>0</v>
      </c>
      <c r="R35" s="32">
        <v>0</v>
      </c>
      <c r="S35" s="32">
        <v>0</v>
      </c>
      <c r="T35" s="32">
        <v>1</v>
      </c>
      <c r="U35" s="32">
        <f t="shared" si="1"/>
        <v>231</v>
      </c>
      <c r="V35" s="41"/>
      <c r="W35" s="254"/>
    </row>
    <row r="36" spans="1:24" ht="15">
      <c r="A36" s="963"/>
      <c r="B36" s="256" t="s">
        <v>1085</v>
      </c>
      <c r="C36" s="32">
        <v>308</v>
      </c>
      <c r="D36" s="32">
        <v>500</v>
      </c>
      <c r="E36" s="32">
        <v>687</v>
      </c>
      <c r="F36" s="32">
        <v>579</v>
      </c>
      <c r="G36" s="32">
        <v>813</v>
      </c>
      <c r="H36" s="32">
        <v>1096</v>
      </c>
      <c r="I36" s="32">
        <v>1276</v>
      </c>
      <c r="J36" s="32">
        <v>1564</v>
      </c>
      <c r="K36" s="32">
        <v>2234</v>
      </c>
      <c r="L36" s="32">
        <v>3051</v>
      </c>
      <c r="M36" s="32">
        <v>4330</v>
      </c>
      <c r="N36" s="32">
        <v>4519</v>
      </c>
      <c r="O36" s="32">
        <v>4072</v>
      </c>
      <c r="P36" s="32">
        <v>4047</v>
      </c>
      <c r="Q36" s="32">
        <v>3676</v>
      </c>
      <c r="R36" s="32">
        <v>2833</v>
      </c>
      <c r="S36" s="32">
        <v>3700</v>
      </c>
      <c r="T36" s="32">
        <v>0</v>
      </c>
      <c r="U36" s="32">
        <f t="shared" si="1"/>
        <v>39285</v>
      </c>
      <c r="V36" s="41"/>
      <c r="W36" s="254"/>
      <c r="X36" s="41"/>
    </row>
    <row r="37" spans="1:24" ht="6" customHeight="1">
      <c r="A37" s="963"/>
      <c r="B37" s="256"/>
      <c r="C37" s="31"/>
      <c r="D37" s="31"/>
      <c r="E37" s="31"/>
      <c r="F37" s="31"/>
      <c r="G37" s="31"/>
      <c r="H37" s="31"/>
      <c r="I37" s="31"/>
      <c r="J37" s="31"/>
      <c r="K37" s="31"/>
      <c r="L37" s="31"/>
      <c r="M37" s="31"/>
      <c r="N37" s="31"/>
      <c r="O37" s="31"/>
      <c r="P37" s="31"/>
      <c r="Q37" s="31"/>
      <c r="R37" s="31"/>
      <c r="S37" s="31"/>
      <c r="T37" s="31"/>
      <c r="U37" s="352"/>
      <c r="V37" s="41"/>
      <c r="W37" s="254"/>
      <c r="X37" s="41"/>
    </row>
    <row r="38" spans="1:24" ht="15">
      <c r="A38" s="963"/>
      <c r="B38" s="251" t="s">
        <v>1086</v>
      </c>
      <c r="C38" s="352">
        <f>SUM(C39:C53)</f>
        <v>2326</v>
      </c>
      <c r="D38" s="352">
        <f t="shared" ref="D38:S38" si="4">SUM(D39:D53)</f>
        <v>2609</v>
      </c>
      <c r="E38" s="352">
        <f t="shared" si="4"/>
        <v>2644</v>
      </c>
      <c r="F38" s="352">
        <f t="shared" si="4"/>
        <v>5699</v>
      </c>
      <c r="G38" s="352">
        <f t="shared" si="4"/>
        <v>7472</v>
      </c>
      <c r="H38" s="352">
        <f t="shared" si="4"/>
        <v>8539</v>
      </c>
      <c r="I38" s="352">
        <f t="shared" si="4"/>
        <v>8755</v>
      </c>
      <c r="J38" s="352">
        <f t="shared" si="4"/>
        <v>9840</v>
      </c>
      <c r="K38" s="352">
        <f t="shared" si="4"/>
        <v>10516</v>
      </c>
      <c r="L38" s="352">
        <f t="shared" si="4"/>
        <v>11233</v>
      </c>
      <c r="M38" s="352">
        <f t="shared" si="4"/>
        <v>13399</v>
      </c>
      <c r="N38" s="352">
        <f t="shared" si="4"/>
        <v>13979</v>
      </c>
      <c r="O38" s="352">
        <f t="shared" si="4"/>
        <v>14283</v>
      </c>
      <c r="P38" s="352">
        <f t="shared" si="4"/>
        <v>14294</v>
      </c>
      <c r="Q38" s="352">
        <f t="shared" si="4"/>
        <v>12365</v>
      </c>
      <c r="R38" s="352">
        <f t="shared" si="4"/>
        <v>8965</v>
      </c>
      <c r="S38" s="352">
        <f t="shared" si="4"/>
        <v>11347</v>
      </c>
      <c r="T38" s="352">
        <f>SUM(T39:T53)</f>
        <v>4</v>
      </c>
      <c r="U38" s="352">
        <f t="shared" si="1"/>
        <v>158269</v>
      </c>
      <c r="V38" s="327"/>
      <c r="W38" s="254"/>
      <c r="X38" s="41"/>
    </row>
    <row r="39" spans="1:24" ht="15">
      <c r="A39" s="963"/>
      <c r="B39" s="256" t="s">
        <v>1087</v>
      </c>
      <c r="C39" s="32">
        <v>9</v>
      </c>
      <c r="D39" s="32">
        <v>6</v>
      </c>
      <c r="E39" s="32">
        <v>4</v>
      </c>
      <c r="F39" s="32">
        <v>35</v>
      </c>
      <c r="G39" s="32">
        <v>67</v>
      </c>
      <c r="H39" s="32">
        <v>112</v>
      </c>
      <c r="I39" s="32">
        <v>186</v>
      </c>
      <c r="J39" s="32">
        <v>320</v>
      </c>
      <c r="K39" s="32">
        <v>369</v>
      </c>
      <c r="L39" s="32">
        <v>495</v>
      </c>
      <c r="M39" s="32">
        <v>604</v>
      </c>
      <c r="N39" s="32">
        <v>578</v>
      </c>
      <c r="O39" s="32">
        <v>486</v>
      </c>
      <c r="P39" s="32">
        <v>434</v>
      </c>
      <c r="Q39" s="32">
        <v>332</v>
      </c>
      <c r="R39" s="32">
        <v>233</v>
      </c>
      <c r="S39" s="32">
        <v>250</v>
      </c>
      <c r="T39" s="32">
        <v>0</v>
      </c>
      <c r="U39" s="32">
        <f t="shared" si="1"/>
        <v>4520</v>
      </c>
      <c r="V39" s="41"/>
      <c r="W39" s="254"/>
      <c r="X39" s="41"/>
    </row>
    <row r="40" spans="1:24" ht="15">
      <c r="A40" s="963"/>
      <c r="B40" s="256" t="s">
        <v>1088</v>
      </c>
      <c r="C40" s="32">
        <v>190</v>
      </c>
      <c r="D40" s="32">
        <v>199</v>
      </c>
      <c r="E40" s="32">
        <v>189</v>
      </c>
      <c r="F40" s="32">
        <v>452</v>
      </c>
      <c r="G40" s="32">
        <v>605</v>
      </c>
      <c r="H40" s="32">
        <v>819</v>
      </c>
      <c r="I40" s="32">
        <v>831</v>
      </c>
      <c r="J40" s="32">
        <v>842</v>
      </c>
      <c r="K40" s="32">
        <v>1057</v>
      </c>
      <c r="L40" s="32">
        <v>1523</v>
      </c>
      <c r="M40" s="32">
        <v>2479</v>
      </c>
      <c r="N40" s="32">
        <v>2768</v>
      </c>
      <c r="O40" s="32">
        <v>3247</v>
      </c>
      <c r="P40" s="32">
        <v>3549</v>
      </c>
      <c r="Q40" s="32">
        <v>3212</v>
      </c>
      <c r="R40" s="32">
        <v>2660</v>
      </c>
      <c r="S40" s="32">
        <v>3488</v>
      </c>
      <c r="T40" s="32">
        <v>0</v>
      </c>
      <c r="U40" s="32">
        <f t="shared" si="1"/>
        <v>28110</v>
      </c>
      <c r="V40" s="41"/>
      <c r="W40" s="254"/>
      <c r="X40" s="41"/>
    </row>
    <row r="41" spans="1:24" ht="15">
      <c r="A41" s="963"/>
      <c r="B41" s="256" t="s">
        <v>1089</v>
      </c>
      <c r="C41" s="32">
        <v>651</v>
      </c>
      <c r="D41" s="32">
        <v>932</v>
      </c>
      <c r="E41" s="32">
        <v>290</v>
      </c>
      <c r="F41" s="32">
        <v>413</v>
      </c>
      <c r="G41" s="32">
        <v>618</v>
      </c>
      <c r="H41" s="32">
        <v>572</v>
      </c>
      <c r="I41" s="32">
        <v>463</v>
      </c>
      <c r="J41" s="32">
        <v>465</v>
      </c>
      <c r="K41" s="32">
        <v>414</v>
      </c>
      <c r="L41" s="32">
        <v>346</v>
      </c>
      <c r="M41" s="32">
        <v>435</v>
      </c>
      <c r="N41" s="32">
        <v>367</v>
      </c>
      <c r="O41" s="32">
        <v>253</v>
      </c>
      <c r="P41" s="32">
        <v>242</v>
      </c>
      <c r="Q41" s="32">
        <v>167</v>
      </c>
      <c r="R41" s="32">
        <v>89</v>
      </c>
      <c r="S41" s="32">
        <v>103</v>
      </c>
      <c r="T41" s="32">
        <v>0</v>
      </c>
      <c r="U41" s="32">
        <f t="shared" si="1"/>
        <v>6820</v>
      </c>
      <c r="V41" s="41"/>
      <c r="W41" s="254"/>
      <c r="X41" s="41"/>
    </row>
    <row r="42" spans="1:24" ht="15">
      <c r="A42" s="963"/>
      <c r="B42" s="256" t="s">
        <v>1090</v>
      </c>
      <c r="C42" s="32">
        <v>60</v>
      </c>
      <c r="D42" s="32">
        <v>38</v>
      </c>
      <c r="E42" s="32">
        <v>40</v>
      </c>
      <c r="F42" s="32">
        <v>179</v>
      </c>
      <c r="G42" s="32">
        <v>252</v>
      </c>
      <c r="H42" s="32">
        <v>243</v>
      </c>
      <c r="I42" s="32">
        <v>230</v>
      </c>
      <c r="J42" s="32">
        <v>249</v>
      </c>
      <c r="K42" s="32">
        <v>222</v>
      </c>
      <c r="L42" s="32">
        <v>238</v>
      </c>
      <c r="M42" s="32">
        <v>269</v>
      </c>
      <c r="N42" s="32">
        <v>265</v>
      </c>
      <c r="O42" s="32">
        <v>261</v>
      </c>
      <c r="P42" s="32">
        <v>188</v>
      </c>
      <c r="Q42" s="32">
        <v>160</v>
      </c>
      <c r="R42" s="32">
        <v>82</v>
      </c>
      <c r="S42" s="32">
        <v>65</v>
      </c>
      <c r="T42" s="32">
        <v>0</v>
      </c>
      <c r="U42" s="32">
        <f t="shared" si="1"/>
        <v>3041</v>
      </c>
      <c r="V42" s="41"/>
      <c r="W42" s="254"/>
      <c r="X42" s="41"/>
    </row>
    <row r="43" spans="1:24" ht="15">
      <c r="A43" s="963"/>
      <c r="B43" s="256" t="s">
        <v>1091</v>
      </c>
      <c r="C43" s="32">
        <v>387</v>
      </c>
      <c r="D43" s="32">
        <v>197</v>
      </c>
      <c r="E43" s="32">
        <v>144</v>
      </c>
      <c r="F43" s="32">
        <v>311</v>
      </c>
      <c r="G43" s="32">
        <v>264</v>
      </c>
      <c r="H43" s="32">
        <v>247</v>
      </c>
      <c r="I43" s="32">
        <v>215</v>
      </c>
      <c r="J43" s="32">
        <v>229</v>
      </c>
      <c r="K43" s="32">
        <v>276</v>
      </c>
      <c r="L43" s="32">
        <v>289</v>
      </c>
      <c r="M43" s="32">
        <v>282</v>
      </c>
      <c r="N43" s="32">
        <v>252</v>
      </c>
      <c r="O43" s="32">
        <v>264</v>
      </c>
      <c r="P43" s="32">
        <v>206</v>
      </c>
      <c r="Q43" s="32">
        <v>176</v>
      </c>
      <c r="R43" s="32">
        <v>150</v>
      </c>
      <c r="S43" s="32">
        <v>281</v>
      </c>
      <c r="T43" s="32">
        <v>0</v>
      </c>
      <c r="U43" s="32">
        <f t="shared" si="1"/>
        <v>4170</v>
      </c>
      <c r="V43" s="41"/>
      <c r="W43" s="254"/>
      <c r="X43" s="41"/>
    </row>
    <row r="44" spans="1:24" ht="15">
      <c r="A44" s="963"/>
      <c r="B44" s="256" t="s">
        <v>1092</v>
      </c>
      <c r="C44" s="32">
        <v>398</v>
      </c>
      <c r="D44" s="32">
        <v>685</v>
      </c>
      <c r="E44" s="32">
        <v>1199</v>
      </c>
      <c r="F44" s="32">
        <v>2291</v>
      </c>
      <c r="G44" s="32">
        <v>2956</v>
      </c>
      <c r="H44" s="32">
        <v>2937</v>
      </c>
      <c r="I44" s="32">
        <v>2771</v>
      </c>
      <c r="J44" s="32">
        <v>2702</v>
      </c>
      <c r="K44" s="32">
        <v>2778</v>
      </c>
      <c r="L44" s="32">
        <v>2842</v>
      </c>
      <c r="M44" s="32">
        <v>3294</v>
      </c>
      <c r="N44" s="32">
        <v>3397</v>
      </c>
      <c r="O44" s="32">
        <v>3447</v>
      </c>
      <c r="P44" s="32">
        <v>3548</v>
      </c>
      <c r="Q44" s="32">
        <v>3045</v>
      </c>
      <c r="R44" s="32">
        <v>2339</v>
      </c>
      <c r="S44" s="32">
        <v>3693</v>
      </c>
      <c r="T44" s="32">
        <v>1</v>
      </c>
      <c r="U44" s="32">
        <f t="shared" si="1"/>
        <v>44323</v>
      </c>
      <c r="V44" s="41"/>
      <c r="W44" s="254"/>
      <c r="X44" s="41"/>
    </row>
    <row r="45" spans="1:24" ht="15">
      <c r="A45" s="963"/>
      <c r="B45" s="256" t="s">
        <v>1093</v>
      </c>
      <c r="C45" s="32">
        <v>3</v>
      </c>
      <c r="D45" s="32">
        <v>6</v>
      </c>
      <c r="E45" s="32">
        <v>10</v>
      </c>
      <c r="F45" s="32">
        <v>41</v>
      </c>
      <c r="G45" s="32">
        <v>79</v>
      </c>
      <c r="H45" s="32">
        <v>171</v>
      </c>
      <c r="I45" s="32">
        <v>247</v>
      </c>
      <c r="J45" s="32">
        <v>471</v>
      </c>
      <c r="K45" s="32">
        <v>718</v>
      </c>
      <c r="L45" s="32">
        <v>951</v>
      </c>
      <c r="M45" s="32">
        <v>1185</v>
      </c>
      <c r="N45" s="32">
        <v>1495</v>
      </c>
      <c r="O45" s="32">
        <v>1525</v>
      </c>
      <c r="P45" s="32">
        <v>1485</v>
      </c>
      <c r="Q45" s="32">
        <v>1103</v>
      </c>
      <c r="R45" s="32">
        <v>677</v>
      </c>
      <c r="S45" s="32">
        <v>503</v>
      </c>
      <c r="T45" s="32">
        <v>0</v>
      </c>
      <c r="U45" s="32">
        <f t="shared" si="1"/>
        <v>10670</v>
      </c>
      <c r="V45" s="41"/>
      <c r="W45" s="254"/>
      <c r="X45" s="41"/>
    </row>
    <row r="46" spans="1:24" ht="15">
      <c r="A46" s="963"/>
      <c r="B46" s="256" t="s">
        <v>1094</v>
      </c>
      <c r="C46" s="32">
        <v>4</v>
      </c>
      <c r="D46" s="32">
        <v>2</v>
      </c>
      <c r="E46" s="32">
        <v>5</v>
      </c>
      <c r="F46" s="32">
        <v>26</v>
      </c>
      <c r="G46" s="32">
        <v>16</v>
      </c>
      <c r="H46" s="32">
        <v>12</v>
      </c>
      <c r="I46" s="32">
        <v>10</v>
      </c>
      <c r="J46" s="32">
        <v>11</v>
      </c>
      <c r="K46" s="32">
        <v>18</v>
      </c>
      <c r="L46" s="32">
        <v>27</v>
      </c>
      <c r="M46" s="32">
        <v>44</v>
      </c>
      <c r="N46" s="32">
        <v>36</v>
      </c>
      <c r="O46" s="32">
        <v>63</v>
      </c>
      <c r="P46" s="32">
        <v>66</v>
      </c>
      <c r="Q46" s="32">
        <v>57</v>
      </c>
      <c r="R46" s="32">
        <v>43</v>
      </c>
      <c r="S46" s="32">
        <v>60</v>
      </c>
      <c r="T46" s="32">
        <v>0</v>
      </c>
      <c r="U46" s="32">
        <f t="shared" si="1"/>
        <v>500</v>
      </c>
      <c r="V46" s="41"/>
      <c r="W46" s="254"/>
      <c r="X46" s="41"/>
    </row>
    <row r="47" spans="1:24" ht="15">
      <c r="A47" s="963"/>
      <c r="B47" s="256" t="s">
        <v>1095</v>
      </c>
      <c r="C47" s="32">
        <v>123</v>
      </c>
      <c r="D47" s="32">
        <v>121</v>
      </c>
      <c r="E47" s="32">
        <v>140</v>
      </c>
      <c r="F47" s="32">
        <v>216</v>
      </c>
      <c r="G47" s="32">
        <v>352</v>
      </c>
      <c r="H47" s="32">
        <v>506</v>
      </c>
      <c r="I47" s="32">
        <v>635</v>
      </c>
      <c r="J47" s="32">
        <v>685</v>
      </c>
      <c r="K47" s="32">
        <v>700</v>
      </c>
      <c r="L47" s="32">
        <v>765</v>
      </c>
      <c r="M47" s="32">
        <v>881</v>
      </c>
      <c r="N47" s="32">
        <v>1043</v>
      </c>
      <c r="O47" s="32">
        <v>999</v>
      </c>
      <c r="P47" s="32">
        <v>1114</v>
      </c>
      <c r="Q47" s="32">
        <v>1104</v>
      </c>
      <c r="R47" s="32">
        <v>817</v>
      </c>
      <c r="S47" s="32">
        <v>799</v>
      </c>
      <c r="T47" s="32">
        <v>0</v>
      </c>
      <c r="U47" s="32">
        <f t="shared" si="1"/>
        <v>11000</v>
      </c>
      <c r="V47" s="41"/>
      <c r="W47" s="254"/>
      <c r="X47" s="41"/>
    </row>
    <row r="48" spans="1:24" ht="15">
      <c r="A48" s="963"/>
      <c r="B48" s="256" t="s">
        <v>1096</v>
      </c>
      <c r="C48" s="32">
        <v>7</v>
      </c>
      <c r="D48" s="32">
        <v>11</v>
      </c>
      <c r="E48" s="32">
        <v>17</v>
      </c>
      <c r="F48" s="32">
        <v>253</v>
      </c>
      <c r="G48" s="32">
        <v>306</v>
      </c>
      <c r="H48" s="32">
        <v>236</v>
      </c>
      <c r="I48" s="32">
        <v>193</v>
      </c>
      <c r="J48" s="32">
        <v>250</v>
      </c>
      <c r="K48" s="32">
        <v>236</v>
      </c>
      <c r="L48" s="32">
        <v>270</v>
      </c>
      <c r="M48" s="32">
        <v>253</v>
      </c>
      <c r="N48" s="32">
        <v>258</v>
      </c>
      <c r="O48" s="32">
        <v>213</v>
      </c>
      <c r="P48" s="32">
        <v>147</v>
      </c>
      <c r="Q48" s="32">
        <v>143</v>
      </c>
      <c r="R48" s="32">
        <v>72</v>
      </c>
      <c r="S48" s="32">
        <v>75</v>
      </c>
      <c r="T48" s="32">
        <v>0</v>
      </c>
      <c r="U48" s="32">
        <f t="shared" si="1"/>
        <v>2940</v>
      </c>
      <c r="V48" s="41"/>
      <c r="W48" s="254"/>
      <c r="X48" s="41"/>
    </row>
    <row r="49" spans="1:40" ht="15">
      <c r="A49" s="963"/>
      <c r="B49" s="256" t="s">
        <v>1097</v>
      </c>
      <c r="C49" s="32">
        <v>359</v>
      </c>
      <c r="D49" s="32">
        <v>264</v>
      </c>
      <c r="E49" s="32">
        <v>199</v>
      </c>
      <c r="F49" s="32">
        <v>379</v>
      </c>
      <c r="G49" s="32">
        <v>459</v>
      </c>
      <c r="H49" s="32">
        <v>459</v>
      </c>
      <c r="I49" s="32">
        <v>448</v>
      </c>
      <c r="J49" s="32">
        <v>514</v>
      </c>
      <c r="K49" s="32">
        <v>553</v>
      </c>
      <c r="L49" s="32">
        <v>551</v>
      </c>
      <c r="M49" s="32">
        <v>692</v>
      </c>
      <c r="N49" s="32">
        <v>927</v>
      </c>
      <c r="O49" s="32">
        <v>1180</v>
      </c>
      <c r="P49" s="32">
        <v>1284</v>
      </c>
      <c r="Q49" s="32">
        <v>1090</v>
      </c>
      <c r="R49" s="32">
        <v>675</v>
      </c>
      <c r="S49" s="32">
        <v>649</v>
      </c>
      <c r="T49" s="32">
        <v>0</v>
      </c>
      <c r="U49" s="32">
        <f t="shared" si="1"/>
        <v>10682</v>
      </c>
      <c r="V49" s="41"/>
      <c r="W49" s="254"/>
      <c r="X49" s="41"/>
    </row>
    <row r="50" spans="1:40" ht="15">
      <c r="A50" s="963"/>
      <c r="B50" s="256" t="s">
        <v>1098</v>
      </c>
      <c r="C50" s="32">
        <v>0</v>
      </c>
      <c r="D50" s="32">
        <v>0</v>
      </c>
      <c r="E50" s="32">
        <v>4</v>
      </c>
      <c r="F50" s="32">
        <v>99</v>
      </c>
      <c r="G50" s="32">
        <v>140</v>
      </c>
      <c r="H50" s="32">
        <v>142</v>
      </c>
      <c r="I50" s="32">
        <v>100</v>
      </c>
      <c r="J50" s="32">
        <v>118</v>
      </c>
      <c r="K50" s="32">
        <v>138</v>
      </c>
      <c r="L50" s="32">
        <v>131</v>
      </c>
      <c r="M50" s="32">
        <v>113</v>
      </c>
      <c r="N50" s="32">
        <v>68</v>
      </c>
      <c r="O50" s="32">
        <v>87</v>
      </c>
      <c r="P50" s="32">
        <v>91</v>
      </c>
      <c r="Q50" s="32">
        <v>65</v>
      </c>
      <c r="R50" s="32">
        <v>32</v>
      </c>
      <c r="S50" s="32">
        <v>51</v>
      </c>
      <c r="T50" s="32">
        <v>0</v>
      </c>
      <c r="U50" s="32">
        <f t="shared" si="1"/>
        <v>1379</v>
      </c>
      <c r="V50" s="41"/>
      <c r="W50" s="254"/>
      <c r="X50" s="41"/>
    </row>
    <row r="51" spans="1:40" ht="15">
      <c r="A51" s="963"/>
      <c r="B51" s="256" t="s">
        <v>1099</v>
      </c>
      <c r="C51" s="32">
        <v>6</v>
      </c>
      <c r="D51" s="32">
        <v>2</v>
      </c>
      <c r="E51" s="32">
        <v>24</v>
      </c>
      <c r="F51" s="32">
        <v>157</v>
      </c>
      <c r="G51" s="32">
        <v>257</v>
      </c>
      <c r="H51" s="32">
        <v>617</v>
      </c>
      <c r="I51" s="32">
        <v>947</v>
      </c>
      <c r="J51" s="32">
        <v>1229</v>
      </c>
      <c r="K51" s="32">
        <v>1336</v>
      </c>
      <c r="L51" s="32">
        <v>1269</v>
      </c>
      <c r="M51" s="32">
        <v>765</v>
      </c>
      <c r="N51" s="32">
        <v>476</v>
      </c>
      <c r="O51" s="32">
        <v>399</v>
      </c>
      <c r="P51" s="32">
        <v>393</v>
      </c>
      <c r="Q51" s="32">
        <v>280</v>
      </c>
      <c r="R51" s="32">
        <v>224</v>
      </c>
      <c r="S51" s="32">
        <v>111</v>
      </c>
      <c r="T51" s="32">
        <v>0</v>
      </c>
      <c r="U51" s="32">
        <f t="shared" si="1"/>
        <v>8492</v>
      </c>
      <c r="V51" s="41"/>
      <c r="W51" s="254"/>
      <c r="X51" s="41"/>
    </row>
    <row r="52" spans="1:40" ht="15">
      <c r="A52" s="963"/>
      <c r="B52" s="256" t="s">
        <v>1100</v>
      </c>
      <c r="C52" s="32">
        <v>0</v>
      </c>
      <c r="D52" s="32">
        <v>0</v>
      </c>
      <c r="E52" s="32">
        <v>0</v>
      </c>
      <c r="F52" s="32">
        <v>19</v>
      </c>
      <c r="G52" s="32">
        <v>151</v>
      </c>
      <c r="H52" s="32">
        <v>523</v>
      </c>
      <c r="I52" s="32">
        <v>713</v>
      </c>
      <c r="J52" s="32">
        <v>828</v>
      </c>
      <c r="K52" s="32">
        <v>593</v>
      </c>
      <c r="L52" s="32">
        <v>336</v>
      </c>
      <c r="M52" s="32">
        <v>281</v>
      </c>
      <c r="N52" s="32">
        <v>165</v>
      </c>
      <c r="O52" s="32">
        <v>125</v>
      </c>
      <c r="P52" s="32">
        <v>88</v>
      </c>
      <c r="Q52" s="32">
        <v>68</v>
      </c>
      <c r="R52" s="32">
        <v>36</v>
      </c>
      <c r="S52" s="32">
        <v>10</v>
      </c>
      <c r="T52" s="32">
        <v>3</v>
      </c>
      <c r="U52" s="32">
        <f t="shared" si="1"/>
        <v>3939</v>
      </c>
      <c r="V52" s="41"/>
      <c r="W52" s="254"/>
    </row>
    <row r="53" spans="1:40" ht="15">
      <c r="A53" s="963"/>
      <c r="B53" s="256" t="s">
        <v>1101</v>
      </c>
      <c r="C53" s="32">
        <v>129</v>
      </c>
      <c r="D53" s="32">
        <v>146</v>
      </c>
      <c r="E53" s="32">
        <v>379</v>
      </c>
      <c r="F53" s="32">
        <v>828</v>
      </c>
      <c r="G53" s="32">
        <v>950</v>
      </c>
      <c r="H53" s="32">
        <v>943</v>
      </c>
      <c r="I53" s="32">
        <v>766</v>
      </c>
      <c r="J53" s="32">
        <v>927</v>
      </c>
      <c r="K53" s="32">
        <v>1108</v>
      </c>
      <c r="L53" s="32">
        <v>1200</v>
      </c>
      <c r="M53" s="32">
        <v>1822</v>
      </c>
      <c r="N53" s="32">
        <v>1884</v>
      </c>
      <c r="O53" s="32">
        <v>1734</v>
      </c>
      <c r="P53" s="32">
        <v>1459</v>
      </c>
      <c r="Q53" s="32">
        <v>1363</v>
      </c>
      <c r="R53" s="32">
        <v>836</v>
      </c>
      <c r="S53" s="32">
        <v>1209</v>
      </c>
      <c r="T53" s="32">
        <v>0</v>
      </c>
      <c r="U53" s="32">
        <f t="shared" si="1"/>
        <v>17683</v>
      </c>
      <c r="V53" s="41"/>
      <c r="W53" s="254"/>
      <c r="X53" s="41"/>
    </row>
    <row r="54" spans="1:40" ht="13.5" customHeight="1">
      <c r="A54" s="963"/>
      <c r="B54" s="256"/>
      <c r="C54" s="31"/>
      <c r="D54" s="31"/>
      <c r="E54" s="31"/>
      <c r="F54" s="31"/>
      <c r="G54" s="31"/>
      <c r="H54" s="31"/>
      <c r="I54" s="31"/>
      <c r="J54" s="31"/>
      <c r="K54" s="31"/>
      <c r="L54" s="31"/>
      <c r="M54" s="31"/>
      <c r="N54" s="31"/>
      <c r="O54" s="31"/>
      <c r="P54" s="31"/>
      <c r="Q54" s="31"/>
      <c r="R54" s="31"/>
      <c r="S54" s="31"/>
      <c r="T54" s="31"/>
      <c r="U54" s="352"/>
      <c r="V54" s="41"/>
      <c r="W54" s="254"/>
      <c r="X54" s="44"/>
      <c r="Y54" s="44"/>
      <c r="Z54" s="44"/>
      <c r="AA54" s="44"/>
      <c r="AB54" s="44"/>
      <c r="AC54" s="44"/>
      <c r="AD54" s="44"/>
      <c r="AE54" s="44"/>
      <c r="AF54" s="44"/>
      <c r="AG54" s="44"/>
      <c r="AH54" s="44"/>
      <c r="AI54" s="44"/>
      <c r="AJ54" s="44"/>
      <c r="AK54" s="44"/>
      <c r="AL54" s="44"/>
      <c r="AM54" s="44"/>
      <c r="AN54" s="44"/>
    </row>
    <row r="55" spans="1:40" ht="15">
      <c r="A55" s="963"/>
      <c r="B55" s="251" t="s">
        <v>1102</v>
      </c>
      <c r="C55" s="352">
        <f>SUM(C56:C61)</f>
        <v>8361</v>
      </c>
      <c r="D55" s="352">
        <f t="shared" ref="D55:S55" si="5">SUM(D56:D61)</f>
        <v>2133</v>
      </c>
      <c r="E55" s="352">
        <f t="shared" si="5"/>
        <v>1461</v>
      </c>
      <c r="F55" s="352">
        <f t="shared" si="5"/>
        <v>3903</v>
      </c>
      <c r="G55" s="352">
        <f t="shared" si="5"/>
        <v>5430</v>
      </c>
      <c r="H55" s="352">
        <f t="shared" si="5"/>
        <v>8813</v>
      </c>
      <c r="I55" s="352">
        <f t="shared" si="5"/>
        <v>8609</v>
      </c>
      <c r="J55" s="352">
        <f t="shared" si="5"/>
        <v>9376</v>
      </c>
      <c r="K55" s="352">
        <f t="shared" si="5"/>
        <v>12371</v>
      </c>
      <c r="L55" s="352">
        <f t="shared" si="5"/>
        <v>12539</v>
      </c>
      <c r="M55" s="352">
        <f t="shared" si="5"/>
        <v>15074</v>
      </c>
      <c r="N55" s="352">
        <f t="shared" si="5"/>
        <v>22223</v>
      </c>
      <c r="O55" s="352">
        <f t="shared" si="5"/>
        <v>28931</v>
      </c>
      <c r="P55" s="352">
        <f t="shared" si="5"/>
        <v>51766</v>
      </c>
      <c r="Q55" s="352">
        <f t="shared" si="5"/>
        <v>99009</v>
      </c>
      <c r="R55" s="352">
        <f t="shared" si="5"/>
        <v>130830</v>
      </c>
      <c r="S55" s="352">
        <f t="shared" si="5"/>
        <v>430910</v>
      </c>
      <c r="T55" s="352">
        <f>SUM(T56:T61)</f>
        <v>350</v>
      </c>
      <c r="U55" s="352">
        <f t="shared" si="1"/>
        <v>852089</v>
      </c>
      <c r="V55" s="327"/>
      <c r="W55" s="254"/>
      <c r="X55" s="41"/>
    </row>
    <row r="56" spans="1:40" ht="15">
      <c r="A56" s="963"/>
      <c r="B56" s="256" t="s">
        <v>1103</v>
      </c>
      <c r="C56" s="32">
        <v>6093</v>
      </c>
      <c r="D56" s="32">
        <v>1520</v>
      </c>
      <c r="E56" s="32">
        <v>1117</v>
      </c>
      <c r="F56" s="32">
        <v>3027</v>
      </c>
      <c r="G56" s="32">
        <v>4340</v>
      </c>
      <c r="H56" s="32">
        <v>5679</v>
      </c>
      <c r="I56" s="32">
        <v>6596</v>
      </c>
      <c r="J56" s="32">
        <v>7452</v>
      </c>
      <c r="K56" s="32">
        <v>7946</v>
      </c>
      <c r="L56" s="32">
        <v>8332</v>
      </c>
      <c r="M56" s="32">
        <v>9593</v>
      </c>
      <c r="N56" s="32">
        <v>11076</v>
      </c>
      <c r="O56" s="32">
        <v>12700</v>
      </c>
      <c r="P56" s="32">
        <v>14367</v>
      </c>
      <c r="Q56" s="32">
        <v>15047</v>
      </c>
      <c r="R56" s="32">
        <v>12955</v>
      </c>
      <c r="S56" s="32">
        <v>25820</v>
      </c>
      <c r="T56" s="32">
        <v>0</v>
      </c>
      <c r="U56" s="32">
        <f t="shared" si="1"/>
        <v>153660</v>
      </c>
      <c r="V56" s="41"/>
      <c r="W56" s="254"/>
      <c r="X56" s="41"/>
    </row>
    <row r="57" spans="1:40" ht="15">
      <c r="A57" s="963"/>
      <c r="B57" s="256" t="s">
        <v>1104</v>
      </c>
      <c r="C57" s="32">
        <v>1549</v>
      </c>
      <c r="D57" s="32">
        <v>105</v>
      </c>
      <c r="E57" s="32">
        <v>84</v>
      </c>
      <c r="F57" s="32">
        <v>167</v>
      </c>
      <c r="G57" s="32">
        <v>276</v>
      </c>
      <c r="H57" s="32">
        <v>293</v>
      </c>
      <c r="I57" s="32">
        <v>246</v>
      </c>
      <c r="J57" s="32">
        <v>410</v>
      </c>
      <c r="K57" s="32">
        <v>502</v>
      </c>
      <c r="L57" s="32">
        <v>559</v>
      </c>
      <c r="M57" s="32">
        <v>892</v>
      </c>
      <c r="N57" s="32">
        <v>1344</v>
      </c>
      <c r="O57" s="32">
        <v>1717</v>
      </c>
      <c r="P57" s="32">
        <v>2154</v>
      </c>
      <c r="Q57" s="32">
        <v>2678</v>
      </c>
      <c r="R57" s="32">
        <v>3091</v>
      </c>
      <c r="S57" s="32">
        <v>6722</v>
      </c>
      <c r="T57" s="32">
        <v>0</v>
      </c>
      <c r="U57" s="32">
        <f t="shared" si="1"/>
        <v>22789</v>
      </c>
      <c r="V57" s="41"/>
      <c r="W57" s="254"/>
      <c r="X57" s="41"/>
    </row>
    <row r="58" spans="1:40" ht="15">
      <c r="A58" s="963"/>
      <c r="B58" s="256" t="s">
        <v>1105</v>
      </c>
      <c r="C58" s="32">
        <v>0</v>
      </c>
      <c r="D58" s="32">
        <v>0</v>
      </c>
      <c r="E58" s="32">
        <v>0</v>
      </c>
      <c r="F58" s="32">
        <v>336</v>
      </c>
      <c r="G58" s="32">
        <v>454</v>
      </c>
      <c r="H58" s="32">
        <v>2340</v>
      </c>
      <c r="I58" s="32">
        <v>836</v>
      </c>
      <c r="J58" s="32">
        <v>850</v>
      </c>
      <c r="K58" s="32">
        <v>3259</v>
      </c>
      <c r="L58" s="32">
        <v>2990</v>
      </c>
      <c r="M58" s="32">
        <v>3747</v>
      </c>
      <c r="N58" s="32">
        <v>7809</v>
      </c>
      <c r="O58" s="32">
        <v>6876</v>
      </c>
      <c r="P58" s="32">
        <v>6833</v>
      </c>
      <c r="Q58" s="32">
        <v>5367</v>
      </c>
      <c r="R58" s="32">
        <v>2531</v>
      </c>
      <c r="S58" s="32">
        <v>4780</v>
      </c>
      <c r="T58" s="32">
        <v>0</v>
      </c>
      <c r="U58" s="32">
        <f t="shared" si="1"/>
        <v>49008</v>
      </c>
      <c r="V58" s="41"/>
      <c r="W58" s="254"/>
      <c r="X58" s="41"/>
    </row>
    <row r="59" spans="1:40" ht="15">
      <c r="A59" s="963"/>
      <c r="B59" s="256" t="s">
        <v>1262</v>
      </c>
      <c r="C59" s="32">
        <v>1</v>
      </c>
      <c r="D59" s="32">
        <v>0</v>
      </c>
      <c r="E59" s="32">
        <v>0</v>
      </c>
      <c r="F59" s="32">
        <v>40</v>
      </c>
      <c r="G59" s="32">
        <v>0</v>
      </c>
      <c r="H59" s="32">
        <v>0</v>
      </c>
      <c r="I59" s="32">
        <v>363</v>
      </c>
      <c r="J59" s="32">
        <v>0</v>
      </c>
      <c r="K59" s="32">
        <v>1</v>
      </c>
      <c r="L59" s="32">
        <v>4</v>
      </c>
      <c r="M59" s="32">
        <v>0</v>
      </c>
      <c r="N59" s="32">
        <v>1216</v>
      </c>
      <c r="O59" s="32">
        <v>6907</v>
      </c>
      <c r="P59" s="32">
        <v>27766</v>
      </c>
      <c r="Q59" s="32">
        <v>75124</v>
      </c>
      <c r="R59" s="32">
        <v>111712</v>
      </c>
      <c r="S59" s="32">
        <v>392226</v>
      </c>
      <c r="T59" s="32">
        <v>350</v>
      </c>
      <c r="U59" s="32">
        <f t="shared" si="1"/>
        <v>615710</v>
      </c>
      <c r="V59" s="41"/>
      <c r="W59" s="254"/>
      <c r="X59" s="41"/>
    </row>
    <row r="60" spans="1:40" ht="15">
      <c r="A60" s="963"/>
      <c r="B60" s="256" t="s">
        <v>1107</v>
      </c>
      <c r="C60" s="32">
        <v>259</v>
      </c>
      <c r="D60" s="32">
        <v>114</v>
      </c>
      <c r="E60" s="32">
        <v>11</v>
      </c>
      <c r="F60" s="32">
        <v>46</v>
      </c>
      <c r="G60" s="32">
        <v>58</v>
      </c>
      <c r="H60" s="32">
        <v>67</v>
      </c>
      <c r="I60" s="32">
        <v>101</v>
      </c>
      <c r="J60" s="32">
        <v>84</v>
      </c>
      <c r="K60" s="32">
        <v>129</v>
      </c>
      <c r="L60" s="32">
        <v>150</v>
      </c>
      <c r="M60" s="32">
        <v>206</v>
      </c>
      <c r="N60" s="32">
        <v>189</v>
      </c>
      <c r="O60" s="32">
        <v>157</v>
      </c>
      <c r="P60" s="32">
        <v>130</v>
      </c>
      <c r="Q60" s="32">
        <v>288</v>
      </c>
      <c r="R60" s="32">
        <v>203</v>
      </c>
      <c r="S60" s="32">
        <v>898</v>
      </c>
      <c r="T60" s="32">
        <v>0</v>
      </c>
      <c r="U60" s="32">
        <f t="shared" si="1"/>
        <v>3090</v>
      </c>
      <c r="V60" s="41"/>
      <c r="W60" s="254"/>
    </row>
    <row r="61" spans="1:40" ht="15">
      <c r="A61" s="963"/>
      <c r="B61" s="256" t="s">
        <v>1108</v>
      </c>
      <c r="C61" s="32">
        <v>459</v>
      </c>
      <c r="D61" s="32">
        <v>394</v>
      </c>
      <c r="E61" s="32">
        <v>249</v>
      </c>
      <c r="F61" s="32">
        <v>287</v>
      </c>
      <c r="G61" s="32">
        <v>302</v>
      </c>
      <c r="H61" s="32">
        <v>434</v>
      </c>
      <c r="I61" s="32">
        <v>467</v>
      </c>
      <c r="J61" s="32">
        <v>580</v>
      </c>
      <c r="K61" s="32">
        <v>534</v>
      </c>
      <c r="L61" s="32">
        <v>504</v>
      </c>
      <c r="M61" s="32">
        <v>636</v>
      </c>
      <c r="N61" s="32">
        <v>589</v>
      </c>
      <c r="O61" s="32">
        <v>574</v>
      </c>
      <c r="P61" s="32">
        <v>516</v>
      </c>
      <c r="Q61" s="32">
        <v>505</v>
      </c>
      <c r="R61" s="32">
        <v>338</v>
      </c>
      <c r="S61" s="32">
        <v>464</v>
      </c>
      <c r="T61" s="32">
        <v>0</v>
      </c>
      <c r="U61" s="32">
        <f t="shared" si="1"/>
        <v>7832</v>
      </c>
      <c r="V61" s="41"/>
      <c r="W61" s="254"/>
      <c r="X61" s="41"/>
    </row>
    <row r="62" spans="1:40" ht="6" customHeight="1">
      <c r="A62" s="963"/>
      <c r="B62" s="256"/>
      <c r="C62" s="32"/>
      <c r="D62" s="32"/>
      <c r="E62" s="32"/>
      <c r="F62" s="32"/>
      <c r="G62" s="32"/>
      <c r="H62" s="32"/>
      <c r="I62" s="32"/>
      <c r="J62" s="32"/>
      <c r="K62" s="32"/>
      <c r="L62" s="32"/>
      <c r="M62" s="32"/>
      <c r="N62" s="32"/>
      <c r="O62" s="32"/>
      <c r="P62" s="32"/>
      <c r="Q62" s="32"/>
      <c r="R62" s="32"/>
      <c r="S62" s="32"/>
      <c r="T62" s="32"/>
      <c r="U62" s="352"/>
      <c r="V62" s="41"/>
      <c r="W62" s="254"/>
      <c r="X62" s="41"/>
    </row>
    <row r="63" spans="1:40" ht="15">
      <c r="A63" s="963"/>
      <c r="B63" s="251" t="s">
        <v>1109</v>
      </c>
      <c r="C63" s="352">
        <f t="shared" ref="C63:T63" si="6">SUM(C64:C71)</f>
        <v>10964</v>
      </c>
      <c r="D63" s="352">
        <f t="shared" si="6"/>
        <v>11569</v>
      </c>
      <c r="E63" s="352">
        <f t="shared" si="6"/>
        <v>7857</v>
      </c>
      <c r="F63" s="352">
        <f t="shared" si="6"/>
        <v>11577</v>
      </c>
      <c r="G63" s="352">
        <f t="shared" si="6"/>
        <v>22609</v>
      </c>
      <c r="H63" s="352">
        <f t="shared" si="6"/>
        <v>34527</v>
      </c>
      <c r="I63" s="352">
        <f t="shared" si="6"/>
        <v>32132</v>
      </c>
      <c r="J63" s="352">
        <f t="shared" si="6"/>
        <v>26424</v>
      </c>
      <c r="K63" s="352">
        <f t="shared" si="6"/>
        <v>20687</v>
      </c>
      <c r="L63" s="352">
        <f t="shared" si="6"/>
        <v>20016</v>
      </c>
      <c r="M63" s="352">
        <f t="shared" si="6"/>
        <v>26157</v>
      </c>
      <c r="N63" s="352">
        <f t="shared" si="6"/>
        <v>73912</v>
      </c>
      <c r="O63" s="352">
        <f t="shared" si="6"/>
        <v>95662</v>
      </c>
      <c r="P63" s="352">
        <f t="shared" si="6"/>
        <v>105513</v>
      </c>
      <c r="Q63" s="352">
        <f t="shared" si="6"/>
        <v>98932</v>
      </c>
      <c r="R63" s="352">
        <f t="shared" si="6"/>
        <v>77152</v>
      </c>
      <c r="S63" s="352">
        <f t="shared" si="6"/>
        <v>125326</v>
      </c>
      <c r="T63" s="352">
        <f t="shared" si="6"/>
        <v>0</v>
      </c>
      <c r="U63" s="352">
        <f t="shared" si="1"/>
        <v>801016</v>
      </c>
      <c r="V63" s="327"/>
      <c r="W63" s="254"/>
      <c r="X63" s="41"/>
    </row>
    <row r="64" spans="1:40" ht="15">
      <c r="A64" s="963"/>
      <c r="B64" s="256" t="s">
        <v>1110</v>
      </c>
      <c r="C64" s="32">
        <v>304</v>
      </c>
      <c r="D64" s="32">
        <v>204</v>
      </c>
      <c r="E64" s="32">
        <v>104</v>
      </c>
      <c r="F64" s="32">
        <v>118</v>
      </c>
      <c r="G64" s="32">
        <v>124</v>
      </c>
      <c r="H64" s="32">
        <v>185</v>
      </c>
      <c r="I64" s="32">
        <v>166</v>
      </c>
      <c r="J64" s="32">
        <v>197</v>
      </c>
      <c r="K64" s="32">
        <v>220</v>
      </c>
      <c r="L64" s="32">
        <v>248</v>
      </c>
      <c r="M64" s="32">
        <v>343</v>
      </c>
      <c r="N64" s="32">
        <v>427</v>
      </c>
      <c r="O64" s="32">
        <v>445</v>
      </c>
      <c r="P64" s="32">
        <v>486</v>
      </c>
      <c r="Q64" s="32">
        <v>407</v>
      </c>
      <c r="R64" s="32">
        <v>349</v>
      </c>
      <c r="S64" s="32">
        <v>449</v>
      </c>
      <c r="T64" s="32">
        <v>0</v>
      </c>
      <c r="U64" s="32">
        <f t="shared" si="1"/>
        <v>4776</v>
      </c>
      <c r="V64" s="41"/>
      <c r="W64" s="254"/>
      <c r="X64" s="41"/>
    </row>
    <row r="65" spans="1:24" ht="15">
      <c r="A65" s="963"/>
      <c r="B65" s="256" t="s">
        <v>1248</v>
      </c>
      <c r="C65" s="32">
        <v>1401</v>
      </c>
      <c r="D65" s="32">
        <v>3777</v>
      </c>
      <c r="E65" s="32">
        <v>3052</v>
      </c>
      <c r="F65" s="32">
        <v>1660</v>
      </c>
      <c r="G65" s="32">
        <v>1156</v>
      </c>
      <c r="H65" s="32">
        <v>1249</v>
      </c>
      <c r="I65" s="32">
        <v>1305</v>
      </c>
      <c r="J65" s="32">
        <v>1364</v>
      </c>
      <c r="K65" s="32">
        <v>1794</v>
      </c>
      <c r="L65" s="32">
        <v>2424</v>
      </c>
      <c r="M65" s="32">
        <v>3536</v>
      </c>
      <c r="N65" s="32">
        <v>48686</v>
      </c>
      <c r="O65" s="32">
        <v>66108</v>
      </c>
      <c r="P65" s="32">
        <v>70584</v>
      </c>
      <c r="Q65" s="32">
        <v>61431</v>
      </c>
      <c r="R65" s="32">
        <v>42099</v>
      </c>
      <c r="S65" s="32">
        <v>39587</v>
      </c>
      <c r="T65" s="32">
        <v>0</v>
      </c>
      <c r="U65" s="32">
        <f t="shared" si="1"/>
        <v>351213</v>
      </c>
      <c r="V65" s="41"/>
      <c r="W65" s="254"/>
      <c r="X65" s="41"/>
    </row>
    <row r="66" spans="1:24" ht="15">
      <c r="A66" s="963"/>
      <c r="B66" s="256" t="s">
        <v>1249</v>
      </c>
      <c r="C66" s="32">
        <v>0</v>
      </c>
      <c r="D66" s="32">
        <v>0</v>
      </c>
      <c r="E66" s="32">
        <v>0</v>
      </c>
      <c r="F66" s="32">
        <v>0</v>
      </c>
      <c r="G66" s="32">
        <v>0</v>
      </c>
      <c r="H66" s="32">
        <v>0</v>
      </c>
      <c r="I66" s="32">
        <v>2</v>
      </c>
      <c r="J66" s="32">
        <v>0</v>
      </c>
      <c r="K66" s="32">
        <v>0</v>
      </c>
      <c r="L66" s="32">
        <v>0</v>
      </c>
      <c r="M66" s="32">
        <v>0</v>
      </c>
      <c r="N66" s="32">
        <v>2</v>
      </c>
      <c r="O66" s="32">
        <v>9</v>
      </c>
      <c r="P66" s="32">
        <v>5</v>
      </c>
      <c r="Q66" s="32">
        <v>3</v>
      </c>
      <c r="R66" s="32">
        <v>0</v>
      </c>
      <c r="S66" s="32">
        <v>11</v>
      </c>
      <c r="T66" s="32">
        <v>0</v>
      </c>
      <c r="U66" s="32">
        <f t="shared" si="1"/>
        <v>32</v>
      </c>
      <c r="V66" s="41"/>
      <c r="W66" s="254"/>
      <c r="X66" s="41"/>
    </row>
    <row r="67" spans="1:24" ht="15">
      <c r="A67" s="963"/>
      <c r="B67" s="256" t="s">
        <v>1113</v>
      </c>
      <c r="C67" s="32">
        <v>135</v>
      </c>
      <c r="D67" s="32">
        <v>0</v>
      </c>
      <c r="E67" s="32">
        <v>0</v>
      </c>
      <c r="F67" s="32">
        <v>0</v>
      </c>
      <c r="G67" s="32">
        <v>0</v>
      </c>
      <c r="H67" s="32">
        <v>0</v>
      </c>
      <c r="I67" s="32">
        <v>1</v>
      </c>
      <c r="J67" s="32">
        <v>0</v>
      </c>
      <c r="K67" s="32">
        <v>0</v>
      </c>
      <c r="L67" s="32">
        <v>0</v>
      </c>
      <c r="M67" s="32">
        <v>0</v>
      </c>
      <c r="N67" s="32">
        <v>0</v>
      </c>
      <c r="O67" s="32">
        <v>0</v>
      </c>
      <c r="P67" s="32">
        <v>0</v>
      </c>
      <c r="Q67" s="32">
        <v>0</v>
      </c>
      <c r="R67" s="32">
        <v>0</v>
      </c>
      <c r="S67" s="32">
        <v>0</v>
      </c>
      <c r="T67" s="32">
        <v>0</v>
      </c>
      <c r="U67" s="32">
        <f t="shared" si="1"/>
        <v>136</v>
      </c>
      <c r="V67" s="41"/>
      <c r="W67" s="254"/>
      <c r="X67" s="41"/>
    </row>
    <row r="68" spans="1:24" ht="15">
      <c r="A68" s="963"/>
      <c r="B68" s="256" t="s">
        <v>1263</v>
      </c>
      <c r="C68" s="32">
        <v>0</v>
      </c>
      <c r="D68" s="32">
        <v>0</v>
      </c>
      <c r="E68" s="32">
        <v>0</v>
      </c>
      <c r="F68" s="32">
        <v>3</v>
      </c>
      <c r="G68" s="32">
        <v>27</v>
      </c>
      <c r="H68" s="32">
        <v>77</v>
      </c>
      <c r="I68" s="32">
        <v>132</v>
      </c>
      <c r="J68" s="32">
        <v>141</v>
      </c>
      <c r="K68" s="32">
        <v>59</v>
      </c>
      <c r="L68" s="32">
        <v>4</v>
      </c>
      <c r="M68" s="32">
        <v>2</v>
      </c>
      <c r="N68" s="32">
        <v>0</v>
      </c>
      <c r="O68" s="32">
        <v>0</v>
      </c>
      <c r="P68" s="32">
        <v>0</v>
      </c>
      <c r="Q68" s="32">
        <v>0</v>
      </c>
      <c r="R68" s="32">
        <v>0</v>
      </c>
      <c r="S68" s="32">
        <v>0</v>
      </c>
      <c r="T68" s="32">
        <v>0</v>
      </c>
      <c r="U68" s="32">
        <f t="shared" si="1"/>
        <v>445</v>
      </c>
      <c r="V68" s="41"/>
      <c r="W68" s="254"/>
      <c r="X68" s="41"/>
    </row>
    <row r="69" spans="1:24" ht="15">
      <c r="A69" s="963"/>
      <c r="B69" s="256" t="s">
        <v>1115</v>
      </c>
      <c r="C69" s="32">
        <v>4424</v>
      </c>
      <c r="D69" s="32">
        <v>5266</v>
      </c>
      <c r="E69" s="32">
        <v>2181</v>
      </c>
      <c r="F69" s="32">
        <v>5577</v>
      </c>
      <c r="G69" s="32">
        <v>13872</v>
      </c>
      <c r="H69" s="32">
        <v>23727</v>
      </c>
      <c r="I69" s="32">
        <v>21921</v>
      </c>
      <c r="J69" s="32">
        <v>15300</v>
      </c>
      <c r="K69" s="32">
        <v>8662</v>
      </c>
      <c r="L69" s="32">
        <v>7119</v>
      </c>
      <c r="M69" s="32">
        <v>8633</v>
      </c>
      <c r="N69" s="32">
        <v>8295</v>
      </c>
      <c r="O69" s="32">
        <v>7861</v>
      </c>
      <c r="P69" s="32">
        <v>7669</v>
      </c>
      <c r="Q69" s="32">
        <v>6868</v>
      </c>
      <c r="R69" s="32">
        <v>5339</v>
      </c>
      <c r="S69" s="32">
        <v>5305</v>
      </c>
      <c r="T69" s="32">
        <v>0</v>
      </c>
      <c r="U69" s="32">
        <f>SUM(C69:T69)</f>
        <v>158019</v>
      </c>
      <c r="V69" s="41"/>
      <c r="W69" s="254"/>
      <c r="X69" s="41"/>
    </row>
    <row r="70" spans="1:24" ht="15">
      <c r="A70" s="963"/>
      <c r="B70" s="256" t="s">
        <v>1117</v>
      </c>
      <c r="C70" s="32">
        <v>3636</v>
      </c>
      <c r="D70" s="32">
        <v>822</v>
      </c>
      <c r="E70" s="32">
        <v>391</v>
      </c>
      <c r="F70" s="32">
        <v>1061</v>
      </c>
      <c r="G70" s="32">
        <v>2719</v>
      </c>
      <c r="H70" s="32">
        <v>3379</v>
      </c>
      <c r="I70" s="32">
        <v>2984</v>
      </c>
      <c r="J70" s="32">
        <v>4328</v>
      </c>
      <c r="K70" s="32">
        <v>5367</v>
      </c>
      <c r="L70" s="32">
        <v>5813</v>
      </c>
      <c r="M70" s="32">
        <v>9008</v>
      </c>
      <c r="N70" s="32">
        <v>11325</v>
      </c>
      <c r="O70" s="32">
        <v>14841</v>
      </c>
      <c r="P70" s="32">
        <v>17368</v>
      </c>
      <c r="Q70" s="32">
        <v>21977</v>
      </c>
      <c r="R70" s="32">
        <v>21803</v>
      </c>
      <c r="S70" s="32">
        <v>57185</v>
      </c>
      <c r="T70" s="32">
        <v>0</v>
      </c>
      <c r="U70" s="32">
        <f>SUM(C70:T70)</f>
        <v>184007</v>
      </c>
      <c r="V70" s="41"/>
      <c r="W70" s="254"/>
      <c r="X70" s="41"/>
    </row>
    <row r="71" spans="1:24" ht="15">
      <c r="A71" s="963"/>
      <c r="B71" s="256" t="s">
        <v>1116</v>
      </c>
      <c r="C71" s="32">
        <v>1064</v>
      </c>
      <c r="D71" s="32">
        <v>1500</v>
      </c>
      <c r="E71" s="32">
        <v>2129</v>
      </c>
      <c r="F71" s="32">
        <v>3158</v>
      </c>
      <c r="G71" s="32">
        <v>4711</v>
      </c>
      <c r="H71" s="32">
        <v>5910</v>
      </c>
      <c r="I71" s="32">
        <v>5621</v>
      </c>
      <c r="J71" s="32">
        <v>5094</v>
      </c>
      <c r="K71" s="32">
        <v>4585</v>
      </c>
      <c r="L71" s="32">
        <v>4408</v>
      </c>
      <c r="M71" s="32">
        <v>4635</v>
      </c>
      <c r="N71" s="32">
        <v>5177</v>
      </c>
      <c r="O71" s="32">
        <v>6398</v>
      </c>
      <c r="P71" s="32">
        <v>9401</v>
      </c>
      <c r="Q71" s="32">
        <v>8246</v>
      </c>
      <c r="R71" s="32">
        <v>7562</v>
      </c>
      <c r="S71" s="32">
        <v>22789</v>
      </c>
      <c r="T71" s="32">
        <v>0</v>
      </c>
      <c r="U71" s="32">
        <f t="shared" si="1"/>
        <v>102388</v>
      </c>
      <c r="V71" s="41"/>
      <c r="W71" s="254"/>
    </row>
    <row r="72" spans="1:24">
      <c r="A72" s="456"/>
      <c r="B72" s="373"/>
      <c r="C72" s="70"/>
      <c r="D72" s="70"/>
      <c r="E72" s="70"/>
      <c r="F72" s="70"/>
      <c r="G72" s="70"/>
      <c r="H72" s="70"/>
      <c r="I72" s="70"/>
      <c r="J72" s="70"/>
      <c r="K72" s="70"/>
      <c r="L72" s="70"/>
      <c r="M72" s="70"/>
      <c r="N72" s="70"/>
      <c r="O72" s="70"/>
      <c r="P72" s="70"/>
      <c r="Q72" s="70"/>
      <c r="R72" s="70"/>
      <c r="S72" s="70"/>
      <c r="T72" s="70"/>
      <c r="U72" s="70"/>
      <c r="V72" s="41"/>
    </row>
    <row r="73" spans="1:24" ht="15">
      <c r="A73" s="439"/>
      <c r="B73" s="295" t="s">
        <v>26</v>
      </c>
      <c r="C73" s="352">
        <f t="shared" ref="C73:U73" si="7">+C63+C55+C38+C18+C13+C8</f>
        <v>3004008</v>
      </c>
      <c r="D73" s="352">
        <f t="shared" si="7"/>
        <v>1562562</v>
      </c>
      <c r="E73" s="352">
        <f t="shared" si="7"/>
        <v>1333811</v>
      </c>
      <c r="F73" s="352">
        <f t="shared" si="7"/>
        <v>2076771</v>
      </c>
      <c r="G73" s="352">
        <f t="shared" si="7"/>
        <v>2984392</v>
      </c>
      <c r="H73" s="352">
        <f t="shared" si="7"/>
        <v>3841276</v>
      </c>
      <c r="I73" s="352">
        <f t="shared" si="7"/>
        <v>3581388</v>
      </c>
      <c r="J73" s="352">
        <f t="shared" si="7"/>
        <v>3450228</v>
      </c>
      <c r="K73" s="352">
        <f t="shared" si="7"/>
        <v>3350728</v>
      </c>
      <c r="L73" s="352">
        <f t="shared" si="7"/>
        <v>3628502</v>
      </c>
      <c r="M73" s="352">
        <f t="shared" si="7"/>
        <v>4144455</v>
      </c>
      <c r="N73" s="352">
        <f t="shared" si="7"/>
        <v>4078946</v>
      </c>
      <c r="O73" s="352">
        <f t="shared" si="7"/>
        <v>3915984</v>
      </c>
      <c r="P73" s="352">
        <f t="shared" si="7"/>
        <v>3868781</v>
      </c>
      <c r="Q73" s="352">
        <f t="shared" si="7"/>
        <v>3559746</v>
      </c>
      <c r="R73" s="352">
        <f t="shared" si="7"/>
        <v>2777526</v>
      </c>
      <c r="S73" s="352">
        <f t="shared" si="7"/>
        <v>4038362</v>
      </c>
      <c r="T73" s="352">
        <f t="shared" si="7"/>
        <v>494</v>
      </c>
      <c r="U73" s="352">
        <f t="shared" si="7"/>
        <v>55197960</v>
      </c>
      <c r="V73" s="41"/>
      <c r="W73" s="457"/>
    </row>
    <row r="75" spans="1:24" ht="15">
      <c r="A75" s="881" t="s">
        <v>1320</v>
      </c>
      <c r="B75" s="881"/>
      <c r="C75" s="881"/>
      <c r="D75" s="881"/>
      <c r="E75" s="881"/>
      <c r="F75" s="881"/>
      <c r="G75" s="881"/>
      <c r="H75" s="881"/>
      <c r="I75" s="881"/>
      <c r="J75" s="881"/>
      <c r="K75" s="881"/>
      <c r="L75" s="881"/>
      <c r="M75" s="881"/>
      <c r="N75" s="881"/>
      <c r="O75" s="881"/>
      <c r="P75" s="881"/>
      <c r="Q75" s="881"/>
      <c r="R75" s="881"/>
      <c r="S75" s="881"/>
      <c r="T75" s="881"/>
      <c r="U75" s="881"/>
    </row>
    <row r="76" spans="1:24">
      <c r="A76" s="912" t="s">
        <v>1259</v>
      </c>
      <c r="B76" s="912"/>
      <c r="C76" s="912"/>
      <c r="D76" s="912"/>
      <c r="E76" s="912"/>
      <c r="F76" s="912"/>
      <c r="G76" s="912"/>
      <c r="H76" s="912"/>
      <c r="I76" s="912"/>
      <c r="J76" s="912"/>
      <c r="K76" s="912"/>
      <c r="L76" s="912"/>
      <c r="M76" s="912"/>
      <c r="N76" s="912"/>
      <c r="O76" s="912"/>
      <c r="P76" s="912"/>
      <c r="Q76" s="912"/>
      <c r="R76" s="912"/>
      <c r="S76" s="912"/>
      <c r="T76" s="912"/>
      <c r="U76" s="912"/>
    </row>
    <row r="77" spans="1:24">
      <c r="A77" s="913" t="s">
        <v>1239</v>
      </c>
      <c r="B77" s="913"/>
      <c r="C77" s="913"/>
      <c r="D77" s="913"/>
      <c r="E77" s="913"/>
      <c r="F77" s="913"/>
      <c r="G77" s="913"/>
      <c r="H77" s="913"/>
      <c r="I77" s="913"/>
      <c r="J77" s="913"/>
      <c r="K77" s="913"/>
      <c r="L77" s="913"/>
      <c r="M77" s="913"/>
      <c r="N77" s="913"/>
      <c r="O77" s="913"/>
      <c r="P77" s="913"/>
      <c r="Q77" s="913"/>
      <c r="R77" s="913"/>
      <c r="S77" s="913"/>
      <c r="T77" s="913"/>
      <c r="U77" s="913"/>
    </row>
    <row r="78" spans="1:24">
      <c r="A78" s="912" t="s">
        <v>1261</v>
      </c>
      <c r="B78" s="912"/>
      <c r="C78" s="912"/>
      <c r="D78" s="912"/>
      <c r="E78" s="912"/>
      <c r="F78" s="912"/>
      <c r="G78" s="912"/>
      <c r="H78" s="912"/>
      <c r="I78" s="912"/>
      <c r="J78" s="912"/>
      <c r="K78" s="912"/>
      <c r="L78" s="912"/>
      <c r="M78" s="912"/>
      <c r="N78" s="912"/>
      <c r="O78" s="912"/>
      <c r="P78" s="912"/>
      <c r="Q78" s="912"/>
      <c r="R78" s="912"/>
      <c r="S78" s="912"/>
      <c r="T78" s="912"/>
      <c r="U78" s="912"/>
    </row>
    <row r="79" spans="1:24">
      <c r="A79" s="953" t="s">
        <v>1131</v>
      </c>
      <c r="B79" s="953"/>
      <c r="C79" s="953"/>
      <c r="D79" s="953"/>
      <c r="E79" s="953"/>
      <c r="F79" s="953"/>
      <c r="G79" s="953"/>
      <c r="H79" s="953"/>
      <c r="I79" s="953"/>
      <c r="J79" s="953"/>
      <c r="K79" s="953"/>
      <c r="L79" s="953"/>
      <c r="M79" s="953"/>
      <c r="N79" s="953"/>
      <c r="O79" s="953"/>
      <c r="P79" s="953"/>
      <c r="Q79" s="953"/>
      <c r="R79" s="953"/>
      <c r="S79" s="953"/>
      <c r="T79" s="953"/>
      <c r="U79" s="953"/>
    </row>
    <row r="80" spans="1:24" ht="15" thickBot="1">
      <c r="A80" s="144"/>
      <c r="B80" s="144"/>
      <c r="C80" s="144"/>
      <c r="D80" s="144"/>
      <c r="E80" s="144"/>
      <c r="F80" s="144"/>
      <c r="G80" s="144"/>
      <c r="H80" s="144"/>
      <c r="I80" s="144"/>
      <c r="J80" s="144"/>
      <c r="K80" s="144"/>
      <c r="L80" s="144"/>
      <c r="M80" s="144"/>
      <c r="N80" s="144"/>
      <c r="O80" s="144"/>
      <c r="P80" s="144"/>
      <c r="Q80" s="144"/>
      <c r="R80" s="144"/>
      <c r="S80" s="144"/>
      <c r="T80" s="144"/>
      <c r="U80" s="144"/>
    </row>
    <row r="81" spans="1:43">
      <c r="A81" s="959" t="s">
        <v>1240</v>
      </c>
      <c r="B81" s="959" t="s">
        <v>1252</v>
      </c>
      <c r="C81" s="961" t="s">
        <v>1242</v>
      </c>
      <c r="D81" s="961"/>
      <c r="E81" s="961"/>
      <c r="F81" s="961"/>
      <c r="G81" s="961"/>
      <c r="H81" s="961"/>
      <c r="I81" s="961"/>
      <c r="J81" s="961"/>
      <c r="K81" s="961"/>
      <c r="L81" s="961"/>
      <c r="M81" s="961"/>
      <c r="N81" s="961"/>
      <c r="O81" s="961"/>
      <c r="P81" s="961"/>
      <c r="Q81" s="961"/>
      <c r="R81" s="961"/>
      <c r="S81" s="961"/>
      <c r="T81" s="453"/>
      <c r="U81" s="959" t="s">
        <v>108</v>
      </c>
      <c r="W81" s="44"/>
      <c r="X81" s="41"/>
    </row>
    <row r="82" spans="1:43">
      <c r="A82" s="960"/>
      <c r="B82" s="960"/>
      <c r="C82" s="454" t="s">
        <v>1243</v>
      </c>
      <c r="D82" s="454" t="s">
        <v>1244</v>
      </c>
      <c r="E82" s="454" t="s">
        <v>11</v>
      </c>
      <c r="F82" s="454" t="s">
        <v>12</v>
      </c>
      <c r="G82" s="454" t="s">
        <v>13</v>
      </c>
      <c r="H82" s="454" t="s">
        <v>14</v>
      </c>
      <c r="I82" s="454" t="s">
        <v>15</v>
      </c>
      <c r="J82" s="454" t="s">
        <v>16</v>
      </c>
      <c r="K82" s="454" t="s">
        <v>17</v>
      </c>
      <c r="L82" s="454" t="s">
        <v>18</v>
      </c>
      <c r="M82" s="454" t="s">
        <v>19</v>
      </c>
      <c r="N82" s="454" t="s">
        <v>20</v>
      </c>
      <c r="O82" s="454" t="s">
        <v>21</v>
      </c>
      <c r="P82" s="454" t="s">
        <v>22</v>
      </c>
      <c r="Q82" s="454" t="s">
        <v>23</v>
      </c>
      <c r="R82" s="454" t="s">
        <v>24</v>
      </c>
      <c r="S82" s="454" t="s">
        <v>867</v>
      </c>
      <c r="T82" s="455" t="s">
        <v>1245</v>
      </c>
      <c r="U82" s="960"/>
      <c r="W82" s="44"/>
      <c r="X82" s="41"/>
    </row>
    <row r="83" spans="1:43" ht="15" customHeight="1">
      <c r="A83" s="966" t="s">
        <v>1128</v>
      </c>
      <c r="B83" s="251" t="s">
        <v>1059</v>
      </c>
      <c r="C83" s="350">
        <f>SUM(C84:C86)</f>
        <v>24932545.940000001</v>
      </c>
      <c r="D83" s="350">
        <f t="shared" ref="D83:T83" si="8">SUM(D84:D86)</f>
        <v>11499925.600000001</v>
      </c>
      <c r="E83" s="350">
        <f t="shared" si="8"/>
        <v>7693844.459999999</v>
      </c>
      <c r="F83" s="350">
        <f t="shared" si="8"/>
        <v>9280137.5700000003</v>
      </c>
      <c r="G83" s="350">
        <f t="shared" si="8"/>
        <v>13982293.310000001</v>
      </c>
      <c r="H83" s="350">
        <f t="shared" si="8"/>
        <v>18020732.579999998</v>
      </c>
      <c r="I83" s="350">
        <f t="shared" si="8"/>
        <v>16152309.57</v>
      </c>
      <c r="J83" s="350">
        <f t="shared" si="8"/>
        <v>14529792.189999999</v>
      </c>
      <c r="K83" s="350">
        <f t="shared" si="8"/>
        <v>12970978.189999999</v>
      </c>
      <c r="L83" s="350">
        <f t="shared" si="8"/>
        <v>13271683.799999999</v>
      </c>
      <c r="M83" s="350">
        <f t="shared" si="8"/>
        <v>14439252.34</v>
      </c>
      <c r="N83" s="350">
        <f t="shared" si="8"/>
        <v>13663804.640000001</v>
      </c>
      <c r="O83" s="350">
        <f t="shared" si="8"/>
        <v>12593198.110000001</v>
      </c>
      <c r="P83" s="350">
        <f t="shared" si="8"/>
        <v>12251732.529999999</v>
      </c>
      <c r="Q83" s="350">
        <f t="shared" si="8"/>
        <v>11151229.76</v>
      </c>
      <c r="R83" s="350">
        <f t="shared" si="8"/>
        <v>8572354.7199999988</v>
      </c>
      <c r="S83" s="350">
        <f t="shared" si="8"/>
        <v>11411960.529999999</v>
      </c>
      <c r="T83" s="350">
        <f t="shared" si="8"/>
        <v>658.4</v>
      </c>
      <c r="U83" s="350">
        <f>SUM(C83:T83)</f>
        <v>226418434.24000001</v>
      </c>
      <c r="V83" s="327"/>
      <c r="W83" s="254"/>
      <c r="X83" s="254"/>
      <c r="Y83" s="254"/>
      <c r="Z83" s="254"/>
      <c r="AA83" s="254"/>
      <c r="AB83" s="254"/>
      <c r="AC83" s="254"/>
      <c r="AD83" s="254"/>
      <c r="AE83" s="254"/>
      <c r="AF83" s="254"/>
      <c r="AG83" s="254"/>
      <c r="AH83" s="254"/>
      <c r="AI83" s="254"/>
      <c r="AJ83" s="254"/>
      <c r="AK83" s="254"/>
      <c r="AL83" s="254"/>
      <c r="AM83" s="254"/>
      <c r="AN83" s="254"/>
      <c r="AO83" s="254"/>
      <c r="AP83" s="254"/>
      <c r="AQ83" s="254"/>
    </row>
    <row r="84" spans="1:43" ht="15">
      <c r="A84" s="967"/>
      <c r="B84" s="256" t="s">
        <v>1060</v>
      </c>
      <c r="C84" s="32">
        <v>24802223.530000001</v>
      </c>
      <c r="D84" s="32">
        <v>11480772.630000001</v>
      </c>
      <c r="E84" s="32">
        <v>7683024.2699999996</v>
      </c>
      <c r="F84" s="32">
        <v>9263258.1999999993</v>
      </c>
      <c r="G84" s="32">
        <v>13954710.42</v>
      </c>
      <c r="H84" s="32">
        <v>17985409.640000001</v>
      </c>
      <c r="I84" s="32">
        <v>16112045.300000001</v>
      </c>
      <c r="J84" s="32">
        <v>14489999.949999999</v>
      </c>
      <c r="K84" s="32">
        <v>12929551.24</v>
      </c>
      <c r="L84" s="32">
        <v>13229944.949999999</v>
      </c>
      <c r="M84" s="32">
        <v>14381021.07</v>
      </c>
      <c r="N84" s="32">
        <v>13593975.18</v>
      </c>
      <c r="O84" s="32">
        <v>12507833.550000001</v>
      </c>
      <c r="P84" s="32">
        <v>12127952.77</v>
      </c>
      <c r="Q84" s="32">
        <v>11019979.029999999</v>
      </c>
      <c r="R84" s="32">
        <v>8421151</v>
      </c>
      <c r="S84" s="32">
        <v>10915337.84</v>
      </c>
      <c r="T84" s="32">
        <v>618.72</v>
      </c>
      <c r="U84" s="33">
        <f t="shared" ref="U84:U147" si="9">SUM(C84:T84)</f>
        <v>224898809.29000002</v>
      </c>
      <c r="V84" s="41"/>
      <c r="W84" s="254"/>
      <c r="X84" s="44"/>
      <c r="Y84" s="44"/>
      <c r="Z84" s="44"/>
      <c r="AA84" s="44"/>
      <c r="AB84" s="44"/>
      <c r="AC84" s="44"/>
      <c r="AD84" s="44"/>
      <c r="AE84" s="44"/>
      <c r="AF84" s="44"/>
      <c r="AG84" s="44"/>
      <c r="AH84" s="44"/>
      <c r="AI84" s="44"/>
      <c r="AJ84" s="44"/>
      <c r="AK84" s="44"/>
      <c r="AL84" s="44"/>
      <c r="AM84" s="44"/>
      <c r="AN84" s="44"/>
      <c r="AO84" s="44"/>
      <c r="AP84" s="44"/>
      <c r="AQ84" s="44"/>
    </row>
    <row r="85" spans="1:43" ht="15">
      <c r="A85" s="967"/>
      <c r="B85" s="256" t="s">
        <v>1061</v>
      </c>
      <c r="C85" s="32">
        <v>4316.95</v>
      </c>
      <c r="D85" s="32">
        <v>2648.15</v>
      </c>
      <c r="E85" s="32">
        <v>3214.67</v>
      </c>
      <c r="F85" s="32">
        <v>2712.22</v>
      </c>
      <c r="G85" s="32">
        <v>4185.96</v>
      </c>
      <c r="H85" s="32">
        <v>4123.13</v>
      </c>
      <c r="I85" s="32">
        <v>5568.1</v>
      </c>
      <c r="J85" s="32">
        <v>5717.01</v>
      </c>
      <c r="K85" s="32">
        <v>8091.01</v>
      </c>
      <c r="L85" s="32">
        <v>6985.79</v>
      </c>
      <c r="M85" s="32">
        <v>8583.75</v>
      </c>
      <c r="N85" s="32">
        <v>11739.89</v>
      </c>
      <c r="O85" s="32">
        <v>13616.26</v>
      </c>
      <c r="P85" s="32">
        <v>18771.509999999998</v>
      </c>
      <c r="Q85" s="32">
        <v>21252.71</v>
      </c>
      <c r="R85" s="32">
        <v>26810.62</v>
      </c>
      <c r="S85" s="32">
        <v>193546.6</v>
      </c>
      <c r="T85" s="32">
        <v>31.26</v>
      </c>
      <c r="U85" s="33">
        <f t="shared" si="9"/>
        <v>341915.58999999997</v>
      </c>
      <c r="V85" s="41"/>
      <c r="W85" s="254"/>
      <c r="X85" s="44"/>
      <c r="Y85" s="44"/>
      <c r="Z85" s="44"/>
      <c r="AA85" s="44"/>
      <c r="AB85" s="44"/>
      <c r="AC85" s="44"/>
      <c r="AD85" s="44"/>
      <c r="AE85" s="44"/>
      <c r="AF85" s="44"/>
      <c r="AG85" s="44"/>
      <c r="AH85" s="44"/>
      <c r="AI85" s="44"/>
      <c r="AJ85" s="44"/>
      <c r="AK85" s="44"/>
      <c r="AL85" s="44"/>
      <c r="AM85" s="44"/>
      <c r="AN85" s="44"/>
      <c r="AO85" s="44"/>
      <c r="AP85" s="44"/>
      <c r="AQ85" s="44"/>
    </row>
    <row r="86" spans="1:43" ht="15">
      <c r="A86" s="967"/>
      <c r="B86" s="256" t="s">
        <v>1062</v>
      </c>
      <c r="C86" s="32">
        <v>126005.46</v>
      </c>
      <c r="D86" s="32">
        <v>16504.82</v>
      </c>
      <c r="E86" s="32">
        <v>7605.52</v>
      </c>
      <c r="F86" s="32">
        <v>14167.15</v>
      </c>
      <c r="G86" s="32">
        <v>23396.93</v>
      </c>
      <c r="H86" s="32">
        <v>31199.81</v>
      </c>
      <c r="I86" s="32">
        <v>34696.17</v>
      </c>
      <c r="J86" s="32">
        <v>34075.230000000003</v>
      </c>
      <c r="K86" s="32">
        <v>33335.94</v>
      </c>
      <c r="L86" s="32">
        <v>34753.06</v>
      </c>
      <c r="M86" s="32">
        <v>49647.519999999997</v>
      </c>
      <c r="N86" s="32">
        <v>58089.57</v>
      </c>
      <c r="O86" s="32">
        <v>71748.3</v>
      </c>
      <c r="P86" s="32">
        <v>105008.25</v>
      </c>
      <c r="Q86" s="32">
        <v>109998.02</v>
      </c>
      <c r="R86" s="32">
        <v>124393.1</v>
      </c>
      <c r="S86" s="32">
        <v>303076.09000000003</v>
      </c>
      <c r="T86" s="32">
        <v>8.42</v>
      </c>
      <c r="U86" s="33">
        <f t="shared" si="9"/>
        <v>1177709.3599999999</v>
      </c>
      <c r="V86" s="41"/>
      <c r="W86" s="254"/>
      <c r="X86" s="44"/>
      <c r="Y86" s="44"/>
      <c r="Z86" s="44"/>
      <c r="AA86" s="44"/>
      <c r="AB86" s="44"/>
      <c r="AC86" s="44"/>
      <c r="AD86" s="44"/>
      <c r="AE86" s="44"/>
      <c r="AF86" s="44"/>
      <c r="AG86" s="44"/>
      <c r="AH86" s="44"/>
      <c r="AI86" s="44"/>
      <c r="AJ86" s="44"/>
      <c r="AK86" s="44"/>
      <c r="AL86" s="44"/>
      <c r="AM86" s="44"/>
      <c r="AN86" s="44"/>
      <c r="AO86" s="44"/>
      <c r="AP86" s="44"/>
      <c r="AQ86" s="44"/>
    </row>
    <row r="87" spans="1:43" ht="6" customHeight="1">
      <c r="A87" s="967"/>
      <c r="B87" s="256"/>
      <c r="C87" s="31"/>
      <c r="D87" s="31"/>
      <c r="E87" s="31"/>
      <c r="F87" s="31"/>
      <c r="G87" s="31"/>
      <c r="H87" s="31"/>
      <c r="I87" s="31"/>
      <c r="J87" s="31"/>
      <c r="K87" s="31"/>
      <c r="L87" s="31"/>
      <c r="M87" s="31"/>
      <c r="N87" s="31"/>
      <c r="O87" s="31"/>
      <c r="P87" s="31"/>
      <c r="Q87" s="31"/>
      <c r="R87" s="31"/>
      <c r="S87" s="31"/>
      <c r="T87" s="31"/>
      <c r="U87" s="33">
        <f t="shared" si="9"/>
        <v>0</v>
      </c>
      <c r="V87" s="41"/>
      <c r="W87" s="254"/>
      <c r="X87" s="44"/>
      <c r="Y87" s="44"/>
      <c r="Z87" s="44"/>
      <c r="AA87" s="44"/>
      <c r="AB87" s="44"/>
      <c r="AC87" s="44"/>
      <c r="AD87" s="44"/>
      <c r="AE87" s="44"/>
      <c r="AF87" s="44"/>
      <c r="AG87" s="44"/>
      <c r="AH87" s="44"/>
      <c r="AI87" s="44"/>
      <c r="AJ87" s="44"/>
      <c r="AK87" s="44"/>
      <c r="AL87" s="44"/>
      <c r="AM87" s="44"/>
      <c r="AN87" s="44"/>
      <c r="AO87" s="44"/>
      <c r="AP87" s="44"/>
      <c r="AQ87" s="44"/>
    </row>
    <row r="88" spans="1:43" ht="15">
      <c r="A88" s="967"/>
      <c r="B88" s="251" t="s">
        <v>1063</v>
      </c>
      <c r="C88" s="350">
        <f>SUM(C89:C91)</f>
        <v>5899143.9299999997</v>
      </c>
      <c r="D88" s="350">
        <f t="shared" ref="D88:T88" si="10">SUM(D89:D91)</f>
        <v>3972104.57</v>
      </c>
      <c r="E88" s="350">
        <f t="shared" si="10"/>
        <v>4606207.1800000006</v>
      </c>
      <c r="F88" s="350">
        <f t="shared" si="10"/>
        <v>8800990.5200000014</v>
      </c>
      <c r="G88" s="350">
        <f t="shared" si="10"/>
        <v>13088882.41</v>
      </c>
      <c r="H88" s="350">
        <f t="shared" si="10"/>
        <v>17320997.32</v>
      </c>
      <c r="I88" s="350">
        <f t="shared" si="10"/>
        <v>16587967.120000001</v>
      </c>
      <c r="J88" s="350">
        <f t="shared" si="10"/>
        <v>16477120.240000002</v>
      </c>
      <c r="K88" s="350">
        <f t="shared" si="10"/>
        <v>16572912.66</v>
      </c>
      <c r="L88" s="350">
        <f t="shared" si="10"/>
        <v>17917212.399999999</v>
      </c>
      <c r="M88" s="350">
        <f t="shared" si="10"/>
        <v>20543083.41</v>
      </c>
      <c r="N88" s="350">
        <f t="shared" si="10"/>
        <v>20108650.530000001</v>
      </c>
      <c r="O88" s="350">
        <f t="shared" si="10"/>
        <v>19351609.939999998</v>
      </c>
      <c r="P88" s="350">
        <f t="shared" si="10"/>
        <v>18966079.139999997</v>
      </c>
      <c r="Q88" s="350">
        <f t="shared" si="10"/>
        <v>17202183.240000002</v>
      </c>
      <c r="R88" s="350">
        <f t="shared" si="10"/>
        <v>13042209.08</v>
      </c>
      <c r="S88" s="350">
        <f t="shared" si="10"/>
        <v>16549057.109999999</v>
      </c>
      <c r="T88" s="350">
        <f t="shared" si="10"/>
        <v>268.64</v>
      </c>
      <c r="U88" s="350">
        <f t="shared" si="9"/>
        <v>247006679.44</v>
      </c>
      <c r="V88" s="327"/>
      <c r="W88" s="254"/>
      <c r="X88" s="254"/>
      <c r="Y88" s="254"/>
      <c r="Z88" s="254"/>
      <c r="AA88" s="254"/>
      <c r="AB88" s="254"/>
      <c r="AC88" s="254"/>
      <c r="AD88" s="254"/>
      <c r="AE88" s="254"/>
      <c r="AF88" s="254"/>
      <c r="AG88" s="254"/>
      <c r="AH88" s="254"/>
      <c r="AI88" s="254"/>
      <c r="AJ88" s="254"/>
      <c r="AK88" s="254"/>
      <c r="AL88" s="254"/>
      <c r="AM88" s="254"/>
      <c r="AN88" s="254"/>
      <c r="AO88" s="254"/>
      <c r="AP88" s="254"/>
      <c r="AQ88" s="254"/>
    </row>
    <row r="89" spans="1:43" ht="15">
      <c r="A89" s="967"/>
      <c r="B89" s="256" t="s">
        <v>1064</v>
      </c>
      <c r="C89" s="32">
        <v>2862167.57</v>
      </c>
      <c r="D89" s="32">
        <v>2032387.08</v>
      </c>
      <c r="E89" s="32">
        <v>2143576.41</v>
      </c>
      <c r="F89" s="32">
        <v>3846566.75</v>
      </c>
      <c r="G89" s="32">
        <v>5471034.0899999999</v>
      </c>
      <c r="H89" s="32">
        <v>7062454.9400000004</v>
      </c>
      <c r="I89" s="32">
        <v>6719560.9800000004</v>
      </c>
      <c r="J89" s="32">
        <v>6395627.21</v>
      </c>
      <c r="K89" s="32">
        <v>6133708.9699999997</v>
      </c>
      <c r="L89" s="32">
        <v>6507661.8399999999</v>
      </c>
      <c r="M89" s="32">
        <v>7189333.9800000004</v>
      </c>
      <c r="N89" s="32">
        <v>6975620.6200000001</v>
      </c>
      <c r="O89" s="32">
        <v>6718069.5199999996</v>
      </c>
      <c r="P89" s="32">
        <v>6716973.04</v>
      </c>
      <c r="Q89" s="32">
        <v>6117912.8600000003</v>
      </c>
      <c r="R89" s="32">
        <v>4694794.51</v>
      </c>
      <c r="S89" s="32">
        <v>6752747.8099999996</v>
      </c>
      <c r="T89" s="32">
        <v>146.69999999999999</v>
      </c>
      <c r="U89" s="33">
        <f t="shared" si="9"/>
        <v>94340344.880000025</v>
      </c>
      <c r="V89" s="41"/>
      <c r="W89" s="254"/>
      <c r="X89" s="44"/>
      <c r="Y89" s="44"/>
      <c r="Z89" s="44"/>
      <c r="AA89" s="44"/>
      <c r="AB89" s="44"/>
      <c r="AC89" s="44"/>
      <c r="AD89" s="44"/>
      <c r="AE89" s="44"/>
      <c r="AF89" s="44"/>
      <c r="AG89" s="44"/>
      <c r="AH89" s="44"/>
      <c r="AI89" s="44"/>
      <c r="AJ89" s="44"/>
      <c r="AK89" s="44"/>
      <c r="AL89" s="44"/>
      <c r="AM89" s="44"/>
      <c r="AN89" s="44"/>
      <c r="AO89" s="44"/>
      <c r="AP89" s="44"/>
      <c r="AQ89" s="44"/>
    </row>
    <row r="90" spans="1:43" ht="15">
      <c r="A90" s="967"/>
      <c r="B90" s="256" t="s">
        <v>1065</v>
      </c>
      <c r="C90" s="32">
        <v>3018591.35</v>
      </c>
      <c r="D90" s="32">
        <v>1909441.92</v>
      </c>
      <c r="E90" s="32">
        <v>2414922.73</v>
      </c>
      <c r="F90" s="32">
        <v>4807809.46</v>
      </c>
      <c r="G90" s="32">
        <v>7263661.8200000003</v>
      </c>
      <c r="H90" s="32">
        <v>9694726.1199999992</v>
      </c>
      <c r="I90" s="32">
        <v>9275583.2599999998</v>
      </c>
      <c r="J90" s="32">
        <v>9428842.8900000006</v>
      </c>
      <c r="K90" s="32">
        <v>9727889.0999999996</v>
      </c>
      <c r="L90" s="32">
        <v>10660019.060000001</v>
      </c>
      <c r="M90" s="32">
        <v>12526407.34</v>
      </c>
      <c r="N90" s="32">
        <v>12299544.199999999</v>
      </c>
      <c r="O90" s="32">
        <v>11775749.67</v>
      </c>
      <c r="P90" s="32">
        <v>11399949.859999999</v>
      </c>
      <c r="Q90" s="32">
        <v>10348425.439999999</v>
      </c>
      <c r="R90" s="32">
        <v>7841840.5199999996</v>
      </c>
      <c r="S90" s="32">
        <v>9308585</v>
      </c>
      <c r="T90" s="32">
        <v>105.52</v>
      </c>
      <c r="U90" s="33">
        <f t="shared" si="9"/>
        <v>143702095.26000002</v>
      </c>
      <c r="V90" s="41"/>
      <c r="W90" s="254"/>
      <c r="X90" s="44"/>
      <c r="Y90" s="44"/>
      <c r="Z90" s="44"/>
      <c r="AA90" s="44"/>
      <c r="AB90" s="44"/>
      <c r="AC90" s="44"/>
      <c r="AD90" s="44"/>
      <c r="AE90" s="44"/>
      <c r="AF90" s="44"/>
      <c r="AG90" s="44"/>
      <c r="AH90" s="44"/>
      <c r="AI90" s="44"/>
      <c r="AJ90" s="44"/>
      <c r="AK90" s="44"/>
      <c r="AL90" s="44"/>
      <c r="AM90" s="44"/>
      <c r="AN90" s="44"/>
      <c r="AO90" s="44"/>
      <c r="AP90" s="44"/>
      <c r="AQ90" s="44"/>
    </row>
    <row r="91" spans="1:43" ht="15">
      <c r="A91" s="967"/>
      <c r="B91" s="256" t="s">
        <v>1066</v>
      </c>
      <c r="C91" s="32">
        <v>18385.009999999998</v>
      </c>
      <c r="D91" s="32">
        <v>30275.57</v>
      </c>
      <c r="E91" s="32">
        <v>47708.04</v>
      </c>
      <c r="F91" s="32">
        <v>146614.31</v>
      </c>
      <c r="G91" s="32">
        <v>354186.5</v>
      </c>
      <c r="H91" s="32">
        <v>563816.26</v>
      </c>
      <c r="I91" s="32">
        <v>592822.88</v>
      </c>
      <c r="J91" s="32">
        <v>652650.14</v>
      </c>
      <c r="K91" s="32">
        <v>711314.59</v>
      </c>
      <c r="L91" s="32">
        <v>749531.5</v>
      </c>
      <c r="M91" s="32">
        <v>827342.09</v>
      </c>
      <c r="N91" s="32">
        <v>833485.71</v>
      </c>
      <c r="O91" s="32">
        <v>857790.75</v>
      </c>
      <c r="P91" s="32">
        <v>849156.24</v>
      </c>
      <c r="Q91" s="32">
        <v>735844.94</v>
      </c>
      <c r="R91" s="32">
        <v>505574.05</v>
      </c>
      <c r="S91" s="32">
        <v>487724.3</v>
      </c>
      <c r="T91" s="32">
        <v>16.420000000000002</v>
      </c>
      <c r="U91" s="33">
        <f t="shared" si="9"/>
        <v>8964239.3000000007</v>
      </c>
      <c r="V91" s="41"/>
      <c r="W91" s="254"/>
      <c r="X91" s="44"/>
      <c r="Y91" s="44"/>
      <c r="Z91" s="44"/>
      <c r="AA91" s="44"/>
      <c r="AB91" s="44"/>
      <c r="AC91" s="44"/>
      <c r="AD91" s="44"/>
      <c r="AE91" s="44"/>
      <c r="AF91" s="44"/>
      <c r="AG91" s="44"/>
      <c r="AH91" s="44"/>
      <c r="AI91" s="44"/>
      <c r="AJ91" s="44"/>
      <c r="AK91" s="44"/>
      <c r="AL91" s="44"/>
      <c r="AM91" s="44"/>
      <c r="AN91" s="44"/>
      <c r="AO91" s="44"/>
      <c r="AP91" s="44"/>
      <c r="AQ91" s="44"/>
    </row>
    <row r="92" spans="1:43" ht="6" customHeight="1">
      <c r="A92" s="967"/>
      <c r="B92" s="256"/>
      <c r="C92" s="31"/>
      <c r="D92" s="31"/>
      <c r="E92" s="31"/>
      <c r="F92" s="31"/>
      <c r="G92" s="31"/>
      <c r="H92" s="31"/>
      <c r="I92" s="31"/>
      <c r="J92" s="31"/>
      <c r="K92" s="31"/>
      <c r="L92" s="31"/>
      <c r="M92" s="31"/>
      <c r="N92" s="31"/>
      <c r="O92" s="31"/>
      <c r="P92" s="31"/>
      <c r="Q92" s="31"/>
      <c r="R92" s="31"/>
      <c r="S92" s="31"/>
      <c r="T92" s="31"/>
      <c r="U92" s="33">
        <f t="shared" si="9"/>
        <v>0</v>
      </c>
      <c r="V92" s="41"/>
      <c r="W92" s="254"/>
      <c r="X92" s="44"/>
      <c r="Y92" s="44"/>
      <c r="Z92" s="44"/>
      <c r="AA92" s="44"/>
      <c r="AB92" s="44"/>
      <c r="AC92" s="44"/>
      <c r="AD92" s="44"/>
      <c r="AE92" s="44"/>
      <c r="AF92" s="44"/>
      <c r="AG92" s="44"/>
      <c r="AH92" s="44"/>
      <c r="AI92" s="44"/>
      <c r="AJ92" s="44"/>
      <c r="AK92" s="44"/>
      <c r="AL92" s="44"/>
      <c r="AM92" s="44"/>
      <c r="AN92" s="44"/>
      <c r="AO92" s="44"/>
      <c r="AP92" s="44"/>
      <c r="AQ92" s="44"/>
    </row>
    <row r="93" spans="1:43" ht="15">
      <c r="A93" s="967"/>
      <c r="B93" s="251" t="s">
        <v>1067</v>
      </c>
      <c r="C93" s="350">
        <f>SUM(C94:C111)</f>
        <v>1773467.145</v>
      </c>
      <c r="D93" s="350">
        <f t="shared" ref="D93:T93" si="11">SUM(D94:D111)</f>
        <v>1966304.83</v>
      </c>
      <c r="E93" s="350">
        <f t="shared" si="11"/>
        <v>1976256.1120000002</v>
      </c>
      <c r="F93" s="350">
        <f t="shared" si="11"/>
        <v>3160335.5500000003</v>
      </c>
      <c r="G93" s="350">
        <f t="shared" si="11"/>
        <v>3603688.1210000003</v>
      </c>
      <c r="H93" s="350">
        <f t="shared" si="11"/>
        <v>4199414.7829999998</v>
      </c>
      <c r="I93" s="350">
        <f t="shared" si="11"/>
        <v>4011128.7680000002</v>
      </c>
      <c r="J93" s="350">
        <f t="shared" si="11"/>
        <v>4379946.4230000004</v>
      </c>
      <c r="K93" s="350">
        <f t="shared" si="11"/>
        <v>4811831.2710000006</v>
      </c>
      <c r="L93" s="350">
        <f t="shared" si="11"/>
        <v>5771101.3439999977</v>
      </c>
      <c r="M93" s="350">
        <f t="shared" si="11"/>
        <v>7188852.6969999997</v>
      </c>
      <c r="N93" s="350">
        <f t="shared" si="11"/>
        <v>7585239.9350000005</v>
      </c>
      <c r="O93" s="350">
        <f t="shared" si="11"/>
        <v>7771749.1099999985</v>
      </c>
      <c r="P93" s="350">
        <f t="shared" si="11"/>
        <v>7905772.6550000003</v>
      </c>
      <c r="Q93" s="350">
        <f t="shared" si="11"/>
        <v>7296093.5210000006</v>
      </c>
      <c r="R93" s="350">
        <f t="shared" si="11"/>
        <v>5559613.3880000012</v>
      </c>
      <c r="S93" s="350">
        <f t="shared" si="11"/>
        <v>6534057.284</v>
      </c>
      <c r="T93" s="350">
        <f t="shared" si="11"/>
        <v>123.88999999999999</v>
      </c>
      <c r="U93" s="350">
        <f>SUM(C93:T93)</f>
        <v>85494976.826999992</v>
      </c>
      <c r="V93" s="327"/>
      <c r="W93" s="254"/>
      <c r="X93" s="254"/>
      <c r="Y93" s="254"/>
      <c r="Z93" s="254"/>
      <c r="AA93" s="254"/>
      <c r="AB93" s="254"/>
      <c r="AC93" s="254"/>
      <c r="AD93" s="254"/>
      <c r="AE93" s="254"/>
      <c r="AF93" s="254"/>
      <c r="AG93" s="254"/>
      <c r="AH93" s="254"/>
      <c r="AI93" s="254"/>
      <c r="AJ93" s="254"/>
      <c r="AK93" s="254"/>
      <c r="AL93" s="254"/>
      <c r="AM93" s="254"/>
      <c r="AN93" s="254"/>
      <c r="AO93" s="254"/>
      <c r="AP93" s="254"/>
      <c r="AQ93" s="254"/>
    </row>
    <row r="94" spans="1:43" ht="15">
      <c r="A94" s="967"/>
      <c r="B94" s="256" t="s">
        <v>1068</v>
      </c>
      <c r="C94" s="32">
        <v>64736.95</v>
      </c>
      <c r="D94" s="32">
        <v>29602.01</v>
      </c>
      <c r="E94" s="32">
        <v>32755.42</v>
      </c>
      <c r="F94" s="32">
        <v>61142.18</v>
      </c>
      <c r="G94" s="32">
        <v>74843.070000000007</v>
      </c>
      <c r="H94" s="32">
        <v>105149.26</v>
      </c>
      <c r="I94" s="32">
        <v>141894.28</v>
      </c>
      <c r="J94" s="32">
        <v>197690.46</v>
      </c>
      <c r="K94" s="32">
        <v>264605.8</v>
      </c>
      <c r="L94" s="32">
        <v>406356.59</v>
      </c>
      <c r="M94" s="32">
        <v>652535.28</v>
      </c>
      <c r="N94" s="32">
        <v>783984.51</v>
      </c>
      <c r="O94" s="32">
        <v>884548.01</v>
      </c>
      <c r="P94" s="32">
        <v>939750.82</v>
      </c>
      <c r="Q94" s="32">
        <v>901873.09</v>
      </c>
      <c r="R94" s="32">
        <v>643120.55000000005</v>
      </c>
      <c r="S94" s="32">
        <v>553598.13</v>
      </c>
      <c r="T94" s="32">
        <v>0</v>
      </c>
      <c r="U94" s="33">
        <f t="shared" si="9"/>
        <v>6738186.4100000001</v>
      </c>
      <c r="V94" s="41"/>
      <c r="W94" s="254"/>
      <c r="X94" s="44"/>
      <c r="Y94" s="44"/>
      <c r="Z94" s="44"/>
      <c r="AA94" s="44"/>
      <c r="AB94" s="44"/>
      <c r="AC94" s="44"/>
      <c r="AD94" s="44"/>
      <c r="AE94" s="44"/>
      <c r="AF94" s="44"/>
      <c r="AG94" s="44"/>
      <c r="AH94" s="44"/>
      <c r="AI94" s="44"/>
      <c r="AJ94" s="44"/>
      <c r="AK94" s="44"/>
      <c r="AL94" s="44"/>
      <c r="AM94" s="44"/>
      <c r="AN94" s="44"/>
      <c r="AO94" s="44"/>
      <c r="AP94" s="44"/>
      <c r="AQ94" s="44"/>
    </row>
    <row r="95" spans="1:43" ht="15">
      <c r="A95" s="967"/>
      <c r="B95" s="256" t="s">
        <v>1069</v>
      </c>
      <c r="C95" s="32">
        <v>800548.55</v>
      </c>
      <c r="D95" s="32">
        <v>170413.36</v>
      </c>
      <c r="E95" s="32">
        <v>364892.94</v>
      </c>
      <c r="F95" s="32">
        <v>779653.85</v>
      </c>
      <c r="G95" s="32">
        <v>937010.05</v>
      </c>
      <c r="H95" s="32">
        <v>1155783.54</v>
      </c>
      <c r="I95" s="32">
        <v>1113117.99</v>
      </c>
      <c r="J95" s="32">
        <v>1286022.2</v>
      </c>
      <c r="K95" s="32">
        <v>1462609.49</v>
      </c>
      <c r="L95" s="32">
        <v>1763059.1</v>
      </c>
      <c r="M95" s="32">
        <v>2159153.7599999998</v>
      </c>
      <c r="N95" s="32">
        <v>2061791.6</v>
      </c>
      <c r="O95" s="32">
        <v>1935148</v>
      </c>
      <c r="P95" s="32">
        <v>1750527.52</v>
      </c>
      <c r="Q95" s="32">
        <v>1470017.77</v>
      </c>
      <c r="R95" s="32">
        <v>1073479.04</v>
      </c>
      <c r="S95" s="32">
        <v>1345716.02</v>
      </c>
      <c r="T95" s="32">
        <v>80.239999999999995</v>
      </c>
      <c r="U95" s="33">
        <f t="shared" si="9"/>
        <v>21629025.019999996</v>
      </c>
      <c r="V95" s="41"/>
      <c r="W95" s="254"/>
      <c r="X95" s="44"/>
      <c r="Y95" s="44"/>
      <c r="Z95" s="44"/>
      <c r="AA95" s="44"/>
      <c r="AB95" s="44"/>
      <c r="AC95" s="44"/>
      <c r="AD95" s="44"/>
      <c r="AE95" s="44"/>
      <c r="AF95" s="44"/>
      <c r="AG95" s="44"/>
      <c r="AH95" s="44"/>
      <c r="AI95" s="44"/>
      <c r="AJ95" s="44"/>
      <c r="AK95" s="44"/>
      <c r="AL95" s="44"/>
      <c r="AM95" s="44"/>
      <c r="AN95" s="44"/>
      <c r="AO95" s="44"/>
      <c r="AP95" s="44"/>
      <c r="AQ95" s="44"/>
    </row>
    <row r="96" spans="1:43" ht="15">
      <c r="A96" s="967"/>
      <c r="B96" s="256" t="s">
        <v>1070</v>
      </c>
      <c r="C96" s="32">
        <v>7017.27</v>
      </c>
      <c r="D96" s="32">
        <v>6554.27</v>
      </c>
      <c r="E96" s="32">
        <v>486.01</v>
      </c>
      <c r="F96" s="32">
        <v>2124.91</v>
      </c>
      <c r="G96" s="32">
        <v>5969.69</v>
      </c>
      <c r="H96" s="32">
        <v>9095.01</v>
      </c>
      <c r="I96" s="32">
        <v>12203.89</v>
      </c>
      <c r="J96" s="32">
        <v>9552.9</v>
      </c>
      <c r="K96" s="32">
        <v>8591.34</v>
      </c>
      <c r="L96" s="32">
        <v>11214.53</v>
      </c>
      <c r="M96" s="32">
        <v>25725.72</v>
      </c>
      <c r="N96" s="32">
        <v>39235.769999999997</v>
      </c>
      <c r="O96" s="32">
        <v>33677.18</v>
      </c>
      <c r="P96" s="32">
        <v>42824.08</v>
      </c>
      <c r="Q96" s="32">
        <v>44833.56</v>
      </c>
      <c r="R96" s="32">
        <v>35600.86</v>
      </c>
      <c r="S96" s="32">
        <v>70852.62</v>
      </c>
      <c r="T96" s="32">
        <v>0</v>
      </c>
      <c r="U96" s="33">
        <f t="shared" si="9"/>
        <v>365559.61</v>
      </c>
      <c r="V96" s="41"/>
      <c r="W96" s="254"/>
      <c r="X96" s="44"/>
      <c r="Y96" s="44"/>
      <c r="Z96" s="44"/>
      <c r="AA96" s="44"/>
      <c r="AB96" s="44"/>
      <c r="AC96" s="44"/>
      <c r="AD96" s="44"/>
      <c r="AE96" s="44"/>
      <c r="AF96" s="44"/>
      <c r="AG96" s="44"/>
      <c r="AH96" s="44"/>
      <c r="AI96" s="44"/>
      <c r="AJ96" s="44"/>
      <c r="AK96" s="44"/>
      <c r="AL96" s="44"/>
      <c r="AM96" s="44"/>
      <c r="AN96" s="44"/>
      <c r="AO96" s="44"/>
      <c r="AP96" s="44"/>
      <c r="AQ96" s="44"/>
    </row>
    <row r="97" spans="1:43" ht="15">
      <c r="A97" s="967"/>
      <c r="B97" s="256" t="s">
        <v>1071</v>
      </c>
      <c r="C97" s="32">
        <v>1690.96</v>
      </c>
      <c r="D97" s="32">
        <v>22978.799999999999</v>
      </c>
      <c r="E97" s="32">
        <v>45458.28</v>
      </c>
      <c r="F97" s="32">
        <v>96498.7</v>
      </c>
      <c r="G97" s="32">
        <v>121012.4</v>
      </c>
      <c r="H97" s="32">
        <v>168585.47</v>
      </c>
      <c r="I97" s="32">
        <v>176813.61</v>
      </c>
      <c r="J97" s="32">
        <v>180533.68</v>
      </c>
      <c r="K97" s="32">
        <v>150529.56</v>
      </c>
      <c r="L97" s="32">
        <v>130541.46</v>
      </c>
      <c r="M97" s="32">
        <v>126524.34</v>
      </c>
      <c r="N97" s="32">
        <v>118596.99</v>
      </c>
      <c r="O97" s="32">
        <v>95676.75</v>
      </c>
      <c r="P97" s="32">
        <v>67388.41</v>
      </c>
      <c r="Q97" s="32">
        <v>47516.95</v>
      </c>
      <c r="R97" s="32">
        <v>27433</v>
      </c>
      <c r="S97" s="32">
        <v>25494.34</v>
      </c>
      <c r="T97" s="32">
        <v>14.86</v>
      </c>
      <c r="U97" s="33">
        <f t="shared" si="9"/>
        <v>1603288.56</v>
      </c>
      <c r="V97" s="41"/>
      <c r="W97" s="254"/>
      <c r="X97" s="44"/>
      <c r="Y97" s="44"/>
      <c r="Z97" s="44"/>
      <c r="AA97" s="44"/>
      <c r="AB97" s="44"/>
      <c r="AC97" s="44"/>
      <c r="AD97" s="44"/>
      <c r="AE97" s="44"/>
      <c r="AF97" s="44"/>
      <c r="AG97" s="44"/>
      <c r="AH97" s="44"/>
      <c r="AI97" s="44"/>
      <c r="AJ97" s="44"/>
      <c r="AK97" s="44"/>
      <c r="AL97" s="44"/>
      <c r="AM97" s="44"/>
      <c r="AN97" s="44"/>
      <c r="AO97" s="44"/>
      <c r="AP97" s="44"/>
      <c r="AQ97" s="44"/>
    </row>
    <row r="98" spans="1:43" ht="15">
      <c r="A98" s="967"/>
      <c r="B98" s="256" t="s">
        <v>1072</v>
      </c>
      <c r="C98" s="32">
        <v>109703.94</v>
      </c>
      <c r="D98" s="32">
        <v>635825.86</v>
      </c>
      <c r="E98" s="32">
        <v>639316.09</v>
      </c>
      <c r="F98" s="32">
        <v>726313.55</v>
      </c>
      <c r="G98" s="32">
        <v>617540.57999999996</v>
      </c>
      <c r="H98" s="32">
        <v>656818.5</v>
      </c>
      <c r="I98" s="32">
        <v>543986.61</v>
      </c>
      <c r="J98" s="32">
        <v>474171.45</v>
      </c>
      <c r="K98" s="32">
        <v>368256.01</v>
      </c>
      <c r="L98" s="32">
        <v>295979.28999999998</v>
      </c>
      <c r="M98" s="32">
        <v>233133</v>
      </c>
      <c r="N98" s="32">
        <v>161352.54</v>
      </c>
      <c r="O98" s="32">
        <v>115622</v>
      </c>
      <c r="P98" s="32">
        <v>83253.990000000005</v>
      </c>
      <c r="Q98" s="32">
        <v>61701.02</v>
      </c>
      <c r="R98" s="32">
        <v>45001.85</v>
      </c>
      <c r="S98" s="32">
        <v>41654.51</v>
      </c>
      <c r="T98" s="32">
        <v>0</v>
      </c>
      <c r="U98" s="33">
        <f t="shared" si="9"/>
        <v>5809630.7899999991</v>
      </c>
      <c r="V98" s="41"/>
      <c r="W98" s="254"/>
      <c r="X98" s="44"/>
      <c r="Y98" s="44"/>
      <c r="Z98" s="44"/>
      <c r="AA98" s="44"/>
      <c r="AB98" s="44"/>
      <c r="AC98" s="44"/>
      <c r="AD98" s="44"/>
      <c r="AE98" s="44"/>
      <c r="AF98" s="44"/>
      <c r="AG98" s="44"/>
      <c r="AH98" s="44"/>
      <c r="AI98" s="44"/>
      <c r="AJ98" s="44"/>
      <c r="AK98" s="44"/>
      <c r="AL98" s="44"/>
      <c r="AM98" s="44"/>
      <c r="AN98" s="44"/>
      <c r="AO98" s="44"/>
      <c r="AP98" s="44"/>
      <c r="AQ98" s="44"/>
    </row>
    <row r="99" spans="1:43" ht="15">
      <c r="A99" s="967"/>
      <c r="B99" s="256" t="s">
        <v>1073</v>
      </c>
      <c r="C99" s="32">
        <v>111.23</v>
      </c>
      <c r="D99" s="32">
        <v>1145.95</v>
      </c>
      <c r="E99" s="32">
        <v>343.36</v>
      </c>
      <c r="F99" s="32">
        <v>88.16</v>
      </c>
      <c r="G99" s="32">
        <v>4.6399999999999997</v>
      </c>
      <c r="H99" s="32">
        <v>0</v>
      </c>
      <c r="I99" s="32">
        <v>4.6399999999999997</v>
      </c>
      <c r="J99" s="32">
        <v>0</v>
      </c>
      <c r="K99" s="32">
        <v>0</v>
      </c>
      <c r="L99" s="32">
        <v>13.92</v>
      </c>
      <c r="M99" s="32">
        <v>9.2799999999999994</v>
      </c>
      <c r="N99" s="32">
        <v>28.55</v>
      </c>
      <c r="O99" s="32">
        <v>4.6399999999999997</v>
      </c>
      <c r="P99" s="32">
        <v>4.6399999999999997</v>
      </c>
      <c r="Q99" s="32">
        <v>9.2799999999999994</v>
      </c>
      <c r="R99" s="32">
        <v>0</v>
      </c>
      <c r="S99" s="32">
        <v>18.559999999999999</v>
      </c>
      <c r="T99" s="32">
        <v>0</v>
      </c>
      <c r="U99" s="33">
        <f t="shared" si="9"/>
        <v>1786.8500000000004</v>
      </c>
      <c r="V99" s="41"/>
      <c r="W99" s="254"/>
      <c r="X99" s="44"/>
      <c r="Y99" s="44"/>
      <c r="Z99" s="44"/>
      <c r="AA99" s="44"/>
      <c r="AB99" s="44"/>
      <c r="AC99" s="44"/>
      <c r="AD99" s="44"/>
      <c r="AE99" s="44"/>
      <c r="AF99" s="44"/>
      <c r="AG99" s="44"/>
      <c r="AH99" s="44"/>
      <c r="AI99" s="44"/>
      <c r="AJ99" s="44"/>
      <c r="AK99" s="44"/>
      <c r="AL99" s="44"/>
      <c r="AM99" s="44"/>
      <c r="AN99" s="44"/>
      <c r="AO99" s="44"/>
      <c r="AP99" s="44"/>
      <c r="AQ99" s="44"/>
    </row>
    <row r="100" spans="1:43" ht="15">
      <c r="A100" s="967"/>
      <c r="B100" s="256" t="s">
        <v>1074</v>
      </c>
      <c r="C100" s="32">
        <v>144158.01999999999</v>
      </c>
      <c r="D100" s="32">
        <v>166576.42000000001</v>
      </c>
      <c r="E100" s="32">
        <v>135870.37</v>
      </c>
      <c r="F100" s="32">
        <v>131809.68</v>
      </c>
      <c r="G100" s="32">
        <v>114633.852</v>
      </c>
      <c r="H100" s="32">
        <v>129672.00599999999</v>
      </c>
      <c r="I100" s="32">
        <v>130710.386</v>
      </c>
      <c r="J100" s="32">
        <v>158663.47500000001</v>
      </c>
      <c r="K100" s="32">
        <v>185470.53200000001</v>
      </c>
      <c r="L100" s="32">
        <v>226119.95</v>
      </c>
      <c r="M100" s="32">
        <v>302646.45299999998</v>
      </c>
      <c r="N100" s="32">
        <v>278327.96299999999</v>
      </c>
      <c r="O100" s="32">
        <v>232028.94699999999</v>
      </c>
      <c r="P100" s="32">
        <v>205952.41200000001</v>
      </c>
      <c r="Q100" s="32">
        <v>175723.86199999999</v>
      </c>
      <c r="R100" s="32">
        <v>130704.49400000001</v>
      </c>
      <c r="S100" s="32">
        <v>132134.00399999999</v>
      </c>
      <c r="T100" s="32">
        <v>0</v>
      </c>
      <c r="U100" s="33">
        <f t="shared" si="9"/>
        <v>2981202.8260000004</v>
      </c>
      <c r="V100" s="41"/>
      <c r="W100" s="254"/>
      <c r="X100" s="44"/>
      <c r="Y100" s="44"/>
      <c r="Z100" s="44"/>
      <c r="AA100" s="44"/>
      <c r="AB100" s="44"/>
      <c r="AC100" s="44"/>
      <c r="AD100" s="44"/>
      <c r="AE100" s="44"/>
      <c r="AF100" s="44"/>
      <c r="AG100" s="44"/>
      <c r="AH100" s="44"/>
      <c r="AI100" s="44"/>
      <c r="AJ100" s="44"/>
      <c r="AK100" s="44"/>
      <c r="AL100" s="44"/>
      <c r="AM100" s="44"/>
      <c r="AN100" s="44"/>
      <c r="AO100" s="44"/>
      <c r="AP100" s="44"/>
      <c r="AQ100" s="44"/>
    </row>
    <row r="101" spans="1:43" ht="15">
      <c r="A101" s="967"/>
      <c r="B101" s="256" t="s">
        <v>1075</v>
      </c>
      <c r="C101" s="32">
        <v>54109.709000000003</v>
      </c>
      <c r="D101" s="32">
        <v>142569.28</v>
      </c>
      <c r="E101" s="32">
        <v>159327.56</v>
      </c>
      <c r="F101" s="32">
        <v>275689.81099999999</v>
      </c>
      <c r="G101" s="32">
        <v>437809.49</v>
      </c>
      <c r="H101" s="32">
        <v>471378.42300000001</v>
      </c>
      <c r="I101" s="32">
        <v>382754.17200000002</v>
      </c>
      <c r="J101" s="32">
        <v>334685.96399999998</v>
      </c>
      <c r="K101" s="32">
        <v>350767.63400000002</v>
      </c>
      <c r="L101" s="32">
        <v>484978.71299999999</v>
      </c>
      <c r="M101" s="32">
        <v>631118.28300000005</v>
      </c>
      <c r="N101" s="32">
        <v>687322.40899999999</v>
      </c>
      <c r="O101" s="32">
        <v>722115.98499999999</v>
      </c>
      <c r="P101" s="32">
        <v>785113.72600000002</v>
      </c>
      <c r="Q101" s="32">
        <v>742951.05700000003</v>
      </c>
      <c r="R101" s="32">
        <v>559241.90399999998</v>
      </c>
      <c r="S101" s="32">
        <v>624998.33600000001</v>
      </c>
      <c r="T101" s="32">
        <v>0</v>
      </c>
      <c r="U101" s="33">
        <f t="shared" si="9"/>
        <v>7846932.4560000002</v>
      </c>
      <c r="V101" s="41"/>
      <c r="W101" s="254"/>
      <c r="X101" s="44"/>
      <c r="Y101" s="44"/>
      <c r="Z101" s="44"/>
      <c r="AA101" s="44"/>
      <c r="AB101" s="44"/>
      <c r="AC101" s="44"/>
      <c r="AD101" s="44"/>
      <c r="AE101" s="44"/>
      <c r="AF101" s="44"/>
      <c r="AG101" s="44"/>
      <c r="AH101" s="44"/>
      <c r="AI101" s="44"/>
      <c r="AJ101" s="44"/>
      <c r="AK101" s="44"/>
      <c r="AL101" s="44"/>
      <c r="AM101" s="44"/>
      <c r="AN101" s="44"/>
      <c r="AO101" s="44"/>
      <c r="AP101" s="44"/>
      <c r="AQ101" s="44"/>
    </row>
    <row r="102" spans="1:43" ht="15">
      <c r="A102" s="967"/>
      <c r="B102" s="256" t="s">
        <v>1076</v>
      </c>
      <c r="C102" s="32">
        <v>79451.850000000006</v>
      </c>
      <c r="D102" s="32">
        <v>143461.40400000001</v>
      </c>
      <c r="E102" s="32">
        <v>59134.41</v>
      </c>
      <c r="F102" s="32">
        <v>83144.838000000003</v>
      </c>
      <c r="G102" s="32">
        <v>95211.122000000003</v>
      </c>
      <c r="H102" s="32">
        <v>84230.301999999996</v>
      </c>
      <c r="I102" s="32">
        <v>87809.843999999997</v>
      </c>
      <c r="J102" s="32">
        <v>98310.1</v>
      </c>
      <c r="K102" s="32">
        <v>114253.052</v>
      </c>
      <c r="L102" s="32">
        <v>139781.209</v>
      </c>
      <c r="M102" s="32">
        <v>182159.41800000001</v>
      </c>
      <c r="N102" s="32">
        <v>211203.166</v>
      </c>
      <c r="O102" s="32">
        <v>215613.242</v>
      </c>
      <c r="P102" s="32">
        <v>297628.44799999997</v>
      </c>
      <c r="Q102" s="32">
        <v>290602.57400000002</v>
      </c>
      <c r="R102" s="32">
        <v>226354.73800000001</v>
      </c>
      <c r="S102" s="32">
        <v>291743.92800000001</v>
      </c>
      <c r="T102" s="32">
        <v>0</v>
      </c>
      <c r="U102" s="33">
        <f t="shared" si="9"/>
        <v>2700093.645</v>
      </c>
      <c r="V102" s="41"/>
      <c r="W102" s="254"/>
      <c r="X102" s="44"/>
      <c r="Y102" s="44"/>
      <c r="Z102" s="44"/>
      <c r="AA102" s="44"/>
      <c r="AB102" s="44"/>
      <c r="AC102" s="44"/>
      <c r="AD102" s="44"/>
      <c r="AE102" s="44"/>
      <c r="AF102" s="44"/>
      <c r="AG102" s="44"/>
      <c r="AH102" s="44"/>
      <c r="AI102" s="44"/>
      <c r="AJ102" s="44"/>
      <c r="AK102" s="44"/>
      <c r="AL102" s="44"/>
      <c r="AM102" s="44"/>
      <c r="AN102" s="44"/>
      <c r="AO102" s="44"/>
      <c r="AP102" s="44"/>
      <c r="AQ102" s="44"/>
    </row>
    <row r="103" spans="1:43" ht="15">
      <c r="A103" s="967"/>
      <c r="B103" s="256" t="s">
        <v>1077</v>
      </c>
      <c r="C103" s="32">
        <v>109062.71</v>
      </c>
      <c r="D103" s="32">
        <v>180467.43</v>
      </c>
      <c r="E103" s="32">
        <v>25941.32</v>
      </c>
      <c r="F103" s="32">
        <v>11567.98</v>
      </c>
      <c r="G103" s="32">
        <v>7219.34</v>
      </c>
      <c r="H103" s="32">
        <v>7473.18</v>
      </c>
      <c r="I103" s="32">
        <v>5823.21</v>
      </c>
      <c r="J103" s="32">
        <v>5474.71</v>
      </c>
      <c r="K103" s="32">
        <v>4668.24</v>
      </c>
      <c r="L103" s="32">
        <v>6186.89</v>
      </c>
      <c r="M103" s="32">
        <v>5123.03</v>
      </c>
      <c r="N103" s="32">
        <v>5570.06</v>
      </c>
      <c r="O103" s="32">
        <v>6133.3</v>
      </c>
      <c r="P103" s="32">
        <v>5730.73</v>
      </c>
      <c r="Q103" s="32">
        <v>7150.43</v>
      </c>
      <c r="R103" s="32">
        <v>5801.8</v>
      </c>
      <c r="S103" s="32">
        <v>6783.19</v>
      </c>
      <c r="T103" s="32">
        <v>0</v>
      </c>
      <c r="U103" s="33">
        <f t="shared" si="9"/>
        <v>406177.55000000005</v>
      </c>
      <c r="V103" s="41"/>
      <c r="W103" s="254"/>
      <c r="X103" s="44"/>
      <c r="Y103" s="44"/>
      <c r="Z103" s="44"/>
      <c r="AA103" s="44"/>
      <c r="AB103" s="44"/>
      <c r="AC103" s="44"/>
      <c r="AD103" s="44"/>
      <c r="AE103" s="44"/>
      <c r="AF103" s="44"/>
      <c r="AG103" s="44"/>
      <c r="AH103" s="44"/>
      <c r="AI103" s="44"/>
      <c r="AJ103" s="44"/>
      <c r="AK103" s="44"/>
      <c r="AL103" s="44"/>
      <c r="AM103" s="44"/>
      <c r="AN103" s="44"/>
      <c r="AO103" s="44"/>
      <c r="AP103" s="44"/>
      <c r="AQ103" s="44"/>
    </row>
    <row r="104" spans="1:43" ht="15">
      <c r="A104" s="967"/>
      <c r="B104" s="256" t="s">
        <v>1078</v>
      </c>
      <c r="C104" s="32">
        <v>0</v>
      </c>
      <c r="D104" s="32">
        <v>0</v>
      </c>
      <c r="E104" s="32">
        <v>16.420000000000002</v>
      </c>
      <c r="F104" s="32">
        <v>98.52</v>
      </c>
      <c r="G104" s="32">
        <v>377.66</v>
      </c>
      <c r="H104" s="32">
        <v>574.70000000000005</v>
      </c>
      <c r="I104" s="32">
        <v>880.52</v>
      </c>
      <c r="J104" s="32">
        <v>837.14200000000005</v>
      </c>
      <c r="K104" s="32">
        <v>1545.1220000000001</v>
      </c>
      <c r="L104" s="32">
        <v>1378.8</v>
      </c>
      <c r="M104" s="32">
        <v>1477.32</v>
      </c>
      <c r="N104" s="32">
        <v>1886.86</v>
      </c>
      <c r="O104" s="32">
        <v>1608.68</v>
      </c>
      <c r="P104" s="32">
        <v>1488.606</v>
      </c>
      <c r="Q104" s="32">
        <v>1197.22</v>
      </c>
      <c r="R104" s="32">
        <v>705.58</v>
      </c>
      <c r="S104" s="32">
        <v>426.44</v>
      </c>
      <c r="T104" s="32">
        <v>0</v>
      </c>
      <c r="U104" s="33">
        <f t="shared" si="9"/>
        <v>14499.59</v>
      </c>
      <c r="V104" s="41"/>
      <c r="W104" s="254"/>
      <c r="X104" s="44"/>
      <c r="Y104" s="44"/>
      <c r="Z104" s="44"/>
      <c r="AA104" s="44"/>
      <c r="AB104" s="44"/>
      <c r="AC104" s="44"/>
      <c r="AD104" s="44"/>
      <c r="AE104" s="44"/>
      <c r="AF104" s="44"/>
      <c r="AG104" s="44"/>
      <c r="AH104" s="44"/>
      <c r="AI104" s="44"/>
      <c r="AJ104" s="44"/>
      <c r="AK104" s="44"/>
      <c r="AL104" s="44"/>
      <c r="AM104" s="44"/>
      <c r="AN104" s="44"/>
      <c r="AO104" s="44"/>
      <c r="AP104" s="44"/>
      <c r="AQ104" s="44"/>
    </row>
    <row r="105" spans="1:43" ht="15">
      <c r="A105" s="967"/>
      <c r="B105" s="256" t="s">
        <v>1079</v>
      </c>
      <c r="C105" s="32">
        <v>6739.6350000000002</v>
      </c>
      <c r="D105" s="32">
        <v>24250.239000000001</v>
      </c>
      <c r="E105" s="32">
        <v>46750.03</v>
      </c>
      <c r="F105" s="32">
        <v>89310.98</v>
      </c>
      <c r="G105" s="32">
        <v>103311.435</v>
      </c>
      <c r="H105" s="32">
        <v>122638.284</v>
      </c>
      <c r="I105" s="32">
        <v>99942.097999999998</v>
      </c>
      <c r="J105" s="32">
        <v>99123.85</v>
      </c>
      <c r="K105" s="32">
        <v>79309.585000000006</v>
      </c>
      <c r="L105" s="32">
        <v>77724.661999999997</v>
      </c>
      <c r="M105" s="32">
        <v>72865.854999999996</v>
      </c>
      <c r="N105" s="32">
        <v>65225.565000000002</v>
      </c>
      <c r="O105" s="32">
        <v>58402.428999999996</v>
      </c>
      <c r="P105" s="32">
        <v>52130.720999999998</v>
      </c>
      <c r="Q105" s="32">
        <v>45777.574999999997</v>
      </c>
      <c r="R105" s="32">
        <v>31022.406999999999</v>
      </c>
      <c r="S105" s="32">
        <v>34150.500999999997</v>
      </c>
      <c r="T105" s="32">
        <v>0</v>
      </c>
      <c r="U105" s="33">
        <f t="shared" si="9"/>
        <v>1108675.8509999998</v>
      </c>
      <c r="V105" s="41"/>
      <c r="W105" s="254"/>
      <c r="X105" s="44"/>
      <c r="Y105" s="44"/>
      <c r="Z105" s="44"/>
      <c r="AA105" s="44"/>
      <c r="AB105" s="44"/>
      <c r="AC105" s="44"/>
      <c r="AD105" s="44"/>
      <c r="AE105" s="44"/>
      <c r="AF105" s="44"/>
      <c r="AG105" s="44"/>
      <c r="AH105" s="44"/>
      <c r="AI105" s="44"/>
      <c r="AJ105" s="44"/>
      <c r="AK105" s="44"/>
      <c r="AL105" s="44"/>
      <c r="AM105" s="44"/>
      <c r="AN105" s="44"/>
      <c r="AO105" s="44"/>
      <c r="AP105" s="44"/>
      <c r="AQ105" s="44"/>
    </row>
    <row r="106" spans="1:43" ht="15">
      <c r="A106" s="967"/>
      <c r="B106" s="256" t="s">
        <v>1080</v>
      </c>
      <c r="C106" s="32">
        <v>368663.89</v>
      </c>
      <c r="D106" s="32">
        <v>413906.05</v>
      </c>
      <c r="E106" s="32">
        <v>418516.29</v>
      </c>
      <c r="F106" s="32">
        <v>650760.23</v>
      </c>
      <c r="G106" s="32">
        <v>547105.27599999995</v>
      </c>
      <c r="H106" s="32">
        <v>532525.02599999995</v>
      </c>
      <c r="I106" s="32">
        <v>530895.97199999995</v>
      </c>
      <c r="J106" s="32">
        <v>638859.12600000005</v>
      </c>
      <c r="K106" s="32">
        <v>814059.87300000002</v>
      </c>
      <c r="L106" s="32">
        <v>1030550.6090000001</v>
      </c>
      <c r="M106" s="32">
        <v>1365266.7520000001</v>
      </c>
      <c r="N106" s="32">
        <v>1598111.145</v>
      </c>
      <c r="O106" s="32">
        <v>1861056.2960000001</v>
      </c>
      <c r="P106" s="32">
        <v>2099074.0580000002</v>
      </c>
      <c r="Q106" s="32">
        <v>2171919.6359999999</v>
      </c>
      <c r="R106" s="32">
        <v>1838818.4180000001</v>
      </c>
      <c r="S106" s="32">
        <v>2574556.2579999999</v>
      </c>
      <c r="T106" s="32">
        <v>0</v>
      </c>
      <c r="U106" s="33">
        <f t="shared" si="9"/>
        <v>19454644.905000001</v>
      </c>
      <c r="V106" s="41"/>
      <c r="W106" s="254"/>
      <c r="X106" s="44"/>
      <c r="Y106" s="44"/>
      <c r="Z106" s="44"/>
      <c r="AA106" s="44"/>
      <c r="AB106" s="44"/>
      <c r="AC106" s="44"/>
      <c r="AD106" s="44"/>
      <c r="AE106" s="44"/>
      <c r="AF106" s="44"/>
      <c r="AG106" s="44"/>
      <c r="AH106" s="44"/>
      <c r="AI106" s="44"/>
      <c r="AJ106" s="44"/>
      <c r="AK106" s="44"/>
      <c r="AL106" s="44"/>
      <c r="AM106" s="44"/>
      <c r="AN106" s="44"/>
      <c r="AO106" s="44"/>
      <c r="AP106" s="44"/>
      <c r="AQ106" s="44"/>
    </row>
    <row r="107" spans="1:43" ht="15">
      <c r="A107" s="967"/>
      <c r="B107" s="256" t="s">
        <v>1081</v>
      </c>
      <c r="C107" s="32">
        <v>3389.68</v>
      </c>
      <c r="D107" s="32">
        <v>6396.7269999999999</v>
      </c>
      <c r="E107" s="32">
        <v>25936.13</v>
      </c>
      <c r="F107" s="32">
        <v>230515.65900000001</v>
      </c>
      <c r="G107" s="32">
        <v>474522.038</v>
      </c>
      <c r="H107" s="32">
        <v>633778.46299999999</v>
      </c>
      <c r="I107" s="32">
        <v>652407.67500000005</v>
      </c>
      <c r="J107" s="32">
        <v>768448.48199999996</v>
      </c>
      <c r="K107" s="32">
        <v>895001.30599999998</v>
      </c>
      <c r="L107" s="32">
        <v>1055064.94</v>
      </c>
      <c r="M107" s="32">
        <v>1300459.067</v>
      </c>
      <c r="N107" s="32">
        <v>1406575.395</v>
      </c>
      <c r="O107" s="32">
        <v>1415573.4369999999</v>
      </c>
      <c r="P107" s="32">
        <v>1364083.1170000001</v>
      </c>
      <c r="Q107" s="32">
        <v>1133128.8030000001</v>
      </c>
      <c r="R107" s="32">
        <v>792922.16399999999</v>
      </c>
      <c r="S107" s="32">
        <v>620913.15700000001</v>
      </c>
      <c r="T107" s="32">
        <v>0</v>
      </c>
      <c r="U107" s="33">
        <f t="shared" si="9"/>
        <v>12779116.239999998</v>
      </c>
      <c r="V107" s="41"/>
      <c r="W107" s="254"/>
      <c r="X107" s="44"/>
      <c r="Y107" s="44"/>
      <c r="Z107" s="44"/>
      <c r="AA107" s="44"/>
      <c r="AB107" s="44"/>
      <c r="AC107" s="44"/>
      <c r="AD107" s="44"/>
      <c r="AE107" s="44"/>
      <c r="AF107" s="44"/>
      <c r="AG107" s="44"/>
      <c r="AH107" s="44"/>
      <c r="AI107" s="44"/>
      <c r="AJ107" s="44"/>
      <c r="AK107" s="44"/>
      <c r="AL107" s="44"/>
      <c r="AM107" s="44"/>
      <c r="AN107" s="44"/>
      <c r="AO107" s="44"/>
      <c r="AP107" s="44"/>
      <c r="AQ107" s="44"/>
    </row>
    <row r="108" spans="1:43" ht="15">
      <c r="A108" s="967"/>
      <c r="B108" s="256" t="s">
        <v>1246</v>
      </c>
      <c r="C108" s="32">
        <v>13790.035</v>
      </c>
      <c r="D108" s="32">
        <v>6289.9049999999997</v>
      </c>
      <c r="E108" s="32">
        <v>3169.73</v>
      </c>
      <c r="F108" s="32">
        <v>3092.8620000000001</v>
      </c>
      <c r="G108" s="32">
        <v>8598.5740000000005</v>
      </c>
      <c r="H108" s="32">
        <v>17391.899000000001</v>
      </c>
      <c r="I108" s="32">
        <v>31629.87</v>
      </c>
      <c r="J108" s="32">
        <v>37113.364000000001</v>
      </c>
      <c r="K108" s="32">
        <v>47232.298000000003</v>
      </c>
      <c r="L108" s="32">
        <v>84952.975000000006</v>
      </c>
      <c r="M108" s="32">
        <v>65176.186000000002</v>
      </c>
      <c r="N108" s="32">
        <v>105497.79700000001</v>
      </c>
      <c r="O108" s="32">
        <v>141396.356</v>
      </c>
      <c r="P108" s="32">
        <v>159305.89300000001</v>
      </c>
      <c r="Q108" s="32">
        <v>153104.10200000001</v>
      </c>
      <c r="R108" s="32">
        <v>111030.72</v>
      </c>
      <c r="S108" s="32">
        <v>154802.93400000001</v>
      </c>
      <c r="T108" s="32">
        <v>0</v>
      </c>
      <c r="U108" s="33">
        <f t="shared" si="9"/>
        <v>1143575.5</v>
      </c>
      <c r="V108" s="41"/>
      <c r="W108" s="254"/>
      <c r="X108" s="44"/>
      <c r="Y108" s="44"/>
      <c r="Z108" s="44"/>
      <c r="AA108" s="44"/>
      <c r="AB108" s="44"/>
      <c r="AC108" s="44"/>
      <c r="AD108" s="44"/>
      <c r="AE108" s="44"/>
      <c r="AF108" s="44"/>
      <c r="AG108" s="44"/>
      <c r="AH108" s="44"/>
      <c r="AI108" s="44"/>
      <c r="AJ108" s="44"/>
      <c r="AK108" s="44"/>
      <c r="AL108" s="44"/>
      <c r="AM108" s="44"/>
      <c r="AN108" s="44"/>
      <c r="AO108" s="44"/>
      <c r="AP108" s="44"/>
      <c r="AQ108" s="44"/>
    </row>
    <row r="109" spans="1:43" ht="15">
      <c r="A109" s="967"/>
      <c r="B109" s="256" t="s">
        <v>1083</v>
      </c>
      <c r="C109" s="32">
        <v>94.24</v>
      </c>
      <c r="D109" s="32">
        <v>39.340000000000003</v>
      </c>
      <c r="E109" s="32">
        <v>157.33000000000001</v>
      </c>
      <c r="F109" s="32">
        <v>6452.2950000000001</v>
      </c>
      <c r="G109" s="32">
        <v>38638.398000000001</v>
      </c>
      <c r="H109" s="32">
        <v>74921.070000000007</v>
      </c>
      <c r="I109" s="32">
        <v>73929.554999999993</v>
      </c>
      <c r="J109" s="32">
        <v>59458.453000000001</v>
      </c>
      <c r="K109" s="32">
        <v>34096.817000000003</v>
      </c>
      <c r="L109" s="32">
        <v>22215.628000000001</v>
      </c>
      <c r="M109" s="32">
        <v>17129.442999999999</v>
      </c>
      <c r="N109" s="32">
        <v>10587.161</v>
      </c>
      <c r="O109" s="32">
        <v>6661.9539999999997</v>
      </c>
      <c r="P109" s="32">
        <v>4815.7650000000003</v>
      </c>
      <c r="Q109" s="32">
        <v>2882.9270000000001</v>
      </c>
      <c r="R109" s="32">
        <v>1493.48</v>
      </c>
      <c r="S109" s="32">
        <v>1291.027</v>
      </c>
      <c r="T109" s="32">
        <v>0</v>
      </c>
      <c r="U109" s="33">
        <f t="shared" si="9"/>
        <v>354864.88300000009</v>
      </c>
      <c r="V109" s="41"/>
      <c r="W109" s="254"/>
      <c r="X109" s="44"/>
      <c r="Y109" s="44"/>
      <c r="Z109" s="44"/>
      <c r="AA109" s="44"/>
      <c r="AB109" s="44"/>
      <c r="AC109" s="44"/>
      <c r="AD109" s="44"/>
      <c r="AE109" s="44"/>
      <c r="AF109" s="44"/>
      <c r="AG109" s="44"/>
      <c r="AH109" s="44"/>
      <c r="AI109" s="44"/>
      <c r="AJ109" s="44"/>
      <c r="AK109" s="44"/>
      <c r="AL109" s="44"/>
      <c r="AM109" s="44"/>
      <c r="AN109" s="44"/>
      <c r="AO109" s="44"/>
      <c r="AP109" s="44"/>
      <c r="AQ109" s="44"/>
    </row>
    <row r="110" spans="1:43" ht="15">
      <c r="A110" s="967"/>
      <c r="B110" s="256" t="s">
        <v>1084</v>
      </c>
      <c r="C110" s="32">
        <v>0</v>
      </c>
      <c r="D110" s="32">
        <v>0</v>
      </c>
      <c r="E110" s="32">
        <v>0</v>
      </c>
      <c r="F110" s="32">
        <v>28.79</v>
      </c>
      <c r="G110" s="32">
        <v>5034.29</v>
      </c>
      <c r="H110" s="32">
        <v>12026.178</v>
      </c>
      <c r="I110" s="32">
        <v>9955.6010000000006</v>
      </c>
      <c r="J110" s="32">
        <v>10677.79</v>
      </c>
      <c r="K110" s="32">
        <v>4747.8609999999999</v>
      </c>
      <c r="L110" s="32">
        <v>306.55</v>
      </c>
      <c r="M110" s="32">
        <v>0</v>
      </c>
      <c r="N110" s="32">
        <v>0</v>
      </c>
      <c r="O110" s="32">
        <v>0</v>
      </c>
      <c r="P110" s="32">
        <v>0</v>
      </c>
      <c r="Q110" s="32">
        <v>0</v>
      </c>
      <c r="R110" s="32">
        <v>0</v>
      </c>
      <c r="S110" s="32">
        <v>0</v>
      </c>
      <c r="T110" s="32">
        <v>28.79</v>
      </c>
      <c r="U110" s="33">
        <f t="shared" si="9"/>
        <v>42805.850000000006</v>
      </c>
      <c r="V110" s="41"/>
      <c r="W110" s="254"/>
      <c r="X110" s="44"/>
      <c r="Y110" s="44"/>
      <c r="Z110" s="44"/>
      <c r="AA110" s="44"/>
      <c r="AB110" s="44"/>
      <c r="AC110" s="44"/>
      <c r="AD110" s="44"/>
      <c r="AE110" s="44"/>
      <c r="AF110" s="44"/>
      <c r="AG110" s="44"/>
      <c r="AH110" s="44"/>
      <c r="AI110" s="44"/>
      <c r="AJ110" s="44"/>
      <c r="AK110" s="44"/>
      <c r="AL110" s="44"/>
      <c r="AM110" s="44"/>
      <c r="AN110" s="44"/>
      <c r="AO110" s="44"/>
      <c r="AP110" s="44"/>
      <c r="AQ110" s="44"/>
    </row>
    <row r="111" spans="1:43" ht="15">
      <c r="A111" s="967"/>
      <c r="B111" s="256" t="s">
        <v>1085</v>
      </c>
      <c r="C111" s="32">
        <v>10198.476000000001</v>
      </c>
      <c r="D111" s="32">
        <v>15827.785</v>
      </c>
      <c r="E111" s="32">
        <v>18184.421999999999</v>
      </c>
      <c r="F111" s="32">
        <v>12042.555</v>
      </c>
      <c r="G111" s="32">
        <v>14846.216</v>
      </c>
      <c r="H111" s="32">
        <v>17373.472000000002</v>
      </c>
      <c r="I111" s="32">
        <v>16368.844999999999</v>
      </c>
      <c r="J111" s="32">
        <v>20323.276999999998</v>
      </c>
      <c r="K111" s="32">
        <v>26086.751</v>
      </c>
      <c r="L111" s="32">
        <v>34675.527999999998</v>
      </c>
      <c r="M111" s="32">
        <v>48349.51</v>
      </c>
      <c r="N111" s="32">
        <v>49942.453999999998</v>
      </c>
      <c r="O111" s="32">
        <v>46481.904000000002</v>
      </c>
      <c r="P111" s="32">
        <v>46699.718999999997</v>
      </c>
      <c r="Q111" s="32">
        <v>45703.665000000001</v>
      </c>
      <c r="R111" s="32">
        <v>36882.383000000002</v>
      </c>
      <c r="S111" s="32">
        <v>54923.328999999998</v>
      </c>
      <c r="T111" s="32">
        <v>0</v>
      </c>
      <c r="U111" s="33">
        <f t="shared" si="9"/>
        <v>514910.29099999997</v>
      </c>
      <c r="V111" s="41"/>
      <c r="W111" s="254"/>
      <c r="X111" s="44"/>
      <c r="Y111" s="44"/>
      <c r="Z111" s="44"/>
      <c r="AA111" s="44"/>
      <c r="AB111" s="44"/>
      <c r="AC111" s="44"/>
      <c r="AD111" s="44"/>
      <c r="AE111" s="44"/>
      <c r="AF111" s="44"/>
      <c r="AG111" s="44"/>
      <c r="AH111" s="44"/>
      <c r="AI111" s="44"/>
      <c r="AJ111" s="44"/>
      <c r="AK111" s="44"/>
      <c r="AL111" s="44"/>
      <c r="AM111" s="44"/>
      <c r="AN111" s="44"/>
      <c r="AO111" s="44"/>
      <c r="AP111" s="44"/>
      <c r="AQ111" s="44"/>
    </row>
    <row r="112" spans="1:43" ht="6" customHeight="1">
      <c r="A112" s="967"/>
      <c r="B112" s="256"/>
      <c r="C112" s="32"/>
      <c r="D112" s="32"/>
      <c r="E112" s="32"/>
      <c r="F112" s="32"/>
      <c r="G112" s="32"/>
      <c r="H112" s="32"/>
      <c r="I112" s="32"/>
      <c r="J112" s="32"/>
      <c r="K112" s="32"/>
      <c r="L112" s="32"/>
      <c r="M112" s="32"/>
      <c r="N112" s="32"/>
      <c r="O112" s="32"/>
      <c r="P112" s="32"/>
      <c r="Q112" s="32"/>
      <c r="R112" s="32"/>
      <c r="S112" s="32"/>
      <c r="T112" s="32"/>
      <c r="U112" s="33">
        <f t="shared" si="9"/>
        <v>0</v>
      </c>
      <c r="V112" s="41"/>
      <c r="W112" s="254"/>
      <c r="X112" s="44"/>
      <c r="Y112" s="44"/>
      <c r="Z112" s="44"/>
      <c r="AA112" s="44"/>
      <c r="AB112" s="44"/>
      <c r="AC112" s="44"/>
      <c r="AD112" s="44"/>
      <c r="AE112" s="44"/>
      <c r="AF112" s="44"/>
      <c r="AG112" s="44"/>
      <c r="AH112" s="44"/>
      <c r="AI112" s="44"/>
      <c r="AJ112" s="44"/>
      <c r="AK112" s="44"/>
      <c r="AL112" s="44"/>
      <c r="AM112" s="44"/>
      <c r="AN112" s="44"/>
      <c r="AO112" s="44"/>
      <c r="AP112" s="44"/>
      <c r="AQ112" s="44"/>
    </row>
    <row r="113" spans="1:43" ht="15">
      <c r="A113" s="967"/>
      <c r="B113" s="251" t="s">
        <v>1086</v>
      </c>
      <c r="C113" s="352">
        <f>SUM(C114:C128)</f>
        <v>270817.50400000002</v>
      </c>
      <c r="D113" s="352">
        <f t="shared" ref="D113:T113" si="12">SUM(D114:D128)</f>
        <v>303278.73500000004</v>
      </c>
      <c r="E113" s="352">
        <f t="shared" si="12"/>
        <v>304124.19899999996</v>
      </c>
      <c r="F113" s="352">
        <f t="shared" si="12"/>
        <v>713756.64</v>
      </c>
      <c r="G113" s="352">
        <f t="shared" si="12"/>
        <v>1048625.9239999999</v>
      </c>
      <c r="H113" s="352">
        <f t="shared" si="12"/>
        <v>1245146.4749999999</v>
      </c>
      <c r="I113" s="352">
        <f t="shared" si="12"/>
        <v>1353120.9000000001</v>
      </c>
      <c r="J113" s="352">
        <f t="shared" si="12"/>
        <v>1551622.287</v>
      </c>
      <c r="K113" s="352">
        <f t="shared" si="12"/>
        <v>1749187.8130000003</v>
      </c>
      <c r="L113" s="352">
        <f t="shared" si="12"/>
        <v>1973477.8020000004</v>
      </c>
      <c r="M113" s="352">
        <f t="shared" si="12"/>
        <v>2179683.5840000003</v>
      </c>
      <c r="N113" s="352">
        <f t="shared" si="12"/>
        <v>2268454.54</v>
      </c>
      <c r="O113" s="352">
        <f t="shared" si="12"/>
        <v>2369584.2199999997</v>
      </c>
      <c r="P113" s="352">
        <f t="shared" si="12"/>
        <v>2357929.8000000003</v>
      </c>
      <c r="Q113" s="352">
        <f t="shared" si="12"/>
        <v>2085507.5500000003</v>
      </c>
      <c r="R113" s="352">
        <f t="shared" si="12"/>
        <v>1450516.0549999999</v>
      </c>
      <c r="S113" s="352">
        <f t="shared" si="12"/>
        <v>1624472.8720000002</v>
      </c>
      <c r="T113" s="352">
        <f t="shared" si="12"/>
        <v>718.01599999999996</v>
      </c>
      <c r="U113" s="350">
        <f t="shared" si="9"/>
        <v>24850024.916000005</v>
      </c>
      <c r="V113" s="327"/>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row>
    <row r="114" spans="1:43" ht="15">
      <c r="A114" s="967"/>
      <c r="B114" s="256" t="s">
        <v>1087</v>
      </c>
      <c r="C114" s="32">
        <v>1386.6</v>
      </c>
      <c r="D114" s="32">
        <v>2707.24</v>
      </c>
      <c r="E114" s="32">
        <v>690.21600000000001</v>
      </c>
      <c r="F114" s="32">
        <v>8210.6409999999996</v>
      </c>
      <c r="G114" s="32">
        <v>19245.330000000002</v>
      </c>
      <c r="H114" s="32">
        <v>21925.072</v>
      </c>
      <c r="I114" s="32">
        <v>44471.088000000003</v>
      </c>
      <c r="J114" s="32">
        <v>68684.338000000003</v>
      </c>
      <c r="K114" s="32">
        <v>81337.657999999996</v>
      </c>
      <c r="L114" s="32">
        <v>108451.49099999999</v>
      </c>
      <c r="M114" s="32">
        <v>125532.072</v>
      </c>
      <c r="N114" s="32">
        <v>123271.077</v>
      </c>
      <c r="O114" s="32">
        <v>108481.26700000001</v>
      </c>
      <c r="P114" s="32">
        <v>106797.467</v>
      </c>
      <c r="Q114" s="32">
        <v>74570.172999999995</v>
      </c>
      <c r="R114" s="32">
        <v>46859.245000000003</v>
      </c>
      <c r="S114" s="32">
        <v>41954.285000000003</v>
      </c>
      <c r="T114" s="32">
        <v>0</v>
      </c>
      <c r="U114" s="33">
        <f t="shared" si="9"/>
        <v>984575.26</v>
      </c>
      <c r="V114" s="41"/>
      <c r="W114" s="254"/>
      <c r="X114" s="44"/>
      <c r="Y114" s="44"/>
      <c r="Z114" s="44"/>
      <c r="AA114" s="44"/>
      <c r="AB114" s="44"/>
      <c r="AC114" s="44"/>
      <c r="AD114" s="44"/>
      <c r="AE114" s="44"/>
      <c r="AF114" s="44"/>
      <c r="AG114" s="44"/>
      <c r="AH114" s="44"/>
      <c r="AI114" s="44"/>
      <c r="AJ114" s="44"/>
      <c r="AK114" s="44"/>
      <c r="AL114" s="44"/>
      <c r="AM114" s="44"/>
      <c r="AN114" s="44"/>
      <c r="AO114" s="44"/>
      <c r="AP114" s="44"/>
      <c r="AQ114" s="44"/>
    </row>
    <row r="115" spans="1:43" ht="15">
      <c r="A115" s="967"/>
      <c r="B115" s="256" t="s">
        <v>1088</v>
      </c>
      <c r="C115" s="32">
        <v>24984.237000000001</v>
      </c>
      <c r="D115" s="32">
        <v>40151.523999999998</v>
      </c>
      <c r="E115" s="32">
        <v>31876.415000000001</v>
      </c>
      <c r="F115" s="32">
        <v>79951.226999999999</v>
      </c>
      <c r="G115" s="32">
        <v>150193.459</v>
      </c>
      <c r="H115" s="32">
        <v>200955.12299999999</v>
      </c>
      <c r="I115" s="32">
        <v>192948.95499999999</v>
      </c>
      <c r="J115" s="32">
        <v>161466.69899999999</v>
      </c>
      <c r="K115" s="32">
        <v>188832.75899999999</v>
      </c>
      <c r="L115" s="32">
        <v>280240.34000000003</v>
      </c>
      <c r="M115" s="32">
        <v>418674.05599999998</v>
      </c>
      <c r="N115" s="32">
        <v>466145.63</v>
      </c>
      <c r="O115" s="32">
        <v>570153.07900000003</v>
      </c>
      <c r="P115" s="32">
        <v>613682.69499999995</v>
      </c>
      <c r="Q115" s="32">
        <v>556346.28300000005</v>
      </c>
      <c r="R115" s="32">
        <v>446489.505</v>
      </c>
      <c r="S115" s="32">
        <v>519064.12699999998</v>
      </c>
      <c r="T115" s="32">
        <v>0</v>
      </c>
      <c r="U115" s="33">
        <f t="shared" si="9"/>
        <v>4942156.1129999999</v>
      </c>
      <c r="V115" s="41"/>
      <c r="W115" s="254"/>
      <c r="X115" s="44"/>
      <c r="Y115" s="44"/>
      <c r="Z115" s="44"/>
      <c r="AA115" s="44"/>
      <c r="AB115" s="44"/>
      <c r="AC115" s="44"/>
      <c r="AD115" s="44"/>
      <c r="AE115" s="44"/>
      <c r="AF115" s="44"/>
      <c r="AG115" s="44"/>
      <c r="AH115" s="44"/>
      <c r="AI115" s="44"/>
      <c r="AJ115" s="44"/>
      <c r="AK115" s="44"/>
      <c r="AL115" s="44"/>
      <c r="AM115" s="44"/>
      <c r="AN115" s="44"/>
      <c r="AO115" s="44"/>
      <c r="AP115" s="44"/>
      <c r="AQ115" s="44"/>
    </row>
    <row r="116" spans="1:43" ht="15">
      <c r="A116" s="967"/>
      <c r="B116" s="256" t="s">
        <v>1089</v>
      </c>
      <c r="C116" s="32">
        <v>58495.398999999998</v>
      </c>
      <c r="D116" s="32">
        <v>85573.808000000005</v>
      </c>
      <c r="E116" s="32">
        <v>30450.38</v>
      </c>
      <c r="F116" s="32">
        <v>47698.139000000003</v>
      </c>
      <c r="G116" s="32">
        <v>63896.237000000001</v>
      </c>
      <c r="H116" s="32">
        <v>59724.392999999996</v>
      </c>
      <c r="I116" s="32">
        <v>47397.067000000003</v>
      </c>
      <c r="J116" s="32">
        <v>49032.680999999997</v>
      </c>
      <c r="K116" s="32">
        <v>44909.302000000003</v>
      </c>
      <c r="L116" s="32">
        <v>43485.779000000002</v>
      </c>
      <c r="M116" s="32">
        <v>49887.945</v>
      </c>
      <c r="N116" s="32">
        <v>41141.481</v>
      </c>
      <c r="O116" s="32">
        <v>27462.789000000001</v>
      </c>
      <c r="P116" s="32">
        <v>27806.948</v>
      </c>
      <c r="Q116" s="32">
        <v>15882.751</v>
      </c>
      <c r="R116" s="32">
        <v>9432.7060000000001</v>
      </c>
      <c r="S116" s="32">
        <v>9238.9850000000006</v>
      </c>
      <c r="T116" s="32">
        <v>0</v>
      </c>
      <c r="U116" s="33">
        <f t="shared" si="9"/>
        <v>711516.78999999992</v>
      </c>
      <c r="V116" s="41"/>
      <c r="W116" s="254"/>
      <c r="X116" s="44"/>
      <c r="Y116" s="44"/>
      <c r="Z116" s="44"/>
      <c r="AA116" s="44"/>
      <c r="AB116" s="44"/>
      <c r="AC116" s="44"/>
      <c r="AD116" s="44"/>
      <c r="AE116" s="44"/>
      <c r="AF116" s="44"/>
      <c r="AG116" s="44"/>
      <c r="AH116" s="44"/>
      <c r="AI116" s="44"/>
      <c r="AJ116" s="44"/>
      <c r="AK116" s="44"/>
      <c r="AL116" s="44"/>
      <c r="AM116" s="44"/>
      <c r="AN116" s="44"/>
      <c r="AO116" s="44"/>
      <c r="AP116" s="44"/>
      <c r="AQ116" s="44"/>
    </row>
    <row r="117" spans="1:43" ht="15">
      <c r="A117" s="967"/>
      <c r="B117" s="256" t="s">
        <v>1090</v>
      </c>
      <c r="C117" s="32">
        <v>6710.2939999999999</v>
      </c>
      <c r="D117" s="32">
        <v>4099.6049999999996</v>
      </c>
      <c r="E117" s="32">
        <v>5189.5919999999996</v>
      </c>
      <c r="F117" s="32">
        <v>19664.723999999998</v>
      </c>
      <c r="G117" s="32">
        <v>39081.919000000002</v>
      </c>
      <c r="H117" s="32">
        <v>46728.680999999997</v>
      </c>
      <c r="I117" s="32">
        <v>64334.902999999998</v>
      </c>
      <c r="J117" s="32">
        <v>66569.835000000006</v>
      </c>
      <c r="K117" s="32">
        <v>61234.807000000001</v>
      </c>
      <c r="L117" s="32">
        <v>65334.879999999997</v>
      </c>
      <c r="M117" s="32">
        <v>68215.698999999993</v>
      </c>
      <c r="N117" s="32">
        <v>67954.168999999994</v>
      </c>
      <c r="O117" s="32">
        <v>73489.762000000002</v>
      </c>
      <c r="P117" s="32">
        <v>40087.146000000001</v>
      </c>
      <c r="Q117" s="32">
        <v>44415.334000000003</v>
      </c>
      <c r="R117" s="32">
        <v>19472.669000000002</v>
      </c>
      <c r="S117" s="32">
        <v>16124.362999999999</v>
      </c>
      <c r="T117" s="32">
        <v>0</v>
      </c>
      <c r="U117" s="33">
        <f t="shared" si="9"/>
        <v>708708.38199999998</v>
      </c>
      <c r="V117" s="41"/>
      <c r="W117" s="254"/>
      <c r="X117" s="44"/>
      <c r="Y117" s="44"/>
      <c r="Z117" s="44"/>
      <c r="AA117" s="44"/>
      <c r="AB117" s="44"/>
      <c r="AC117" s="44"/>
      <c r="AD117" s="44"/>
      <c r="AE117" s="44"/>
      <c r="AF117" s="44"/>
      <c r="AG117" s="44"/>
      <c r="AH117" s="44"/>
      <c r="AI117" s="44"/>
      <c r="AJ117" s="44"/>
      <c r="AK117" s="44"/>
      <c r="AL117" s="44"/>
      <c r="AM117" s="44"/>
      <c r="AN117" s="44"/>
      <c r="AO117" s="44"/>
      <c r="AP117" s="44"/>
      <c r="AQ117" s="44"/>
    </row>
    <row r="118" spans="1:43" ht="15">
      <c r="A118" s="967"/>
      <c r="B118" s="256" t="s">
        <v>1091</v>
      </c>
      <c r="C118" s="32">
        <v>51961.055999999997</v>
      </c>
      <c r="D118" s="32">
        <v>27525.272000000001</v>
      </c>
      <c r="E118" s="32">
        <v>20178.937999999998</v>
      </c>
      <c r="F118" s="32">
        <v>38310.773999999998</v>
      </c>
      <c r="G118" s="32">
        <v>33020.669000000002</v>
      </c>
      <c r="H118" s="32">
        <v>28283.97</v>
      </c>
      <c r="I118" s="32">
        <v>20076.411</v>
      </c>
      <c r="J118" s="32">
        <v>23703.688999999998</v>
      </c>
      <c r="K118" s="32">
        <v>31633.048999999999</v>
      </c>
      <c r="L118" s="32">
        <v>30211.859</v>
      </c>
      <c r="M118" s="32">
        <v>35718.603000000003</v>
      </c>
      <c r="N118" s="32">
        <v>32074.855</v>
      </c>
      <c r="O118" s="32">
        <v>30826.646000000001</v>
      </c>
      <c r="P118" s="32">
        <v>22526.023000000001</v>
      </c>
      <c r="Q118" s="32">
        <v>20703.815999999999</v>
      </c>
      <c r="R118" s="32">
        <v>17734.075000000001</v>
      </c>
      <c r="S118" s="32">
        <v>27618.026999999998</v>
      </c>
      <c r="T118" s="32">
        <v>0</v>
      </c>
      <c r="U118" s="33">
        <f t="shared" si="9"/>
        <v>492107.73199999996</v>
      </c>
      <c r="V118" s="41"/>
      <c r="W118" s="254"/>
      <c r="X118" s="44"/>
      <c r="Y118" s="44"/>
      <c r="Z118" s="44"/>
      <c r="AA118" s="44"/>
      <c r="AB118" s="44"/>
      <c r="AC118" s="44"/>
      <c r="AD118" s="44"/>
      <c r="AE118" s="44"/>
      <c r="AF118" s="44"/>
      <c r="AG118" s="44"/>
      <c r="AH118" s="44"/>
      <c r="AI118" s="44"/>
      <c r="AJ118" s="44"/>
      <c r="AK118" s="44"/>
      <c r="AL118" s="44"/>
      <c r="AM118" s="44"/>
      <c r="AN118" s="44"/>
      <c r="AO118" s="44"/>
      <c r="AP118" s="44"/>
      <c r="AQ118" s="44"/>
    </row>
    <row r="119" spans="1:43" ht="15">
      <c r="A119" s="967"/>
      <c r="B119" s="256" t="s">
        <v>1092</v>
      </c>
      <c r="C119" s="32">
        <v>28616.141</v>
      </c>
      <c r="D119" s="32">
        <v>56322.497000000003</v>
      </c>
      <c r="E119" s="32">
        <v>102431.22100000001</v>
      </c>
      <c r="F119" s="32">
        <v>207686.74799999999</v>
      </c>
      <c r="G119" s="32">
        <v>285526.473</v>
      </c>
      <c r="H119" s="32">
        <v>282058.55300000001</v>
      </c>
      <c r="I119" s="32">
        <v>258632.25399999999</v>
      </c>
      <c r="J119" s="32">
        <v>257695.038</v>
      </c>
      <c r="K119" s="32">
        <v>263240.495</v>
      </c>
      <c r="L119" s="32">
        <v>264707.24200000003</v>
      </c>
      <c r="M119" s="32">
        <v>299419.99699999997</v>
      </c>
      <c r="N119" s="32">
        <v>305164.29499999998</v>
      </c>
      <c r="O119" s="32">
        <v>319124.652</v>
      </c>
      <c r="P119" s="32">
        <v>320625.91100000002</v>
      </c>
      <c r="Q119" s="32">
        <v>291699.95600000001</v>
      </c>
      <c r="R119" s="32">
        <v>214870.109</v>
      </c>
      <c r="S119" s="32">
        <v>343491.27600000001</v>
      </c>
      <c r="T119" s="32">
        <v>224.24600000000001</v>
      </c>
      <c r="U119" s="33">
        <f t="shared" si="9"/>
        <v>4101537.1039999994</v>
      </c>
      <c r="V119" s="41"/>
      <c r="W119" s="254"/>
      <c r="X119" s="44"/>
      <c r="Y119" s="44"/>
      <c r="Z119" s="44"/>
      <c r="AA119" s="44"/>
      <c r="AB119" s="44"/>
      <c r="AC119" s="44"/>
      <c r="AD119" s="44"/>
      <c r="AE119" s="44"/>
      <c r="AF119" s="44"/>
      <c r="AG119" s="44"/>
      <c r="AH119" s="44"/>
      <c r="AI119" s="44"/>
      <c r="AJ119" s="44"/>
      <c r="AK119" s="44"/>
      <c r="AL119" s="44"/>
      <c r="AM119" s="44"/>
      <c r="AN119" s="44"/>
      <c r="AO119" s="44"/>
      <c r="AP119" s="44"/>
      <c r="AQ119" s="44"/>
    </row>
    <row r="120" spans="1:43" ht="15">
      <c r="A120" s="967"/>
      <c r="B120" s="256" t="s">
        <v>1093</v>
      </c>
      <c r="C120" s="32">
        <v>406.95</v>
      </c>
      <c r="D120" s="32">
        <v>860.05499999999995</v>
      </c>
      <c r="E120" s="32">
        <v>1048.885</v>
      </c>
      <c r="F120" s="32">
        <v>6903.317</v>
      </c>
      <c r="G120" s="32">
        <v>11715.378000000001</v>
      </c>
      <c r="H120" s="32">
        <v>22889.969000000001</v>
      </c>
      <c r="I120" s="32">
        <v>34465.406999999999</v>
      </c>
      <c r="J120" s="32">
        <v>58921.148000000001</v>
      </c>
      <c r="K120" s="32">
        <v>95043.044999999998</v>
      </c>
      <c r="L120" s="32">
        <v>136061.003</v>
      </c>
      <c r="M120" s="32">
        <v>155595.19099999999</v>
      </c>
      <c r="N120" s="32">
        <v>204663.26800000001</v>
      </c>
      <c r="O120" s="32">
        <v>219147.53099999999</v>
      </c>
      <c r="P120" s="32">
        <v>197024.15100000001</v>
      </c>
      <c r="Q120" s="32">
        <v>159336.698</v>
      </c>
      <c r="R120" s="32">
        <v>94423.85</v>
      </c>
      <c r="S120" s="32">
        <v>65899.028000000006</v>
      </c>
      <c r="T120" s="32">
        <v>0</v>
      </c>
      <c r="U120" s="33">
        <f t="shared" si="9"/>
        <v>1464404.8740000001</v>
      </c>
      <c r="V120" s="41"/>
      <c r="W120" s="254"/>
      <c r="X120" s="44"/>
      <c r="Y120" s="44"/>
      <c r="Z120" s="44"/>
      <c r="AA120" s="44"/>
      <c r="AB120" s="44"/>
      <c r="AC120" s="44"/>
      <c r="AD120" s="44"/>
      <c r="AE120" s="44"/>
      <c r="AF120" s="44"/>
      <c r="AG120" s="44"/>
      <c r="AH120" s="44"/>
      <c r="AI120" s="44"/>
      <c r="AJ120" s="44"/>
      <c r="AK120" s="44"/>
      <c r="AL120" s="44"/>
      <c r="AM120" s="44"/>
      <c r="AN120" s="44"/>
      <c r="AO120" s="44"/>
      <c r="AP120" s="44"/>
      <c r="AQ120" s="44"/>
    </row>
    <row r="121" spans="1:43" ht="15">
      <c r="A121" s="967"/>
      <c r="B121" s="256" t="s">
        <v>1094</v>
      </c>
      <c r="C121" s="32">
        <v>333.06</v>
      </c>
      <c r="D121" s="32">
        <v>912.4</v>
      </c>
      <c r="E121" s="32">
        <v>340.17500000000001</v>
      </c>
      <c r="F121" s="32">
        <v>4676.0950000000003</v>
      </c>
      <c r="G121" s="32">
        <v>2844.154</v>
      </c>
      <c r="H121" s="32">
        <v>2474.239</v>
      </c>
      <c r="I121" s="32">
        <v>2370.511</v>
      </c>
      <c r="J121" s="32">
        <v>2783.607</v>
      </c>
      <c r="K121" s="32">
        <v>4176.4750000000004</v>
      </c>
      <c r="L121" s="32">
        <v>4100.991</v>
      </c>
      <c r="M121" s="32">
        <v>8328.741</v>
      </c>
      <c r="N121" s="32">
        <v>9381.5580000000009</v>
      </c>
      <c r="O121" s="32">
        <v>11923.188</v>
      </c>
      <c r="P121" s="32">
        <v>13450.147000000001</v>
      </c>
      <c r="Q121" s="32">
        <v>11971.102999999999</v>
      </c>
      <c r="R121" s="32">
        <v>6988.3289999999997</v>
      </c>
      <c r="S121" s="32">
        <v>7277.0889999999999</v>
      </c>
      <c r="T121" s="32">
        <v>0</v>
      </c>
      <c r="U121" s="33">
        <f t="shared" si="9"/>
        <v>94331.862000000023</v>
      </c>
      <c r="V121" s="41"/>
      <c r="W121" s="254"/>
      <c r="X121" s="44"/>
      <c r="Y121" s="44"/>
      <c r="Z121" s="44"/>
      <c r="AA121" s="44"/>
      <c r="AB121" s="44"/>
      <c r="AC121" s="44"/>
      <c r="AD121" s="44"/>
      <c r="AE121" s="44"/>
      <c r="AF121" s="44"/>
      <c r="AG121" s="44"/>
      <c r="AH121" s="44"/>
      <c r="AI121" s="44"/>
      <c r="AJ121" s="44"/>
      <c r="AK121" s="44"/>
      <c r="AL121" s="44"/>
      <c r="AM121" s="44"/>
      <c r="AN121" s="44"/>
      <c r="AO121" s="44"/>
      <c r="AP121" s="44"/>
      <c r="AQ121" s="44"/>
    </row>
    <row r="122" spans="1:43" ht="15">
      <c r="A122" s="967"/>
      <c r="B122" s="256" t="s">
        <v>1095</v>
      </c>
      <c r="C122" s="32">
        <v>22201.111000000001</v>
      </c>
      <c r="D122" s="32">
        <v>25293.659</v>
      </c>
      <c r="E122" s="32">
        <v>32756.008999999998</v>
      </c>
      <c r="F122" s="32">
        <v>54780.705999999998</v>
      </c>
      <c r="G122" s="32">
        <v>98336.45</v>
      </c>
      <c r="H122" s="32">
        <v>134281.19399999999</v>
      </c>
      <c r="I122" s="32">
        <v>157282.10699999999</v>
      </c>
      <c r="J122" s="32">
        <v>167869.51199999999</v>
      </c>
      <c r="K122" s="32">
        <v>178355.29</v>
      </c>
      <c r="L122" s="32">
        <v>197377.842</v>
      </c>
      <c r="M122" s="32">
        <v>230683.32699999999</v>
      </c>
      <c r="N122" s="32">
        <v>265342.451</v>
      </c>
      <c r="O122" s="32">
        <v>260519.40100000001</v>
      </c>
      <c r="P122" s="32">
        <v>279139.74699999997</v>
      </c>
      <c r="Q122" s="32">
        <v>274160.62099999998</v>
      </c>
      <c r="R122" s="32">
        <v>198329.715</v>
      </c>
      <c r="S122" s="32">
        <v>195180.83</v>
      </c>
      <c r="T122" s="32">
        <v>0</v>
      </c>
      <c r="U122" s="33">
        <f t="shared" si="9"/>
        <v>2771889.9719999996</v>
      </c>
      <c r="V122" s="41"/>
      <c r="W122" s="254"/>
      <c r="X122" s="44"/>
      <c r="Y122" s="44"/>
      <c r="Z122" s="44"/>
      <c r="AA122" s="44"/>
      <c r="AB122" s="44"/>
      <c r="AC122" s="44"/>
      <c r="AD122" s="44"/>
      <c r="AE122" s="44"/>
      <c r="AF122" s="44"/>
      <c r="AG122" s="44"/>
      <c r="AH122" s="44"/>
      <c r="AI122" s="44"/>
      <c r="AJ122" s="44"/>
      <c r="AK122" s="44"/>
      <c r="AL122" s="44"/>
      <c r="AM122" s="44"/>
      <c r="AN122" s="44"/>
      <c r="AO122" s="44"/>
      <c r="AP122" s="44"/>
      <c r="AQ122" s="44"/>
    </row>
    <row r="123" spans="1:43" ht="15">
      <c r="A123" s="967"/>
      <c r="B123" s="256" t="s">
        <v>1096</v>
      </c>
      <c r="C123" s="32">
        <v>891.01800000000003</v>
      </c>
      <c r="D123" s="32">
        <v>1688.4449999999999</v>
      </c>
      <c r="E123" s="32">
        <v>2076.413</v>
      </c>
      <c r="F123" s="32">
        <v>37272.870000000003</v>
      </c>
      <c r="G123" s="32">
        <v>44103.855000000003</v>
      </c>
      <c r="H123" s="32">
        <v>31611.333999999999</v>
      </c>
      <c r="I123" s="32">
        <v>28841.25</v>
      </c>
      <c r="J123" s="32">
        <v>35334.175999999999</v>
      </c>
      <c r="K123" s="32">
        <v>32248.038</v>
      </c>
      <c r="L123" s="32">
        <v>41168.135000000002</v>
      </c>
      <c r="M123" s="32">
        <v>35610.853000000003</v>
      </c>
      <c r="N123" s="32">
        <v>37558.313000000002</v>
      </c>
      <c r="O123" s="32">
        <v>30708.241000000002</v>
      </c>
      <c r="P123" s="32">
        <v>22722.595000000001</v>
      </c>
      <c r="Q123" s="32">
        <v>23398.21</v>
      </c>
      <c r="R123" s="32">
        <v>11759.076999999999</v>
      </c>
      <c r="S123" s="32">
        <v>11584.379000000001</v>
      </c>
      <c r="T123" s="32">
        <v>0</v>
      </c>
      <c r="U123" s="33">
        <f t="shared" si="9"/>
        <v>428577.20199999999</v>
      </c>
      <c r="V123" s="41"/>
      <c r="W123" s="254"/>
      <c r="X123" s="44"/>
      <c r="Y123" s="44"/>
      <c r="Z123" s="44"/>
      <c r="AA123" s="44"/>
      <c r="AB123" s="44"/>
      <c r="AC123" s="44"/>
      <c r="AD123" s="44"/>
      <c r="AE123" s="44"/>
      <c r="AF123" s="44"/>
      <c r="AG123" s="44"/>
      <c r="AH123" s="44"/>
      <c r="AI123" s="44"/>
      <c r="AJ123" s="44"/>
      <c r="AK123" s="44"/>
      <c r="AL123" s="44"/>
      <c r="AM123" s="44"/>
      <c r="AN123" s="44"/>
      <c r="AO123" s="44"/>
      <c r="AP123" s="44"/>
      <c r="AQ123" s="44"/>
    </row>
    <row r="124" spans="1:43" ht="15">
      <c r="A124" s="967"/>
      <c r="B124" s="256" t="s">
        <v>1097</v>
      </c>
      <c r="C124" s="32">
        <v>56689.014000000003</v>
      </c>
      <c r="D124" s="32">
        <v>39723.733999999997</v>
      </c>
      <c r="E124" s="32">
        <v>26676.754000000001</v>
      </c>
      <c r="F124" s="32">
        <v>53467.035000000003</v>
      </c>
      <c r="G124" s="32">
        <v>70857.858999999997</v>
      </c>
      <c r="H124" s="32">
        <v>75444.028999999995</v>
      </c>
      <c r="I124" s="32">
        <v>86192.046000000002</v>
      </c>
      <c r="J124" s="32">
        <v>114087.329</v>
      </c>
      <c r="K124" s="32">
        <v>138981.81700000001</v>
      </c>
      <c r="L124" s="32">
        <v>136952.13099999999</v>
      </c>
      <c r="M124" s="32">
        <v>192859.19500000001</v>
      </c>
      <c r="N124" s="32">
        <v>250187.46100000001</v>
      </c>
      <c r="O124" s="32">
        <v>299172.41700000002</v>
      </c>
      <c r="P124" s="32">
        <v>343649.82900000003</v>
      </c>
      <c r="Q124" s="32">
        <v>299084.28100000002</v>
      </c>
      <c r="R124" s="32">
        <v>163794.84099999999</v>
      </c>
      <c r="S124" s="32">
        <v>138058.72399999999</v>
      </c>
      <c r="T124" s="32">
        <v>0</v>
      </c>
      <c r="U124" s="33">
        <f t="shared" si="9"/>
        <v>2485878.4959999998</v>
      </c>
      <c r="V124" s="41"/>
      <c r="W124" s="254"/>
      <c r="X124" s="44"/>
      <c r="Y124" s="44"/>
      <c r="Z124" s="44"/>
      <c r="AA124" s="44"/>
      <c r="AB124" s="44"/>
      <c r="AC124" s="44"/>
      <c r="AD124" s="44"/>
      <c r="AE124" s="44"/>
      <c r="AF124" s="44"/>
      <c r="AG124" s="44"/>
      <c r="AH124" s="44"/>
      <c r="AI124" s="44"/>
      <c r="AJ124" s="44"/>
      <c r="AK124" s="44"/>
      <c r="AL124" s="44"/>
      <c r="AM124" s="44"/>
      <c r="AN124" s="44"/>
      <c r="AO124" s="44"/>
      <c r="AP124" s="44"/>
      <c r="AQ124" s="44"/>
    </row>
    <row r="125" spans="1:43" ht="15">
      <c r="A125" s="967"/>
      <c r="B125" s="256" t="s">
        <v>1098</v>
      </c>
      <c r="C125" s="32">
        <v>0</v>
      </c>
      <c r="D125" s="32">
        <v>0</v>
      </c>
      <c r="E125" s="32">
        <v>711.24</v>
      </c>
      <c r="F125" s="32">
        <v>17430.904999999999</v>
      </c>
      <c r="G125" s="32">
        <v>20486.155999999999</v>
      </c>
      <c r="H125" s="32">
        <v>23006.672999999999</v>
      </c>
      <c r="I125" s="32">
        <v>16093.769</v>
      </c>
      <c r="J125" s="32">
        <v>19078.365000000002</v>
      </c>
      <c r="K125" s="32">
        <v>24324.637999999999</v>
      </c>
      <c r="L125" s="32">
        <v>24833.243999999999</v>
      </c>
      <c r="M125" s="32">
        <v>21836.362000000001</v>
      </c>
      <c r="N125" s="32">
        <v>13941.069</v>
      </c>
      <c r="O125" s="32">
        <v>19792.748</v>
      </c>
      <c r="P125" s="32">
        <v>18638.919000000002</v>
      </c>
      <c r="Q125" s="32">
        <v>15166.287</v>
      </c>
      <c r="R125" s="32">
        <v>7936.174</v>
      </c>
      <c r="S125" s="32">
        <v>9662.6689999999999</v>
      </c>
      <c r="T125" s="32">
        <v>0</v>
      </c>
      <c r="U125" s="33">
        <f t="shared" si="9"/>
        <v>252939.21799999999</v>
      </c>
      <c r="V125" s="41"/>
      <c r="W125" s="254"/>
      <c r="X125" s="44"/>
      <c r="Y125" s="44"/>
      <c r="Z125" s="44"/>
      <c r="AA125" s="44"/>
      <c r="AB125" s="44"/>
      <c r="AC125" s="44"/>
      <c r="AD125" s="44"/>
      <c r="AE125" s="44"/>
      <c r="AF125" s="44"/>
      <c r="AG125" s="44"/>
      <c r="AH125" s="44"/>
      <c r="AI125" s="44"/>
      <c r="AJ125" s="44"/>
      <c r="AK125" s="44"/>
      <c r="AL125" s="44"/>
      <c r="AM125" s="44"/>
      <c r="AN125" s="44"/>
      <c r="AO125" s="44"/>
      <c r="AP125" s="44"/>
      <c r="AQ125" s="44"/>
    </row>
    <row r="126" spans="1:43" ht="15">
      <c r="A126" s="967"/>
      <c r="B126" s="256" t="s">
        <v>1099</v>
      </c>
      <c r="C126" s="32">
        <v>438.87</v>
      </c>
      <c r="D126" s="32">
        <v>490.726</v>
      </c>
      <c r="E126" s="32">
        <v>4250.12</v>
      </c>
      <c r="F126" s="32">
        <v>31250.398000000001</v>
      </c>
      <c r="G126" s="32">
        <v>48188.57</v>
      </c>
      <c r="H126" s="32">
        <v>106798.946</v>
      </c>
      <c r="I126" s="32">
        <v>172538.47200000001</v>
      </c>
      <c r="J126" s="32">
        <v>264725.48499999999</v>
      </c>
      <c r="K126" s="32">
        <v>365590.53700000001</v>
      </c>
      <c r="L126" s="32">
        <v>418318.84700000001</v>
      </c>
      <c r="M126" s="32">
        <v>239531.842</v>
      </c>
      <c r="N126" s="32">
        <v>140179.42199999999</v>
      </c>
      <c r="O126" s="32">
        <v>104577.359</v>
      </c>
      <c r="P126" s="32">
        <v>109732.35400000001</v>
      </c>
      <c r="Q126" s="32">
        <v>75894.198999999993</v>
      </c>
      <c r="R126" s="32">
        <v>62136.099000000002</v>
      </c>
      <c r="S126" s="32">
        <v>29187.68</v>
      </c>
      <c r="T126" s="32">
        <v>0</v>
      </c>
      <c r="U126" s="33">
        <f t="shared" si="9"/>
        <v>2173829.9260000004</v>
      </c>
      <c r="V126" s="41"/>
      <c r="W126" s="254"/>
      <c r="X126" s="44"/>
      <c r="Y126" s="44"/>
      <c r="Z126" s="44"/>
      <c r="AA126" s="44"/>
      <c r="AB126" s="44"/>
      <c r="AC126" s="44"/>
      <c r="AD126" s="44"/>
      <c r="AE126" s="44"/>
      <c r="AF126" s="44"/>
      <c r="AG126" s="44"/>
      <c r="AH126" s="44"/>
      <c r="AI126" s="44"/>
      <c r="AJ126" s="44"/>
      <c r="AK126" s="44"/>
      <c r="AL126" s="44"/>
      <c r="AM126" s="44"/>
      <c r="AN126" s="44"/>
      <c r="AO126" s="44"/>
      <c r="AP126" s="44"/>
      <c r="AQ126" s="44"/>
    </row>
    <row r="127" spans="1:43" ht="15">
      <c r="A127" s="967"/>
      <c r="B127" s="256" t="s">
        <v>1100</v>
      </c>
      <c r="C127" s="32">
        <v>0</v>
      </c>
      <c r="D127" s="32">
        <v>0</v>
      </c>
      <c r="E127" s="32">
        <v>0</v>
      </c>
      <c r="F127" s="32">
        <v>3627.24</v>
      </c>
      <c r="G127" s="32">
        <v>27014.962</v>
      </c>
      <c r="H127" s="32">
        <v>87503.221999999994</v>
      </c>
      <c r="I127" s="32">
        <v>122548.326</v>
      </c>
      <c r="J127" s="32">
        <v>140661.375</v>
      </c>
      <c r="K127" s="32">
        <v>94262.33</v>
      </c>
      <c r="L127" s="32">
        <v>45703.141000000003</v>
      </c>
      <c r="M127" s="32">
        <v>36680.822999999997</v>
      </c>
      <c r="N127" s="32">
        <v>22741.163</v>
      </c>
      <c r="O127" s="32">
        <v>16244.037</v>
      </c>
      <c r="P127" s="32">
        <v>12240.404</v>
      </c>
      <c r="Q127" s="32">
        <v>8723.4950000000008</v>
      </c>
      <c r="R127" s="32">
        <v>4950.8149999999996</v>
      </c>
      <c r="S127" s="32">
        <v>1443.86</v>
      </c>
      <c r="T127" s="32">
        <v>493.77</v>
      </c>
      <c r="U127" s="33">
        <f t="shared" si="9"/>
        <v>624838.96299999987</v>
      </c>
      <c r="V127" s="41"/>
      <c r="W127" s="254"/>
      <c r="X127" s="44"/>
      <c r="Y127" s="44"/>
      <c r="Z127" s="44"/>
      <c r="AA127" s="44"/>
      <c r="AB127" s="44"/>
      <c r="AC127" s="44"/>
      <c r="AD127" s="44"/>
      <c r="AE127" s="44"/>
      <c r="AF127" s="44"/>
      <c r="AG127" s="44"/>
      <c r="AH127" s="44"/>
      <c r="AI127" s="44"/>
      <c r="AJ127" s="44"/>
      <c r="AK127" s="44"/>
      <c r="AL127" s="44"/>
      <c r="AM127" s="44"/>
      <c r="AN127" s="44"/>
      <c r="AO127" s="44"/>
      <c r="AP127" s="44"/>
      <c r="AQ127" s="44"/>
    </row>
    <row r="128" spans="1:43" ht="15">
      <c r="A128" s="967"/>
      <c r="B128" s="256" t="s">
        <v>1101</v>
      </c>
      <c r="C128" s="32">
        <v>17703.754000000001</v>
      </c>
      <c r="D128" s="32">
        <v>17929.77</v>
      </c>
      <c r="E128" s="32">
        <v>45447.841</v>
      </c>
      <c r="F128" s="32">
        <v>102825.821</v>
      </c>
      <c r="G128" s="32">
        <v>134114.45300000001</v>
      </c>
      <c r="H128" s="32">
        <v>121461.077</v>
      </c>
      <c r="I128" s="32">
        <v>104928.334</v>
      </c>
      <c r="J128" s="32">
        <v>121009.01</v>
      </c>
      <c r="K128" s="32">
        <v>145017.573</v>
      </c>
      <c r="L128" s="32">
        <v>176530.87700000001</v>
      </c>
      <c r="M128" s="32">
        <v>261108.878</v>
      </c>
      <c r="N128" s="32">
        <v>288708.32799999998</v>
      </c>
      <c r="O128" s="32">
        <v>277961.103</v>
      </c>
      <c r="P128" s="32">
        <v>229805.46400000001</v>
      </c>
      <c r="Q128" s="32">
        <v>214154.34299999999</v>
      </c>
      <c r="R128" s="32">
        <v>145338.84599999999</v>
      </c>
      <c r="S128" s="32">
        <v>208687.55</v>
      </c>
      <c r="T128" s="32">
        <v>0</v>
      </c>
      <c r="U128" s="33">
        <f t="shared" si="9"/>
        <v>2612733.0219999994</v>
      </c>
      <c r="V128" s="41"/>
      <c r="W128" s="254"/>
      <c r="X128" s="44"/>
      <c r="Y128" s="44"/>
      <c r="Z128" s="44"/>
      <c r="AA128" s="44"/>
      <c r="AB128" s="44"/>
      <c r="AC128" s="44"/>
      <c r="AD128" s="44"/>
      <c r="AE128" s="44"/>
      <c r="AF128" s="44"/>
      <c r="AG128" s="44"/>
      <c r="AH128" s="44"/>
      <c r="AI128" s="44"/>
      <c r="AJ128" s="44"/>
      <c r="AK128" s="44"/>
      <c r="AL128" s="44"/>
      <c r="AM128" s="44"/>
      <c r="AN128" s="44"/>
      <c r="AO128" s="44"/>
      <c r="AP128" s="44"/>
      <c r="AQ128" s="44"/>
    </row>
    <row r="129" spans="1:43" ht="6" customHeight="1">
      <c r="A129" s="967"/>
      <c r="B129" s="256"/>
      <c r="C129" s="32"/>
      <c r="D129" s="32"/>
      <c r="E129" s="32"/>
      <c r="F129" s="32"/>
      <c r="G129" s="32"/>
      <c r="H129" s="32"/>
      <c r="I129" s="32"/>
      <c r="J129" s="32"/>
      <c r="K129" s="32"/>
      <c r="L129" s="32"/>
      <c r="M129" s="32"/>
      <c r="N129" s="32"/>
      <c r="O129" s="32"/>
      <c r="P129" s="32"/>
      <c r="Q129" s="32"/>
      <c r="R129" s="32"/>
      <c r="S129" s="32"/>
      <c r="T129" s="32"/>
      <c r="U129" s="33">
        <f t="shared" si="9"/>
        <v>0</v>
      </c>
      <c r="V129" s="41"/>
      <c r="W129" s="254"/>
      <c r="X129" s="44"/>
      <c r="Y129" s="44"/>
      <c r="Z129" s="44"/>
      <c r="AA129" s="44"/>
      <c r="AB129" s="44"/>
      <c r="AC129" s="44"/>
      <c r="AD129" s="44"/>
      <c r="AE129" s="44"/>
      <c r="AF129" s="44"/>
      <c r="AG129" s="44"/>
      <c r="AH129" s="44"/>
      <c r="AI129" s="44"/>
      <c r="AJ129" s="44"/>
      <c r="AK129" s="44"/>
      <c r="AL129" s="44"/>
      <c r="AM129" s="44"/>
      <c r="AN129" s="44"/>
      <c r="AO129" s="44"/>
      <c r="AP129" s="44"/>
      <c r="AQ129" s="44"/>
    </row>
    <row r="130" spans="1:43" ht="15">
      <c r="A130" s="967"/>
      <c r="B130" s="251" t="s">
        <v>1102</v>
      </c>
      <c r="C130" s="352">
        <f>SUM(C131:C136)</f>
        <v>78892.789999999994</v>
      </c>
      <c r="D130" s="352">
        <f t="shared" ref="D130:T130" si="13">SUM(D131:D136)</f>
        <v>15039.8</v>
      </c>
      <c r="E130" s="352">
        <f t="shared" si="13"/>
        <v>10453.219999999999</v>
      </c>
      <c r="F130" s="352">
        <f t="shared" si="13"/>
        <v>26124.520000000004</v>
      </c>
      <c r="G130" s="352">
        <f t="shared" si="13"/>
        <v>37512.379999999997</v>
      </c>
      <c r="H130" s="352">
        <f t="shared" si="13"/>
        <v>53698.69</v>
      </c>
      <c r="I130" s="352">
        <f t="shared" si="13"/>
        <v>53967.869999999995</v>
      </c>
      <c r="J130" s="352">
        <f t="shared" si="13"/>
        <v>64056.640000000007</v>
      </c>
      <c r="K130" s="352">
        <f t="shared" si="13"/>
        <v>78898.37</v>
      </c>
      <c r="L130" s="352">
        <f t="shared" si="13"/>
        <v>83178.349999999991</v>
      </c>
      <c r="M130" s="352">
        <f t="shared" si="13"/>
        <v>104106.78</v>
      </c>
      <c r="N130" s="352">
        <f t="shared" si="13"/>
        <v>145667.46</v>
      </c>
      <c r="O130" s="352">
        <f t="shared" si="13"/>
        <v>181921.77</v>
      </c>
      <c r="P130" s="352">
        <f t="shared" si="13"/>
        <v>276739.52</v>
      </c>
      <c r="Q130" s="352">
        <f t="shared" si="13"/>
        <v>461697.74</v>
      </c>
      <c r="R130" s="352">
        <f t="shared" si="13"/>
        <v>575356.25</v>
      </c>
      <c r="S130" s="352">
        <f t="shared" si="13"/>
        <v>1760414.01</v>
      </c>
      <c r="T130" s="352">
        <f t="shared" si="13"/>
        <v>1239.5</v>
      </c>
      <c r="U130" s="350">
        <f t="shared" si="9"/>
        <v>4008965.66</v>
      </c>
      <c r="V130" s="327"/>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row>
    <row r="131" spans="1:43" ht="15">
      <c r="A131" s="967"/>
      <c r="B131" s="256" t="s">
        <v>1103</v>
      </c>
      <c r="C131" s="32">
        <v>34047.760000000002</v>
      </c>
      <c r="D131" s="32">
        <v>9468.69</v>
      </c>
      <c r="E131" s="32">
        <v>6972.21</v>
      </c>
      <c r="F131" s="32">
        <v>18881.36</v>
      </c>
      <c r="G131" s="32">
        <v>26897.87</v>
      </c>
      <c r="H131" s="32">
        <v>34953.71</v>
      </c>
      <c r="I131" s="32">
        <v>40448.629999999997</v>
      </c>
      <c r="J131" s="32">
        <v>45731.95</v>
      </c>
      <c r="K131" s="32">
        <v>49294.18</v>
      </c>
      <c r="L131" s="32">
        <v>51965.919999999998</v>
      </c>
      <c r="M131" s="32">
        <v>59831.64</v>
      </c>
      <c r="N131" s="32">
        <v>69104.47</v>
      </c>
      <c r="O131" s="32">
        <v>79175.28</v>
      </c>
      <c r="P131" s="32">
        <v>89591.26</v>
      </c>
      <c r="Q131" s="32">
        <v>93809.22</v>
      </c>
      <c r="R131" s="32">
        <v>80703.42</v>
      </c>
      <c r="S131" s="32">
        <v>160810.76</v>
      </c>
      <c r="T131" s="32">
        <v>0</v>
      </c>
      <c r="U131" s="33">
        <f t="shared" si="9"/>
        <v>951688.33000000007</v>
      </c>
      <c r="V131" s="41"/>
      <c r="W131" s="254"/>
      <c r="X131" s="44"/>
      <c r="Y131" s="44"/>
      <c r="Z131" s="44"/>
      <c r="AA131" s="44"/>
      <c r="AB131" s="44"/>
      <c r="AC131" s="44"/>
      <c r="AD131" s="44"/>
      <c r="AE131" s="44"/>
      <c r="AF131" s="44"/>
      <c r="AG131" s="44"/>
      <c r="AH131" s="44"/>
      <c r="AI131" s="44"/>
      <c r="AJ131" s="44"/>
      <c r="AK131" s="44"/>
      <c r="AL131" s="44"/>
      <c r="AM131" s="44"/>
      <c r="AN131" s="44"/>
      <c r="AO131" s="44"/>
      <c r="AP131" s="44"/>
      <c r="AQ131" s="44"/>
    </row>
    <row r="132" spans="1:43" ht="15">
      <c r="A132" s="967"/>
      <c r="B132" s="256" t="s">
        <v>1104</v>
      </c>
      <c r="C132" s="32">
        <v>39904.379999999997</v>
      </c>
      <c r="D132" s="32">
        <v>2682.47</v>
      </c>
      <c r="E132" s="32">
        <v>2412.9</v>
      </c>
      <c r="F132" s="32">
        <v>4173.95</v>
      </c>
      <c r="G132" s="32">
        <v>7003.36</v>
      </c>
      <c r="H132" s="32">
        <v>7248.8</v>
      </c>
      <c r="I132" s="32">
        <v>5997.05</v>
      </c>
      <c r="J132" s="32">
        <v>11849.52</v>
      </c>
      <c r="K132" s="32">
        <v>13412.98</v>
      </c>
      <c r="L132" s="32">
        <v>15901.17</v>
      </c>
      <c r="M132" s="32">
        <v>24894.48</v>
      </c>
      <c r="N132" s="32">
        <v>37491.54</v>
      </c>
      <c r="O132" s="32">
        <v>47477.22</v>
      </c>
      <c r="P132" s="32">
        <v>58656.36</v>
      </c>
      <c r="Q132" s="32">
        <v>75353.929999999993</v>
      </c>
      <c r="R132" s="32">
        <v>85197.3</v>
      </c>
      <c r="S132" s="32">
        <v>178518.26</v>
      </c>
      <c r="T132" s="32">
        <v>0</v>
      </c>
      <c r="U132" s="33">
        <f t="shared" si="9"/>
        <v>618175.66999999993</v>
      </c>
      <c r="V132" s="41"/>
      <c r="W132" s="254"/>
      <c r="X132" s="44"/>
      <c r="Y132" s="44"/>
      <c r="Z132" s="44"/>
      <c r="AA132" s="44"/>
      <c r="AB132" s="44"/>
      <c r="AC132" s="44"/>
      <c r="AD132" s="44"/>
      <c r="AE132" s="44"/>
      <c r="AF132" s="44"/>
      <c r="AG132" s="44"/>
      <c r="AH132" s="44"/>
      <c r="AI132" s="44"/>
      <c r="AJ132" s="44"/>
      <c r="AK132" s="44"/>
      <c r="AL132" s="44"/>
      <c r="AM132" s="44"/>
      <c r="AN132" s="44"/>
      <c r="AO132" s="44"/>
      <c r="AP132" s="44"/>
      <c r="AQ132" s="44"/>
    </row>
    <row r="133" spans="1:43" ht="15">
      <c r="A133" s="967"/>
      <c r="B133" s="256" t="s">
        <v>1105</v>
      </c>
      <c r="C133" s="32">
        <v>0</v>
      </c>
      <c r="D133" s="32">
        <v>0</v>
      </c>
      <c r="E133" s="32">
        <v>0</v>
      </c>
      <c r="F133" s="32">
        <v>1282.02</v>
      </c>
      <c r="G133" s="32">
        <v>1759.05</v>
      </c>
      <c r="H133" s="32">
        <v>9041.32</v>
      </c>
      <c r="I133" s="32">
        <v>3229.19</v>
      </c>
      <c r="J133" s="32">
        <v>3260.87</v>
      </c>
      <c r="K133" s="32">
        <v>12588.65</v>
      </c>
      <c r="L133" s="32">
        <v>11561.45</v>
      </c>
      <c r="M133" s="32">
        <v>14449.42</v>
      </c>
      <c r="N133" s="32">
        <v>30198.560000000001</v>
      </c>
      <c r="O133" s="32">
        <v>26670.32</v>
      </c>
      <c r="P133" s="32">
        <v>26513.29</v>
      </c>
      <c r="Q133" s="32">
        <v>20758.2</v>
      </c>
      <c r="R133" s="32">
        <v>9796.4699999999993</v>
      </c>
      <c r="S133" s="32">
        <v>18518.03</v>
      </c>
      <c r="T133" s="32">
        <v>0</v>
      </c>
      <c r="U133" s="33">
        <f t="shared" si="9"/>
        <v>189626.84000000003</v>
      </c>
      <c r="V133" s="41"/>
      <c r="W133" s="254"/>
      <c r="X133" s="44"/>
      <c r="Y133" s="44"/>
      <c r="Z133" s="44"/>
      <c r="AA133" s="44"/>
      <c r="AB133" s="44"/>
      <c r="AC133" s="44"/>
      <c r="AD133" s="44"/>
      <c r="AE133" s="44"/>
      <c r="AF133" s="44"/>
      <c r="AG133" s="44"/>
      <c r="AH133" s="44"/>
      <c r="AI133" s="44"/>
      <c r="AJ133" s="44"/>
      <c r="AK133" s="44"/>
      <c r="AL133" s="44"/>
      <c r="AM133" s="44"/>
      <c r="AN133" s="44"/>
      <c r="AO133" s="44"/>
      <c r="AP133" s="44"/>
      <c r="AQ133" s="44"/>
    </row>
    <row r="134" spans="1:43" ht="15">
      <c r="A134" s="967"/>
      <c r="B134" s="256" t="s">
        <v>1262</v>
      </c>
      <c r="C134" s="32">
        <v>3.56</v>
      </c>
      <c r="D134" s="32">
        <v>0</v>
      </c>
      <c r="E134" s="32">
        <v>0</v>
      </c>
      <c r="F134" s="32">
        <v>142.4</v>
      </c>
      <c r="G134" s="32">
        <v>0</v>
      </c>
      <c r="H134" s="32">
        <v>0</v>
      </c>
      <c r="I134" s="32">
        <v>1291.8800000000001</v>
      </c>
      <c r="J134" s="32">
        <v>0</v>
      </c>
      <c r="K134" s="32">
        <v>3.56</v>
      </c>
      <c r="L134" s="32">
        <v>14.14</v>
      </c>
      <c r="M134" s="32">
        <v>0</v>
      </c>
      <c r="N134" s="32">
        <v>4315.46</v>
      </c>
      <c r="O134" s="32">
        <v>24519.42</v>
      </c>
      <c r="P134" s="32">
        <v>98438.46</v>
      </c>
      <c r="Q134" s="32">
        <v>266319.94</v>
      </c>
      <c r="R134" s="32">
        <v>395874.43</v>
      </c>
      <c r="S134" s="32">
        <v>1389702.17</v>
      </c>
      <c r="T134" s="32">
        <v>1239.5</v>
      </c>
      <c r="U134" s="33">
        <f t="shared" si="9"/>
        <v>2181864.92</v>
      </c>
      <c r="V134" s="41"/>
      <c r="W134" s="254"/>
      <c r="X134" s="44"/>
      <c r="Y134" s="44"/>
      <c r="Z134" s="44"/>
      <c r="AA134" s="44"/>
      <c r="AB134" s="44"/>
      <c r="AC134" s="44"/>
      <c r="AD134" s="44"/>
      <c r="AE134" s="44"/>
      <c r="AF134" s="44"/>
      <c r="AG134" s="44"/>
      <c r="AH134" s="44"/>
      <c r="AI134" s="44"/>
      <c r="AJ134" s="44"/>
      <c r="AK134" s="44"/>
      <c r="AL134" s="44"/>
      <c r="AM134" s="44"/>
      <c r="AN134" s="44"/>
      <c r="AO134" s="44"/>
      <c r="AP134" s="44"/>
      <c r="AQ134" s="44"/>
    </row>
    <row r="135" spans="1:43" ht="15">
      <c r="A135" s="967"/>
      <c r="B135" s="256" t="s">
        <v>1107</v>
      </c>
      <c r="C135" s="32">
        <v>3221.67</v>
      </c>
      <c r="D135" s="32">
        <v>1415.34</v>
      </c>
      <c r="E135" s="32">
        <v>136.22999999999999</v>
      </c>
      <c r="F135" s="32">
        <v>570.54</v>
      </c>
      <c r="G135" s="32">
        <v>721.38</v>
      </c>
      <c r="H135" s="32">
        <v>830.55</v>
      </c>
      <c r="I135" s="32">
        <v>1253.8499999999999</v>
      </c>
      <c r="J135" s="32">
        <v>1044.3599999999999</v>
      </c>
      <c r="K135" s="32">
        <v>1601.37</v>
      </c>
      <c r="L135" s="32">
        <v>1849.14</v>
      </c>
      <c r="M135" s="32">
        <v>2550.66</v>
      </c>
      <c r="N135" s="32">
        <v>2352.33</v>
      </c>
      <c r="O135" s="32">
        <v>1932.87</v>
      </c>
      <c r="P135" s="32">
        <v>1610.94</v>
      </c>
      <c r="Q135" s="32">
        <v>3567.1</v>
      </c>
      <c r="R135" s="32">
        <v>2520.87</v>
      </c>
      <c r="S135" s="32">
        <v>11129.32</v>
      </c>
      <c r="T135" s="32">
        <v>0</v>
      </c>
      <c r="U135" s="33">
        <f t="shared" si="9"/>
        <v>38308.51999999999</v>
      </c>
      <c r="V135" s="41"/>
      <c r="W135" s="254"/>
      <c r="X135" s="44"/>
      <c r="Y135" s="44"/>
      <c r="Z135" s="44"/>
      <c r="AA135" s="44"/>
      <c r="AB135" s="44"/>
      <c r="AC135" s="44"/>
      <c r="AD135" s="44"/>
      <c r="AE135" s="44"/>
      <c r="AF135" s="44"/>
      <c r="AG135" s="44"/>
      <c r="AH135" s="44"/>
      <c r="AI135" s="44"/>
      <c r="AJ135" s="44"/>
      <c r="AK135" s="44"/>
      <c r="AL135" s="44"/>
      <c r="AM135" s="44"/>
      <c r="AN135" s="44"/>
      <c r="AO135" s="44"/>
      <c r="AP135" s="44"/>
      <c r="AQ135" s="44"/>
    </row>
    <row r="136" spans="1:43" ht="15">
      <c r="A136" s="967"/>
      <c r="B136" s="256" t="s">
        <v>1108</v>
      </c>
      <c r="C136" s="32">
        <v>1715.42</v>
      </c>
      <c r="D136" s="32">
        <v>1473.3</v>
      </c>
      <c r="E136" s="32">
        <v>931.88</v>
      </c>
      <c r="F136" s="32">
        <v>1074.25</v>
      </c>
      <c r="G136" s="32">
        <v>1130.72</v>
      </c>
      <c r="H136" s="32">
        <v>1624.31</v>
      </c>
      <c r="I136" s="32">
        <v>1747.27</v>
      </c>
      <c r="J136" s="32">
        <v>2169.94</v>
      </c>
      <c r="K136" s="32">
        <v>1997.63</v>
      </c>
      <c r="L136" s="32">
        <v>1886.53</v>
      </c>
      <c r="M136" s="32">
        <v>2380.58</v>
      </c>
      <c r="N136" s="32">
        <v>2205.1</v>
      </c>
      <c r="O136" s="32">
        <v>2146.66</v>
      </c>
      <c r="P136" s="32">
        <v>1929.21</v>
      </c>
      <c r="Q136" s="32">
        <v>1889.35</v>
      </c>
      <c r="R136" s="32">
        <v>1263.76</v>
      </c>
      <c r="S136" s="32">
        <v>1735.47</v>
      </c>
      <c r="T136" s="32">
        <v>0</v>
      </c>
      <c r="U136" s="33">
        <f t="shared" si="9"/>
        <v>29301.379999999997</v>
      </c>
      <c r="V136" s="41"/>
      <c r="W136" s="254"/>
      <c r="X136" s="44"/>
      <c r="Y136" s="44"/>
      <c r="Z136" s="44"/>
      <c r="AA136" s="44"/>
      <c r="AB136" s="44"/>
      <c r="AC136" s="44"/>
      <c r="AD136" s="44"/>
      <c r="AE136" s="44"/>
      <c r="AF136" s="44"/>
      <c r="AG136" s="44"/>
      <c r="AH136" s="44"/>
      <c r="AI136" s="44"/>
      <c r="AJ136" s="44"/>
      <c r="AK136" s="44"/>
      <c r="AL136" s="44"/>
      <c r="AM136" s="44"/>
      <c r="AN136" s="44"/>
      <c r="AO136" s="44"/>
      <c r="AP136" s="44"/>
      <c r="AQ136" s="44"/>
    </row>
    <row r="137" spans="1:43" ht="6" customHeight="1">
      <c r="A137" s="967"/>
      <c r="B137" s="256"/>
      <c r="C137" s="32"/>
      <c r="D137" s="32"/>
      <c r="E137" s="32"/>
      <c r="F137" s="32"/>
      <c r="G137" s="32"/>
      <c r="H137" s="32"/>
      <c r="I137" s="32"/>
      <c r="J137" s="32"/>
      <c r="K137" s="32"/>
      <c r="L137" s="32"/>
      <c r="M137" s="32"/>
      <c r="N137" s="32"/>
      <c r="O137" s="32"/>
      <c r="P137" s="32"/>
      <c r="Q137" s="32"/>
      <c r="R137" s="32"/>
      <c r="S137" s="32"/>
      <c r="T137" s="32"/>
      <c r="U137" s="33">
        <f t="shared" si="9"/>
        <v>0</v>
      </c>
      <c r="V137" s="41"/>
      <c r="W137" s="254"/>
      <c r="X137" s="44"/>
      <c r="Y137" s="44"/>
      <c r="Z137" s="44"/>
      <c r="AA137" s="44"/>
      <c r="AB137" s="44"/>
      <c r="AC137" s="44"/>
      <c r="AD137" s="44"/>
      <c r="AE137" s="44"/>
      <c r="AF137" s="44"/>
      <c r="AG137" s="44"/>
      <c r="AH137" s="44"/>
      <c r="AI137" s="44"/>
      <c r="AJ137" s="44"/>
      <c r="AK137" s="44"/>
      <c r="AL137" s="44"/>
      <c r="AM137" s="44"/>
      <c r="AN137" s="44"/>
      <c r="AO137" s="44"/>
      <c r="AP137" s="44"/>
      <c r="AQ137" s="44"/>
    </row>
    <row r="138" spans="1:43" ht="15">
      <c r="A138" s="967"/>
      <c r="B138" s="251" t="s">
        <v>1109</v>
      </c>
      <c r="C138" s="352">
        <f>SUM(C139:C146)</f>
        <v>2834267.9099999997</v>
      </c>
      <c r="D138" s="352">
        <f t="shared" ref="D138:T138" si="14">SUM(D139:D146)</f>
        <v>2917735.08</v>
      </c>
      <c r="E138" s="352">
        <f t="shared" si="14"/>
        <v>1008021.9199999999</v>
      </c>
      <c r="F138" s="352">
        <f t="shared" si="14"/>
        <v>4159132.06</v>
      </c>
      <c r="G138" s="352">
        <f t="shared" si="14"/>
        <v>15078110.75</v>
      </c>
      <c r="H138" s="352">
        <f t="shared" si="14"/>
        <v>25713439.319999997</v>
      </c>
      <c r="I138" s="352">
        <f t="shared" si="14"/>
        <v>23841535.289999999</v>
      </c>
      <c r="J138" s="352">
        <f t="shared" si="14"/>
        <v>16833056.84</v>
      </c>
      <c r="K138" s="352">
        <f t="shared" si="14"/>
        <v>10135220.220000001</v>
      </c>
      <c r="L138" s="352">
        <f t="shared" si="14"/>
        <v>8728394.7299999986</v>
      </c>
      <c r="M138" s="352">
        <f t="shared" si="14"/>
        <v>11229223.699999999</v>
      </c>
      <c r="N138" s="352">
        <f t="shared" si="14"/>
        <v>12525373.514000002</v>
      </c>
      <c r="O138" s="352">
        <f t="shared" si="14"/>
        <v>12802803.166999999</v>
      </c>
      <c r="P138" s="352">
        <f t="shared" si="14"/>
        <v>13082848.978000002</v>
      </c>
      <c r="Q138" s="352">
        <f t="shared" si="14"/>
        <v>12158257.367999999</v>
      </c>
      <c r="R138" s="352">
        <f t="shared" si="14"/>
        <v>9827072.7800000012</v>
      </c>
      <c r="S138" s="352">
        <f t="shared" si="14"/>
        <v>15350624.202</v>
      </c>
      <c r="T138" s="352">
        <f t="shared" si="14"/>
        <v>0</v>
      </c>
      <c r="U138" s="350">
        <f>SUM(C138:T138)</f>
        <v>198225117.829</v>
      </c>
      <c r="V138" s="327"/>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row>
    <row r="139" spans="1:43" ht="15">
      <c r="A139" s="967"/>
      <c r="B139" s="256" t="s">
        <v>1110</v>
      </c>
      <c r="C139" s="32">
        <v>10712.97</v>
      </c>
      <c r="D139" s="32">
        <v>7260.38</v>
      </c>
      <c r="E139" s="32">
        <v>3709.78</v>
      </c>
      <c r="F139" s="32">
        <v>4352.8999999999996</v>
      </c>
      <c r="G139" s="32">
        <v>4474.8500000000004</v>
      </c>
      <c r="H139" s="32">
        <v>6742.29</v>
      </c>
      <c r="I139" s="32">
        <v>5891.56</v>
      </c>
      <c r="J139" s="32">
        <v>7044.42</v>
      </c>
      <c r="K139" s="32">
        <v>7835.78</v>
      </c>
      <c r="L139" s="32">
        <v>8823.4500000000007</v>
      </c>
      <c r="M139" s="32">
        <v>12284.36</v>
      </c>
      <c r="N139" s="32">
        <v>15053.41</v>
      </c>
      <c r="O139" s="32">
        <v>15657.96</v>
      </c>
      <c r="P139" s="32">
        <v>17200.73</v>
      </c>
      <c r="Q139" s="32">
        <v>14440.84</v>
      </c>
      <c r="R139" s="32">
        <v>12361.23</v>
      </c>
      <c r="S139" s="32">
        <v>16140.88</v>
      </c>
      <c r="T139" s="32">
        <v>0</v>
      </c>
      <c r="U139" s="33">
        <f t="shared" si="9"/>
        <v>169987.79</v>
      </c>
      <c r="V139" s="41"/>
      <c r="W139" s="254"/>
      <c r="X139" s="44"/>
      <c r="Y139" s="44"/>
      <c r="Z139" s="44"/>
      <c r="AA139" s="44"/>
      <c r="AB139" s="44"/>
      <c r="AC139" s="44"/>
      <c r="AD139" s="44"/>
      <c r="AE139" s="44"/>
      <c r="AF139" s="44"/>
      <c r="AG139" s="44"/>
      <c r="AH139" s="44"/>
      <c r="AI139" s="44"/>
      <c r="AJ139" s="44"/>
      <c r="AK139" s="44"/>
      <c r="AL139" s="44"/>
      <c r="AM139" s="44"/>
      <c r="AN139" s="44"/>
      <c r="AO139" s="44"/>
      <c r="AP139" s="44"/>
      <c r="AQ139" s="44"/>
    </row>
    <row r="140" spans="1:43" ht="15">
      <c r="A140" s="967"/>
      <c r="B140" s="256" t="s">
        <v>1248</v>
      </c>
      <c r="C140" s="32">
        <v>29355.15</v>
      </c>
      <c r="D140" s="32">
        <v>46299.7</v>
      </c>
      <c r="E140" s="32">
        <v>42932.44</v>
      </c>
      <c r="F140" s="32">
        <v>26977.84</v>
      </c>
      <c r="G140" s="32">
        <v>22366.44</v>
      </c>
      <c r="H140" s="32">
        <v>25576.59</v>
      </c>
      <c r="I140" s="32">
        <v>31381.73</v>
      </c>
      <c r="J140" s="32">
        <v>37204.949999999997</v>
      </c>
      <c r="K140" s="32">
        <v>63835.24</v>
      </c>
      <c r="L140" s="32">
        <v>89708.84</v>
      </c>
      <c r="M140" s="32">
        <v>167177.31</v>
      </c>
      <c r="N140" s="32">
        <v>1256664.094</v>
      </c>
      <c r="O140" s="32">
        <v>1721568.8870000001</v>
      </c>
      <c r="P140" s="32">
        <v>1928469.608</v>
      </c>
      <c r="Q140" s="32">
        <v>1826470.298</v>
      </c>
      <c r="R140" s="32">
        <v>1439014.22</v>
      </c>
      <c r="S140" s="32">
        <v>1672792.9820000001</v>
      </c>
      <c r="T140" s="32">
        <v>0</v>
      </c>
      <c r="U140" s="33">
        <f t="shared" si="9"/>
        <v>10427796.319000002</v>
      </c>
      <c r="V140" s="41"/>
      <c r="W140" s="254"/>
      <c r="X140" s="44"/>
      <c r="Y140" s="44"/>
      <c r="Z140" s="44"/>
      <c r="AA140" s="44"/>
      <c r="AB140" s="44"/>
      <c r="AC140" s="44"/>
      <c r="AD140" s="44"/>
      <c r="AE140" s="44"/>
      <c r="AF140" s="44"/>
      <c r="AG140" s="44"/>
      <c r="AH140" s="44"/>
      <c r="AI140" s="44"/>
      <c r="AJ140" s="44"/>
      <c r="AK140" s="44"/>
      <c r="AL140" s="44"/>
      <c r="AM140" s="44"/>
      <c r="AN140" s="44"/>
      <c r="AO140" s="44"/>
      <c r="AP140" s="44"/>
      <c r="AQ140" s="44"/>
    </row>
    <row r="141" spans="1:43" ht="15">
      <c r="A141" s="967"/>
      <c r="B141" s="256" t="s">
        <v>1249</v>
      </c>
      <c r="C141" s="32">
        <v>0</v>
      </c>
      <c r="D141" s="32">
        <v>0</v>
      </c>
      <c r="E141" s="32">
        <v>0</v>
      </c>
      <c r="F141" s="32">
        <v>0</v>
      </c>
      <c r="G141" s="32">
        <v>0</v>
      </c>
      <c r="H141" s="32">
        <v>0</v>
      </c>
      <c r="I141" s="32">
        <v>10.25</v>
      </c>
      <c r="J141" s="32">
        <v>0</v>
      </c>
      <c r="K141" s="32">
        <v>0</v>
      </c>
      <c r="L141" s="32">
        <v>0</v>
      </c>
      <c r="M141" s="32">
        <v>0</v>
      </c>
      <c r="N141" s="32">
        <v>56.18</v>
      </c>
      <c r="O141" s="32">
        <v>42.03</v>
      </c>
      <c r="P141" s="32">
        <v>88.91</v>
      </c>
      <c r="Q141" s="32">
        <v>60.85</v>
      </c>
      <c r="R141" s="32">
        <v>0</v>
      </c>
      <c r="S141" s="32">
        <v>51.09</v>
      </c>
      <c r="T141" s="32">
        <v>0</v>
      </c>
      <c r="U141" s="33">
        <f t="shared" si="9"/>
        <v>309.31000000000006</v>
      </c>
      <c r="V141" s="41"/>
      <c r="W141" s="254"/>
      <c r="X141" s="44"/>
      <c r="Y141" s="44"/>
      <c r="Z141" s="44"/>
      <c r="AA141" s="44"/>
      <c r="AB141" s="44"/>
      <c r="AC141" s="44"/>
      <c r="AD141" s="44"/>
      <c r="AE141" s="44"/>
      <c r="AF141" s="44"/>
      <c r="AG141" s="44"/>
      <c r="AH141" s="44"/>
      <c r="AI141" s="44"/>
      <c r="AJ141" s="44"/>
      <c r="AK141" s="44"/>
      <c r="AL141" s="44"/>
      <c r="AM141" s="44"/>
      <c r="AN141" s="44"/>
      <c r="AO141" s="44"/>
      <c r="AP141" s="44"/>
      <c r="AQ141" s="44"/>
    </row>
    <row r="142" spans="1:43" ht="15">
      <c r="A142" s="967"/>
      <c r="B142" s="256" t="s">
        <v>1113</v>
      </c>
      <c r="C142" s="32">
        <v>208.03</v>
      </c>
      <c r="D142" s="32">
        <v>0</v>
      </c>
      <c r="E142" s="32">
        <v>0</v>
      </c>
      <c r="F142" s="32">
        <v>0</v>
      </c>
      <c r="G142" s="32">
        <v>0</v>
      </c>
      <c r="H142" s="32">
        <v>0</v>
      </c>
      <c r="I142" s="32">
        <v>1.52</v>
      </c>
      <c r="J142" s="32">
        <v>0</v>
      </c>
      <c r="K142" s="32">
        <v>0</v>
      </c>
      <c r="L142" s="32">
        <v>0</v>
      </c>
      <c r="M142" s="32">
        <v>0</v>
      </c>
      <c r="N142" s="32">
        <v>0</v>
      </c>
      <c r="O142" s="32">
        <v>0</v>
      </c>
      <c r="P142" s="32">
        <v>0</v>
      </c>
      <c r="Q142" s="32">
        <v>0</v>
      </c>
      <c r="R142" s="32">
        <v>0</v>
      </c>
      <c r="S142" s="32">
        <v>0</v>
      </c>
      <c r="T142" s="32">
        <v>0</v>
      </c>
      <c r="U142" s="33">
        <f t="shared" si="9"/>
        <v>209.55</v>
      </c>
      <c r="V142" s="41"/>
      <c r="W142" s="254"/>
      <c r="X142" s="44"/>
      <c r="Y142" s="44"/>
      <c r="Z142" s="44"/>
      <c r="AA142" s="44"/>
      <c r="AB142" s="44"/>
      <c r="AC142" s="44"/>
      <c r="AD142" s="44"/>
      <c r="AE142" s="44"/>
      <c r="AF142" s="44"/>
      <c r="AG142" s="44"/>
      <c r="AH142" s="44"/>
      <c r="AI142" s="44"/>
      <c r="AJ142" s="44"/>
      <c r="AK142" s="44"/>
      <c r="AL142" s="44"/>
      <c r="AM142" s="44"/>
      <c r="AN142" s="44"/>
      <c r="AO142" s="44"/>
      <c r="AP142" s="44"/>
      <c r="AQ142" s="44"/>
    </row>
    <row r="143" spans="1:43" ht="15">
      <c r="A143" s="967"/>
      <c r="B143" s="256" t="s">
        <v>1263</v>
      </c>
      <c r="C143" s="32">
        <v>0</v>
      </c>
      <c r="D143" s="32">
        <v>0</v>
      </c>
      <c r="E143" s="32">
        <v>0</v>
      </c>
      <c r="F143" s="32">
        <v>574.91999999999996</v>
      </c>
      <c r="G143" s="32">
        <v>3618.78</v>
      </c>
      <c r="H143" s="32">
        <v>10258.57</v>
      </c>
      <c r="I143" s="32">
        <v>17788.849999999999</v>
      </c>
      <c r="J143" s="32">
        <v>18746.82</v>
      </c>
      <c r="K143" s="32">
        <v>8015.31</v>
      </c>
      <c r="L143" s="32">
        <v>507.31</v>
      </c>
      <c r="M143" s="32">
        <v>255.52</v>
      </c>
      <c r="N143" s="32">
        <v>0</v>
      </c>
      <c r="O143" s="32">
        <v>0</v>
      </c>
      <c r="P143" s="32">
        <v>0</v>
      </c>
      <c r="Q143" s="32">
        <v>0</v>
      </c>
      <c r="R143" s="32">
        <v>0</v>
      </c>
      <c r="S143" s="32">
        <v>0</v>
      </c>
      <c r="T143" s="32">
        <v>0</v>
      </c>
      <c r="U143" s="33">
        <f t="shared" si="9"/>
        <v>59766.079999999994</v>
      </c>
      <c r="V143" s="41"/>
      <c r="W143" s="254"/>
      <c r="X143" s="44"/>
      <c r="Y143" s="44"/>
      <c r="Z143" s="44"/>
      <c r="AA143" s="44"/>
      <c r="AB143" s="44"/>
      <c r="AC143" s="44"/>
      <c r="AD143" s="44"/>
      <c r="AE143" s="44"/>
      <c r="AF143" s="44"/>
      <c r="AG143" s="44"/>
      <c r="AH143" s="44"/>
      <c r="AI143" s="44"/>
      <c r="AJ143" s="44"/>
      <c r="AK143" s="44"/>
      <c r="AL143" s="44"/>
      <c r="AM143" s="44"/>
      <c r="AN143" s="44"/>
      <c r="AO143" s="44"/>
      <c r="AP143" s="44"/>
      <c r="AQ143" s="44"/>
    </row>
    <row r="144" spans="1:43" ht="15">
      <c r="A144" s="967"/>
      <c r="B144" s="256" t="s">
        <v>1115</v>
      </c>
      <c r="C144" s="32">
        <v>2191772.23</v>
      </c>
      <c r="D144" s="32">
        <v>2654429.34</v>
      </c>
      <c r="E144" s="32">
        <v>852916.83</v>
      </c>
      <c r="F144" s="32">
        <v>3897294.17</v>
      </c>
      <c r="G144" s="32">
        <v>14506984.949999999</v>
      </c>
      <c r="H144" s="32">
        <v>24949334.129999999</v>
      </c>
      <c r="I144" s="32">
        <v>23029184.370000001</v>
      </c>
      <c r="J144" s="32">
        <v>15973670.890000001</v>
      </c>
      <c r="K144" s="32">
        <v>9059727.1400000006</v>
      </c>
      <c r="L144" s="32">
        <v>7537610.3499999996</v>
      </c>
      <c r="M144" s="32">
        <v>9361724.0199999996</v>
      </c>
      <c r="N144" s="32">
        <v>9023956.2100000009</v>
      </c>
      <c r="O144" s="32">
        <v>8344596.5099999998</v>
      </c>
      <c r="P144" s="32">
        <v>7765554.6900000004</v>
      </c>
      <c r="Q144" s="32">
        <v>6453576.8099999996</v>
      </c>
      <c r="R144" s="32">
        <v>4762435.1900000004</v>
      </c>
      <c r="S144" s="32">
        <v>4508214.59</v>
      </c>
      <c r="T144" s="32">
        <v>0</v>
      </c>
      <c r="U144" s="33">
        <f t="shared" si="9"/>
        <v>154872982.42000002</v>
      </c>
      <c r="V144" s="41"/>
      <c r="W144" s="254"/>
      <c r="X144" s="44"/>
      <c r="Y144" s="44"/>
      <c r="Z144" s="44"/>
      <c r="AA144" s="44"/>
      <c r="AB144" s="44"/>
      <c r="AC144" s="44"/>
      <c r="AD144" s="44"/>
      <c r="AE144" s="44"/>
      <c r="AF144" s="44"/>
      <c r="AG144" s="44"/>
      <c r="AH144" s="44"/>
      <c r="AI144" s="44"/>
      <c r="AJ144" s="44"/>
      <c r="AK144" s="44"/>
      <c r="AL144" s="44"/>
      <c r="AM144" s="44"/>
      <c r="AN144" s="44"/>
      <c r="AO144" s="44"/>
      <c r="AP144" s="44"/>
      <c r="AQ144" s="44"/>
    </row>
    <row r="145" spans="1:43" ht="15">
      <c r="A145" s="967"/>
      <c r="B145" s="256" t="s">
        <v>1117</v>
      </c>
      <c r="C145" s="32">
        <v>577579.56999999995</v>
      </c>
      <c r="D145" s="32">
        <v>175381.74</v>
      </c>
      <c r="E145" s="32">
        <v>58341.5</v>
      </c>
      <c r="F145" s="32">
        <v>156691.59</v>
      </c>
      <c r="G145" s="32">
        <v>431451.14</v>
      </c>
      <c r="H145" s="32">
        <v>587678.91</v>
      </c>
      <c r="I145" s="32">
        <v>629855.54</v>
      </c>
      <c r="J145" s="32">
        <v>683726.35</v>
      </c>
      <c r="K145" s="32">
        <v>898102.47</v>
      </c>
      <c r="L145" s="32">
        <v>1000888.83</v>
      </c>
      <c r="M145" s="32">
        <v>1595409.22</v>
      </c>
      <c r="N145" s="32">
        <v>2135283.14</v>
      </c>
      <c r="O145" s="32">
        <v>2616810.59</v>
      </c>
      <c r="P145" s="32">
        <v>3229028.33</v>
      </c>
      <c r="Q145" s="32">
        <v>3741282.92</v>
      </c>
      <c r="R145" s="32">
        <v>3504137.23</v>
      </c>
      <c r="S145" s="32">
        <v>8835829.0099999998</v>
      </c>
      <c r="T145" s="32">
        <v>0</v>
      </c>
      <c r="U145" s="33">
        <f>SUM(C145:T145)</f>
        <v>30857478.079999998</v>
      </c>
      <c r="V145" s="41"/>
      <c r="W145" s="254"/>
      <c r="X145" s="44"/>
      <c r="Y145" s="44"/>
      <c r="Z145" s="44"/>
      <c r="AA145" s="44"/>
      <c r="AB145" s="44"/>
      <c r="AC145" s="44"/>
      <c r="AD145" s="44"/>
      <c r="AE145" s="44"/>
      <c r="AF145" s="44"/>
      <c r="AG145" s="44"/>
      <c r="AH145" s="44"/>
      <c r="AI145" s="44"/>
      <c r="AJ145" s="44"/>
      <c r="AK145" s="44"/>
      <c r="AL145" s="44"/>
      <c r="AM145" s="44"/>
      <c r="AN145" s="44"/>
      <c r="AO145" s="44"/>
      <c r="AP145" s="44"/>
      <c r="AQ145" s="44"/>
    </row>
    <row r="146" spans="1:43" ht="15">
      <c r="A146" s="967"/>
      <c r="B146" s="256" t="s">
        <v>1116</v>
      </c>
      <c r="C146" s="32">
        <v>24639.96</v>
      </c>
      <c r="D146" s="32">
        <v>34363.919999999998</v>
      </c>
      <c r="E146" s="32">
        <v>50121.37</v>
      </c>
      <c r="F146" s="32">
        <v>73240.639999999999</v>
      </c>
      <c r="G146" s="32">
        <v>109214.59</v>
      </c>
      <c r="H146" s="32">
        <v>133848.82999999999</v>
      </c>
      <c r="I146" s="32">
        <v>127421.47</v>
      </c>
      <c r="J146" s="32">
        <v>112663.41</v>
      </c>
      <c r="K146" s="32">
        <v>97704.28</v>
      </c>
      <c r="L146" s="32">
        <v>90855.95</v>
      </c>
      <c r="M146" s="32">
        <v>92373.27</v>
      </c>
      <c r="N146" s="32">
        <v>94360.48</v>
      </c>
      <c r="O146" s="32">
        <v>104127.19</v>
      </c>
      <c r="P146" s="32">
        <v>142506.71</v>
      </c>
      <c r="Q146" s="32">
        <v>122425.65</v>
      </c>
      <c r="R146" s="32">
        <v>109124.91</v>
      </c>
      <c r="S146" s="32">
        <v>317595.65000000002</v>
      </c>
      <c r="T146" s="32">
        <v>0</v>
      </c>
      <c r="U146" s="33">
        <f>SUM(C146:T146)</f>
        <v>1836588.2799999998</v>
      </c>
      <c r="V146" s="41"/>
      <c r="W146" s="254"/>
      <c r="X146" s="44"/>
      <c r="Y146" s="44"/>
      <c r="Z146" s="44"/>
      <c r="AA146" s="44"/>
      <c r="AB146" s="44"/>
      <c r="AC146" s="44"/>
      <c r="AD146" s="44"/>
      <c r="AE146" s="44"/>
      <c r="AF146" s="44"/>
      <c r="AG146" s="44"/>
      <c r="AH146" s="44"/>
      <c r="AI146" s="44"/>
      <c r="AJ146" s="44"/>
      <c r="AK146" s="44"/>
      <c r="AL146" s="44"/>
      <c r="AM146" s="44"/>
      <c r="AN146" s="44"/>
      <c r="AO146" s="44"/>
      <c r="AP146" s="44"/>
      <c r="AQ146" s="44"/>
    </row>
    <row r="147" spans="1:43" ht="5.25" customHeight="1">
      <c r="A147" s="456"/>
      <c r="B147" s="373"/>
      <c r="C147" s="70"/>
      <c r="D147" s="70"/>
      <c r="E147" s="70"/>
      <c r="F147" s="70"/>
      <c r="G147" s="70"/>
      <c r="H147" s="70"/>
      <c r="I147" s="70"/>
      <c r="J147" s="70"/>
      <c r="K147" s="70"/>
      <c r="L147" s="70"/>
      <c r="M147" s="70"/>
      <c r="N147" s="70"/>
      <c r="O147" s="70"/>
      <c r="P147" s="70"/>
      <c r="Q147" s="70"/>
      <c r="R147" s="70"/>
      <c r="S147" s="70"/>
      <c r="T147" s="70"/>
      <c r="U147" s="458">
        <f t="shared" si="9"/>
        <v>0</v>
      </c>
      <c r="W147" s="254"/>
      <c r="X147" s="44"/>
      <c r="Y147" s="44"/>
      <c r="Z147" s="44"/>
      <c r="AA147" s="44"/>
      <c r="AB147" s="44"/>
      <c r="AC147" s="44"/>
      <c r="AD147" s="44"/>
      <c r="AE147" s="44"/>
      <c r="AF147" s="44"/>
      <c r="AG147" s="44"/>
      <c r="AH147" s="44"/>
      <c r="AI147" s="44"/>
      <c r="AJ147" s="44"/>
      <c r="AK147" s="44"/>
      <c r="AL147" s="44"/>
      <c r="AM147" s="44"/>
      <c r="AN147" s="44"/>
      <c r="AO147" s="44"/>
      <c r="AP147" s="44"/>
      <c r="AQ147" s="44"/>
    </row>
    <row r="148" spans="1:43" ht="15">
      <c r="A148" s="439"/>
      <c r="B148" s="295" t="s">
        <v>26</v>
      </c>
      <c r="C148" s="350">
        <f>+C138+C130+C113+C93+C88+C83</f>
        <v>35789135.218999997</v>
      </c>
      <c r="D148" s="350">
        <f t="shared" ref="D148:T148" si="15">+D138+D130+D113+D93+D88+D83</f>
        <v>20674388.615000002</v>
      </c>
      <c r="E148" s="350">
        <f t="shared" si="15"/>
        <v>15598907.091</v>
      </c>
      <c r="F148" s="350">
        <f t="shared" si="15"/>
        <v>26140476.859999999</v>
      </c>
      <c r="G148" s="350">
        <f t="shared" si="15"/>
        <v>46839112.895000003</v>
      </c>
      <c r="H148" s="350">
        <f t="shared" si="15"/>
        <v>66553429.167999998</v>
      </c>
      <c r="I148" s="350">
        <f t="shared" si="15"/>
        <v>62000029.517999999</v>
      </c>
      <c r="J148" s="350">
        <f t="shared" si="15"/>
        <v>53835594.620000005</v>
      </c>
      <c r="K148" s="350">
        <f t="shared" si="15"/>
        <v>46319028.524000004</v>
      </c>
      <c r="L148" s="350">
        <f t="shared" si="15"/>
        <v>47745048.425999992</v>
      </c>
      <c r="M148" s="350">
        <f t="shared" si="15"/>
        <v>55684202.511000007</v>
      </c>
      <c r="N148" s="350">
        <f t="shared" si="15"/>
        <v>56297190.619000003</v>
      </c>
      <c r="O148" s="350">
        <f t="shared" si="15"/>
        <v>55070866.316999994</v>
      </c>
      <c r="P148" s="350">
        <f t="shared" si="15"/>
        <v>54841102.622999996</v>
      </c>
      <c r="Q148" s="350">
        <f t="shared" si="15"/>
        <v>50354969.178999998</v>
      </c>
      <c r="R148" s="350">
        <f t="shared" si="15"/>
        <v>39027122.273000002</v>
      </c>
      <c r="S148" s="350">
        <f t="shared" si="15"/>
        <v>53230586.008000001</v>
      </c>
      <c r="T148" s="350">
        <f t="shared" si="15"/>
        <v>3008.4459999999999</v>
      </c>
      <c r="U148" s="350">
        <f>SUM(C148:T148)</f>
        <v>786004198.91200006</v>
      </c>
      <c r="V148" s="4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row>
    <row r="149" spans="1:43">
      <c r="W149" s="44"/>
      <c r="X149" s="41"/>
      <c r="Y149" s="41"/>
      <c r="Z149" s="41"/>
      <c r="AA149" s="41"/>
      <c r="AB149" s="41"/>
      <c r="AC149" s="41"/>
      <c r="AD149" s="41"/>
      <c r="AE149" s="41"/>
      <c r="AF149" s="41"/>
      <c r="AG149" s="41"/>
      <c r="AH149" s="41"/>
      <c r="AI149" s="41"/>
      <c r="AJ149" s="41"/>
      <c r="AK149" s="41"/>
      <c r="AL149" s="41"/>
      <c r="AM149" s="41"/>
      <c r="AN149" s="41"/>
      <c r="AO149" s="41"/>
      <c r="AP149" s="41"/>
      <c r="AQ149" s="41"/>
    </row>
    <row r="150" spans="1:43">
      <c r="A150" s="272" t="s">
        <v>845</v>
      </c>
      <c r="X150" s="41"/>
      <c r="Y150" s="41"/>
      <c r="Z150" s="41"/>
      <c r="AA150" s="41"/>
      <c r="AB150" s="41"/>
      <c r="AC150" s="41"/>
      <c r="AD150" s="41"/>
      <c r="AE150" s="41"/>
      <c r="AF150" s="41"/>
      <c r="AG150" s="41"/>
      <c r="AH150" s="41"/>
      <c r="AI150" s="41"/>
      <c r="AJ150" s="41"/>
      <c r="AK150" s="41"/>
      <c r="AL150" s="41"/>
      <c r="AM150" s="41"/>
      <c r="AN150" s="41"/>
      <c r="AO150" s="41">
        <f>+AO149-AO148</f>
        <v>0</v>
      </c>
      <c r="AP150" s="41">
        <f>+AP149-AP148</f>
        <v>0</v>
      </c>
    </row>
    <row r="151" spans="1:43">
      <c r="A151" s="5" t="s">
        <v>1665</v>
      </c>
      <c r="B151" s="459"/>
    </row>
    <row r="152" spans="1:43" ht="14.25" customHeight="1"/>
  </sheetData>
  <mergeCells count="19">
    <mergeCell ref="A79:U79"/>
    <mergeCell ref="A1:U1"/>
    <mergeCell ref="A2:U2"/>
    <mergeCell ref="A3:U3"/>
    <mergeCell ref="A4:U4"/>
    <mergeCell ref="A6:A7"/>
    <mergeCell ref="B6:B7"/>
    <mergeCell ref="C6:S6"/>
    <mergeCell ref="U6:U7"/>
    <mergeCell ref="A8:A71"/>
    <mergeCell ref="A75:U75"/>
    <mergeCell ref="A76:U76"/>
    <mergeCell ref="A77:U77"/>
    <mergeCell ref="A78:U78"/>
    <mergeCell ref="A81:A82"/>
    <mergeCell ref="B81:B82"/>
    <mergeCell ref="C81:S81"/>
    <mergeCell ref="U81:U82"/>
    <mergeCell ref="A83:A146"/>
  </mergeCells>
  <hyperlinks>
    <hyperlink ref="B1:U1" location="'Seccion D MLE'!A4" display="TABLA D04A1"/>
    <hyperlink ref="B75:U75" location="'Seccion D MLE'!A4" display="TABLA D04A2"/>
    <hyperlink ref="A1:U1" location="'Sección D'!A1" display="TABLA D05c1 01"/>
    <hyperlink ref="A75:U75" location="'Sección D'!A1" display="TABLA D05c2 01"/>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K155"/>
  <sheetViews>
    <sheetView showGridLines="0" zoomScale="90" zoomScaleNormal="90" workbookViewId="0">
      <selection sqref="A1:O1"/>
    </sheetView>
  </sheetViews>
  <sheetFormatPr baseColWidth="10" defaultColWidth="11.42578125" defaultRowHeight="14.25"/>
  <cols>
    <col min="1" max="1" width="8.140625" style="27" customWidth="1"/>
    <col min="2" max="2" width="48.140625" style="27" customWidth="1"/>
    <col min="3" max="3" width="16.85546875" style="27" bestFit="1" customWidth="1"/>
    <col min="4" max="5" width="15.85546875" style="27" bestFit="1" customWidth="1"/>
    <col min="6" max="6" width="16.42578125" style="27" bestFit="1" customWidth="1"/>
    <col min="7" max="7" width="17.28515625" style="27" bestFit="1" customWidth="1"/>
    <col min="8" max="9" width="16.85546875" style="27" bestFit="1" customWidth="1"/>
    <col min="10" max="10" width="17.28515625" style="27" bestFit="1" customWidth="1"/>
    <col min="11" max="11" width="16.42578125" style="27" bestFit="1" customWidth="1"/>
    <col min="12" max="12" width="17.28515625" style="27" bestFit="1" customWidth="1"/>
    <col min="13" max="14" width="16.85546875" style="27" bestFit="1" customWidth="1"/>
    <col min="15" max="15" width="18.28515625" style="27" bestFit="1" customWidth="1"/>
    <col min="16" max="16" width="13.5703125" style="27" bestFit="1" customWidth="1"/>
    <col min="17" max="17" width="48.28515625" style="27" bestFit="1" customWidth="1"/>
    <col min="18" max="18" width="19" style="27" bestFit="1" customWidth="1"/>
    <col min="19" max="21" width="17.7109375" style="27" bestFit="1" customWidth="1"/>
    <col min="22" max="35" width="19" style="27" bestFit="1" customWidth="1"/>
    <col min="36" max="36" width="16.140625" style="27" bestFit="1" customWidth="1"/>
    <col min="37" max="37" width="20" style="27" bestFit="1" customWidth="1"/>
    <col min="38" max="16384" width="11.42578125" style="27"/>
  </cols>
  <sheetData>
    <row r="1" spans="1:18" ht="15">
      <c r="A1" s="881" t="s">
        <v>1321</v>
      </c>
      <c r="B1" s="881"/>
      <c r="C1" s="881"/>
      <c r="D1" s="881"/>
      <c r="E1" s="881"/>
      <c r="F1" s="881"/>
      <c r="G1" s="881"/>
      <c r="H1" s="881"/>
      <c r="I1" s="881"/>
      <c r="J1" s="881"/>
      <c r="K1" s="881"/>
      <c r="L1" s="881"/>
      <c r="M1" s="881"/>
      <c r="N1" s="881"/>
      <c r="O1" s="881"/>
    </row>
    <row r="2" spans="1:18">
      <c r="A2" s="912" t="s">
        <v>1265</v>
      </c>
      <c r="B2" s="912"/>
      <c r="C2" s="912"/>
      <c r="D2" s="912"/>
      <c r="E2" s="912"/>
      <c r="F2" s="912"/>
      <c r="G2" s="912"/>
      <c r="H2" s="912"/>
      <c r="I2" s="912"/>
      <c r="J2" s="912"/>
      <c r="K2" s="912"/>
      <c r="L2" s="912"/>
      <c r="M2" s="912"/>
      <c r="N2" s="912"/>
      <c r="O2" s="912"/>
    </row>
    <row r="3" spans="1:18">
      <c r="A3" s="913" t="s">
        <v>1239</v>
      </c>
      <c r="B3" s="913"/>
      <c r="C3" s="913"/>
      <c r="D3" s="913"/>
      <c r="E3" s="913"/>
      <c r="F3" s="913"/>
      <c r="G3" s="913"/>
      <c r="H3" s="913"/>
      <c r="I3" s="913"/>
      <c r="J3" s="913"/>
      <c r="K3" s="913"/>
      <c r="L3" s="913"/>
      <c r="M3" s="913"/>
      <c r="N3" s="913"/>
      <c r="O3" s="913"/>
    </row>
    <row r="4" spans="1:18">
      <c r="A4" s="913" t="s">
        <v>1609</v>
      </c>
      <c r="B4" s="913"/>
      <c r="C4" s="913"/>
      <c r="D4" s="913"/>
      <c r="E4" s="913"/>
      <c r="F4" s="913"/>
      <c r="G4" s="913"/>
      <c r="H4" s="913"/>
      <c r="I4" s="913"/>
      <c r="J4" s="913"/>
      <c r="K4" s="913"/>
      <c r="L4" s="913"/>
      <c r="M4" s="913"/>
      <c r="N4" s="913"/>
      <c r="O4" s="913"/>
    </row>
    <row r="5" spans="1:18" ht="15" thickBot="1">
      <c r="A5" s="144"/>
      <c r="B5" s="144"/>
      <c r="C5" s="144"/>
      <c r="D5" s="144"/>
      <c r="E5" s="144"/>
      <c r="F5" s="144"/>
      <c r="G5" s="144"/>
      <c r="H5" s="144"/>
      <c r="I5" s="144"/>
      <c r="J5" s="144"/>
      <c r="K5" s="144"/>
      <c r="L5" s="144"/>
      <c r="M5" s="144"/>
      <c r="N5" s="144"/>
      <c r="O5" s="144"/>
    </row>
    <row r="6" spans="1:18">
      <c r="A6" s="959" t="s">
        <v>1240</v>
      </c>
      <c r="B6" s="959" t="s">
        <v>1241</v>
      </c>
      <c r="C6" s="961" t="s">
        <v>1266</v>
      </c>
      <c r="D6" s="961"/>
      <c r="E6" s="961"/>
      <c r="F6" s="961"/>
      <c r="G6" s="961"/>
      <c r="H6" s="961"/>
      <c r="I6" s="961"/>
      <c r="J6" s="961"/>
      <c r="K6" s="961"/>
      <c r="L6" s="961"/>
      <c r="M6" s="961"/>
      <c r="N6" s="961"/>
      <c r="O6" s="959" t="s">
        <v>108</v>
      </c>
      <c r="Q6" s="44"/>
      <c r="R6" s="41"/>
    </row>
    <row r="7" spans="1:18">
      <c r="A7" s="960"/>
      <c r="B7" s="960"/>
      <c r="C7" s="454" t="s">
        <v>1267</v>
      </c>
      <c r="D7" s="454" t="s">
        <v>1268</v>
      </c>
      <c r="E7" s="454" t="s">
        <v>1269</v>
      </c>
      <c r="F7" s="454" t="s">
        <v>1270</v>
      </c>
      <c r="G7" s="454" t="s">
        <v>1271</v>
      </c>
      <c r="H7" s="454" t="s">
        <v>1272</v>
      </c>
      <c r="I7" s="454" t="s">
        <v>1273</v>
      </c>
      <c r="J7" s="454" t="s">
        <v>1274</v>
      </c>
      <c r="K7" s="454" t="s">
        <v>1275</v>
      </c>
      <c r="L7" s="454" t="s">
        <v>1276</v>
      </c>
      <c r="M7" s="454" t="s">
        <v>1277</v>
      </c>
      <c r="N7" s="454" t="s">
        <v>1278</v>
      </c>
      <c r="O7" s="960"/>
      <c r="P7" s="265"/>
      <c r="Q7" s="44"/>
      <c r="R7" s="41"/>
    </row>
    <row r="8" spans="1:18" ht="15" customHeight="1">
      <c r="A8" s="962" t="s">
        <v>7</v>
      </c>
      <c r="B8" s="251" t="s">
        <v>1059</v>
      </c>
      <c r="C8" s="352">
        <v>856819</v>
      </c>
      <c r="D8" s="352">
        <v>659255</v>
      </c>
      <c r="E8" s="352">
        <v>886613</v>
      </c>
      <c r="F8" s="352">
        <v>928691</v>
      </c>
      <c r="G8" s="352">
        <v>966881</v>
      </c>
      <c r="H8" s="352">
        <v>959845</v>
      </c>
      <c r="I8" s="352">
        <v>916542</v>
      </c>
      <c r="J8" s="352">
        <v>1043122</v>
      </c>
      <c r="K8" s="352">
        <v>803417</v>
      </c>
      <c r="L8" s="352">
        <v>1045414</v>
      </c>
      <c r="M8" s="352">
        <v>904205</v>
      </c>
      <c r="N8" s="352">
        <v>796101</v>
      </c>
      <c r="O8" s="352">
        <v>10766905</v>
      </c>
      <c r="P8" s="327"/>
      <c r="Q8" s="254"/>
      <c r="R8" s="41"/>
    </row>
    <row r="9" spans="1:18" ht="15">
      <c r="A9" s="963"/>
      <c r="B9" s="256" t="s">
        <v>1060</v>
      </c>
      <c r="C9" s="32">
        <v>853258</v>
      </c>
      <c r="D9" s="32">
        <v>656503</v>
      </c>
      <c r="E9" s="32">
        <v>883518</v>
      </c>
      <c r="F9" s="32">
        <v>925431</v>
      </c>
      <c r="G9" s="32">
        <v>963036</v>
      </c>
      <c r="H9" s="32">
        <v>956135</v>
      </c>
      <c r="I9" s="32">
        <v>912212</v>
      </c>
      <c r="J9" s="32">
        <v>1038617</v>
      </c>
      <c r="K9" s="32">
        <v>800282</v>
      </c>
      <c r="L9" s="32">
        <v>1041562</v>
      </c>
      <c r="M9" s="32">
        <v>900872</v>
      </c>
      <c r="N9" s="32">
        <v>792751</v>
      </c>
      <c r="O9" s="32">
        <v>10724177</v>
      </c>
      <c r="P9" s="41"/>
      <c r="Q9" s="254"/>
      <c r="R9" s="41"/>
    </row>
    <row r="10" spans="1:18" ht="15">
      <c r="A10" s="963"/>
      <c r="B10" s="256" t="s">
        <v>1061</v>
      </c>
      <c r="C10" s="32">
        <v>676</v>
      </c>
      <c r="D10" s="32">
        <v>482</v>
      </c>
      <c r="E10" s="32">
        <v>676</v>
      </c>
      <c r="F10" s="32">
        <v>778</v>
      </c>
      <c r="G10" s="32">
        <v>987</v>
      </c>
      <c r="H10" s="32">
        <v>1239</v>
      </c>
      <c r="I10" s="32">
        <v>1333</v>
      </c>
      <c r="J10" s="32">
        <v>1510</v>
      </c>
      <c r="K10" s="32">
        <v>786</v>
      </c>
      <c r="L10" s="32">
        <v>996</v>
      </c>
      <c r="M10" s="32">
        <v>899</v>
      </c>
      <c r="N10" s="32">
        <v>811</v>
      </c>
      <c r="O10" s="32">
        <v>11173</v>
      </c>
      <c r="P10" s="41"/>
      <c r="Q10" s="254"/>
    </row>
    <row r="11" spans="1:18" ht="15">
      <c r="A11" s="963"/>
      <c r="B11" s="256" t="s">
        <v>1062</v>
      </c>
      <c r="C11" s="32">
        <v>2885</v>
      </c>
      <c r="D11" s="32">
        <v>2270</v>
      </c>
      <c r="E11" s="32">
        <v>2419</v>
      </c>
      <c r="F11" s="32">
        <v>2482</v>
      </c>
      <c r="G11" s="32">
        <v>2858</v>
      </c>
      <c r="H11" s="32">
        <v>2471</v>
      </c>
      <c r="I11" s="32">
        <v>2997</v>
      </c>
      <c r="J11" s="32">
        <v>2995</v>
      </c>
      <c r="K11" s="32">
        <v>2349</v>
      </c>
      <c r="L11" s="32">
        <v>2856</v>
      </c>
      <c r="M11" s="32">
        <v>2434</v>
      </c>
      <c r="N11" s="32">
        <v>2539</v>
      </c>
      <c r="O11" s="32">
        <v>31555</v>
      </c>
      <c r="P11" s="41"/>
      <c r="Q11" s="254"/>
      <c r="R11" s="41"/>
    </row>
    <row r="12" spans="1:18" ht="6" customHeight="1">
      <c r="A12" s="963"/>
      <c r="B12" s="256"/>
      <c r="C12" s="31"/>
      <c r="D12" s="31"/>
      <c r="E12" s="31"/>
      <c r="F12" s="31"/>
      <c r="G12" s="31"/>
      <c r="H12" s="31"/>
      <c r="I12" s="31"/>
      <c r="J12" s="31"/>
      <c r="K12" s="31"/>
      <c r="L12" s="31"/>
      <c r="M12" s="31"/>
      <c r="N12" s="31"/>
      <c r="O12" s="352"/>
      <c r="P12" s="41"/>
      <c r="Q12" s="254"/>
      <c r="R12" s="41"/>
    </row>
    <row r="13" spans="1:18" ht="15">
      <c r="A13" s="963"/>
      <c r="B13" s="251" t="s">
        <v>1063</v>
      </c>
      <c r="C13" s="352">
        <v>1612607</v>
      </c>
      <c r="D13" s="352">
        <v>1320179</v>
      </c>
      <c r="E13" s="352">
        <v>1604108</v>
      </c>
      <c r="F13" s="352">
        <v>1687223</v>
      </c>
      <c r="G13" s="352">
        <v>1621187</v>
      </c>
      <c r="H13" s="352">
        <v>1602947</v>
      </c>
      <c r="I13" s="352">
        <v>1553792</v>
      </c>
      <c r="J13" s="352">
        <v>1772957</v>
      </c>
      <c r="K13" s="352">
        <v>1404244</v>
      </c>
      <c r="L13" s="352">
        <v>1853801</v>
      </c>
      <c r="M13" s="352">
        <v>1641433</v>
      </c>
      <c r="N13" s="352">
        <v>1431868</v>
      </c>
      <c r="O13" s="352">
        <v>19106346</v>
      </c>
      <c r="P13" s="327"/>
      <c r="Q13" s="254"/>
      <c r="R13" s="41"/>
    </row>
    <row r="14" spans="1:18" ht="15">
      <c r="A14" s="963"/>
      <c r="B14" s="256" t="s">
        <v>1064</v>
      </c>
      <c r="C14" s="32">
        <v>1282203</v>
      </c>
      <c r="D14" s="32">
        <v>1047981</v>
      </c>
      <c r="E14" s="32">
        <v>1278920</v>
      </c>
      <c r="F14" s="32">
        <v>1346715</v>
      </c>
      <c r="G14" s="32">
        <v>1279098</v>
      </c>
      <c r="H14" s="32">
        <v>1268578</v>
      </c>
      <c r="I14" s="32">
        <v>1235115</v>
      </c>
      <c r="J14" s="32">
        <v>1404940</v>
      </c>
      <c r="K14" s="32">
        <v>1124206</v>
      </c>
      <c r="L14" s="32">
        <v>1469156</v>
      </c>
      <c r="M14" s="32">
        <v>1306782</v>
      </c>
      <c r="N14" s="32">
        <v>1140949</v>
      </c>
      <c r="O14" s="32">
        <v>15184643</v>
      </c>
      <c r="P14" s="41"/>
      <c r="Q14" s="254"/>
      <c r="R14" s="41"/>
    </row>
    <row r="15" spans="1:18" ht="15">
      <c r="A15" s="963"/>
      <c r="B15" s="256" t="s">
        <v>1065</v>
      </c>
      <c r="C15" s="32">
        <v>290905</v>
      </c>
      <c r="D15" s="32">
        <v>240334</v>
      </c>
      <c r="E15" s="32">
        <v>288330</v>
      </c>
      <c r="F15" s="32">
        <v>300688</v>
      </c>
      <c r="G15" s="32">
        <v>302575</v>
      </c>
      <c r="H15" s="32">
        <v>296885</v>
      </c>
      <c r="I15" s="32">
        <v>283068</v>
      </c>
      <c r="J15" s="32">
        <v>327209</v>
      </c>
      <c r="K15" s="32">
        <v>250358</v>
      </c>
      <c r="L15" s="32">
        <v>343148</v>
      </c>
      <c r="M15" s="32">
        <v>298026</v>
      </c>
      <c r="N15" s="32">
        <v>257243</v>
      </c>
      <c r="O15" s="32">
        <v>3478769</v>
      </c>
      <c r="P15" s="41"/>
      <c r="Q15" s="254"/>
    </row>
    <row r="16" spans="1:18" ht="15">
      <c r="A16" s="963"/>
      <c r="B16" s="256" t="s">
        <v>1066</v>
      </c>
      <c r="C16" s="32">
        <v>39499</v>
      </c>
      <c r="D16" s="32">
        <v>31864</v>
      </c>
      <c r="E16" s="32">
        <v>36858</v>
      </c>
      <c r="F16" s="32">
        <v>39820</v>
      </c>
      <c r="G16" s="32">
        <v>39514</v>
      </c>
      <c r="H16" s="32">
        <v>37484</v>
      </c>
      <c r="I16" s="32">
        <v>35609</v>
      </c>
      <c r="J16" s="32">
        <v>40808</v>
      </c>
      <c r="K16" s="32">
        <v>29680</v>
      </c>
      <c r="L16" s="32">
        <v>41497</v>
      </c>
      <c r="M16" s="32">
        <v>36625</v>
      </c>
      <c r="N16" s="32">
        <v>33676</v>
      </c>
      <c r="O16" s="32">
        <v>442934</v>
      </c>
      <c r="P16" s="41"/>
      <c r="Q16" s="254"/>
      <c r="R16" s="41"/>
    </row>
    <row r="17" spans="1:18" ht="6" customHeight="1">
      <c r="A17" s="963"/>
      <c r="B17" s="256"/>
      <c r="C17" s="32"/>
      <c r="D17" s="31"/>
      <c r="E17" s="31"/>
      <c r="F17" s="31"/>
      <c r="G17" s="31"/>
      <c r="H17" s="31"/>
      <c r="I17" s="31"/>
      <c r="J17" s="31"/>
      <c r="K17" s="31"/>
      <c r="L17" s="31"/>
      <c r="M17" s="31"/>
      <c r="N17" s="31"/>
      <c r="O17" s="352"/>
      <c r="P17" s="41"/>
      <c r="Q17" s="254"/>
      <c r="R17" s="41"/>
    </row>
    <row r="18" spans="1:18" ht="15">
      <c r="A18" s="963"/>
      <c r="B18" s="251" t="s">
        <v>1067</v>
      </c>
      <c r="C18" s="352">
        <v>618296</v>
      </c>
      <c r="D18" s="352">
        <v>492594</v>
      </c>
      <c r="E18" s="352">
        <v>669891</v>
      </c>
      <c r="F18" s="352">
        <v>734897</v>
      </c>
      <c r="G18" s="352">
        <v>821020</v>
      </c>
      <c r="H18" s="352">
        <v>865554</v>
      </c>
      <c r="I18" s="352">
        <v>812707</v>
      </c>
      <c r="J18" s="352">
        <v>930844</v>
      </c>
      <c r="K18" s="352">
        <v>664857</v>
      </c>
      <c r="L18" s="352">
        <v>950439</v>
      </c>
      <c r="M18" s="352">
        <v>824655</v>
      </c>
      <c r="N18" s="352">
        <v>836762</v>
      </c>
      <c r="O18" s="352">
        <v>9222516</v>
      </c>
      <c r="P18" s="327"/>
      <c r="Q18" s="254"/>
      <c r="R18" s="41"/>
    </row>
    <row r="19" spans="1:18" ht="15">
      <c r="A19" s="963"/>
      <c r="B19" s="256" t="s">
        <v>1068</v>
      </c>
      <c r="C19" s="32">
        <v>5873</v>
      </c>
      <c r="D19" s="32">
        <v>4946</v>
      </c>
      <c r="E19" s="32">
        <v>6565</v>
      </c>
      <c r="F19" s="32">
        <v>6697</v>
      </c>
      <c r="G19" s="32">
        <v>6659</v>
      </c>
      <c r="H19" s="32">
        <v>5881</v>
      </c>
      <c r="I19" s="32">
        <v>5938</v>
      </c>
      <c r="J19" s="32">
        <v>6598</v>
      </c>
      <c r="K19" s="32">
        <v>4985</v>
      </c>
      <c r="L19" s="32">
        <v>7487</v>
      </c>
      <c r="M19" s="32">
        <v>6629</v>
      </c>
      <c r="N19" s="32">
        <v>5096</v>
      </c>
      <c r="O19" s="32">
        <v>73354</v>
      </c>
      <c r="P19" s="41"/>
      <c r="Q19" s="254"/>
      <c r="R19" s="41"/>
    </row>
    <row r="20" spans="1:18" ht="15">
      <c r="A20" s="963"/>
      <c r="B20" s="256" t="s">
        <v>1069</v>
      </c>
      <c r="C20" s="32">
        <v>461521</v>
      </c>
      <c r="D20" s="32">
        <v>373059</v>
      </c>
      <c r="E20" s="32">
        <v>511133</v>
      </c>
      <c r="F20" s="32">
        <v>564703</v>
      </c>
      <c r="G20" s="32">
        <v>643028</v>
      </c>
      <c r="H20" s="32">
        <v>687049</v>
      </c>
      <c r="I20" s="32">
        <v>637373</v>
      </c>
      <c r="J20" s="32">
        <v>724630</v>
      </c>
      <c r="K20" s="32">
        <v>516083</v>
      </c>
      <c r="L20" s="32">
        <v>742161</v>
      </c>
      <c r="M20" s="32">
        <v>641795</v>
      </c>
      <c r="N20" s="32">
        <v>671239</v>
      </c>
      <c r="O20" s="32">
        <v>7173774</v>
      </c>
      <c r="P20" s="41"/>
      <c r="Q20" s="254"/>
      <c r="R20" s="41"/>
    </row>
    <row r="21" spans="1:18" ht="15">
      <c r="A21" s="963"/>
      <c r="B21" s="256" t="s">
        <v>1070</v>
      </c>
      <c r="C21" s="32">
        <v>1357</v>
      </c>
      <c r="D21" s="32">
        <v>1099</v>
      </c>
      <c r="E21" s="32">
        <v>1380</v>
      </c>
      <c r="F21" s="32">
        <v>1201</v>
      </c>
      <c r="G21" s="32">
        <v>1524</v>
      </c>
      <c r="H21" s="32">
        <v>1076</v>
      </c>
      <c r="I21" s="32">
        <v>1117</v>
      </c>
      <c r="J21" s="32">
        <v>1231</v>
      </c>
      <c r="K21" s="32">
        <v>1020</v>
      </c>
      <c r="L21" s="32">
        <v>966</v>
      </c>
      <c r="M21" s="32">
        <v>1112</v>
      </c>
      <c r="N21" s="32">
        <v>1288</v>
      </c>
      <c r="O21" s="32">
        <v>14371</v>
      </c>
      <c r="P21" s="41"/>
      <c r="Q21" s="254"/>
      <c r="R21" s="41"/>
    </row>
    <row r="22" spans="1:18" ht="15">
      <c r="A22" s="963"/>
      <c r="B22" s="256" t="s">
        <v>1071</v>
      </c>
      <c r="C22" s="32">
        <v>5948</v>
      </c>
      <c r="D22" s="32">
        <v>2772</v>
      </c>
      <c r="E22" s="32">
        <v>4054</v>
      </c>
      <c r="F22" s="32">
        <v>4102</v>
      </c>
      <c r="G22" s="32">
        <v>4115</v>
      </c>
      <c r="H22" s="32">
        <v>4148</v>
      </c>
      <c r="I22" s="32">
        <v>3972</v>
      </c>
      <c r="J22" s="32">
        <v>4423</v>
      </c>
      <c r="K22" s="32">
        <v>3168</v>
      </c>
      <c r="L22" s="32">
        <v>4384</v>
      </c>
      <c r="M22" s="32">
        <v>3569</v>
      </c>
      <c r="N22" s="32">
        <v>3407</v>
      </c>
      <c r="O22" s="32">
        <v>48062</v>
      </c>
      <c r="P22" s="41"/>
      <c r="Q22" s="254"/>
      <c r="R22" s="41"/>
    </row>
    <row r="23" spans="1:18" ht="15">
      <c r="A23" s="963"/>
      <c r="B23" s="256" t="s">
        <v>1072</v>
      </c>
      <c r="C23" s="32">
        <v>23710</v>
      </c>
      <c r="D23" s="32">
        <v>15000</v>
      </c>
      <c r="E23" s="32">
        <v>23766</v>
      </c>
      <c r="F23" s="32">
        <v>28105</v>
      </c>
      <c r="G23" s="32">
        <v>33715</v>
      </c>
      <c r="H23" s="32">
        <v>36285</v>
      </c>
      <c r="I23" s="32">
        <v>35358</v>
      </c>
      <c r="J23" s="32">
        <v>42303</v>
      </c>
      <c r="K23" s="32">
        <v>31704</v>
      </c>
      <c r="L23" s="32">
        <v>46692</v>
      </c>
      <c r="M23" s="32">
        <v>42134</v>
      </c>
      <c r="N23" s="32">
        <v>41978</v>
      </c>
      <c r="O23" s="32">
        <v>400750</v>
      </c>
      <c r="P23" s="41"/>
      <c r="Q23" s="254"/>
      <c r="R23" s="41"/>
    </row>
    <row r="24" spans="1:18" ht="15">
      <c r="A24" s="963"/>
      <c r="B24" s="256" t="s">
        <v>1073</v>
      </c>
      <c r="C24" s="32">
        <v>22</v>
      </c>
      <c r="D24" s="32">
        <v>5</v>
      </c>
      <c r="E24" s="32">
        <v>32</v>
      </c>
      <c r="F24" s="32">
        <v>43</v>
      </c>
      <c r="G24" s="32">
        <v>42</v>
      </c>
      <c r="H24" s="32">
        <v>38</v>
      </c>
      <c r="I24" s="32">
        <v>30</v>
      </c>
      <c r="J24" s="32">
        <v>13</v>
      </c>
      <c r="K24" s="32">
        <v>22</v>
      </c>
      <c r="L24" s="32">
        <v>47</v>
      </c>
      <c r="M24" s="32">
        <v>29</v>
      </c>
      <c r="N24" s="32">
        <v>23</v>
      </c>
      <c r="O24" s="32">
        <v>346</v>
      </c>
      <c r="P24" s="41"/>
      <c r="Q24" s="254"/>
      <c r="R24" s="41"/>
    </row>
    <row r="25" spans="1:18" ht="15">
      <c r="A25" s="963"/>
      <c r="B25" s="256" t="s">
        <v>1074</v>
      </c>
      <c r="C25" s="32">
        <v>6526</v>
      </c>
      <c r="D25" s="32">
        <v>5216</v>
      </c>
      <c r="E25" s="32">
        <v>7575</v>
      </c>
      <c r="F25" s="32">
        <v>7490</v>
      </c>
      <c r="G25" s="32">
        <v>7837</v>
      </c>
      <c r="H25" s="32">
        <v>8360</v>
      </c>
      <c r="I25" s="32">
        <v>7310</v>
      </c>
      <c r="J25" s="32">
        <v>9202</v>
      </c>
      <c r="K25" s="32">
        <v>6049</v>
      </c>
      <c r="L25" s="32">
        <v>9110</v>
      </c>
      <c r="M25" s="32">
        <v>7345</v>
      </c>
      <c r="N25" s="32">
        <v>6501</v>
      </c>
      <c r="O25" s="32">
        <v>88521</v>
      </c>
      <c r="P25" s="41"/>
      <c r="Q25" s="254"/>
      <c r="R25" s="41"/>
    </row>
    <row r="26" spans="1:18" ht="15">
      <c r="A26" s="963"/>
      <c r="B26" s="256" t="s">
        <v>1075</v>
      </c>
      <c r="C26" s="32">
        <v>36037</v>
      </c>
      <c r="D26" s="32">
        <v>29688</v>
      </c>
      <c r="E26" s="32">
        <v>35394</v>
      </c>
      <c r="F26" s="32">
        <v>36498</v>
      </c>
      <c r="G26" s="32">
        <v>36230</v>
      </c>
      <c r="H26" s="32">
        <v>36818</v>
      </c>
      <c r="I26" s="32">
        <v>37882</v>
      </c>
      <c r="J26" s="32">
        <v>42429</v>
      </c>
      <c r="K26" s="32">
        <v>28877</v>
      </c>
      <c r="L26" s="32">
        <v>40411</v>
      </c>
      <c r="M26" s="32">
        <v>38104</v>
      </c>
      <c r="N26" s="32">
        <v>35306</v>
      </c>
      <c r="O26" s="32">
        <v>433674</v>
      </c>
      <c r="P26" s="41"/>
      <c r="Q26" s="254"/>
      <c r="R26" s="41"/>
    </row>
    <row r="27" spans="1:18" ht="15">
      <c r="A27" s="963"/>
      <c r="B27" s="256" t="s">
        <v>1076</v>
      </c>
      <c r="C27" s="32">
        <v>9969</v>
      </c>
      <c r="D27" s="32">
        <v>7739</v>
      </c>
      <c r="E27" s="32">
        <v>9981</v>
      </c>
      <c r="F27" s="32">
        <v>10642</v>
      </c>
      <c r="G27" s="32">
        <v>10895</v>
      </c>
      <c r="H27" s="32">
        <v>9990</v>
      </c>
      <c r="I27" s="32">
        <v>9892</v>
      </c>
      <c r="J27" s="32">
        <v>11684</v>
      </c>
      <c r="K27" s="32">
        <v>8567</v>
      </c>
      <c r="L27" s="32">
        <v>12350</v>
      </c>
      <c r="M27" s="32">
        <v>10333</v>
      </c>
      <c r="N27" s="32">
        <v>8608</v>
      </c>
      <c r="O27" s="32">
        <v>120650</v>
      </c>
      <c r="P27" s="41"/>
      <c r="Q27" s="254"/>
      <c r="R27" s="41"/>
    </row>
    <row r="28" spans="1:18" ht="15">
      <c r="A28" s="963"/>
      <c r="B28" s="256" t="s">
        <v>1077</v>
      </c>
      <c r="C28" s="32">
        <v>2030</v>
      </c>
      <c r="D28" s="32">
        <v>1481</v>
      </c>
      <c r="E28" s="32">
        <v>2817</v>
      </c>
      <c r="F28" s="32">
        <v>3293</v>
      </c>
      <c r="G28" s="32">
        <v>3398</v>
      </c>
      <c r="H28" s="32">
        <v>3499</v>
      </c>
      <c r="I28" s="32">
        <v>3829</v>
      </c>
      <c r="J28" s="32">
        <v>5244</v>
      </c>
      <c r="K28" s="32">
        <v>3442</v>
      </c>
      <c r="L28" s="32">
        <v>5824</v>
      </c>
      <c r="M28" s="32">
        <v>5510</v>
      </c>
      <c r="N28" s="32">
        <v>6311</v>
      </c>
      <c r="O28" s="32">
        <v>46678</v>
      </c>
      <c r="P28" s="41"/>
      <c r="Q28" s="254"/>
      <c r="R28" s="41"/>
    </row>
    <row r="29" spans="1:18" ht="15">
      <c r="A29" s="963"/>
      <c r="B29" s="256" t="s">
        <v>1078</v>
      </c>
      <c r="C29" s="32">
        <v>83</v>
      </c>
      <c r="D29" s="32">
        <v>55</v>
      </c>
      <c r="E29" s="32">
        <v>73</v>
      </c>
      <c r="F29" s="32">
        <v>69</v>
      </c>
      <c r="G29" s="32">
        <v>84</v>
      </c>
      <c r="H29" s="32">
        <v>76</v>
      </c>
      <c r="I29" s="32">
        <v>39</v>
      </c>
      <c r="J29" s="32">
        <v>67</v>
      </c>
      <c r="K29" s="32">
        <v>49</v>
      </c>
      <c r="L29" s="32">
        <v>77</v>
      </c>
      <c r="M29" s="32">
        <v>62</v>
      </c>
      <c r="N29" s="32">
        <v>73</v>
      </c>
      <c r="O29" s="32">
        <v>807</v>
      </c>
      <c r="P29" s="41"/>
      <c r="Q29" s="254"/>
      <c r="R29" s="41"/>
    </row>
    <row r="30" spans="1:18" ht="15">
      <c r="A30" s="963"/>
      <c r="B30" s="256" t="s">
        <v>1079</v>
      </c>
      <c r="C30" s="32">
        <v>1998</v>
      </c>
      <c r="D30" s="32">
        <v>1379</v>
      </c>
      <c r="E30" s="32">
        <v>1913</v>
      </c>
      <c r="F30" s="32">
        <v>2305</v>
      </c>
      <c r="G30" s="32">
        <v>2473</v>
      </c>
      <c r="H30" s="32">
        <v>2639</v>
      </c>
      <c r="I30" s="32">
        <v>2662</v>
      </c>
      <c r="J30" s="32">
        <v>3164</v>
      </c>
      <c r="K30" s="32">
        <v>2106</v>
      </c>
      <c r="L30" s="32">
        <v>2807</v>
      </c>
      <c r="M30" s="32">
        <v>2421</v>
      </c>
      <c r="N30" s="32">
        <v>2190</v>
      </c>
      <c r="O30" s="32">
        <v>28057</v>
      </c>
      <c r="P30" s="41"/>
      <c r="Q30" s="254"/>
      <c r="R30" s="41"/>
    </row>
    <row r="31" spans="1:18" ht="15">
      <c r="A31" s="963"/>
      <c r="B31" s="256" t="s">
        <v>1080</v>
      </c>
      <c r="C31" s="32">
        <v>36865</v>
      </c>
      <c r="D31" s="32">
        <v>29454</v>
      </c>
      <c r="E31" s="32">
        <v>39213</v>
      </c>
      <c r="F31" s="32">
        <v>41498</v>
      </c>
      <c r="G31" s="32">
        <v>41615</v>
      </c>
      <c r="H31" s="32">
        <v>41280</v>
      </c>
      <c r="I31" s="32">
        <v>40692</v>
      </c>
      <c r="J31" s="32">
        <v>50281</v>
      </c>
      <c r="K31" s="32">
        <v>36132</v>
      </c>
      <c r="L31" s="32">
        <v>47538</v>
      </c>
      <c r="M31" s="32">
        <v>40630</v>
      </c>
      <c r="N31" s="32">
        <v>32602</v>
      </c>
      <c r="O31" s="32">
        <v>477800</v>
      </c>
      <c r="P31" s="41"/>
      <c r="Q31" s="254"/>
      <c r="R31" s="41"/>
    </row>
    <row r="32" spans="1:18" ht="15">
      <c r="A32" s="963"/>
      <c r="B32" s="256" t="s">
        <v>1081</v>
      </c>
      <c r="C32" s="32">
        <v>20640</v>
      </c>
      <c r="D32" s="32">
        <v>15981</v>
      </c>
      <c r="E32" s="32">
        <v>20382</v>
      </c>
      <c r="F32" s="32">
        <v>22257</v>
      </c>
      <c r="G32" s="32">
        <v>23193</v>
      </c>
      <c r="H32" s="32">
        <v>22450</v>
      </c>
      <c r="I32" s="32">
        <v>20940</v>
      </c>
      <c r="J32" s="32">
        <v>23323</v>
      </c>
      <c r="K32" s="32">
        <v>17553</v>
      </c>
      <c r="L32" s="32">
        <v>24011</v>
      </c>
      <c r="M32" s="32">
        <v>19331</v>
      </c>
      <c r="N32" s="32">
        <v>16506</v>
      </c>
      <c r="O32" s="32">
        <v>246567</v>
      </c>
      <c r="P32" s="41"/>
      <c r="Q32" s="254"/>
      <c r="R32" s="41"/>
    </row>
    <row r="33" spans="1:18" ht="15">
      <c r="A33" s="963"/>
      <c r="B33" s="256" t="s">
        <v>1279</v>
      </c>
      <c r="C33" s="32">
        <v>605</v>
      </c>
      <c r="D33" s="32">
        <v>425</v>
      </c>
      <c r="E33" s="32">
        <v>544</v>
      </c>
      <c r="F33" s="32">
        <v>579</v>
      </c>
      <c r="G33" s="32">
        <v>645</v>
      </c>
      <c r="H33" s="32">
        <v>698</v>
      </c>
      <c r="I33" s="32">
        <v>627</v>
      </c>
      <c r="J33" s="32">
        <v>649</v>
      </c>
      <c r="K33" s="32">
        <v>516</v>
      </c>
      <c r="L33" s="32">
        <v>665</v>
      </c>
      <c r="M33" s="32">
        <v>658</v>
      </c>
      <c r="N33" s="32">
        <v>580</v>
      </c>
      <c r="O33" s="32">
        <v>7191</v>
      </c>
      <c r="P33" s="41"/>
      <c r="Q33" s="254"/>
      <c r="R33" s="41"/>
    </row>
    <row r="34" spans="1:18" ht="15">
      <c r="A34" s="963"/>
      <c r="B34" s="256" t="s">
        <v>1083</v>
      </c>
      <c r="C34" s="32">
        <v>2770</v>
      </c>
      <c r="D34" s="32">
        <v>2495</v>
      </c>
      <c r="E34" s="32">
        <v>2792</v>
      </c>
      <c r="F34" s="32">
        <v>3025</v>
      </c>
      <c r="G34" s="32">
        <v>3136</v>
      </c>
      <c r="H34" s="32">
        <v>2957</v>
      </c>
      <c r="I34" s="32">
        <v>2752</v>
      </c>
      <c r="J34" s="32">
        <v>3070</v>
      </c>
      <c r="K34" s="32">
        <v>2559</v>
      </c>
      <c r="L34" s="32">
        <v>3243</v>
      </c>
      <c r="M34" s="32">
        <v>2680</v>
      </c>
      <c r="N34" s="32">
        <v>2836</v>
      </c>
      <c r="O34" s="32">
        <v>34315</v>
      </c>
      <c r="P34" s="41"/>
      <c r="Q34" s="254"/>
      <c r="R34" s="41"/>
    </row>
    <row r="35" spans="1:18" ht="15">
      <c r="A35" s="963"/>
      <c r="B35" s="256" t="s">
        <v>1084</v>
      </c>
      <c r="C35" s="32">
        <v>11</v>
      </c>
      <c r="D35" s="32">
        <v>22</v>
      </c>
      <c r="E35" s="32">
        <v>11</v>
      </c>
      <c r="F35" s="32">
        <v>17</v>
      </c>
      <c r="G35" s="32">
        <v>20</v>
      </c>
      <c r="H35" s="32">
        <v>19</v>
      </c>
      <c r="I35" s="32">
        <v>16</v>
      </c>
      <c r="J35" s="32">
        <v>12</v>
      </c>
      <c r="K35" s="32">
        <v>13</v>
      </c>
      <c r="L35" s="32">
        <v>18</v>
      </c>
      <c r="M35" s="32">
        <v>14</v>
      </c>
      <c r="N35" s="32">
        <v>13</v>
      </c>
      <c r="O35" s="32">
        <v>186</v>
      </c>
      <c r="P35" s="41"/>
      <c r="Q35" s="254"/>
    </row>
    <row r="36" spans="1:18" ht="15">
      <c r="A36" s="963"/>
      <c r="B36" s="256" t="s">
        <v>1085</v>
      </c>
      <c r="C36" s="32">
        <v>2331</v>
      </c>
      <c r="D36" s="32">
        <v>1778</v>
      </c>
      <c r="E36" s="32">
        <v>2266</v>
      </c>
      <c r="F36" s="32">
        <v>2373</v>
      </c>
      <c r="G36" s="32">
        <v>2411</v>
      </c>
      <c r="H36" s="32">
        <v>2291</v>
      </c>
      <c r="I36" s="32">
        <v>2278</v>
      </c>
      <c r="J36" s="32">
        <v>2521</v>
      </c>
      <c r="K36" s="32">
        <v>2012</v>
      </c>
      <c r="L36" s="32">
        <v>2648</v>
      </c>
      <c r="M36" s="32">
        <v>2299</v>
      </c>
      <c r="N36" s="32">
        <v>2205</v>
      </c>
      <c r="O36" s="32">
        <v>27413</v>
      </c>
      <c r="P36" s="41"/>
      <c r="Q36" s="254"/>
      <c r="R36" s="41"/>
    </row>
    <row r="37" spans="1:18" ht="6" customHeight="1">
      <c r="A37" s="963"/>
      <c r="B37" s="256"/>
      <c r="C37" s="31"/>
      <c r="D37" s="31"/>
      <c r="E37" s="31"/>
      <c r="F37" s="31"/>
      <c r="G37" s="31"/>
      <c r="H37" s="31"/>
      <c r="I37" s="31"/>
      <c r="J37" s="31"/>
      <c r="K37" s="31"/>
      <c r="L37" s="31"/>
      <c r="M37" s="31"/>
      <c r="N37" s="31"/>
      <c r="O37" s="352"/>
      <c r="P37" s="41"/>
      <c r="Q37" s="254"/>
      <c r="R37" s="41"/>
    </row>
    <row r="38" spans="1:18" ht="15">
      <c r="A38" s="963"/>
      <c r="B38" s="251" t="s">
        <v>1086</v>
      </c>
      <c r="C38" s="352">
        <v>8139</v>
      </c>
      <c r="D38" s="352">
        <v>6250</v>
      </c>
      <c r="E38" s="352">
        <v>7291</v>
      </c>
      <c r="F38" s="352">
        <v>7725</v>
      </c>
      <c r="G38" s="352">
        <v>7960</v>
      </c>
      <c r="H38" s="352">
        <v>7559</v>
      </c>
      <c r="I38" s="352">
        <v>7844</v>
      </c>
      <c r="J38" s="352">
        <v>8544</v>
      </c>
      <c r="K38" s="352">
        <v>5909</v>
      </c>
      <c r="L38" s="352">
        <v>8471</v>
      </c>
      <c r="M38" s="352">
        <v>7664</v>
      </c>
      <c r="N38" s="352">
        <v>7626</v>
      </c>
      <c r="O38" s="352">
        <v>90982</v>
      </c>
      <c r="P38" s="327"/>
      <c r="Q38" s="254"/>
      <c r="R38" s="41"/>
    </row>
    <row r="39" spans="1:18" ht="15">
      <c r="A39" s="963"/>
      <c r="B39" s="256" t="s">
        <v>1087</v>
      </c>
      <c r="C39" s="32">
        <v>239</v>
      </c>
      <c r="D39" s="32">
        <v>184</v>
      </c>
      <c r="E39" s="32">
        <v>180</v>
      </c>
      <c r="F39" s="32">
        <v>256</v>
      </c>
      <c r="G39" s="32">
        <v>252</v>
      </c>
      <c r="H39" s="32">
        <v>253</v>
      </c>
      <c r="I39" s="32">
        <v>211</v>
      </c>
      <c r="J39" s="32">
        <v>243</v>
      </c>
      <c r="K39" s="32">
        <v>190</v>
      </c>
      <c r="L39" s="32">
        <v>235</v>
      </c>
      <c r="M39" s="32">
        <v>201</v>
      </c>
      <c r="N39" s="32">
        <v>251</v>
      </c>
      <c r="O39" s="32">
        <v>2695</v>
      </c>
      <c r="P39" s="41"/>
      <c r="Q39" s="254"/>
      <c r="R39" s="41"/>
    </row>
    <row r="40" spans="1:18" ht="15">
      <c r="A40" s="963"/>
      <c r="B40" s="256" t="s">
        <v>1088</v>
      </c>
      <c r="C40" s="32">
        <v>1515</v>
      </c>
      <c r="D40" s="32">
        <v>1087</v>
      </c>
      <c r="E40" s="32">
        <v>1411</v>
      </c>
      <c r="F40" s="32">
        <v>1510</v>
      </c>
      <c r="G40" s="32">
        <v>1568</v>
      </c>
      <c r="H40" s="32">
        <v>1469</v>
      </c>
      <c r="I40" s="32">
        <v>1643</v>
      </c>
      <c r="J40" s="32">
        <v>1790</v>
      </c>
      <c r="K40" s="32">
        <v>1090</v>
      </c>
      <c r="L40" s="32">
        <v>1849</v>
      </c>
      <c r="M40" s="32">
        <v>1545</v>
      </c>
      <c r="N40" s="32">
        <v>1470</v>
      </c>
      <c r="O40" s="32">
        <v>17947</v>
      </c>
      <c r="P40" s="41"/>
      <c r="Q40" s="254"/>
      <c r="R40" s="41"/>
    </row>
    <row r="41" spans="1:18" ht="15">
      <c r="A41" s="963"/>
      <c r="B41" s="256" t="s">
        <v>1089</v>
      </c>
      <c r="C41" s="32">
        <v>331</v>
      </c>
      <c r="D41" s="32">
        <v>308</v>
      </c>
      <c r="E41" s="32">
        <v>248</v>
      </c>
      <c r="F41" s="32">
        <v>218</v>
      </c>
      <c r="G41" s="32">
        <v>276</v>
      </c>
      <c r="H41" s="32">
        <v>296</v>
      </c>
      <c r="I41" s="32">
        <v>305</v>
      </c>
      <c r="J41" s="32">
        <v>305</v>
      </c>
      <c r="K41" s="32">
        <v>267</v>
      </c>
      <c r="L41" s="32">
        <v>294</v>
      </c>
      <c r="M41" s="32">
        <v>304</v>
      </c>
      <c r="N41" s="32">
        <v>317</v>
      </c>
      <c r="O41" s="32">
        <v>3469</v>
      </c>
      <c r="P41" s="41"/>
      <c r="Q41" s="254"/>
      <c r="R41" s="41"/>
    </row>
    <row r="42" spans="1:18" ht="15">
      <c r="A42" s="963"/>
      <c r="B42" s="256" t="s">
        <v>1090</v>
      </c>
      <c r="C42" s="32">
        <v>263</v>
      </c>
      <c r="D42" s="32">
        <v>192</v>
      </c>
      <c r="E42" s="32">
        <v>170</v>
      </c>
      <c r="F42" s="32">
        <v>156</v>
      </c>
      <c r="G42" s="32">
        <v>167</v>
      </c>
      <c r="H42" s="32">
        <v>157</v>
      </c>
      <c r="I42" s="32">
        <v>218</v>
      </c>
      <c r="J42" s="32">
        <v>221</v>
      </c>
      <c r="K42" s="32">
        <v>159</v>
      </c>
      <c r="L42" s="32">
        <v>176</v>
      </c>
      <c r="M42" s="32">
        <v>206</v>
      </c>
      <c r="N42" s="32">
        <v>203</v>
      </c>
      <c r="O42" s="32">
        <v>2288</v>
      </c>
      <c r="P42" s="41"/>
      <c r="Q42" s="254"/>
      <c r="R42" s="41"/>
    </row>
    <row r="43" spans="1:18" ht="15">
      <c r="A43" s="963"/>
      <c r="B43" s="256" t="s">
        <v>1091</v>
      </c>
      <c r="C43" s="32">
        <v>222</v>
      </c>
      <c r="D43" s="32">
        <v>179</v>
      </c>
      <c r="E43" s="32">
        <v>182</v>
      </c>
      <c r="F43" s="32">
        <v>235</v>
      </c>
      <c r="G43" s="32">
        <v>217</v>
      </c>
      <c r="H43" s="32">
        <v>191</v>
      </c>
      <c r="I43" s="32">
        <v>194</v>
      </c>
      <c r="J43" s="32">
        <v>217</v>
      </c>
      <c r="K43" s="32">
        <v>180</v>
      </c>
      <c r="L43" s="32">
        <v>171</v>
      </c>
      <c r="M43" s="32">
        <v>195</v>
      </c>
      <c r="N43" s="32">
        <v>175</v>
      </c>
      <c r="O43" s="32">
        <v>2358</v>
      </c>
      <c r="P43" s="41"/>
      <c r="Q43" s="254"/>
      <c r="R43" s="41"/>
    </row>
    <row r="44" spans="1:18" ht="15">
      <c r="A44" s="963"/>
      <c r="B44" s="256" t="s">
        <v>1092</v>
      </c>
      <c r="C44" s="32">
        <v>2185</v>
      </c>
      <c r="D44" s="32">
        <v>1750</v>
      </c>
      <c r="E44" s="32">
        <v>2184</v>
      </c>
      <c r="F44" s="32">
        <v>2208</v>
      </c>
      <c r="G44" s="32">
        <v>2230</v>
      </c>
      <c r="H44" s="32">
        <v>2024</v>
      </c>
      <c r="I44" s="32">
        <v>2102</v>
      </c>
      <c r="J44" s="32">
        <v>2348</v>
      </c>
      <c r="K44" s="32">
        <v>1569</v>
      </c>
      <c r="L44" s="32">
        <v>2410</v>
      </c>
      <c r="M44" s="32">
        <v>2163</v>
      </c>
      <c r="N44" s="32">
        <v>1926</v>
      </c>
      <c r="O44" s="32">
        <v>25099</v>
      </c>
      <c r="P44" s="41"/>
      <c r="Q44" s="254"/>
      <c r="R44" s="41"/>
    </row>
    <row r="45" spans="1:18" ht="15">
      <c r="A45" s="963"/>
      <c r="B45" s="256" t="s">
        <v>1093</v>
      </c>
      <c r="C45" s="32">
        <v>591</v>
      </c>
      <c r="D45" s="32">
        <v>344</v>
      </c>
      <c r="E45" s="32">
        <v>513</v>
      </c>
      <c r="F45" s="32">
        <v>574</v>
      </c>
      <c r="G45" s="32">
        <v>567</v>
      </c>
      <c r="H45" s="32">
        <v>521</v>
      </c>
      <c r="I45" s="32">
        <v>595</v>
      </c>
      <c r="J45" s="32">
        <v>618</v>
      </c>
      <c r="K45" s="32">
        <v>352</v>
      </c>
      <c r="L45" s="32">
        <v>612</v>
      </c>
      <c r="M45" s="32">
        <v>442</v>
      </c>
      <c r="N45" s="32">
        <v>605</v>
      </c>
      <c r="O45" s="32">
        <v>6334</v>
      </c>
      <c r="P45" s="41"/>
      <c r="Q45" s="254"/>
      <c r="R45" s="41"/>
    </row>
    <row r="46" spans="1:18" ht="15">
      <c r="A46" s="963"/>
      <c r="B46" s="256" t="s">
        <v>1094</v>
      </c>
      <c r="C46" s="32">
        <v>25</v>
      </c>
      <c r="D46" s="32">
        <v>18</v>
      </c>
      <c r="E46" s="32">
        <v>25</v>
      </c>
      <c r="F46" s="32">
        <v>20</v>
      </c>
      <c r="G46" s="32">
        <v>27</v>
      </c>
      <c r="H46" s="32">
        <v>17</v>
      </c>
      <c r="I46" s="32">
        <v>20</v>
      </c>
      <c r="J46" s="32">
        <v>24</v>
      </c>
      <c r="K46" s="32">
        <v>23</v>
      </c>
      <c r="L46" s="32">
        <v>34</v>
      </c>
      <c r="M46" s="32">
        <v>32</v>
      </c>
      <c r="N46" s="32">
        <v>25</v>
      </c>
      <c r="O46" s="32">
        <v>290</v>
      </c>
      <c r="P46" s="41"/>
      <c r="Q46" s="254"/>
      <c r="R46" s="41"/>
    </row>
    <row r="47" spans="1:18" ht="15">
      <c r="A47" s="963"/>
      <c r="B47" s="256" t="s">
        <v>1095</v>
      </c>
      <c r="C47" s="32">
        <v>527</v>
      </c>
      <c r="D47" s="32">
        <v>412</v>
      </c>
      <c r="E47" s="32">
        <v>447</v>
      </c>
      <c r="F47" s="32">
        <v>513</v>
      </c>
      <c r="G47" s="32">
        <v>538</v>
      </c>
      <c r="H47" s="32">
        <v>520</v>
      </c>
      <c r="I47" s="32">
        <v>455</v>
      </c>
      <c r="J47" s="32">
        <v>593</v>
      </c>
      <c r="K47" s="32">
        <v>383</v>
      </c>
      <c r="L47" s="32">
        <v>522</v>
      </c>
      <c r="M47" s="32">
        <v>489</v>
      </c>
      <c r="N47" s="32">
        <v>501</v>
      </c>
      <c r="O47" s="32">
        <v>5900</v>
      </c>
      <c r="P47" s="41"/>
      <c r="Q47" s="254"/>
      <c r="R47" s="41"/>
    </row>
    <row r="48" spans="1:18" ht="15">
      <c r="A48" s="963"/>
      <c r="B48" s="256" t="s">
        <v>1096</v>
      </c>
      <c r="C48" s="32">
        <v>90</v>
      </c>
      <c r="D48" s="32">
        <v>60</v>
      </c>
      <c r="E48" s="32">
        <v>97</v>
      </c>
      <c r="F48" s="32">
        <v>104</v>
      </c>
      <c r="G48" s="32">
        <v>117</v>
      </c>
      <c r="H48" s="32">
        <v>82</v>
      </c>
      <c r="I48" s="32">
        <v>93</v>
      </c>
      <c r="J48" s="32">
        <v>123</v>
      </c>
      <c r="K48" s="32">
        <v>55</v>
      </c>
      <c r="L48" s="32">
        <v>112</v>
      </c>
      <c r="M48" s="32">
        <v>104</v>
      </c>
      <c r="N48" s="32">
        <v>99</v>
      </c>
      <c r="O48" s="32">
        <v>1136</v>
      </c>
      <c r="P48" s="41"/>
      <c r="Q48" s="254"/>
      <c r="R48" s="41"/>
    </row>
    <row r="49" spans="1:34" ht="15">
      <c r="A49" s="963"/>
      <c r="B49" s="256" t="s">
        <v>1097</v>
      </c>
      <c r="C49" s="32">
        <v>115</v>
      </c>
      <c r="D49" s="32">
        <v>152</v>
      </c>
      <c r="E49" s="32">
        <v>140</v>
      </c>
      <c r="F49" s="32">
        <v>127</v>
      </c>
      <c r="G49" s="32">
        <v>168</v>
      </c>
      <c r="H49" s="32">
        <v>132</v>
      </c>
      <c r="I49" s="32">
        <v>120</v>
      </c>
      <c r="J49" s="32">
        <v>147</v>
      </c>
      <c r="K49" s="32">
        <v>106</v>
      </c>
      <c r="L49" s="32">
        <v>143</v>
      </c>
      <c r="M49" s="32">
        <v>149</v>
      </c>
      <c r="N49" s="32">
        <v>123</v>
      </c>
      <c r="O49" s="32">
        <v>1622</v>
      </c>
      <c r="P49" s="41"/>
      <c r="Q49" s="254"/>
      <c r="R49" s="41"/>
    </row>
    <row r="50" spans="1:34" ht="15">
      <c r="A50" s="963"/>
      <c r="B50" s="256" t="s">
        <v>1098</v>
      </c>
      <c r="C50" s="32">
        <v>125</v>
      </c>
      <c r="D50" s="32">
        <v>93</v>
      </c>
      <c r="E50" s="32">
        <v>76</v>
      </c>
      <c r="F50" s="32">
        <v>99</v>
      </c>
      <c r="G50" s="32">
        <v>100</v>
      </c>
      <c r="H50" s="32">
        <v>110</v>
      </c>
      <c r="I50" s="32">
        <v>94</v>
      </c>
      <c r="J50" s="32">
        <v>93</v>
      </c>
      <c r="K50" s="32">
        <v>65</v>
      </c>
      <c r="L50" s="32">
        <v>98</v>
      </c>
      <c r="M50" s="32">
        <v>109</v>
      </c>
      <c r="N50" s="32">
        <v>88</v>
      </c>
      <c r="O50" s="32">
        <v>1150</v>
      </c>
      <c r="P50" s="41"/>
      <c r="Q50" s="254"/>
      <c r="R50" s="41"/>
    </row>
    <row r="51" spans="1:34" ht="15">
      <c r="A51" s="963"/>
      <c r="B51" s="256" t="s">
        <v>1099</v>
      </c>
      <c r="C51" s="32">
        <v>709</v>
      </c>
      <c r="D51" s="32">
        <v>566</v>
      </c>
      <c r="E51" s="32">
        <v>674</v>
      </c>
      <c r="F51" s="32">
        <v>659</v>
      </c>
      <c r="G51" s="32">
        <v>677</v>
      </c>
      <c r="H51" s="32">
        <v>699</v>
      </c>
      <c r="I51" s="32">
        <v>763</v>
      </c>
      <c r="J51" s="32">
        <v>747</v>
      </c>
      <c r="K51" s="32">
        <v>599</v>
      </c>
      <c r="L51" s="32">
        <v>722</v>
      </c>
      <c r="M51" s="32">
        <v>638</v>
      </c>
      <c r="N51" s="32">
        <v>714</v>
      </c>
      <c r="O51" s="32">
        <v>8167</v>
      </c>
      <c r="P51" s="41"/>
      <c r="Q51" s="254"/>
      <c r="R51" s="41"/>
    </row>
    <row r="52" spans="1:34" ht="15">
      <c r="A52" s="963"/>
      <c r="B52" s="256" t="s">
        <v>1100</v>
      </c>
      <c r="C52" s="32">
        <v>323</v>
      </c>
      <c r="D52" s="32">
        <v>239</v>
      </c>
      <c r="E52" s="32">
        <v>269</v>
      </c>
      <c r="F52" s="32">
        <v>291</v>
      </c>
      <c r="G52" s="32">
        <v>270</v>
      </c>
      <c r="H52" s="32">
        <v>302</v>
      </c>
      <c r="I52" s="32">
        <v>280</v>
      </c>
      <c r="J52" s="32">
        <v>309</v>
      </c>
      <c r="K52" s="32">
        <v>212</v>
      </c>
      <c r="L52" s="32">
        <v>304</v>
      </c>
      <c r="M52" s="32">
        <v>267</v>
      </c>
      <c r="N52" s="32">
        <v>295</v>
      </c>
      <c r="O52" s="32">
        <v>3361</v>
      </c>
      <c r="P52" s="41"/>
      <c r="Q52" s="254"/>
    </row>
    <row r="53" spans="1:34" ht="15">
      <c r="A53" s="963"/>
      <c r="B53" s="256" t="s">
        <v>1101</v>
      </c>
      <c r="C53" s="32">
        <v>879</v>
      </c>
      <c r="D53" s="32">
        <v>666</v>
      </c>
      <c r="E53" s="32">
        <v>675</v>
      </c>
      <c r="F53" s="32">
        <v>755</v>
      </c>
      <c r="G53" s="32">
        <v>786</v>
      </c>
      <c r="H53" s="32">
        <v>786</v>
      </c>
      <c r="I53" s="32">
        <v>751</v>
      </c>
      <c r="J53" s="32">
        <v>766</v>
      </c>
      <c r="K53" s="32">
        <v>659</v>
      </c>
      <c r="L53" s="32">
        <v>789</v>
      </c>
      <c r="M53" s="32">
        <v>820</v>
      </c>
      <c r="N53" s="32">
        <v>834</v>
      </c>
      <c r="O53" s="32">
        <v>9166</v>
      </c>
      <c r="P53" s="41"/>
      <c r="Q53" s="254"/>
      <c r="R53" s="41"/>
    </row>
    <row r="54" spans="1:34" ht="13.5" customHeight="1">
      <c r="A54" s="963"/>
      <c r="B54" s="256"/>
      <c r="C54" s="31"/>
      <c r="D54" s="31"/>
      <c r="E54" s="31"/>
      <c r="F54" s="31"/>
      <c r="G54" s="31"/>
      <c r="H54" s="31"/>
      <c r="I54" s="31"/>
      <c r="J54" s="31"/>
      <c r="K54" s="31"/>
      <c r="L54" s="31"/>
      <c r="M54" s="31"/>
      <c r="N54" s="31"/>
      <c r="O54" s="352"/>
      <c r="P54" s="41"/>
      <c r="Q54" s="254"/>
      <c r="R54" s="44"/>
      <c r="S54" s="44"/>
      <c r="T54" s="44"/>
      <c r="U54" s="44"/>
      <c r="V54" s="44"/>
      <c r="W54" s="44"/>
      <c r="X54" s="44"/>
      <c r="Y54" s="44"/>
      <c r="Z54" s="44"/>
      <c r="AA54" s="44"/>
      <c r="AB54" s="44"/>
      <c r="AC54" s="44"/>
      <c r="AD54" s="44"/>
      <c r="AE54" s="44"/>
      <c r="AF54" s="44"/>
      <c r="AG54" s="44"/>
      <c r="AH54" s="44"/>
    </row>
    <row r="55" spans="1:34" ht="15">
      <c r="A55" s="963"/>
      <c r="B55" s="251" t="s">
        <v>1102</v>
      </c>
      <c r="C55" s="352">
        <v>40538</v>
      </c>
      <c r="D55" s="352">
        <v>37879</v>
      </c>
      <c r="E55" s="352">
        <v>37499</v>
      </c>
      <c r="F55" s="352">
        <v>39972</v>
      </c>
      <c r="G55" s="352">
        <v>42174</v>
      </c>
      <c r="H55" s="352">
        <v>40190</v>
      </c>
      <c r="I55" s="352">
        <v>39199</v>
      </c>
      <c r="J55" s="352">
        <v>41700</v>
      </c>
      <c r="K55" s="352">
        <v>39929</v>
      </c>
      <c r="L55" s="352">
        <v>39621</v>
      </c>
      <c r="M55" s="352">
        <v>41820</v>
      </c>
      <c r="N55" s="352">
        <v>40028</v>
      </c>
      <c r="O55" s="352">
        <v>480549</v>
      </c>
      <c r="P55" s="327"/>
      <c r="Q55" s="254"/>
      <c r="R55" s="41"/>
    </row>
    <row r="56" spans="1:34" ht="15">
      <c r="A56" s="963"/>
      <c r="B56" s="256" t="s">
        <v>1103</v>
      </c>
      <c r="C56" s="32">
        <v>7792</v>
      </c>
      <c r="D56" s="32">
        <v>6079</v>
      </c>
      <c r="E56" s="32">
        <v>6642</v>
      </c>
      <c r="F56" s="32">
        <v>7252</v>
      </c>
      <c r="G56" s="32">
        <v>7363</v>
      </c>
      <c r="H56" s="32">
        <v>7369</v>
      </c>
      <c r="I56" s="32">
        <v>7131</v>
      </c>
      <c r="J56" s="32">
        <v>7628</v>
      </c>
      <c r="K56" s="32">
        <v>5974</v>
      </c>
      <c r="L56" s="32">
        <v>7442</v>
      </c>
      <c r="M56" s="32">
        <v>6783</v>
      </c>
      <c r="N56" s="32">
        <v>6935</v>
      </c>
      <c r="O56" s="32">
        <v>84390</v>
      </c>
      <c r="P56" s="41"/>
      <c r="Q56" s="254"/>
      <c r="R56" s="41"/>
    </row>
    <row r="57" spans="1:34" ht="15">
      <c r="A57" s="963"/>
      <c r="B57" s="256" t="s">
        <v>1104</v>
      </c>
      <c r="C57" s="32">
        <v>813</v>
      </c>
      <c r="D57" s="32">
        <v>638</v>
      </c>
      <c r="E57" s="32">
        <v>885</v>
      </c>
      <c r="F57" s="32">
        <v>932</v>
      </c>
      <c r="G57" s="32">
        <v>1071</v>
      </c>
      <c r="H57" s="32">
        <v>922</v>
      </c>
      <c r="I57" s="32">
        <v>842</v>
      </c>
      <c r="J57" s="32">
        <v>793</v>
      </c>
      <c r="K57" s="32">
        <v>825</v>
      </c>
      <c r="L57" s="32">
        <v>859</v>
      </c>
      <c r="M57" s="32">
        <v>920</v>
      </c>
      <c r="N57" s="32">
        <v>1033</v>
      </c>
      <c r="O57" s="32">
        <v>10533</v>
      </c>
      <c r="P57" s="41"/>
      <c r="Q57" s="254"/>
      <c r="R57" s="41"/>
    </row>
    <row r="58" spans="1:34" ht="15">
      <c r="A58" s="963"/>
      <c r="B58" s="256" t="s">
        <v>1105</v>
      </c>
      <c r="C58" s="32">
        <v>1645</v>
      </c>
      <c r="D58" s="32">
        <v>2826</v>
      </c>
      <c r="E58" s="32">
        <v>2495</v>
      </c>
      <c r="F58" s="32">
        <v>2906</v>
      </c>
      <c r="G58" s="32">
        <v>2357</v>
      </c>
      <c r="H58" s="32">
        <v>2543</v>
      </c>
      <c r="I58" s="32">
        <v>2572</v>
      </c>
      <c r="J58" s="32">
        <v>2350</v>
      </c>
      <c r="K58" s="32">
        <v>2073</v>
      </c>
      <c r="L58" s="32">
        <v>1069</v>
      </c>
      <c r="M58" s="32">
        <v>2642</v>
      </c>
      <c r="N58" s="32">
        <v>1767</v>
      </c>
      <c r="O58" s="32">
        <v>27245</v>
      </c>
      <c r="P58" s="41"/>
      <c r="Q58" s="254"/>
      <c r="R58" s="41"/>
    </row>
    <row r="59" spans="1:34" ht="15">
      <c r="A59" s="963"/>
      <c r="B59" s="256" t="s">
        <v>1262</v>
      </c>
      <c r="C59" s="32">
        <v>29715</v>
      </c>
      <c r="D59" s="32">
        <v>27863</v>
      </c>
      <c r="E59" s="32">
        <v>26969</v>
      </c>
      <c r="F59" s="32">
        <v>28342</v>
      </c>
      <c r="G59" s="32">
        <v>30850</v>
      </c>
      <c r="H59" s="32">
        <v>28886</v>
      </c>
      <c r="I59" s="32">
        <v>28161</v>
      </c>
      <c r="J59" s="32">
        <v>30369</v>
      </c>
      <c r="K59" s="32">
        <v>30625</v>
      </c>
      <c r="L59" s="32">
        <v>29667</v>
      </c>
      <c r="M59" s="32">
        <v>30972</v>
      </c>
      <c r="N59" s="32">
        <v>29805</v>
      </c>
      <c r="O59" s="32">
        <v>352224</v>
      </c>
      <c r="P59" s="41"/>
      <c r="Q59" s="254"/>
      <c r="R59" s="41"/>
    </row>
    <row r="60" spans="1:34" ht="15">
      <c r="A60" s="963"/>
      <c r="B60" s="256" t="s">
        <v>1107</v>
      </c>
      <c r="C60" s="32">
        <v>162</v>
      </c>
      <c r="D60" s="32">
        <v>123</v>
      </c>
      <c r="E60" s="32">
        <v>110</v>
      </c>
      <c r="F60" s="32">
        <v>135</v>
      </c>
      <c r="G60" s="32">
        <v>124</v>
      </c>
      <c r="H60" s="32">
        <v>80</v>
      </c>
      <c r="I60" s="32">
        <v>108</v>
      </c>
      <c r="J60" s="32">
        <v>91</v>
      </c>
      <c r="K60" s="32">
        <v>139</v>
      </c>
      <c r="L60" s="32">
        <v>145</v>
      </c>
      <c r="M60" s="32">
        <v>117</v>
      </c>
      <c r="N60" s="32">
        <v>127</v>
      </c>
      <c r="O60" s="32">
        <v>1461</v>
      </c>
      <c r="P60" s="41"/>
      <c r="Q60" s="254"/>
    </row>
    <row r="61" spans="1:34" ht="15">
      <c r="A61" s="963"/>
      <c r="B61" s="256" t="s">
        <v>1108</v>
      </c>
      <c r="C61" s="32">
        <v>411</v>
      </c>
      <c r="D61" s="32">
        <v>350</v>
      </c>
      <c r="E61" s="32">
        <v>398</v>
      </c>
      <c r="F61" s="32">
        <v>405</v>
      </c>
      <c r="G61" s="32">
        <v>409</v>
      </c>
      <c r="H61" s="32">
        <v>390</v>
      </c>
      <c r="I61" s="32">
        <v>385</v>
      </c>
      <c r="J61" s="32">
        <v>469</v>
      </c>
      <c r="K61" s="32">
        <v>293</v>
      </c>
      <c r="L61" s="32">
        <v>439</v>
      </c>
      <c r="M61" s="32">
        <v>386</v>
      </c>
      <c r="N61" s="32">
        <v>361</v>
      </c>
      <c r="O61" s="32">
        <v>4696</v>
      </c>
      <c r="P61" s="41"/>
      <c r="Q61" s="254"/>
      <c r="R61" s="41"/>
    </row>
    <row r="62" spans="1:34" ht="6" customHeight="1">
      <c r="A62" s="963"/>
      <c r="B62" s="256"/>
      <c r="C62" s="31"/>
      <c r="D62" s="31"/>
      <c r="E62" s="31"/>
      <c r="F62" s="31"/>
      <c r="G62" s="31"/>
      <c r="H62" s="31"/>
      <c r="I62" s="31"/>
      <c r="J62" s="31"/>
      <c r="K62" s="31"/>
      <c r="L62" s="31"/>
      <c r="M62" s="31"/>
      <c r="N62" s="31"/>
      <c r="O62" s="352"/>
      <c r="P62" s="41"/>
      <c r="Q62" s="254"/>
      <c r="R62" s="41"/>
    </row>
    <row r="63" spans="1:34" ht="15">
      <c r="A63" s="963"/>
      <c r="B63" s="251" t="s">
        <v>1109</v>
      </c>
      <c r="C63" s="352">
        <v>45396</v>
      </c>
      <c r="D63" s="352">
        <v>37304</v>
      </c>
      <c r="E63" s="352">
        <v>38850</v>
      </c>
      <c r="F63" s="352">
        <v>42089</v>
      </c>
      <c r="G63" s="352">
        <v>39963</v>
      </c>
      <c r="H63" s="352">
        <v>38383</v>
      </c>
      <c r="I63" s="352">
        <v>39793</v>
      </c>
      <c r="J63" s="352">
        <v>53189</v>
      </c>
      <c r="K63" s="352">
        <v>39619</v>
      </c>
      <c r="L63" s="352">
        <v>48076</v>
      </c>
      <c r="M63" s="352">
        <v>42308</v>
      </c>
      <c r="N63" s="352">
        <v>46825</v>
      </c>
      <c r="O63" s="352">
        <v>511795</v>
      </c>
      <c r="P63" s="327"/>
      <c r="Q63" s="254"/>
      <c r="R63" s="41"/>
    </row>
    <row r="64" spans="1:34" ht="15">
      <c r="A64" s="963"/>
      <c r="B64" s="256" t="s">
        <v>1110</v>
      </c>
      <c r="C64" s="32">
        <v>235</v>
      </c>
      <c r="D64" s="32">
        <v>191</v>
      </c>
      <c r="E64" s="32">
        <v>214</v>
      </c>
      <c r="F64" s="32">
        <v>215</v>
      </c>
      <c r="G64" s="32">
        <v>235</v>
      </c>
      <c r="H64" s="32">
        <v>233</v>
      </c>
      <c r="I64" s="32">
        <v>206</v>
      </c>
      <c r="J64" s="32">
        <v>209</v>
      </c>
      <c r="K64" s="32">
        <v>175</v>
      </c>
      <c r="L64" s="32">
        <v>241</v>
      </c>
      <c r="M64" s="32">
        <v>198</v>
      </c>
      <c r="N64" s="32">
        <v>221</v>
      </c>
      <c r="O64" s="32">
        <v>2573</v>
      </c>
      <c r="P64" s="41"/>
      <c r="Q64" s="254"/>
      <c r="R64" s="41"/>
    </row>
    <row r="65" spans="1:18" ht="15">
      <c r="A65" s="963"/>
      <c r="B65" s="256" t="s">
        <v>1248</v>
      </c>
      <c r="C65" s="32">
        <v>17520</v>
      </c>
      <c r="D65" s="32">
        <v>15868</v>
      </c>
      <c r="E65" s="32">
        <v>18650</v>
      </c>
      <c r="F65" s="32">
        <v>20265</v>
      </c>
      <c r="G65" s="32">
        <v>20008</v>
      </c>
      <c r="H65" s="32">
        <v>19941</v>
      </c>
      <c r="I65" s="32">
        <v>18834</v>
      </c>
      <c r="J65" s="32">
        <v>21579</v>
      </c>
      <c r="K65" s="32">
        <v>15892</v>
      </c>
      <c r="L65" s="32">
        <v>22344</v>
      </c>
      <c r="M65" s="32">
        <v>18665</v>
      </c>
      <c r="N65" s="32">
        <v>19598</v>
      </c>
      <c r="O65" s="32">
        <v>229164</v>
      </c>
      <c r="P65" s="41"/>
      <c r="Q65" s="254"/>
      <c r="R65" s="41"/>
    </row>
    <row r="66" spans="1:18" ht="15">
      <c r="A66" s="963"/>
      <c r="B66" s="256" t="s">
        <v>1249</v>
      </c>
      <c r="C66" s="32">
        <v>0</v>
      </c>
      <c r="D66" s="32">
        <v>18</v>
      </c>
      <c r="E66" s="32">
        <v>0</v>
      </c>
      <c r="F66" s="32">
        <v>0</v>
      </c>
      <c r="G66" s="32">
        <v>1</v>
      </c>
      <c r="H66" s="32">
        <v>2</v>
      </c>
      <c r="I66" s="32">
        <v>0</v>
      </c>
      <c r="J66" s="32">
        <v>2</v>
      </c>
      <c r="K66" s="32">
        <v>0</v>
      </c>
      <c r="L66" s="32">
        <v>0</v>
      </c>
      <c r="M66" s="32">
        <v>2</v>
      </c>
      <c r="N66" s="32">
        <v>0</v>
      </c>
      <c r="O66" s="32">
        <v>25</v>
      </c>
      <c r="P66" s="41"/>
      <c r="Q66" s="254"/>
      <c r="R66" s="41"/>
    </row>
    <row r="67" spans="1:18" ht="15">
      <c r="A67" s="963"/>
      <c r="B67" s="256" t="s">
        <v>1113</v>
      </c>
      <c r="C67" s="32">
        <v>3</v>
      </c>
      <c r="D67" s="32">
        <v>7</v>
      </c>
      <c r="E67" s="32">
        <v>8</v>
      </c>
      <c r="F67" s="32">
        <v>0</v>
      </c>
      <c r="G67" s="32">
        <v>2</v>
      </c>
      <c r="H67" s="32">
        <v>8</v>
      </c>
      <c r="I67" s="32">
        <v>3</v>
      </c>
      <c r="J67" s="32">
        <v>6</v>
      </c>
      <c r="K67" s="32">
        <v>11</v>
      </c>
      <c r="L67" s="32">
        <v>6</v>
      </c>
      <c r="M67" s="32">
        <v>4</v>
      </c>
      <c r="N67" s="32">
        <v>10</v>
      </c>
      <c r="O67" s="32">
        <v>68</v>
      </c>
      <c r="P67" s="41"/>
      <c r="Q67" s="254"/>
      <c r="R67" s="41"/>
    </row>
    <row r="68" spans="1:18" ht="15">
      <c r="A68" s="963"/>
      <c r="B68" s="256" t="s">
        <v>1263</v>
      </c>
      <c r="C68" s="32">
        <v>39</v>
      </c>
      <c r="D68" s="32">
        <v>54</v>
      </c>
      <c r="E68" s="32">
        <v>45</v>
      </c>
      <c r="F68" s="32">
        <v>68</v>
      </c>
      <c r="G68" s="32">
        <v>45</v>
      </c>
      <c r="H68" s="32">
        <v>74</v>
      </c>
      <c r="I68" s="32">
        <v>101</v>
      </c>
      <c r="J68" s="32">
        <v>59</v>
      </c>
      <c r="K68" s="32">
        <v>53</v>
      </c>
      <c r="L68" s="32">
        <v>106</v>
      </c>
      <c r="M68" s="32">
        <v>56</v>
      </c>
      <c r="N68" s="32">
        <v>71</v>
      </c>
      <c r="O68" s="32">
        <v>771</v>
      </c>
      <c r="P68" s="41"/>
      <c r="Q68" s="254"/>
      <c r="R68" s="41"/>
    </row>
    <row r="69" spans="1:18" ht="15">
      <c r="A69" s="963"/>
      <c r="B69" s="256" t="s">
        <v>1115</v>
      </c>
      <c r="C69" s="32">
        <v>9905</v>
      </c>
      <c r="D69" s="32">
        <v>8162</v>
      </c>
      <c r="E69" s="32">
        <v>9489</v>
      </c>
      <c r="F69" s="32">
        <v>9774</v>
      </c>
      <c r="G69" s="32">
        <v>10117</v>
      </c>
      <c r="H69" s="32">
        <v>9487</v>
      </c>
      <c r="I69" s="32">
        <v>9892</v>
      </c>
      <c r="J69" s="32">
        <v>10487</v>
      </c>
      <c r="K69" s="32">
        <v>8004</v>
      </c>
      <c r="L69" s="32">
        <v>10807</v>
      </c>
      <c r="M69" s="32">
        <v>9318</v>
      </c>
      <c r="N69" s="32">
        <v>9071</v>
      </c>
      <c r="O69" s="32">
        <v>114513</v>
      </c>
      <c r="P69" s="41"/>
      <c r="Q69" s="254"/>
      <c r="R69" s="41"/>
    </row>
    <row r="70" spans="1:18" ht="15">
      <c r="A70" s="963"/>
      <c r="B70" s="256" t="s">
        <v>1117</v>
      </c>
      <c r="C70" s="32">
        <v>11131</v>
      </c>
      <c r="D70" s="32">
        <v>8176</v>
      </c>
      <c r="E70" s="32">
        <v>3335</v>
      </c>
      <c r="F70" s="32">
        <v>4153</v>
      </c>
      <c r="G70" s="32">
        <v>1249</v>
      </c>
      <c r="H70" s="32">
        <v>280</v>
      </c>
      <c r="I70" s="32">
        <v>1324</v>
      </c>
      <c r="J70" s="32">
        <v>10076</v>
      </c>
      <c r="K70" s="32">
        <v>7801</v>
      </c>
      <c r="L70" s="32">
        <v>3328</v>
      </c>
      <c r="M70" s="32">
        <v>3674</v>
      </c>
      <c r="N70" s="32">
        <v>3666</v>
      </c>
      <c r="O70" s="32">
        <v>58193</v>
      </c>
      <c r="P70" s="41"/>
      <c r="Q70" s="254"/>
      <c r="R70" s="41"/>
    </row>
    <row r="71" spans="1:18" ht="15">
      <c r="A71" s="963"/>
      <c r="B71" s="256" t="s">
        <v>1116</v>
      </c>
      <c r="C71" s="32">
        <v>6563</v>
      </c>
      <c r="D71" s="32">
        <v>4828</v>
      </c>
      <c r="E71" s="32">
        <v>7109</v>
      </c>
      <c r="F71" s="32">
        <v>7614</v>
      </c>
      <c r="G71" s="32">
        <v>8306</v>
      </c>
      <c r="H71" s="32">
        <v>8358</v>
      </c>
      <c r="I71" s="32">
        <v>9433</v>
      </c>
      <c r="J71" s="32">
        <v>10771</v>
      </c>
      <c r="K71" s="32">
        <v>7683</v>
      </c>
      <c r="L71" s="32">
        <v>11244</v>
      </c>
      <c r="M71" s="32">
        <v>10391</v>
      </c>
      <c r="N71" s="32">
        <v>14188</v>
      </c>
      <c r="O71" s="32">
        <v>106488</v>
      </c>
      <c r="P71" s="41"/>
      <c r="Q71" s="254"/>
    </row>
    <row r="72" spans="1:18">
      <c r="A72" s="456"/>
      <c r="B72" s="373"/>
      <c r="C72" s="70"/>
      <c r="D72" s="70"/>
      <c r="E72" s="70"/>
      <c r="F72" s="70"/>
      <c r="G72" s="70"/>
      <c r="H72" s="70"/>
      <c r="I72" s="70"/>
      <c r="J72" s="70"/>
      <c r="K72" s="70"/>
      <c r="L72" s="70"/>
      <c r="M72" s="70"/>
      <c r="N72" s="70"/>
      <c r="O72" s="70"/>
      <c r="P72" s="41"/>
    </row>
    <row r="73" spans="1:18" ht="15">
      <c r="A73" s="439"/>
      <c r="B73" s="295" t="s">
        <v>26</v>
      </c>
      <c r="C73" s="352">
        <v>3181795</v>
      </c>
      <c r="D73" s="352">
        <v>2553461</v>
      </c>
      <c r="E73" s="352">
        <v>3244252</v>
      </c>
      <c r="F73" s="352">
        <v>3440597</v>
      </c>
      <c r="G73" s="352">
        <v>3499185</v>
      </c>
      <c r="H73" s="352">
        <v>3514478</v>
      </c>
      <c r="I73" s="352">
        <v>3369877</v>
      </c>
      <c r="J73" s="352">
        <v>3850356</v>
      </c>
      <c r="K73" s="352">
        <v>2957975</v>
      </c>
      <c r="L73" s="352">
        <v>3945822</v>
      </c>
      <c r="M73" s="352">
        <v>3462085</v>
      </c>
      <c r="N73" s="352">
        <v>3159210</v>
      </c>
      <c r="O73" s="352">
        <v>40179093</v>
      </c>
      <c r="P73" s="41"/>
      <c r="Q73" s="457"/>
    </row>
    <row r="76" spans="1:18" ht="15">
      <c r="A76" s="881" t="s">
        <v>1324</v>
      </c>
      <c r="B76" s="881"/>
      <c r="C76" s="881"/>
      <c r="D76" s="881"/>
      <c r="E76" s="881"/>
      <c r="F76" s="881"/>
      <c r="G76" s="881"/>
      <c r="H76" s="881"/>
      <c r="I76" s="881"/>
      <c r="J76" s="881"/>
      <c r="K76" s="881"/>
      <c r="L76" s="881"/>
      <c r="M76" s="881"/>
      <c r="N76" s="881"/>
      <c r="O76" s="881"/>
    </row>
    <row r="77" spans="1:18">
      <c r="A77" s="912" t="s">
        <v>1280</v>
      </c>
      <c r="B77" s="912"/>
      <c r="C77" s="912"/>
      <c r="D77" s="912"/>
      <c r="E77" s="912"/>
      <c r="F77" s="912"/>
      <c r="G77" s="912"/>
      <c r="H77" s="912"/>
      <c r="I77" s="912"/>
      <c r="J77" s="912"/>
      <c r="K77" s="912"/>
      <c r="L77" s="912"/>
      <c r="M77" s="912"/>
      <c r="N77" s="912"/>
      <c r="O77" s="912"/>
    </row>
    <row r="78" spans="1:18">
      <c r="A78" s="913" t="s">
        <v>1239</v>
      </c>
      <c r="B78" s="913"/>
      <c r="C78" s="913"/>
      <c r="D78" s="913"/>
      <c r="E78" s="913"/>
      <c r="F78" s="913"/>
      <c r="G78" s="913"/>
      <c r="H78" s="913"/>
      <c r="I78" s="913"/>
      <c r="J78" s="913"/>
      <c r="K78" s="913"/>
      <c r="L78" s="913"/>
      <c r="M78" s="913"/>
      <c r="N78" s="913"/>
      <c r="O78" s="913"/>
    </row>
    <row r="79" spans="1:18">
      <c r="A79" s="912" t="s">
        <v>1609</v>
      </c>
      <c r="B79" s="912"/>
      <c r="C79" s="912"/>
      <c r="D79" s="912"/>
      <c r="E79" s="912"/>
      <c r="F79" s="912"/>
      <c r="G79" s="912"/>
      <c r="H79" s="912"/>
      <c r="I79" s="912"/>
      <c r="J79" s="912"/>
      <c r="K79" s="912"/>
      <c r="L79" s="912"/>
      <c r="M79" s="912"/>
      <c r="N79" s="912"/>
      <c r="O79" s="912"/>
    </row>
    <row r="80" spans="1:18">
      <c r="A80" s="953" t="s">
        <v>1131</v>
      </c>
      <c r="B80" s="953"/>
      <c r="C80" s="953"/>
      <c r="D80" s="953"/>
      <c r="E80" s="953"/>
      <c r="F80" s="953"/>
      <c r="G80" s="953"/>
      <c r="H80" s="953"/>
      <c r="I80" s="953"/>
      <c r="J80" s="953"/>
      <c r="K80" s="953"/>
      <c r="L80" s="953"/>
      <c r="M80" s="953"/>
      <c r="N80" s="953"/>
      <c r="O80" s="953"/>
    </row>
    <row r="81" spans="1:37" ht="15" thickBot="1">
      <c r="A81" s="144"/>
      <c r="B81" s="144"/>
      <c r="C81" s="144"/>
      <c r="D81" s="144"/>
      <c r="E81" s="144"/>
      <c r="F81" s="144"/>
      <c r="G81" s="144"/>
      <c r="H81" s="144"/>
      <c r="I81" s="144"/>
      <c r="J81" s="144"/>
      <c r="K81" s="144"/>
      <c r="L81" s="144"/>
      <c r="M81" s="144"/>
      <c r="N81" s="144"/>
      <c r="O81" s="144"/>
    </row>
    <row r="82" spans="1:37">
      <c r="A82" s="959" t="s">
        <v>1240</v>
      </c>
      <c r="B82" s="959" t="s">
        <v>1252</v>
      </c>
      <c r="C82" s="961" t="s">
        <v>1266</v>
      </c>
      <c r="D82" s="961"/>
      <c r="E82" s="961"/>
      <c r="F82" s="961"/>
      <c r="G82" s="961"/>
      <c r="H82" s="961"/>
      <c r="I82" s="961"/>
      <c r="J82" s="961"/>
      <c r="K82" s="961"/>
      <c r="L82" s="961"/>
      <c r="M82" s="961"/>
      <c r="N82" s="961"/>
      <c r="O82" s="959" t="s">
        <v>108</v>
      </c>
      <c r="Q82" s="44"/>
      <c r="R82" s="41"/>
    </row>
    <row r="83" spans="1:37">
      <c r="A83" s="960"/>
      <c r="B83" s="960"/>
      <c r="C83" s="454" t="s">
        <v>1267</v>
      </c>
      <c r="D83" s="454" t="s">
        <v>1268</v>
      </c>
      <c r="E83" s="454" t="s">
        <v>1269</v>
      </c>
      <c r="F83" s="454" t="s">
        <v>1270</v>
      </c>
      <c r="G83" s="454" t="s">
        <v>1271</v>
      </c>
      <c r="H83" s="454" t="s">
        <v>1272</v>
      </c>
      <c r="I83" s="454" t="s">
        <v>1273</v>
      </c>
      <c r="J83" s="454" t="s">
        <v>1274</v>
      </c>
      <c r="K83" s="454" t="s">
        <v>1275</v>
      </c>
      <c r="L83" s="454" t="s">
        <v>1276</v>
      </c>
      <c r="M83" s="454" t="s">
        <v>1277</v>
      </c>
      <c r="N83" s="454" t="s">
        <v>1278</v>
      </c>
      <c r="O83" s="960"/>
      <c r="Q83" s="44"/>
      <c r="R83" s="41"/>
    </row>
    <row r="84" spans="1:37" ht="15" customHeight="1">
      <c r="A84" s="962" t="s">
        <v>7</v>
      </c>
      <c r="B84" s="251" t="s">
        <v>1059</v>
      </c>
      <c r="C84" s="350">
        <v>12164750.220000001</v>
      </c>
      <c r="D84" s="350">
        <v>9224608.3399999999</v>
      </c>
      <c r="E84" s="350">
        <v>12897658.32</v>
      </c>
      <c r="F84" s="350">
        <v>13453420.65</v>
      </c>
      <c r="G84" s="350">
        <v>13952609.18</v>
      </c>
      <c r="H84" s="350">
        <v>13791940.890000001</v>
      </c>
      <c r="I84" s="350">
        <v>13199855.76</v>
      </c>
      <c r="J84" s="350">
        <v>15012505.91</v>
      </c>
      <c r="K84" s="350">
        <v>11530609.73</v>
      </c>
      <c r="L84" s="350">
        <v>15143083.529999999</v>
      </c>
      <c r="M84" s="350">
        <v>13098647.359999999</v>
      </c>
      <c r="N84" s="350">
        <v>11519972.07</v>
      </c>
      <c r="O84" s="350">
        <v>154989661.96000001</v>
      </c>
      <c r="P84" s="327"/>
      <c r="Q84" s="254"/>
      <c r="R84" s="254"/>
      <c r="S84" s="254"/>
      <c r="T84" s="254"/>
      <c r="U84" s="254"/>
      <c r="V84" s="254"/>
      <c r="W84" s="254"/>
      <c r="X84" s="254"/>
      <c r="Y84" s="254"/>
      <c r="Z84" s="254"/>
      <c r="AA84" s="254"/>
      <c r="AB84" s="254"/>
      <c r="AC84" s="254"/>
      <c r="AD84" s="254"/>
      <c r="AE84" s="254"/>
      <c r="AF84" s="254"/>
      <c r="AG84" s="254"/>
      <c r="AH84" s="254"/>
      <c r="AI84" s="254"/>
      <c r="AJ84" s="254"/>
      <c r="AK84" s="254"/>
    </row>
    <row r="85" spans="1:37" ht="15">
      <c r="A85" s="963"/>
      <c r="B85" s="256" t="s">
        <v>1060</v>
      </c>
      <c r="C85" s="32">
        <v>12092620.65</v>
      </c>
      <c r="D85" s="32">
        <v>9168589.9800000004</v>
      </c>
      <c r="E85" s="32">
        <v>12834237.310000001</v>
      </c>
      <c r="F85" s="32">
        <v>13385459.34</v>
      </c>
      <c r="G85" s="32">
        <v>13870864.699999999</v>
      </c>
      <c r="H85" s="32">
        <v>13712823.300000001</v>
      </c>
      <c r="I85" s="32">
        <v>13108115.539999999</v>
      </c>
      <c r="J85" s="32">
        <v>14915436.960000001</v>
      </c>
      <c r="K85" s="32">
        <v>11464320.17</v>
      </c>
      <c r="L85" s="32">
        <v>15061165.48</v>
      </c>
      <c r="M85" s="32">
        <v>13027737.369999999</v>
      </c>
      <c r="N85" s="32">
        <v>11449672.93</v>
      </c>
      <c r="O85" s="33">
        <v>154091043.72999999</v>
      </c>
      <c r="P85" s="41"/>
      <c r="Q85" s="254"/>
      <c r="R85" s="44"/>
      <c r="S85" s="44"/>
      <c r="T85" s="44"/>
      <c r="U85" s="44"/>
      <c r="V85" s="44"/>
      <c r="W85" s="44"/>
      <c r="X85" s="44"/>
      <c r="Y85" s="44"/>
      <c r="Z85" s="44"/>
      <c r="AA85" s="44"/>
      <c r="AB85" s="44"/>
      <c r="AC85" s="44"/>
      <c r="AD85" s="44"/>
      <c r="AE85" s="44"/>
      <c r="AF85" s="44"/>
      <c r="AG85" s="44"/>
      <c r="AH85" s="44"/>
      <c r="AI85" s="44"/>
      <c r="AJ85" s="44"/>
      <c r="AK85" s="44"/>
    </row>
    <row r="86" spans="1:37" ht="15">
      <c r="A86" s="963"/>
      <c r="B86" s="256" t="s">
        <v>1061</v>
      </c>
      <c r="C86" s="32">
        <v>16256.26</v>
      </c>
      <c r="D86" s="32">
        <v>11605.72</v>
      </c>
      <c r="E86" s="32">
        <v>16796.45</v>
      </c>
      <c r="F86" s="32">
        <v>19116.11</v>
      </c>
      <c r="G86" s="32">
        <v>24128.32</v>
      </c>
      <c r="H86" s="32">
        <v>29913.74</v>
      </c>
      <c r="I86" s="32">
        <v>32511.88</v>
      </c>
      <c r="J86" s="32">
        <v>38043.03</v>
      </c>
      <c r="K86" s="32">
        <v>19340.05</v>
      </c>
      <c r="L86" s="32">
        <v>24704.16</v>
      </c>
      <c r="M86" s="32">
        <v>22265.65</v>
      </c>
      <c r="N86" s="32">
        <v>19976.009999999998</v>
      </c>
      <c r="O86" s="33">
        <v>274657.38</v>
      </c>
      <c r="P86" s="41"/>
      <c r="Q86" s="254"/>
      <c r="R86" s="44"/>
      <c r="S86" s="44"/>
      <c r="T86" s="44"/>
      <c r="U86" s="44"/>
      <c r="V86" s="44"/>
      <c r="W86" s="44"/>
      <c r="X86" s="44"/>
      <c r="Y86" s="44"/>
      <c r="Z86" s="44"/>
      <c r="AA86" s="44"/>
      <c r="AB86" s="44"/>
      <c r="AC86" s="44"/>
      <c r="AD86" s="44"/>
      <c r="AE86" s="44"/>
      <c r="AF86" s="44"/>
      <c r="AG86" s="44"/>
      <c r="AH86" s="44"/>
      <c r="AI86" s="44"/>
      <c r="AJ86" s="44"/>
      <c r="AK86" s="44"/>
    </row>
    <row r="87" spans="1:37" ht="15">
      <c r="A87" s="963"/>
      <c r="B87" s="256" t="s">
        <v>1062</v>
      </c>
      <c r="C87" s="32">
        <v>55873.31</v>
      </c>
      <c r="D87" s="32">
        <v>44412.639999999999</v>
      </c>
      <c r="E87" s="32">
        <v>46624.56</v>
      </c>
      <c r="F87" s="32">
        <v>48845.2</v>
      </c>
      <c r="G87" s="32">
        <v>57616.160000000003</v>
      </c>
      <c r="H87" s="32">
        <v>49203.85</v>
      </c>
      <c r="I87" s="32">
        <v>59228.34</v>
      </c>
      <c r="J87" s="32">
        <v>59025.919999999998</v>
      </c>
      <c r="K87" s="32">
        <v>46949.51</v>
      </c>
      <c r="L87" s="32">
        <v>57213.89</v>
      </c>
      <c r="M87" s="32">
        <v>48644.34</v>
      </c>
      <c r="N87" s="32">
        <v>50323.13</v>
      </c>
      <c r="O87" s="33">
        <v>623960.85</v>
      </c>
      <c r="P87" s="41"/>
      <c r="Q87" s="254"/>
      <c r="R87" s="44"/>
      <c r="S87" s="44"/>
      <c r="T87" s="44"/>
      <c r="U87" s="44"/>
      <c r="V87" s="44"/>
      <c r="W87" s="44"/>
      <c r="X87" s="44"/>
      <c r="Y87" s="44"/>
      <c r="Z87" s="44"/>
      <c r="AA87" s="44"/>
      <c r="AB87" s="44"/>
      <c r="AC87" s="44"/>
      <c r="AD87" s="44"/>
      <c r="AE87" s="44"/>
      <c r="AF87" s="44"/>
      <c r="AG87" s="44"/>
      <c r="AH87" s="44"/>
      <c r="AI87" s="44"/>
      <c r="AJ87" s="44"/>
      <c r="AK87" s="44"/>
    </row>
    <row r="88" spans="1:37" ht="6" customHeight="1">
      <c r="A88" s="963"/>
      <c r="B88" s="256"/>
      <c r="C88" s="31"/>
      <c r="D88" s="31"/>
      <c r="E88" s="31"/>
      <c r="F88" s="31"/>
      <c r="G88" s="31"/>
      <c r="H88" s="31"/>
      <c r="I88" s="31"/>
      <c r="J88" s="31"/>
      <c r="K88" s="31"/>
      <c r="L88" s="31"/>
      <c r="M88" s="31"/>
      <c r="N88" s="31"/>
      <c r="O88" s="33"/>
      <c r="P88" s="41"/>
      <c r="Q88" s="254"/>
      <c r="R88" s="44"/>
      <c r="S88" s="44"/>
      <c r="T88" s="44"/>
      <c r="U88" s="44"/>
      <c r="V88" s="44"/>
      <c r="W88" s="44"/>
      <c r="X88" s="44"/>
      <c r="Y88" s="44"/>
      <c r="Z88" s="44"/>
      <c r="AA88" s="44"/>
      <c r="AB88" s="44"/>
      <c r="AC88" s="44"/>
      <c r="AD88" s="44"/>
      <c r="AE88" s="44"/>
      <c r="AF88" s="44"/>
      <c r="AG88" s="44"/>
      <c r="AH88" s="44"/>
      <c r="AI88" s="44"/>
      <c r="AJ88" s="44"/>
      <c r="AK88" s="44"/>
    </row>
    <row r="89" spans="1:37" ht="15">
      <c r="A89" s="963"/>
      <c r="B89" s="251" t="s">
        <v>1063</v>
      </c>
      <c r="C89" s="350">
        <v>15132243.960000001</v>
      </c>
      <c r="D89" s="350">
        <v>12153108.57</v>
      </c>
      <c r="E89" s="350">
        <v>15538717.75</v>
      </c>
      <c r="F89" s="350">
        <v>16427258.380000001</v>
      </c>
      <c r="G89" s="350">
        <v>16176252.25</v>
      </c>
      <c r="H89" s="350">
        <v>15897937.640000001</v>
      </c>
      <c r="I89" s="350">
        <v>15278326.449999999</v>
      </c>
      <c r="J89" s="350">
        <v>17500238.329999998</v>
      </c>
      <c r="K89" s="350">
        <v>13690255.529999999</v>
      </c>
      <c r="L89" s="350">
        <v>18420441.68</v>
      </c>
      <c r="M89" s="350">
        <v>16175683.58</v>
      </c>
      <c r="N89" s="350">
        <v>14281350.289999999</v>
      </c>
      <c r="O89" s="350">
        <v>186671814.41</v>
      </c>
      <c r="P89" s="327"/>
      <c r="Q89" s="254"/>
      <c r="R89" s="254"/>
      <c r="S89" s="254"/>
      <c r="T89" s="254"/>
      <c r="U89" s="254"/>
      <c r="V89" s="254"/>
      <c r="W89" s="254"/>
      <c r="X89" s="254"/>
      <c r="Y89" s="254"/>
      <c r="Z89" s="254"/>
      <c r="AA89" s="254"/>
      <c r="AB89" s="254"/>
      <c r="AC89" s="254"/>
      <c r="AD89" s="254"/>
      <c r="AE89" s="254"/>
      <c r="AF89" s="254"/>
      <c r="AG89" s="254"/>
      <c r="AH89" s="254"/>
      <c r="AI89" s="254"/>
      <c r="AJ89" s="254"/>
      <c r="AK89" s="254"/>
    </row>
    <row r="90" spans="1:37" ht="15">
      <c r="A90" s="963"/>
      <c r="B90" s="256" t="s">
        <v>1064</v>
      </c>
      <c r="C90" s="32">
        <v>5788911.1500000004</v>
      </c>
      <c r="D90" s="32">
        <v>4624233.1100000003</v>
      </c>
      <c r="E90" s="32">
        <v>5933171.6299999999</v>
      </c>
      <c r="F90" s="32">
        <v>6269092.75</v>
      </c>
      <c r="G90" s="32">
        <v>5967289.6600000001</v>
      </c>
      <c r="H90" s="32">
        <v>5921572.25</v>
      </c>
      <c r="I90" s="32">
        <v>5769791.6900000004</v>
      </c>
      <c r="J90" s="32">
        <v>6570126.0599999996</v>
      </c>
      <c r="K90" s="32">
        <v>5262707.08</v>
      </c>
      <c r="L90" s="32">
        <v>6903989.2599999998</v>
      </c>
      <c r="M90" s="32">
        <v>6113282.4199999999</v>
      </c>
      <c r="N90" s="32">
        <v>5373714.8700000001</v>
      </c>
      <c r="O90" s="33">
        <v>70497881.930000007</v>
      </c>
      <c r="P90" s="41"/>
      <c r="Q90" s="254"/>
      <c r="R90" s="44"/>
      <c r="S90" s="44"/>
      <c r="T90" s="44"/>
      <c r="U90" s="44"/>
      <c r="V90" s="44"/>
      <c r="W90" s="44"/>
      <c r="X90" s="44"/>
      <c r="Y90" s="44"/>
      <c r="Z90" s="44"/>
      <c r="AA90" s="44"/>
      <c r="AB90" s="44"/>
      <c r="AC90" s="44"/>
      <c r="AD90" s="44"/>
      <c r="AE90" s="44"/>
      <c r="AF90" s="44"/>
      <c r="AG90" s="44"/>
      <c r="AH90" s="44"/>
      <c r="AI90" s="44"/>
      <c r="AJ90" s="44"/>
      <c r="AK90" s="44"/>
    </row>
    <row r="91" spans="1:37" ht="15">
      <c r="A91" s="963"/>
      <c r="B91" s="256" t="s">
        <v>1065</v>
      </c>
      <c r="C91" s="32">
        <v>8749059.8399999999</v>
      </c>
      <c r="D91" s="32">
        <v>7056027.5499999998</v>
      </c>
      <c r="E91" s="32">
        <v>9049246.0199999996</v>
      </c>
      <c r="F91" s="32">
        <v>9552694.4199999999</v>
      </c>
      <c r="G91" s="32">
        <v>9598417.9199999999</v>
      </c>
      <c r="H91" s="32">
        <v>9390574.7100000009</v>
      </c>
      <c r="I91" s="32">
        <v>8953377.6300000008</v>
      </c>
      <c r="J91" s="32">
        <v>10287535.52</v>
      </c>
      <c r="K91" s="32">
        <v>7959327.7400000002</v>
      </c>
      <c r="L91" s="32">
        <v>10882807.77</v>
      </c>
      <c r="M91" s="32">
        <v>9495460.5299999993</v>
      </c>
      <c r="N91" s="32">
        <v>8364663.5800000001</v>
      </c>
      <c r="O91" s="33">
        <v>109339193.23</v>
      </c>
      <c r="P91" s="41"/>
      <c r="Q91" s="254"/>
      <c r="R91" s="44"/>
      <c r="S91" s="44"/>
      <c r="T91" s="44"/>
      <c r="U91" s="44"/>
      <c r="V91" s="44"/>
      <c r="W91" s="44"/>
      <c r="X91" s="44"/>
      <c r="Y91" s="44"/>
      <c r="Z91" s="44"/>
      <c r="AA91" s="44"/>
      <c r="AB91" s="44"/>
      <c r="AC91" s="44"/>
      <c r="AD91" s="44"/>
      <c r="AE91" s="44"/>
      <c r="AF91" s="44"/>
      <c r="AG91" s="44"/>
      <c r="AH91" s="44"/>
      <c r="AI91" s="44"/>
      <c r="AJ91" s="44"/>
      <c r="AK91" s="44"/>
    </row>
    <row r="92" spans="1:37" ht="15">
      <c r="A92" s="963"/>
      <c r="B92" s="256" t="s">
        <v>1066</v>
      </c>
      <c r="C92" s="32">
        <v>594272.97</v>
      </c>
      <c r="D92" s="32">
        <v>472847.91</v>
      </c>
      <c r="E92" s="32">
        <v>556300.1</v>
      </c>
      <c r="F92" s="32">
        <v>605471.21</v>
      </c>
      <c r="G92" s="32">
        <v>610544.67000000004</v>
      </c>
      <c r="H92" s="32">
        <v>585790.68000000005</v>
      </c>
      <c r="I92" s="32">
        <v>555157.13</v>
      </c>
      <c r="J92" s="32">
        <v>642576.75</v>
      </c>
      <c r="K92" s="32">
        <v>468220.71</v>
      </c>
      <c r="L92" s="32">
        <v>633644.65</v>
      </c>
      <c r="M92" s="32">
        <v>566940.63</v>
      </c>
      <c r="N92" s="32">
        <v>542971.84</v>
      </c>
      <c r="O92" s="33">
        <v>6834739.25</v>
      </c>
      <c r="P92" s="41"/>
      <c r="Q92" s="254"/>
      <c r="R92" s="44"/>
      <c r="S92" s="44"/>
      <c r="T92" s="44"/>
      <c r="U92" s="44"/>
      <c r="V92" s="44"/>
      <c r="W92" s="44"/>
      <c r="X92" s="44"/>
      <c r="Y92" s="44"/>
      <c r="Z92" s="44"/>
      <c r="AA92" s="44"/>
      <c r="AB92" s="44"/>
      <c r="AC92" s="44"/>
      <c r="AD92" s="44"/>
      <c r="AE92" s="44"/>
      <c r="AF92" s="44"/>
      <c r="AG92" s="44"/>
      <c r="AH92" s="44"/>
      <c r="AI92" s="44"/>
      <c r="AJ92" s="44"/>
      <c r="AK92" s="44"/>
    </row>
    <row r="93" spans="1:37" ht="6" customHeight="1">
      <c r="A93" s="963"/>
      <c r="B93" s="256"/>
      <c r="C93" s="31"/>
      <c r="D93" s="31"/>
      <c r="E93" s="31"/>
      <c r="F93" s="31"/>
      <c r="G93" s="31"/>
      <c r="H93" s="31"/>
      <c r="I93" s="31"/>
      <c r="J93" s="31"/>
      <c r="K93" s="31"/>
      <c r="L93" s="31"/>
      <c r="M93" s="31"/>
      <c r="N93" s="31"/>
      <c r="O93" s="33"/>
      <c r="P93" s="41"/>
      <c r="Q93" s="254"/>
      <c r="R93" s="44"/>
      <c r="S93" s="44"/>
      <c r="T93" s="44"/>
      <c r="U93" s="44"/>
      <c r="V93" s="44"/>
      <c r="W93" s="44"/>
      <c r="X93" s="44"/>
      <c r="Y93" s="44"/>
      <c r="Z93" s="44"/>
      <c r="AA93" s="44"/>
      <c r="AB93" s="44"/>
      <c r="AC93" s="44"/>
      <c r="AD93" s="44"/>
      <c r="AE93" s="44"/>
      <c r="AF93" s="44"/>
      <c r="AG93" s="44"/>
      <c r="AH93" s="44"/>
      <c r="AI93" s="44"/>
      <c r="AJ93" s="44"/>
      <c r="AK93" s="44"/>
    </row>
    <row r="94" spans="1:37" ht="15">
      <c r="A94" s="963"/>
      <c r="B94" s="251" t="s">
        <v>1067</v>
      </c>
      <c r="C94" s="350">
        <v>4634550.9450000003</v>
      </c>
      <c r="D94" s="350">
        <v>3571193.8629999999</v>
      </c>
      <c r="E94" s="350">
        <v>4976474.8619999997</v>
      </c>
      <c r="F94" s="350">
        <v>5339503.5480000004</v>
      </c>
      <c r="G94" s="350">
        <v>5797112.4900000002</v>
      </c>
      <c r="H94" s="350">
        <v>5874842.0489999996</v>
      </c>
      <c r="I94" s="350">
        <v>5640111.824</v>
      </c>
      <c r="J94" s="350">
        <v>6452431.9869999997</v>
      </c>
      <c r="K94" s="350">
        <v>4682590.284</v>
      </c>
      <c r="L94" s="350">
        <v>6622634.0630000001</v>
      </c>
      <c r="M94" s="350">
        <v>5767768.4550000001</v>
      </c>
      <c r="N94" s="350">
        <v>5338554.7740000002</v>
      </c>
      <c r="O94" s="350">
        <v>64697769.144000001</v>
      </c>
      <c r="P94" s="327"/>
      <c r="Q94" s="254"/>
      <c r="R94" s="254"/>
      <c r="S94" s="254"/>
      <c r="T94" s="254"/>
      <c r="U94" s="254"/>
      <c r="V94" s="254"/>
      <c r="W94" s="254"/>
      <c r="X94" s="254"/>
      <c r="Y94" s="254"/>
      <c r="Z94" s="254"/>
      <c r="AA94" s="254"/>
      <c r="AB94" s="254"/>
      <c r="AC94" s="254"/>
      <c r="AD94" s="254"/>
      <c r="AE94" s="254"/>
      <c r="AF94" s="254"/>
      <c r="AG94" s="254"/>
      <c r="AH94" s="254"/>
      <c r="AI94" s="254"/>
      <c r="AJ94" s="254"/>
      <c r="AK94" s="254"/>
    </row>
    <row r="95" spans="1:37" ht="15">
      <c r="A95" s="963"/>
      <c r="B95" s="256" t="s">
        <v>1068</v>
      </c>
      <c r="C95" s="32">
        <v>426373.86</v>
      </c>
      <c r="D95" s="32">
        <v>342921.1</v>
      </c>
      <c r="E95" s="32">
        <v>473855.67</v>
      </c>
      <c r="F95" s="32">
        <v>449075.05</v>
      </c>
      <c r="G95" s="32">
        <v>480413.96</v>
      </c>
      <c r="H95" s="32">
        <v>444961.03</v>
      </c>
      <c r="I95" s="32">
        <v>431593.91</v>
      </c>
      <c r="J95" s="32">
        <v>471879.8</v>
      </c>
      <c r="K95" s="32">
        <v>356536.38</v>
      </c>
      <c r="L95" s="32">
        <v>539094.35</v>
      </c>
      <c r="M95" s="32">
        <v>471933.57</v>
      </c>
      <c r="N95" s="32">
        <v>388961.62</v>
      </c>
      <c r="O95" s="33">
        <v>5277600.3</v>
      </c>
      <c r="P95" s="41"/>
      <c r="Q95" s="254"/>
      <c r="R95" s="44"/>
      <c r="S95" s="44"/>
      <c r="T95" s="44"/>
      <c r="U95" s="44"/>
      <c r="V95" s="44"/>
      <c r="W95" s="44"/>
      <c r="X95" s="44"/>
      <c r="Y95" s="44"/>
      <c r="Z95" s="44"/>
      <c r="AA95" s="44"/>
      <c r="AB95" s="44"/>
      <c r="AC95" s="44"/>
      <c r="AD95" s="44"/>
      <c r="AE95" s="44"/>
      <c r="AF95" s="44"/>
      <c r="AG95" s="44"/>
      <c r="AH95" s="44"/>
      <c r="AI95" s="44"/>
      <c r="AJ95" s="44"/>
      <c r="AK95" s="44"/>
    </row>
    <row r="96" spans="1:37" ht="15">
      <c r="A96" s="963"/>
      <c r="B96" s="256" t="s">
        <v>1069</v>
      </c>
      <c r="C96" s="32">
        <v>1244277.94</v>
      </c>
      <c r="D96" s="32">
        <v>1022182.17</v>
      </c>
      <c r="E96" s="32">
        <v>1424743.14</v>
      </c>
      <c r="F96" s="32">
        <v>1569559.4</v>
      </c>
      <c r="G96" s="32">
        <v>1802144.08</v>
      </c>
      <c r="H96" s="32">
        <v>1942293.74</v>
      </c>
      <c r="I96" s="32">
        <v>1799718.32</v>
      </c>
      <c r="J96" s="32">
        <v>2048091.92</v>
      </c>
      <c r="K96" s="32">
        <v>1459765</v>
      </c>
      <c r="L96" s="32">
        <v>2075918.75</v>
      </c>
      <c r="M96" s="32">
        <v>1805955.83</v>
      </c>
      <c r="N96" s="32">
        <v>1865666.64</v>
      </c>
      <c r="O96" s="33">
        <v>20060316.93</v>
      </c>
      <c r="P96" s="41"/>
      <c r="Q96" s="254"/>
      <c r="R96" s="44"/>
      <c r="S96" s="44"/>
      <c r="T96" s="44"/>
      <c r="U96" s="44"/>
      <c r="V96" s="44"/>
      <c r="W96" s="44"/>
      <c r="X96" s="44"/>
      <c r="Y96" s="44"/>
      <c r="Z96" s="44"/>
      <c r="AA96" s="44"/>
      <c r="AB96" s="44"/>
      <c r="AC96" s="44"/>
      <c r="AD96" s="44"/>
      <c r="AE96" s="44"/>
      <c r="AF96" s="44"/>
      <c r="AG96" s="44"/>
      <c r="AH96" s="44"/>
      <c r="AI96" s="44"/>
      <c r="AJ96" s="44"/>
      <c r="AK96" s="44"/>
    </row>
    <row r="97" spans="1:37" ht="15">
      <c r="A97" s="963"/>
      <c r="B97" s="256" t="s">
        <v>1070</v>
      </c>
      <c r="C97" s="32">
        <v>15492.65</v>
      </c>
      <c r="D97" s="32">
        <v>10973.47</v>
      </c>
      <c r="E97" s="32">
        <v>12807.82</v>
      </c>
      <c r="F97" s="32">
        <v>12476.99</v>
      </c>
      <c r="G97" s="32">
        <v>17516.3</v>
      </c>
      <c r="H97" s="32">
        <v>12234.92</v>
      </c>
      <c r="I97" s="32">
        <v>13638.58</v>
      </c>
      <c r="J97" s="32">
        <v>11774.24</v>
      </c>
      <c r="K97" s="32">
        <v>10956.79</v>
      </c>
      <c r="L97" s="32">
        <v>10830.08</v>
      </c>
      <c r="M97" s="32">
        <v>12334.46</v>
      </c>
      <c r="N97" s="32">
        <v>13157.75</v>
      </c>
      <c r="O97" s="33">
        <v>154194.04999999999</v>
      </c>
      <c r="P97" s="41"/>
      <c r="Q97" s="254"/>
      <c r="R97" s="44"/>
      <c r="S97" s="44"/>
      <c r="T97" s="44"/>
      <c r="U97" s="44"/>
      <c r="V97" s="44"/>
      <c r="W97" s="44"/>
      <c r="X97" s="44"/>
      <c r="Y97" s="44"/>
      <c r="Z97" s="44"/>
      <c r="AA97" s="44"/>
      <c r="AB97" s="44"/>
      <c r="AC97" s="44"/>
      <c r="AD97" s="44"/>
      <c r="AE97" s="44"/>
      <c r="AF97" s="44"/>
      <c r="AG97" s="44"/>
      <c r="AH97" s="44"/>
      <c r="AI97" s="44"/>
      <c r="AJ97" s="44"/>
      <c r="AK97" s="44"/>
    </row>
    <row r="98" spans="1:37" ht="15">
      <c r="A98" s="963"/>
      <c r="B98" s="256" t="s">
        <v>1071</v>
      </c>
      <c r="C98" s="32">
        <v>88718.62</v>
      </c>
      <c r="D98" s="32">
        <v>41021.58</v>
      </c>
      <c r="E98" s="32">
        <v>61348.45</v>
      </c>
      <c r="F98" s="32">
        <v>62092.65</v>
      </c>
      <c r="G98" s="32">
        <v>62198.87</v>
      </c>
      <c r="H98" s="32">
        <v>63115.48</v>
      </c>
      <c r="I98" s="32">
        <v>60424.58</v>
      </c>
      <c r="J98" s="32">
        <v>67111.360000000001</v>
      </c>
      <c r="K98" s="32">
        <v>48052.99</v>
      </c>
      <c r="L98" s="32">
        <v>66512.03</v>
      </c>
      <c r="M98" s="32">
        <v>54125.63</v>
      </c>
      <c r="N98" s="32">
        <v>51876.2</v>
      </c>
      <c r="O98" s="33">
        <v>726598.44</v>
      </c>
      <c r="P98" s="41"/>
      <c r="Q98" s="254"/>
      <c r="R98" s="44"/>
      <c r="S98" s="44"/>
      <c r="T98" s="44"/>
      <c r="U98" s="44"/>
      <c r="V98" s="44"/>
      <c r="W98" s="44"/>
      <c r="X98" s="44"/>
      <c r="Y98" s="44"/>
      <c r="Z98" s="44"/>
      <c r="AA98" s="44"/>
      <c r="AB98" s="44"/>
      <c r="AC98" s="44"/>
      <c r="AD98" s="44"/>
      <c r="AE98" s="44"/>
      <c r="AF98" s="44"/>
      <c r="AG98" s="44"/>
      <c r="AH98" s="44"/>
      <c r="AI98" s="44"/>
      <c r="AJ98" s="44"/>
      <c r="AK98" s="44"/>
    </row>
    <row r="99" spans="1:37" ht="15">
      <c r="A99" s="963"/>
      <c r="B99" s="256" t="s">
        <v>1072</v>
      </c>
      <c r="C99" s="32">
        <v>318601.36</v>
      </c>
      <c r="D99" s="32">
        <v>199380.41</v>
      </c>
      <c r="E99" s="32">
        <v>330681.90999999997</v>
      </c>
      <c r="F99" s="32">
        <v>394021.72</v>
      </c>
      <c r="G99" s="32">
        <v>476954.87</v>
      </c>
      <c r="H99" s="32">
        <v>513446.99</v>
      </c>
      <c r="I99" s="32">
        <v>501068.88</v>
      </c>
      <c r="J99" s="32">
        <v>601951.84</v>
      </c>
      <c r="K99" s="32">
        <v>438440.33</v>
      </c>
      <c r="L99" s="32">
        <v>653687.19999999995</v>
      </c>
      <c r="M99" s="32">
        <v>592266.77</v>
      </c>
      <c r="N99" s="32">
        <v>599842.37</v>
      </c>
      <c r="O99" s="33">
        <v>5620344.6500000004</v>
      </c>
      <c r="P99" s="41"/>
      <c r="Q99" s="254"/>
      <c r="R99" s="44"/>
      <c r="S99" s="44"/>
      <c r="T99" s="44"/>
      <c r="U99" s="44"/>
      <c r="V99" s="44"/>
      <c r="W99" s="44"/>
      <c r="X99" s="44"/>
      <c r="Y99" s="44"/>
      <c r="Z99" s="44"/>
      <c r="AA99" s="44"/>
      <c r="AB99" s="44"/>
      <c r="AC99" s="44"/>
      <c r="AD99" s="44"/>
      <c r="AE99" s="44"/>
      <c r="AF99" s="44"/>
      <c r="AG99" s="44"/>
      <c r="AH99" s="44"/>
      <c r="AI99" s="44"/>
      <c r="AJ99" s="44"/>
      <c r="AK99" s="44"/>
    </row>
    <row r="100" spans="1:37" ht="15">
      <c r="A100" s="963"/>
      <c r="B100" s="256" t="s">
        <v>1073</v>
      </c>
      <c r="C100" s="32">
        <v>102.21</v>
      </c>
      <c r="D100" s="32">
        <v>30.15</v>
      </c>
      <c r="E100" s="32">
        <v>171.54</v>
      </c>
      <c r="F100" s="32">
        <v>205.11</v>
      </c>
      <c r="G100" s="32">
        <v>238.14</v>
      </c>
      <c r="H100" s="32">
        <v>206.46</v>
      </c>
      <c r="I100" s="32">
        <v>174.6</v>
      </c>
      <c r="J100" s="32">
        <v>68.31</v>
      </c>
      <c r="K100" s="32">
        <v>123.84</v>
      </c>
      <c r="L100" s="32">
        <v>249.39</v>
      </c>
      <c r="M100" s="32">
        <v>144.63</v>
      </c>
      <c r="N100" s="32">
        <v>116.01</v>
      </c>
      <c r="O100" s="33">
        <v>1830.39</v>
      </c>
      <c r="P100" s="41"/>
      <c r="Q100" s="254"/>
      <c r="R100" s="44"/>
      <c r="S100" s="44"/>
      <c r="T100" s="44"/>
      <c r="U100" s="44"/>
      <c r="V100" s="44"/>
      <c r="W100" s="44"/>
      <c r="X100" s="44"/>
      <c r="Y100" s="44"/>
      <c r="Z100" s="44"/>
      <c r="AA100" s="44"/>
      <c r="AB100" s="44"/>
      <c r="AC100" s="44"/>
      <c r="AD100" s="44"/>
      <c r="AE100" s="44"/>
      <c r="AF100" s="44"/>
      <c r="AG100" s="44"/>
      <c r="AH100" s="44"/>
      <c r="AI100" s="44"/>
      <c r="AJ100" s="44"/>
      <c r="AK100" s="44"/>
    </row>
    <row r="101" spans="1:37" ht="16.5" customHeight="1">
      <c r="A101" s="963"/>
      <c r="B101" s="256" t="s">
        <v>1074</v>
      </c>
      <c r="C101" s="32">
        <v>142571.78</v>
      </c>
      <c r="D101" s="32">
        <v>113062.16</v>
      </c>
      <c r="E101" s="32">
        <v>165657.01500000001</v>
      </c>
      <c r="F101" s="32">
        <v>167835.71</v>
      </c>
      <c r="G101" s="32">
        <v>175026.815</v>
      </c>
      <c r="H101" s="32">
        <v>182100.73</v>
      </c>
      <c r="I101" s="32">
        <v>163385.34</v>
      </c>
      <c r="J101" s="32">
        <v>201778.49</v>
      </c>
      <c r="K101" s="32">
        <v>134487.125</v>
      </c>
      <c r="L101" s="32">
        <v>202831.745</v>
      </c>
      <c r="M101" s="32">
        <v>163307.524</v>
      </c>
      <c r="N101" s="32">
        <v>144357.14000000001</v>
      </c>
      <c r="O101" s="33">
        <v>1956401.574</v>
      </c>
      <c r="P101" s="41"/>
      <c r="Q101" s="254"/>
      <c r="R101" s="44"/>
      <c r="S101" s="44"/>
      <c r="T101" s="44"/>
      <c r="U101" s="44"/>
      <c r="V101" s="44"/>
      <c r="W101" s="44"/>
      <c r="X101" s="44"/>
      <c r="Y101" s="44"/>
      <c r="Z101" s="44"/>
      <c r="AA101" s="44"/>
      <c r="AB101" s="44"/>
      <c r="AC101" s="44"/>
      <c r="AD101" s="44"/>
      <c r="AE101" s="44"/>
      <c r="AF101" s="44"/>
      <c r="AG101" s="44"/>
      <c r="AH101" s="44"/>
      <c r="AI101" s="44"/>
      <c r="AJ101" s="44"/>
      <c r="AK101" s="44"/>
    </row>
    <row r="102" spans="1:37" ht="15">
      <c r="A102" s="963"/>
      <c r="B102" s="256" t="s">
        <v>1075</v>
      </c>
      <c r="C102" s="32">
        <v>428046.43900000001</v>
      </c>
      <c r="D102" s="32">
        <v>350469.76699999999</v>
      </c>
      <c r="E102" s="32">
        <v>450621.77399999998</v>
      </c>
      <c r="F102" s="32">
        <v>479086.11700000003</v>
      </c>
      <c r="G102" s="32">
        <v>493250.90600000002</v>
      </c>
      <c r="H102" s="32">
        <v>495831.53499999997</v>
      </c>
      <c r="I102" s="32">
        <v>508612.43800000002</v>
      </c>
      <c r="J102" s="32">
        <v>568201.55099999998</v>
      </c>
      <c r="K102" s="32">
        <v>373461.02299999999</v>
      </c>
      <c r="L102" s="32">
        <v>549753.03799999994</v>
      </c>
      <c r="M102" s="32">
        <v>542901.25300000003</v>
      </c>
      <c r="N102" s="32">
        <v>501433.46500000003</v>
      </c>
      <c r="O102" s="33">
        <v>5741669.3059999999</v>
      </c>
      <c r="P102" s="41"/>
      <c r="Q102" s="254"/>
      <c r="R102" s="44"/>
      <c r="S102" s="44"/>
      <c r="T102" s="44"/>
      <c r="U102" s="44"/>
      <c r="V102" s="44"/>
      <c r="W102" s="44"/>
      <c r="X102" s="44"/>
      <c r="Y102" s="44"/>
      <c r="Z102" s="44"/>
      <c r="AA102" s="44"/>
      <c r="AB102" s="44"/>
      <c r="AC102" s="44"/>
      <c r="AD102" s="44"/>
      <c r="AE102" s="44"/>
      <c r="AF102" s="44"/>
      <c r="AG102" s="44"/>
      <c r="AH102" s="44"/>
      <c r="AI102" s="44"/>
      <c r="AJ102" s="44"/>
      <c r="AK102" s="44"/>
    </row>
    <row r="103" spans="1:37" ht="15">
      <c r="A103" s="963"/>
      <c r="B103" s="256" t="s">
        <v>1076</v>
      </c>
      <c r="C103" s="32">
        <v>129531.97199999999</v>
      </c>
      <c r="D103" s="32">
        <v>100089.628</v>
      </c>
      <c r="E103" s="32">
        <v>134995.69</v>
      </c>
      <c r="F103" s="32">
        <v>143523.21</v>
      </c>
      <c r="G103" s="32">
        <v>147276.16099999999</v>
      </c>
      <c r="H103" s="32">
        <v>135072.09</v>
      </c>
      <c r="I103" s="32">
        <v>130817.986</v>
      </c>
      <c r="J103" s="32">
        <v>153836.005</v>
      </c>
      <c r="K103" s="32">
        <v>114444.87</v>
      </c>
      <c r="L103" s="32">
        <v>164177.74799999999</v>
      </c>
      <c r="M103" s="32">
        <v>136182.24</v>
      </c>
      <c r="N103" s="32">
        <v>115088.51</v>
      </c>
      <c r="O103" s="33">
        <v>1605036.11</v>
      </c>
      <c r="P103" s="41"/>
      <c r="Q103" s="254"/>
      <c r="R103" s="44"/>
      <c r="S103" s="44"/>
      <c r="T103" s="44"/>
      <c r="U103" s="44"/>
      <c r="V103" s="44"/>
      <c r="W103" s="44"/>
      <c r="X103" s="44"/>
      <c r="Y103" s="44"/>
      <c r="Z103" s="44"/>
      <c r="AA103" s="44"/>
      <c r="AB103" s="44"/>
      <c r="AC103" s="44"/>
      <c r="AD103" s="44"/>
      <c r="AE103" s="44"/>
      <c r="AF103" s="44"/>
      <c r="AG103" s="44"/>
      <c r="AH103" s="44"/>
      <c r="AI103" s="44"/>
      <c r="AJ103" s="44"/>
      <c r="AK103" s="44"/>
    </row>
    <row r="104" spans="1:37" ht="15">
      <c r="A104" s="963"/>
      <c r="B104" s="256" t="s">
        <v>1077</v>
      </c>
      <c r="C104" s="32">
        <v>13157</v>
      </c>
      <c r="D104" s="32">
        <v>9458.57</v>
      </c>
      <c r="E104" s="32">
        <v>18866.29</v>
      </c>
      <c r="F104" s="32">
        <v>21855.01</v>
      </c>
      <c r="G104" s="32">
        <v>22736.37</v>
      </c>
      <c r="H104" s="32">
        <v>23311.98</v>
      </c>
      <c r="I104" s="32">
        <v>25314.83</v>
      </c>
      <c r="J104" s="32">
        <v>34958.46</v>
      </c>
      <c r="K104" s="32">
        <v>22676.240000000002</v>
      </c>
      <c r="L104" s="32">
        <v>37428.800000000003</v>
      </c>
      <c r="M104" s="32">
        <v>34184.99</v>
      </c>
      <c r="N104" s="32">
        <v>38712.79</v>
      </c>
      <c r="O104" s="33">
        <v>302661.33</v>
      </c>
      <c r="P104" s="41"/>
      <c r="Q104" s="254"/>
      <c r="R104" s="44"/>
      <c r="S104" s="44"/>
      <c r="T104" s="44"/>
      <c r="U104" s="44"/>
      <c r="V104" s="44"/>
      <c r="W104" s="44"/>
      <c r="X104" s="44"/>
      <c r="Y104" s="44"/>
      <c r="Z104" s="44"/>
      <c r="AA104" s="44"/>
      <c r="AB104" s="44"/>
      <c r="AC104" s="44"/>
      <c r="AD104" s="44"/>
      <c r="AE104" s="44"/>
      <c r="AF104" s="44"/>
      <c r="AG104" s="44"/>
      <c r="AH104" s="44"/>
      <c r="AI104" s="44"/>
      <c r="AJ104" s="44"/>
      <c r="AK104" s="44"/>
    </row>
    <row r="105" spans="1:37" ht="15">
      <c r="A105" s="963"/>
      <c r="B105" s="256" t="s">
        <v>1078</v>
      </c>
      <c r="C105" s="32">
        <v>1371.46</v>
      </c>
      <c r="D105" s="32">
        <v>920</v>
      </c>
      <c r="E105" s="32">
        <v>1223.3</v>
      </c>
      <c r="F105" s="32">
        <v>1162.6500000000001</v>
      </c>
      <c r="G105" s="32">
        <v>1415.4</v>
      </c>
      <c r="H105" s="32">
        <v>1280.5999999999999</v>
      </c>
      <c r="I105" s="32">
        <v>657.15</v>
      </c>
      <c r="J105" s="32">
        <v>1113.7850000000001</v>
      </c>
      <c r="K105" s="32">
        <v>825.65</v>
      </c>
      <c r="L105" s="32">
        <v>1299.135</v>
      </c>
      <c r="M105" s="32">
        <v>1044.7</v>
      </c>
      <c r="N105" s="32">
        <v>1213.2</v>
      </c>
      <c r="O105" s="33">
        <v>13527.03</v>
      </c>
      <c r="P105" s="41"/>
      <c r="Q105" s="254"/>
      <c r="R105" s="44"/>
      <c r="S105" s="44"/>
      <c r="T105" s="44"/>
      <c r="U105" s="44"/>
      <c r="V105" s="44"/>
      <c r="W105" s="44"/>
      <c r="X105" s="44"/>
      <c r="Y105" s="44"/>
      <c r="Z105" s="44"/>
      <c r="AA105" s="44"/>
      <c r="AB105" s="44"/>
      <c r="AC105" s="44"/>
      <c r="AD105" s="44"/>
      <c r="AE105" s="44"/>
      <c r="AF105" s="44"/>
      <c r="AG105" s="44"/>
      <c r="AH105" s="44"/>
      <c r="AI105" s="44"/>
      <c r="AJ105" s="44"/>
      <c r="AK105" s="44"/>
    </row>
    <row r="106" spans="1:37" ht="15">
      <c r="A106" s="963"/>
      <c r="B106" s="256" t="s">
        <v>1079</v>
      </c>
      <c r="C106" s="32">
        <v>46960.315000000002</v>
      </c>
      <c r="D106" s="32">
        <v>33662.754999999997</v>
      </c>
      <c r="E106" s="32">
        <v>48242.163999999997</v>
      </c>
      <c r="F106" s="32">
        <v>60372.724999999999</v>
      </c>
      <c r="G106" s="32">
        <v>75918.926000000007</v>
      </c>
      <c r="H106" s="32">
        <v>78335.968999999997</v>
      </c>
      <c r="I106" s="32">
        <v>82066.403999999995</v>
      </c>
      <c r="J106" s="32">
        <v>99935.895000000004</v>
      </c>
      <c r="K106" s="32">
        <v>66356.157000000007</v>
      </c>
      <c r="L106" s="32">
        <v>81004.486999999994</v>
      </c>
      <c r="M106" s="32">
        <v>66423.085000000006</v>
      </c>
      <c r="N106" s="32">
        <v>52496.110999999997</v>
      </c>
      <c r="O106" s="33">
        <v>791774.99300000002</v>
      </c>
      <c r="P106" s="41"/>
      <c r="Q106" s="254"/>
      <c r="R106" s="44"/>
      <c r="S106" s="44"/>
      <c r="T106" s="44"/>
      <c r="U106" s="44"/>
      <c r="V106" s="44"/>
      <c r="W106" s="44"/>
      <c r="X106" s="44"/>
      <c r="Y106" s="44"/>
      <c r="Z106" s="44"/>
      <c r="AA106" s="44"/>
      <c r="AB106" s="44"/>
      <c r="AC106" s="44"/>
      <c r="AD106" s="44"/>
      <c r="AE106" s="44"/>
      <c r="AF106" s="44"/>
      <c r="AG106" s="44"/>
      <c r="AH106" s="44"/>
      <c r="AI106" s="44"/>
      <c r="AJ106" s="44"/>
      <c r="AK106" s="44"/>
    </row>
    <row r="107" spans="1:37" ht="15">
      <c r="A107" s="963"/>
      <c r="B107" s="256" t="s">
        <v>1080</v>
      </c>
      <c r="C107" s="32">
        <v>921833.51100000006</v>
      </c>
      <c r="D107" s="32">
        <v>703319.15099999995</v>
      </c>
      <c r="E107" s="32">
        <v>1000054.898</v>
      </c>
      <c r="F107" s="32">
        <v>1062901.118</v>
      </c>
      <c r="G107" s="32">
        <v>1082712.2549999999</v>
      </c>
      <c r="H107" s="32">
        <v>1063746.1610000001</v>
      </c>
      <c r="I107" s="32">
        <v>1056268.868</v>
      </c>
      <c r="J107" s="32">
        <v>1236736.328</v>
      </c>
      <c r="K107" s="32">
        <v>933598.18700000003</v>
      </c>
      <c r="L107" s="32">
        <v>1248316.148</v>
      </c>
      <c r="M107" s="32">
        <v>1072997.135</v>
      </c>
      <c r="N107" s="32">
        <v>857573.39300000004</v>
      </c>
      <c r="O107" s="33">
        <v>12240057.153000001</v>
      </c>
      <c r="P107" s="41"/>
      <c r="Q107" s="254"/>
      <c r="R107" s="44"/>
      <c r="S107" s="44"/>
      <c r="T107" s="44"/>
      <c r="U107" s="44"/>
      <c r="V107" s="44"/>
      <c r="W107" s="44"/>
      <c r="X107" s="44"/>
      <c r="Y107" s="44"/>
      <c r="Z107" s="44"/>
      <c r="AA107" s="44"/>
      <c r="AB107" s="44"/>
      <c r="AC107" s="44"/>
      <c r="AD107" s="44"/>
      <c r="AE107" s="44"/>
      <c r="AF107" s="44"/>
      <c r="AG107" s="44"/>
      <c r="AH107" s="44"/>
      <c r="AI107" s="44"/>
      <c r="AJ107" s="44"/>
      <c r="AK107" s="44"/>
    </row>
    <row r="108" spans="1:37" ht="15">
      <c r="A108" s="963"/>
      <c r="B108" s="256" t="s">
        <v>1081</v>
      </c>
      <c r="C108" s="32">
        <v>757261.69099999999</v>
      </c>
      <c r="D108" s="32">
        <v>567094.93099999998</v>
      </c>
      <c r="E108" s="32">
        <v>764653.02500000002</v>
      </c>
      <c r="F108" s="32">
        <v>822488.02099999995</v>
      </c>
      <c r="G108" s="32">
        <v>855176.97199999995</v>
      </c>
      <c r="H108" s="32">
        <v>818021.22900000005</v>
      </c>
      <c r="I108" s="32">
        <v>771813.44</v>
      </c>
      <c r="J108" s="32">
        <v>857284.53899999999</v>
      </c>
      <c r="K108" s="32">
        <v>640086.11899999995</v>
      </c>
      <c r="L108" s="32">
        <v>888005.85800000001</v>
      </c>
      <c r="M108" s="32">
        <v>716584.90700000001</v>
      </c>
      <c r="N108" s="32">
        <v>622638.88600000006</v>
      </c>
      <c r="O108" s="33">
        <v>9081109.6180000007</v>
      </c>
      <c r="P108" s="41"/>
      <c r="Q108" s="254"/>
      <c r="R108" s="44"/>
      <c r="S108" s="44"/>
      <c r="T108" s="44"/>
      <c r="U108" s="44"/>
      <c r="V108" s="44"/>
      <c r="W108" s="44"/>
      <c r="X108" s="44"/>
      <c r="Y108" s="44"/>
      <c r="Z108" s="44"/>
      <c r="AA108" s="44"/>
      <c r="AB108" s="44"/>
      <c r="AC108" s="44"/>
      <c r="AD108" s="44"/>
      <c r="AE108" s="44"/>
      <c r="AF108" s="44"/>
      <c r="AG108" s="44"/>
      <c r="AH108" s="44"/>
      <c r="AI108" s="44"/>
      <c r="AJ108" s="44"/>
      <c r="AK108" s="44"/>
    </row>
    <row r="109" spans="1:37" ht="15">
      <c r="A109" s="963"/>
      <c r="B109" s="256" t="s">
        <v>1264</v>
      </c>
      <c r="C109" s="32">
        <v>36879.402000000002</v>
      </c>
      <c r="D109" s="32">
        <v>21676.771000000001</v>
      </c>
      <c r="E109" s="32">
        <v>28511.837</v>
      </c>
      <c r="F109" s="32">
        <v>26776.062999999998</v>
      </c>
      <c r="G109" s="32">
        <v>36144.307000000001</v>
      </c>
      <c r="H109" s="32">
        <v>35460.830999999998</v>
      </c>
      <c r="I109" s="32">
        <v>32868.737999999998</v>
      </c>
      <c r="J109" s="32">
        <v>31159.375</v>
      </c>
      <c r="K109" s="32">
        <v>25741.561000000002</v>
      </c>
      <c r="L109" s="32">
        <v>32305.064999999999</v>
      </c>
      <c r="M109" s="32">
        <v>36167.966</v>
      </c>
      <c r="N109" s="32">
        <v>24927.124</v>
      </c>
      <c r="O109" s="33">
        <v>368619.04</v>
      </c>
      <c r="P109" s="41"/>
      <c r="Q109" s="254"/>
      <c r="R109" s="44"/>
      <c r="S109" s="44"/>
      <c r="T109" s="44"/>
      <c r="U109" s="44"/>
      <c r="V109" s="44"/>
      <c r="W109" s="44"/>
      <c r="X109" s="44"/>
      <c r="Y109" s="44"/>
      <c r="Z109" s="44"/>
      <c r="AA109" s="44"/>
      <c r="AB109" s="44"/>
      <c r="AC109" s="44"/>
      <c r="AD109" s="44"/>
      <c r="AE109" s="44"/>
      <c r="AF109" s="44"/>
      <c r="AG109" s="44"/>
      <c r="AH109" s="44"/>
      <c r="AI109" s="44"/>
      <c r="AJ109" s="44"/>
      <c r="AK109" s="44"/>
    </row>
    <row r="110" spans="1:37" ht="15">
      <c r="A110" s="963"/>
      <c r="B110" s="256" t="s">
        <v>1083</v>
      </c>
      <c r="C110" s="32">
        <v>30164.081999999999</v>
      </c>
      <c r="D110" s="32">
        <v>26600.106</v>
      </c>
      <c r="E110" s="32">
        <v>30387.681</v>
      </c>
      <c r="F110" s="32">
        <v>33594.805</v>
      </c>
      <c r="G110" s="32">
        <v>34563.650999999998</v>
      </c>
      <c r="H110" s="32">
        <v>33142.061999999998</v>
      </c>
      <c r="I110" s="32">
        <v>29765.83</v>
      </c>
      <c r="J110" s="32">
        <v>33706.203999999998</v>
      </c>
      <c r="K110" s="32">
        <v>26858.636999999999</v>
      </c>
      <c r="L110" s="32">
        <v>35695.161</v>
      </c>
      <c r="M110" s="32">
        <v>29038.407999999999</v>
      </c>
      <c r="N110" s="32">
        <v>29767.51</v>
      </c>
      <c r="O110" s="33">
        <v>373284.13699999999</v>
      </c>
      <c r="P110" s="41"/>
      <c r="Q110" s="254"/>
      <c r="R110" s="44"/>
      <c r="S110" s="44"/>
      <c r="T110" s="44"/>
      <c r="U110" s="44"/>
      <c r="V110" s="44"/>
      <c r="W110" s="44"/>
      <c r="X110" s="44"/>
      <c r="Y110" s="44"/>
      <c r="Z110" s="44"/>
      <c r="AA110" s="44"/>
      <c r="AB110" s="44"/>
      <c r="AC110" s="44"/>
      <c r="AD110" s="44"/>
      <c r="AE110" s="44"/>
      <c r="AF110" s="44"/>
      <c r="AG110" s="44"/>
      <c r="AH110" s="44"/>
      <c r="AI110" s="44"/>
      <c r="AJ110" s="44"/>
      <c r="AK110" s="44"/>
    </row>
    <row r="111" spans="1:37" ht="15">
      <c r="A111" s="963"/>
      <c r="B111" s="256" t="s">
        <v>1084</v>
      </c>
      <c r="C111" s="32">
        <v>2955.41</v>
      </c>
      <c r="D111" s="32">
        <v>4800.92</v>
      </c>
      <c r="E111" s="32">
        <v>2175.7600000000002</v>
      </c>
      <c r="F111" s="32">
        <v>2574.23</v>
      </c>
      <c r="G111" s="32">
        <v>3664.52</v>
      </c>
      <c r="H111" s="32">
        <v>3374.87</v>
      </c>
      <c r="I111" s="32">
        <v>3206.26</v>
      </c>
      <c r="J111" s="32">
        <v>2776.92</v>
      </c>
      <c r="K111" s="32">
        <v>2812.4</v>
      </c>
      <c r="L111" s="32">
        <v>2796.02</v>
      </c>
      <c r="M111" s="32">
        <v>2591.7399999999998</v>
      </c>
      <c r="N111" s="32">
        <v>2221.5700000000002</v>
      </c>
      <c r="O111" s="33">
        <v>35950.620000000003</v>
      </c>
      <c r="P111" s="41"/>
      <c r="Q111" s="254"/>
      <c r="R111" s="44"/>
      <c r="S111" s="44"/>
      <c r="T111" s="44"/>
      <c r="U111" s="44"/>
      <c r="V111" s="44"/>
      <c r="W111" s="44"/>
      <c r="X111" s="44"/>
      <c r="Y111" s="44"/>
      <c r="Z111" s="44"/>
      <c r="AA111" s="44"/>
      <c r="AB111" s="44"/>
      <c r="AC111" s="44"/>
      <c r="AD111" s="44"/>
      <c r="AE111" s="44"/>
      <c r="AF111" s="44"/>
      <c r="AG111" s="44"/>
      <c r="AH111" s="44"/>
      <c r="AI111" s="44"/>
      <c r="AJ111" s="44"/>
      <c r="AK111" s="44"/>
    </row>
    <row r="112" spans="1:37" ht="15">
      <c r="A112" s="963"/>
      <c r="B112" s="256" t="s">
        <v>1085</v>
      </c>
      <c r="C112" s="32">
        <v>30251.242999999999</v>
      </c>
      <c r="D112" s="32">
        <v>23530.223999999998</v>
      </c>
      <c r="E112" s="32">
        <v>27476.898000000001</v>
      </c>
      <c r="F112" s="32">
        <v>29902.969000000001</v>
      </c>
      <c r="G112" s="32">
        <v>29759.987000000001</v>
      </c>
      <c r="H112" s="32">
        <v>28905.371999999999</v>
      </c>
      <c r="I112" s="32">
        <v>28715.67</v>
      </c>
      <c r="J112" s="32">
        <v>30066.965</v>
      </c>
      <c r="K112" s="32">
        <v>27366.985000000001</v>
      </c>
      <c r="L112" s="32">
        <v>32729.058000000001</v>
      </c>
      <c r="M112" s="32">
        <v>29583.616999999998</v>
      </c>
      <c r="N112" s="32">
        <v>28504.485000000001</v>
      </c>
      <c r="O112" s="33">
        <v>346793.473</v>
      </c>
      <c r="P112" s="41"/>
      <c r="Q112" s="254"/>
      <c r="R112" s="44"/>
      <c r="S112" s="44"/>
      <c r="T112" s="44"/>
      <c r="U112" s="44"/>
      <c r="V112" s="44"/>
      <c r="W112" s="44"/>
      <c r="X112" s="44"/>
      <c r="Y112" s="44"/>
      <c r="Z112" s="44"/>
      <c r="AA112" s="44"/>
      <c r="AB112" s="44"/>
      <c r="AC112" s="44"/>
      <c r="AD112" s="44"/>
      <c r="AE112" s="44"/>
      <c r="AF112" s="44"/>
      <c r="AG112" s="44"/>
      <c r="AH112" s="44"/>
      <c r="AI112" s="44"/>
      <c r="AJ112" s="44"/>
      <c r="AK112" s="44"/>
    </row>
    <row r="113" spans="1:37" ht="6" customHeight="1">
      <c r="A113" s="963"/>
      <c r="B113" s="256"/>
      <c r="C113" s="32"/>
      <c r="D113" s="32"/>
      <c r="E113" s="32"/>
      <c r="F113" s="32"/>
      <c r="G113" s="32"/>
      <c r="H113" s="32"/>
      <c r="I113" s="32"/>
      <c r="J113" s="32"/>
      <c r="K113" s="32"/>
      <c r="L113" s="32"/>
      <c r="M113" s="32"/>
      <c r="N113" s="32"/>
      <c r="O113" s="33"/>
      <c r="P113" s="41"/>
      <c r="Q113" s="254"/>
      <c r="R113" s="44"/>
      <c r="S113" s="44"/>
      <c r="T113" s="44"/>
      <c r="U113" s="44"/>
      <c r="V113" s="44"/>
      <c r="W113" s="44"/>
      <c r="X113" s="44"/>
      <c r="Y113" s="44"/>
      <c r="Z113" s="44"/>
      <c r="AA113" s="44"/>
      <c r="AB113" s="44"/>
      <c r="AC113" s="44"/>
      <c r="AD113" s="44"/>
      <c r="AE113" s="44"/>
      <c r="AF113" s="44"/>
      <c r="AG113" s="44"/>
      <c r="AH113" s="44"/>
      <c r="AI113" s="44"/>
      <c r="AJ113" s="44"/>
      <c r="AK113" s="44"/>
    </row>
    <row r="114" spans="1:37" ht="15">
      <c r="A114" s="963"/>
      <c r="B114" s="251" t="s">
        <v>1086</v>
      </c>
      <c r="C114" s="352">
        <v>1338531.726</v>
      </c>
      <c r="D114" s="352">
        <v>1021914.871</v>
      </c>
      <c r="E114" s="352">
        <v>1225525.7509999999</v>
      </c>
      <c r="F114" s="352">
        <v>1278937.9469999999</v>
      </c>
      <c r="G114" s="352">
        <v>1316724.727</v>
      </c>
      <c r="H114" s="352">
        <v>1297481.6429999999</v>
      </c>
      <c r="I114" s="352">
        <v>1298267.348</v>
      </c>
      <c r="J114" s="352">
        <v>1378787.358</v>
      </c>
      <c r="K114" s="352">
        <v>974780.48300000001</v>
      </c>
      <c r="L114" s="352">
        <v>1373718.28</v>
      </c>
      <c r="M114" s="352">
        <v>1206409.263</v>
      </c>
      <c r="N114" s="352">
        <v>1224775.652</v>
      </c>
      <c r="O114" s="350">
        <v>14935855.049000001</v>
      </c>
      <c r="P114" s="327"/>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row>
    <row r="115" spans="1:37" ht="15">
      <c r="A115" s="963"/>
      <c r="B115" s="256" t="s">
        <v>1087</v>
      </c>
      <c r="C115" s="32">
        <v>57034.419000000002</v>
      </c>
      <c r="D115" s="32">
        <v>40183.038999999997</v>
      </c>
      <c r="E115" s="32">
        <v>44284.076000000001</v>
      </c>
      <c r="F115" s="32">
        <v>56057.637999999999</v>
      </c>
      <c r="G115" s="32">
        <v>53497.232000000004</v>
      </c>
      <c r="H115" s="32">
        <v>55943.491000000002</v>
      </c>
      <c r="I115" s="32">
        <v>41725.976000000002</v>
      </c>
      <c r="J115" s="32">
        <v>49034.345000000001</v>
      </c>
      <c r="K115" s="32">
        <v>43339.163999999997</v>
      </c>
      <c r="L115" s="32">
        <v>44994.771000000001</v>
      </c>
      <c r="M115" s="32">
        <v>41932.998</v>
      </c>
      <c r="N115" s="32">
        <v>57216.188000000002</v>
      </c>
      <c r="O115" s="33">
        <v>585243.33700000006</v>
      </c>
      <c r="P115" s="41"/>
      <c r="Q115" s="254"/>
      <c r="R115" s="44"/>
      <c r="S115" s="44"/>
      <c r="T115" s="44"/>
      <c r="U115" s="44"/>
      <c r="V115" s="44"/>
      <c r="W115" s="44"/>
      <c r="X115" s="44"/>
      <c r="Y115" s="44"/>
      <c r="Z115" s="44"/>
      <c r="AA115" s="44"/>
      <c r="AB115" s="44"/>
      <c r="AC115" s="44"/>
      <c r="AD115" s="44"/>
      <c r="AE115" s="44"/>
      <c r="AF115" s="44"/>
      <c r="AG115" s="44"/>
      <c r="AH115" s="44"/>
      <c r="AI115" s="44"/>
      <c r="AJ115" s="44"/>
      <c r="AK115" s="44"/>
    </row>
    <row r="116" spans="1:37" ht="15">
      <c r="A116" s="963"/>
      <c r="B116" s="256" t="s">
        <v>1088</v>
      </c>
      <c r="C116" s="32">
        <v>261255.92800000001</v>
      </c>
      <c r="D116" s="32">
        <v>175370.23999999999</v>
      </c>
      <c r="E116" s="32">
        <v>259293.71400000001</v>
      </c>
      <c r="F116" s="32">
        <v>256800.783</v>
      </c>
      <c r="G116" s="32">
        <v>263907.57500000001</v>
      </c>
      <c r="H116" s="32">
        <v>264055.21100000001</v>
      </c>
      <c r="I116" s="32">
        <v>282211.01799999998</v>
      </c>
      <c r="J116" s="32">
        <v>309152.24200000003</v>
      </c>
      <c r="K116" s="32">
        <v>186883.06899999999</v>
      </c>
      <c r="L116" s="32">
        <v>326313.87199999997</v>
      </c>
      <c r="M116" s="32">
        <v>274716.609</v>
      </c>
      <c r="N116" s="32">
        <v>254722.622</v>
      </c>
      <c r="O116" s="33">
        <v>3114682.8829999999</v>
      </c>
      <c r="P116" s="41"/>
      <c r="Q116" s="254"/>
      <c r="R116" s="44"/>
      <c r="S116" s="44"/>
      <c r="T116" s="44"/>
      <c r="U116" s="44"/>
      <c r="V116" s="44"/>
      <c r="W116" s="44"/>
      <c r="X116" s="44"/>
      <c r="Y116" s="44"/>
      <c r="Z116" s="44"/>
      <c r="AA116" s="44"/>
      <c r="AB116" s="44"/>
      <c r="AC116" s="44"/>
      <c r="AD116" s="44"/>
      <c r="AE116" s="44"/>
      <c r="AF116" s="44"/>
      <c r="AG116" s="44"/>
      <c r="AH116" s="44"/>
      <c r="AI116" s="44"/>
      <c r="AJ116" s="44"/>
      <c r="AK116" s="44"/>
    </row>
    <row r="117" spans="1:37" ht="15">
      <c r="A117" s="963"/>
      <c r="B117" s="256" t="s">
        <v>1089</v>
      </c>
      <c r="C117" s="32">
        <v>36295.919999999998</v>
      </c>
      <c r="D117" s="32">
        <v>34270.084000000003</v>
      </c>
      <c r="E117" s="32">
        <v>27027.893</v>
      </c>
      <c r="F117" s="32">
        <v>26229.263999999999</v>
      </c>
      <c r="G117" s="32">
        <v>30804.550999999999</v>
      </c>
      <c r="H117" s="32">
        <v>35166.78</v>
      </c>
      <c r="I117" s="32">
        <v>33519.616000000002</v>
      </c>
      <c r="J117" s="32">
        <v>33028.671000000002</v>
      </c>
      <c r="K117" s="32">
        <v>29097.742999999999</v>
      </c>
      <c r="L117" s="32">
        <v>34118.760999999999</v>
      </c>
      <c r="M117" s="32">
        <v>35778.667000000001</v>
      </c>
      <c r="N117" s="32">
        <v>35437.504999999997</v>
      </c>
      <c r="O117" s="33">
        <v>390775.45500000002</v>
      </c>
      <c r="P117" s="41"/>
      <c r="Q117" s="254"/>
      <c r="R117" s="44"/>
      <c r="S117" s="44"/>
      <c r="T117" s="44"/>
      <c r="U117" s="44"/>
      <c r="V117" s="44"/>
      <c r="W117" s="44"/>
      <c r="X117" s="44"/>
      <c r="Y117" s="44"/>
      <c r="Z117" s="44"/>
      <c r="AA117" s="44"/>
      <c r="AB117" s="44"/>
      <c r="AC117" s="44"/>
      <c r="AD117" s="44"/>
      <c r="AE117" s="44"/>
      <c r="AF117" s="44"/>
      <c r="AG117" s="44"/>
      <c r="AH117" s="44"/>
      <c r="AI117" s="44"/>
      <c r="AJ117" s="44"/>
      <c r="AK117" s="44"/>
    </row>
    <row r="118" spans="1:37" ht="15">
      <c r="A118" s="963"/>
      <c r="B118" s="256" t="s">
        <v>1090</v>
      </c>
      <c r="C118" s="32">
        <v>60793.623</v>
      </c>
      <c r="D118" s="32">
        <v>49974.754000000001</v>
      </c>
      <c r="E118" s="32">
        <v>40284.716</v>
      </c>
      <c r="F118" s="32">
        <v>41235.332999999999</v>
      </c>
      <c r="G118" s="32">
        <v>42995.635000000002</v>
      </c>
      <c r="H118" s="32">
        <v>43081.625</v>
      </c>
      <c r="I118" s="32">
        <v>56607.33</v>
      </c>
      <c r="J118" s="32">
        <v>59647.705999999998</v>
      </c>
      <c r="K118" s="32">
        <v>39373.258999999998</v>
      </c>
      <c r="L118" s="32">
        <v>42489.673999999999</v>
      </c>
      <c r="M118" s="32">
        <v>50497.53</v>
      </c>
      <c r="N118" s="32">
        <v>46743.213000000003</v>
      </c>
      <c r="O118" s="33">
        <v>573724.39800000004</v>
      </c>
      <c r="P118" s="41"/>
      <c r="Q118" s="254"/>
      <c r="R118" s="44"/>
      <c r="S118" s="44"/>
      <c r="T118" s="44"/>
      <c r="U118" s="44"/>
      <c r="V118" s="44"/>
      <c r="W118" s="44"/>
      <c r="X118" s="44"/>
      <c r="Y118" s="44"/>
      <c r="Z118" s="44"/>
      <c r="AA118" s="44"/>
      <c r="AB118" s="44"/>
      <c r="AC118" s="44"/>
      <c r="AD118" s="44"/>
      <c r="AE118" s="44"/>
      <c r="AF118" s="44"/>
      <c r="AG118" s="44"/>
      <c r="AH118" s="44"/>
      <c r="AI118" s="44"/>
      <c r="AJ118" s="44"/>
      <c r="AK118" s="44"/>
    </row>
    <row r="119" spans="1:37" ht="15">
      <c r="A119" s="963"/>
      <c r="B119" s="256" t="s">
        <v>1091</v>
      </c>
      <c r="C119" s="32">
        <v>26600.448</v>
      </c>
      <c r="D119" s="32">
        <v>21842.936000000002</v>
      </c>
      <c r="E119" s="32">
        <v>22176.019</v>
      </c>
      <c r="F119" s="32">
        <v>27845.238000000001</v>
      </c>
      <c r="G119" s="32">
        <v>26242.713</v>
      </c>
      <c r="H119" s="32">
        <v>22359.541000000001</v>
      </c>
      <c r="I119" s="32">
        <v>24295.321</v>
      </c>
      <c r="J119" s="32">
        <v>25156.177</v>
      </c>
      <c r="K119" s="32">
        <v>19279.311000000002</v>
      </c>
      <c r="L119" s="32">
        <v>19569.123</v>
      </c>
      <c r="M119" s="32">
        <v>22128.555</v>
      </c>
      <c r="N119" s="32">
        <v>21826.054</v>
      </c>
      <c r="O119" s="33">
        <v>279321.43599999999</v>
      </c>
      <c r="P119" s="41"/>
      <c r="Q119" s="254"/>
      <c r="R119" s="44"/>
      <c r="S119" s="44"/>
      <c r="T119" s="44"/>
      <c r="U119" s="44"/>
      <c r="V119" s="44"/>
      <c r="W119" s="44"/>
      <c r="X119" s="44"/>
      <c r="Y119" s="44"/>
      <c r="Z119" s="44"/>
      <c r="AA119" s="44"/>
      <c r="AB119" s="44"/>
      <c r="AC119" s="44"/>
      <c r="AD119" s="44"/>
      <c r="AE119" s="44"/>
      <c r="AF119" s="44"/>
      <c r="AG119" s="44"/>
      <c r="AH119" s="44"/>
      <c r="AI119" s="44"/>
      <c r="AJ119" s="44"/>
      <c r="AK119" s="44"/>
    </row>
    <row r="120" spans="1:37" ht="15">
      <c r="A120" s="963"/>
      <c r="B120" s="256" t="s">
        <v>1092</v>
      </c>
      <c r="C120" s="32">
        <v>202030.84</v>
      </c>
      <c r="D120" s="32">
        <v>166029.27299999999</v>
      </c>
      <c r="E120" s="32">
        <v>205947.37400000001</v>
      </c>
      <c r="F120" s="32">
        <v>210732.03899999999</v>
      </c>
      <c r="G120" s="32">
        <v>212734.845</v>
      </c>
      <c r="H120" s="32">
        <v>198333.755</v>
      </c>
      <c r="I120" s="32">
        <v>204298.18799999999</v>
      </c>
      <c r="J120" s="32">
        <v>229197.65599999999</v>
      </c>
      <c r="K120" s="32">
        <v>147449.40400000001</v>
      </c>
      <c r="L120" s="32">
        <v>230526.989</v>
      </c>
      <c r="M120" s="32">
        <v>197120.739</v>
      </c>
      <c r="N120" s="32">
        <v>176740.03700000001</v>
      </c>
      <c r="O120" s="33">
        <v>2381141.139</v>
      </c>
      <c r="P120" s="41"/>
      <c r="Q120" s="254"/>
      <c r="R120" s="44"/>
      <c r="S120" s="44"/>
      <c r="T120" s="44"/>
      <c r="U120" s="44"/>
      <c r="V120" s="44"/>
      <c r="W120" s="44"/>
      <c r="X120" s="44"/>
      <c r="Y120" s="44"/>
      <c r="Z120" s="44"/>
      <c r="AA120" s="44"/>
      <c r="AB120" s="44"/>
      <c r="AC120" s="44"/>
      <c r="AD120" s="44"/>
      <c r="AE120" s="44"/>
      <c r="AF120" s="44"/>
      <c r="AG120" s="44"/>
      <c r="AH120" s="44"/>
      <c r="AI120" s="44"/>
      <c r="AJ120" s="44"/>
      <c r="AK120" s="44"/>
    </row>
    <row r="121" spans="1:37" ht="15">
      <c r="A121" s="963"/>
      <c r="B121" s="256" t="s">
        <v>1093</v>
      </c>
      <c r="C121" s="32">
        <v>81027.917000000001</v>
      </c>
      <c r="D121" s="32">
        <v>51194.553</v>
      </c>
      <c r="E121" s="32">
        <v>74702.489000000001</v>
      </c>
      <c r="F121" s="32">
        <v>85091.320999999996</v>
      </c>
      <c r="G121" s="32">
        <v>81929.021999999997</v>
      </c>
      <c r="H121" s="32">
        <v>75652.627999999997</v>
      </c>
      <c r="I121" s="32">
        <v>84628.642999999996</v>
      </c>
      <c r="J121" s="32">
        <v>83350.827000000005</v>
      </c>
      <c r="K121" s="32">
        <v>49890.538</v>
      </c>
      <c r="L121" s="32">
        <v>86791.752999999997</v>
      </c>
      <c r="M121" s="32">
        <v>58585.682000000001</v>
      </c>
      <c r="N121" s="32">
        <v>71637.661999999997</v>
      </c>
      <c r="O121" s="33">
        <v>884483.03500000003</v>
      </c>
      <c r="P121" s="41"/>
      <c r="Q121" s="254"/>
      <c r="R121" s="44"/>
      <c r="S121" s="44"/>
      <c r="T121" s="44"/>
      <c r="U121" s="44"/>
      <c r="V121" s="44"/>
      <c r="W121" s="44"/>
      <c r="X121" s="44"/>
      <c r="Y121" s="44"/>
      <c r="Z121" s="44"/>
      <c r="AA121" s="44"/>
      <c r="AB121" s="44"/>
      <c r="AC121" s="44"/>
      <c r="AD121" s="44"/>
      <c r="AE121" s="44"/>
      <c r="AF121" s="44"/>
      <c r="AG121" s="44"/>
      <c r="AH121" s="44"/>
      <c r="AI121" s="44"/>
      <c r="AJ121" s="44"/>
      <c r="AK121" s="44"/>
    </row>
    <row r="122" spans="1:37" ht="15">
      <c r="A122" s="963"/>
      <c r="B122" s="256" t="s">
        <v>1094</v>
      </c>
      <c r="C122" s="32">
        <v>5259.9290000000001</v>
      </c>
      <c r="D122" s="32">
        <v>3622.587</v>
      </c>
      <c r="E122" s="32">
        <v>5966.5119999999997</v>
      </c>
      <c r="F122" s="32">
        <v>5480.5389999999998</v>
      </c>
      <c r="G122" s="32">
        <v>5605.55</v>
      </c>
      <c r="H122" s="32">
        <v>2863.7579999999998</v>
      </c>
      <c r="I122" s="32">
        <v>3694.2489999999998</v>
      </c>
      <c r="J122" s="32">
        <v>5387.4219999999996</v>
      </c>
      <c r="K122" s="32">
        <v>3358.4850000000001</v>
      </c>
      <c r="L122" s="32">
        <v>6954.7359999999999</v>
      </c>
      <c r="M122" s="32">
        <v>4401.643</v>
      </c>
      <c r="N122" s="32">
        <v>5219.0379999999996</v>
      </c>
      <c r="O122" s="33">
        <v>57814.447999999997</v>
      </c>
      <c r="P122" s="41"/>
      <c r="Q122" s="254"/>
      <c r="R122" s="44"/>
      <c r="S122" s="44"/>
      <c r="T122" s="44"/>
      <c r="U122" s="44"/>
      <c r="V122" s="44"/>
      <c r="W122" s="44"/>
      <c r="X122" s="44"/>
      <c r="Y122" s="44"/>
      <c r="Z122" s="44"/>
      <c r="AA122" s="44"/>
      <c r="AB122" s="44"/>
      <c r="AC122" s="44"/>
      <c r="AD122" s="44"/>
      <c r="AE122" s="44"/>
      <c r="AF122" s="44"/>
      <c r="AG122" s="44"/>
      <c r="AH122" s="44"/>
      <c r="AI122" s="44"/>
      <c r="AJ122" s="44"/>
      <c r="AK122" s="44"/>
    </row>
    <row r="123" spans="1:37" ht="15">
      <c r="A123" s="963"/>
      <c r="B123" s="256" t="s">
        <v>1095</v>
      </c>
      <c r="C123" s="32">
        <v>141862.215</v>
      </c>
      <c r="D123" s="32">
        <v>109056.398</v>
      </c>
      <c r="E123" s="32">
        <v>120655.281</v>
      </c>
      <c r="F123" s="32">
        <v>133571.92199999999</v>
      </c>
      <c r="G123" s="32">
        <v>143039.95300000001</v>
      </c>
      <c r="H123" s="32">
        <v>140467.11300000001</v>
      </c>
      <c r="I123" s="32">
        <v>129479.368</v>
      </c>
      <c r="J123" s="32">
        <v>134253.057</v>
      </c>
      <c r="K123" s="32">
        <v>112285.421</v>
      </c>
      <c r="L123" s="32">
        <v>136354.85999999999</v>
      </c>
      <c r="M123" s="32">
        <v>112202.503</v>
      </c>
      <c r="N123" s="32">
        <v>118074.253</v>
      </c>
      <c r="O123" s="33">
        <v>1531302.344</v>
      </c>
      <c r="P123" s="41"/>
      <c r="Q123" s="254"/>
      <c r="R123" s="44"/>
      <c r="S123" s="44"/>
      <c r="T123" s="44"/>
      <c r="U123" s="44"/>
      <c r="V123" s="44"/>
      <c r="W123" s="44"/>
      <c r="X123" s="44"/>
      <c r="Y123" s="44"/>
      <c r="Z123" s="44"/>
      <c r="AA123" s="44"/>
      <c r="AB123" s="44"/>
      <c r="AC123" s="44"/>
      <c r="AD123" s="44"/>
      <c r="AE123" s="44"/>
      <c r="AF123" s="44"/>
      <c r="AG123" s="44"/>
      <c r="AH123" s="44"/>
      <c r="AI123" s="44"/>
      <c r="AJ123" s="44"/>
      <c r="AK123" s="44"/>
    </row>
    <row r="124" spans="1:37" ht="15">
      <c r="A124" s="963"/>
      <c r="B124" s="256" t="s">
        <v>1096</v>
      </c>
      <c r="C124" s="32">
        <v>14958.321</v>
      </c>
      <c r="D124" s="32">
        <v>8080.326</v>
      </c>
      <c r="E124" s="32">
        <v>15589.492</v>
      </c>
      <c r="F124" s="32">
        <v>15961.392</v>
      </c>
      <c r="G124" s="32">
        <v>17464.063999999998</v>
      </c>
      <c r="H124" s="32">
        <v>13000.865</v>
      </c>
      <c r="I124" s="32">
        <v>14171.71</v>
      </c>
      <c r="J124" s="32">
        <v>17578.133000000002</v>
      </c>
      <c r="K124" s="32">
        <v>9593.2080000000005</v>
      </c>
      <c r="L124" s="32">
        <v>18324.55</v>
      </c>
      <c r="M124" s="32">
        <v>13583.181</v>
      </c>
      <c r="N124" s="32">
        <v>16746.064999999999</v>
      </c>
      <c r="O124" s="33">
        <v>175051.307</v>
      </c>
      <c r="P124" s="41"/>
      <c r="Q124" s="254"/>
      <c r="R124" s="44"/>
      <c r="S124" s="44"/>
      <c r="T124" s="44"/>
      <c r="U124" s="44"/>
      <c r="V124" s="44"/>
      <c r="W124" s="44"/>
      <c r="X124" s="44"/>
      <c r="Y124" s="44"/>
      <c r="Z124" s="44"/>
      <c r="AA124" s="44"/>
      <c r="AB124" s="44"/>
      <c r="AC124" s="44"/>
      <c r="AD124" s="44"/>
      <c r="AE124" s="44"/>
      <c r="AF124" s="44"/>
      <c r="AG124" s="44"/>
      <c r="AH124" s="44"/>
      <c r="AI124" s="44"/>
      <c r="AJ124" s="44"/>
      <c r="AK124" s="44"/>
    </row>
    <row r="125" spans="1:37" ht="15">
      <c r="A125" s="963"/>
      <c r="B125" s="256" t="s">
        <v>1097</v>
      </c>
      <c r="C125" s="32">
        <v>37533.247000000003</v>
      </c>
      <c r="D125" s="32">
        <v>49836.455999999998</v>
      </c>
      <c r="E125" s="32">
        <v>48638.677000000003</v>
      </c>
      <c r="F125" s="32">
        <v>45980.404999999999</v>
      </c>
      <c r="G125" s="32">
        <v>60592.908000000003</v>
      </c>
      <c r="H125" s="32">
        <v>48872.461000000003</v>
      </c>
      <c r="I125" s="32">
        <v>42149.697</v>
      </c>
      <c r="J125" s="32">
        <v>46092.762000000002</v>
      </c>
      <c r="K125" s="32">
        <v>36378.968000000001</v>
      </c>
      <c r="L125" s="32">
        <v>46300.652999999998</v>
      </c>
      <c r="M125" s="32">
        <v>48726.044999999998</v>
      </c>
      <c r="N125" s="32">
        <v>46057.553</v>
      </c>
      <c r="O125" s="33">
        <v>557159.83200000005</v>
      </c>
      <c r="P125" s="41"/>
      <c r="Q125" s="254"/>
      <c r="R125" s="44"/>
      <c r="S125" s="44"/>
      <c r="T125" s="44"/>
      <c r="U125" s="44"/>
      <c r="V125" s="44"/>
      <c r="W125" s="44"/>
      <c r="X125" s="44"/>
      <c r="Y125" s="44"/>
      <c r="Z125" s="44"/>
      <c r="AA125" s="44"/>
      <c r="AB125" s="44"/>
      <c r="AC125" s="44"/>
      <c r="AD125" s="44"/>
      <c r="AE125" s="44"/>
      <c r="AF125" s="44"/>
      <c r="AG125" s="44"/>
      <c r="AH125" s="44"/>
      <c r="AI125" s="44"/>
      <c r="AJ125" s="44"/>
      <c r="AK125" s="44"/>
    </row>
    <row r="126" spans="1:37" ht="15">
      <c r="A126" s="963"/>
      <c r="B126" s="256" t="s">
        <v>1098</v>
      </c>
      <c r="C126" s="32">
        <v>21220.688999999998</v>
      </c>
      <c r="D126" s="32">
        <v>17671.857</v>
      </c>
      <c r="E126" s="32">
        <v>14949.999</v>
      </c>
      <c r="F126" s="32">
        <v>19636.2</v>
      </c>
      <c r="G126" s="32">
        <v>20523.667000000001</v>
      </c>
      <c r="H126" s="32">
        <v>19963.235000000001</v>
      </c>
      <c r="I126" s="32">
        <v>18458.121999999999</v>
      </c>
      <c r="J126" s="32">
        <v>18742.623</v>
      </c>
      <c r="K126" s="32">
        <v>13472.858</v>
      </c>
      <c r="L126" s="32">
        <v>18800.199000000001</v>
      </c>
      <c r="M126" s="32">
        <v>19134.034</v>
      </c>
      <c r="N126" s="32">
        <v>16416.91</v>
      </c>
      <c r="O126" s="33">
        <v>218990.39300000001</v>
      </c>
      <c r="P126" s="41"/>
      <c r="Q126" s="254"/>
      <c r="R126" s="44"/>
      <c r="S126" s="44"/>
      <c r="T126" s="44"/>
      <c r="U126" s="44"/>
      <c r="V126" s="44"/>
      <c r="W126" s="44"/>
      <c r="X126" s="44"/>
      <c r="Y126" s="44"/>
      <c r="Z126" s="44"/>
      <c r="AA126" s="44"/>
      <c r="AB126" s="44"/>
      <c r="AC126" s="44"/>
      <c r="AD126" s="44"/>
      <c r="AE126" s="44"/>
      <c r="AF126" s="44"/>
      <c r="AG126" s="44"/>
      <c r="AH126" s="44"/>
      <c r="AI126" s="44"/>
      <c r="AJ126" s="44"/>
      <c r="AK126" s="44"/>
    </row>
    <row r="127" spans="1:37" ht="15">
      <c r="A127" s="963"/>
      <c r="B127" s="256" t="s">
        <v>1099</v>
      </c>
      <c r="C127" s="32">
        <v>194942.97099999999</v>
      </c>
      <c r="D127" s="32">
        <v>151081.98000000001</v>
      </c>
      <c r="E127" s="32">
        <v>189336.95699999999</v>
      </c>
      <c r="F127" s="32">
        <v>186379.42600000001</v>
      </c>
      <c r="G127" s="32">
        <v>194653.26</v>
      </c>
      <c r="H127" s="32">
        <v>196501.03099999999</v>
      </c>
      <c r="I127" s="32">
        <v>194759.47899999999</v>
      </c>
      <c r="J127" s="32">
        <v>198830.177</v>
      </c>
      <c r="K127" s="32">
        <v>148543.60500000001</v>
      </c>
      <c r="L127" s="32">
        <v>190934.383</v>
      </c>
      <c r="M127" s="32">
        <v>167019.291</v>
      </c>
      <c r="N127" s="32">
        <v>190822.505</v>
      </c>
      <c r="O127" s="33">
        <v>2203805.0649999999</v>
      </c>
      <c r="P127" s="41"/>
      <c r="Q127" s="254"/>
      <c r="R127" s="44"/>
      <c r="S127" s="44"/>
      <c r="T127" s="44"/>
      <c r="U127" s="44"/>
      <c r="V127" s="44"/>
      <c r="W127" s="44"/>
      <c r="X127" s="44"/>
      <c r="Y127" s="44"/>
      <c r="Z127" s="44"/>
      <c r="AA127" s="44"/>
      <c r="AB127" s="44"/>
      <c r="AC127" s="44"/>
      <c r="AD127" s="44"/>
      <c r="AE127" s="44"/>
      <c r="AF127" s="44"/>
      <c r="AG127" s="44"/>
      <c r="AH127" s="44"/>
      <c r="AI127" s="44"/>
      <c r="AJ127" s="44"/>
      <c r="AK127" s="44"/>
    </row>
    <row r="128" spans="1:37" ht="15">
      <c r="A128" s="963"/>
      <c r="B128" s="256" t="s">
        <v>1100</v>
      </c>
      <c r="C128" s="32">
        <v>57356.956999999995</v>
      </c>
      <c r="D128" s="32">
        <v>40734.787000000004</v>
      </c>
      <c r="E128" s="32">
        <v>43912.53</v>
      </c>
      <c r="F128" s="32">
        <v>49023.913</v>
      </c>
      <c r="G128" s="32">
        <v>40825.192000000003</v>
      </c>
      <c r="H128" s="32">
        <v>49430.455000000002</v>
      </c>
      <c r="I128" s="32">
        <v>45268.45</v>
      </c>
      <c r="J128" s="32">
        <v>51276.205999999998</v>
      </c>
      <c r="K128" s="32">
        <v>35204.652000000002</v>
      </c>
      <c r="L128" s="32">
        <v>49588.447</v>
      </c>
      <c r="M128" s="32">
        <v>39329.573000000004</v>
      </c>
      <c r="N128" s="32">
        <v>43532.178</v>
      </c>
      <c r="O128" s="32">
        <v>545483.34</v>
      </c>
      <c r="P128" s="41"/>
      <c r="Q128" s="254"/>
      <c r="R128" s="44"/>
      <c r="S128" s="44"/>
      <c r="T128" s="44"/>
      <c r="U128" s="44"/>
      <c r="V128" s="44"/>
      <c r="W128" s="44"/>
      <c r="X128" s="44"/>
      <c r="Y128" s="44"/>
      <c r="Z128" s="44"/>
      <c r="AA128" s="44"/>
      <c r="AB128" s="44"/>
      <c r="AC128" s="44"/>
      <c r="AD128" s="44"/>
      <c r="AE128" s="44"/>
      <c r="AF128" s="44"/>
      <c r="AG128" s="44"/>
      <c r="AH128" s="44"/>
      <c r="AI128" s="44"/>
      <c r="AJ128" s="44"/>
      <c r="AK128" s="44"/>
    </row>
    <row r="129" spans="1:37" ht="15">
      <c r="A129" s="963"/>
      <c r="B129" s="256" t="s">
        <v>1101</v>
      </c>
      <c r="C129" s="32">
        <v>140358.302</v>
      </c>
      <c r="D129" s="32">
        <v>102965.601</v>
      </c>
      <c r="E129" s="32">
        <v>112760.022</v>
      </c>
      <c r="F129" s="32">
        <v>118912.534</v>
      </c>
      <c r="G129" s="32">
        <v>121908.56</v>
      </c>
      <c r="H129" s="32">
        <v>131789.69399999999</v>
      </c>
      <c r="I129" s="32">
        <v>123000.181</v>
      </c>
      <c r="J129" s="32">
        <v>118059.35400000001</v>
      </c>
      <c r="K129" s="32">
        <v>100630.798</v>
      </c>
      <c r="L129" s="32">
        <v>121655.50900000001</v>
      </c>
      <c r="M129" s="32">
        <v>121252.213</v>
      </c>
      <c r="N129" s="32">
        <v>123583.86900000001</v>
      </c>
      <c r="O129" s="33">
        <v>1436876.6370000001</v>
      </c>
      <c r="P129" s="41"/>
      <c r="Q129" s="254"/>
      <c r="R129" s="44"/>
      <c r="S129" s="44"/>
      <c r="T129" s="44"/>
      <c r="U129" s="44"/>
      <c r="V129" s="44"/>
      <c r="W129" s="44"/>
      <c r="X129" s="44"/>
      <c r="Y129" s="44"/>
      <c r="Z129" s="44"/>
      <c r="AA129" s="44"/>
      <c r="AB129" s="44"/>
      <c r="AC129" s="44"/>
      <c r="AD129" s="44"/>
      <c r="AE129" s="44"/>
      <c r="AF129" s="44"/>
      <c r="AG129" s="44"/>
      <c r="AH129" s="44"/>
      <c r="AI129" s="44"/>
      <c r="AJ129" s="44"/>
      <c r="AK129" s="44"/>
    </row>
    <row r="130" spans="1:37" ht="6" customHeight="1">
      <c r="A130" s="963"/>
      <c r="B130" s="256"/>
      <c r="C130" s="32"/>
      <c r="D130" s="32"/>
      <c r="E130" s="32"/>
      <c r="F130" s="32"/>
      <c r="G130" s="32"/>
      <c r="H130" s="32"/>
      <c r="I130" s="32"/>
      <c r="J130" s="32"/>
      <c r="K130" s="32"/>
      <c r="L130" s="32"/>
      <c r="M130" s="32"/>
      <c r="N130" s="32"/>
      <c r="O130" s="33"/>
      <c r="P130" s="41"/>
      <c r="Q130" s="254"/>
      <c r="R130" s="44"/>
      <c r="S130" s="44"/>
      <c r="T130" s="44"/>
      <c r="U130" s="44"/>
      <c r="V130" s="44"/>
      <c r="W130" s="44"/>
      <c r="X130" s="44"/>
      <c r="Y130" s="44"/>
      <c r="Z130" s="44"/>
      <c r="AA130" s="44"/>
      <c r="AB130" s="44"/>
      <c r="AC130" s="44"/>
      <c r="AD130" s="44"/>
      <c r="AE130" s="44"/>
      <c r="AF130" s="44"/>
      <c r="AG130" s="44"/>
      <c r="AH130" s="44"/>
      <c r="AI130" s="44"/>
      <c r="AJ130" s="44"/>
      <c r="AK130" s="44"/>
    </row>
    <row r="131" spans="1:37" ht="15">
      <c r="A131" s="963"/>
      <c r="B131" s="251" t="s">
        <v>1102</v>
      </c>
      <c r="C131" s="352">
        <v>186017.35</v>
      </c>
      <c r="D131" s="352">
        <v>167436.67000000001</v>
      </c>
      <c r="E131" s="352">
        <v>177134.45</v>
      </c>
      <c r="F131" s="352">
        <v>188565.63</v>
      </c>
      <c r="G131" s="352">
        <v>201371.21</v>
      </c>
      <c r="H131" s="352">
        <v>189331.93</v>
      </c>
      <c r="I131" s="352">
        <v>183997.91</v>
      </c>
      <c r="J131" s="352">
        <v>192182.01</v>
      </c>
      <c r="K131" s="352">
        <v>182136.08</v>
      </c>
      <c r="L131" s="352">
        <v>186942.4</v>
      </c>
      <c r="M131" s="352">
        <v>193970.35</v>
      </c>
      <c r="N131" s="352">
        <v>191168.69</v>
      </c>
      <c r="O131" s="350">
        <v>2240254.6800000002</v>
      </c>
      <c r="P131" s="327"/>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row>
    <row r="132" spans="1:37" ht="15">
      <c r="A132" s="963"/>
      <c r="B132" s="256" t="s">
        <v>1103</v>
      </c>
      <c r="C132" s="32">
        <v>48399.64</v>
      </c>
      <c r="D132" s="32">
        <v>37915.589999999997</v>
      </c>
      <c r="E132" s="32">
        <v>41975.95</v>
      </c>
      <c r="F132" s="32">
        <v>46142.1</v>
      </c>
      <c r="G132" s="32">
        <v>46843.25</v>
      </c>
      <c r="H132" s="32">
        <v>46896.9</v>
      </c>
      <c r="I132" s="32">
        <v>45400.87</v>
      </c>
      <c r="J132" s="32">
        <v>48583.19</v>
      </c>
      <c r="K132" s="32">
        <v>38054.019999999997</v>
      </c>
      <c r="L132" s="32">
        <v>47345.24</v>
      </c>
      <c r="M132" s="32">
        <v>43245.02</v>
      </c>
      <c r="N132" s="32">
        <v>44173.69</v>
      </c>
      <c r="O132" s="33">
        <v>534975.46</v>
      </c>
      <c r="P132" s="41"/>
      <c r="Q132" s="254"/>
      <c r="R132" s="44"/>
      <c r="S132" s="44"/>
      <c r="T132" s="44"/>
      <c r="U132" s="44"/>
      <c r="V132" s="44"/>
      <c r="W132" s="44"/>
      <c r="X132" s="44"/>
      <c r="Y132" s="44"/>
      <c r="Z132" s="44"/>
      <c r="AA132" s="44"/>
      <c r="AB132" s="44"/>
      <c r="AC132" s="44"/>
      <c r="AD132" s="44"/>
      <c r="AE132" s="44"/>
      <c r="AF132" s="44"/>
      <c r="AG132" s="44"/>
      <c r="AH132" s="44"/>
      <c r="AI132" s="44"/>
      <c r="AJ132" s="44"/>
      <c r="AK132" s="44"/>
    </row>
    <row r="133" spans="1:37" ht="15">
      <c r="A133" s="963"/>
      <c r="B133" s="256" t="s">
        <v>1104</v>
      </c>
      <c r="C133" s="32">
        <v>21797.27</v>
      </c>
      <c r="D133" s="32">
        <v>16206.11</v>
      </c>
      <c r="E133" s="32">
        <v>24037.68</v>
      </c>
      <c r="F133" s="32">
        <v>24206.9</v>
      </c>
      <c r="G133" s="32">
        <v>29458.62</v>
      </c>
      <c r="H133" s="32">
        <v>24423.84</v>
      </c>
      <c r="I133" s="32">
        <v>22687.759999999998</v>
      </c>
      <c r="J133" s="32">
        <v>20392.150000000001</v>
      </c>
      <c r="K133" s="32">
        <v>21120.17</v>
      </c>
      <c r="L133" s="32">
        <v>23494.91</v>
      </c>
      <c r="M133" s="32">
        <v>24228.720000000001</v>
      </c>
      <c r="N133" s="32">
        <v>28132.61</v>
      </c>
      <c r="O133" s="33">
        <v>280186.74</v>
      </c>
      <c r="P133" s="41"/>
      <c r="Q133" s="254"/>
      <c r="R133" s="44"/>
      <c r="S133" s="44"/>
      <c r="T133" s="44"/>
      <c r="U133" s="44"/>
      <c r="V133" s="44"/>
      <c r="W133" s="44"/>
      <c r="X133" s="44"/>
      <c r="Y133" s="44"/>
      <c r="Z133" s="44"/>
      <c r="AA133" s="44"/>
      <c r="AB133" s="44"/>
      <c r="AC133" s="44"/>
      <c r="AD133" s="44"/>
      <c r="AE133" s="44"/>
      <c r="AF133" s="44"/>
      <c r="AG133" s="44"/>
      <c r="AH133" s="44"/>
      <c r="AI133" s="44"/>
      <c r="AJ133" s="44"/>
      <c r="AK133" s="44"/>
    </row>
    <row r="134" spans="1:37" ht="15">
      <c r="A134" s="963"/>
      <c r="B134" s="256" t="s">
        <v>1105</v>
      </c>
      <c r="C134" s="32">
        <v>6470.7</v>
      </c>
      <c r="D134" s="32">
        <v>11094.65</v>
      </c>
      <c r="E134" s="32">
        <v>9788.7000000000007</v>
      </c>
      <c r="F134" s="32">
        <v>11494.19</v>
      </c>
      <c r="G134" s="32">
        <v>9396.7999999999993</v>
      </c>
      <c r="H134" s="32">
        <v>10059.39</v>
      </c>
      <c r="I134" s="32">
        <v>10263.200000000001</v>
      </c>
      <c r="J134" s="32">
        <v>9392.2999999999993</v>
      </c>
      <c r="K134" s="32">
        <v>8283.2000000000007</v>
      </c>
      <c r="L134" s="32">
        <v>4276</v>
      </c>
      <c r="M134" s="32">
        <v>10474.540000000001</v>
      </c>
      <c r="N134" s="32">
        <v>7062.5</v>
      </c>
      <c r="O134" s="33">
        <v>108056.17</v>
      </c>
      <c r="P134" s="41"/>
      <c r="Q134" s="254"/>
      <c r="R134" s="44"/>
      <c r="S134" s="44"/>
      <c r="T134" s="44"/>
      <c r="U134" s="44"/>
      <c r="V134" s="44"/>
      <c r="W134" s="44"/>
      <c r="X134" s="44"/>
      <c r="Y134" s="44"/>
      <c r="Z134" s="44"/>
      <c r="AA134" s="44"/>
      <c r="AB134" s="44"/>
      <c r="AC134" s="44"/>
      <c r="AD134" s="44"/>
      <c r="AE134" s="44"/>
      <c r="AF134" s="44"/>
      <c r="AG134" s="44"/>
      <c r="AH134" s="44"/>
      <c r="AI134" s="44"/>
      <c r="AJ134" s="44"/>
      <c r="AK134" s="44"/>
    </row>
    <row r="135" spans="1:37" ht="15">
      <c r="A135" s="963"/>
      <c r="B135" s="256" t="s">
        <v>1262</v>
      </c>
      <c r="C135" s="32">
        <v>105785.76</v>
      </c>
      <c r="D135" s="32">
        <v>99360.31</v>
      </c>
      <c r="E135" s="32">
        <v>98414.26</v>
      </c>
      <c r="F135" s="32">
        <v>103448.3</v>
      </c>
      <c r="G135" s="32">
        <v>112519.07</v>
      </c>
      <c r="H135" s="32">
        <v>105433.9</v>
      </c>
      <c r="I135" s="32">
        <v>102787.65</v>
      </c>
      <c r="J135" s="32">
        <v>110846.85</v>
      </c>
      <c r="K135" s="32">
        <v>111781.25</v>
      </c>
      <c r="L135" s="32">
        <v>108284.55</v>
      </c>
      <c r="M135" s="32">
        <v>113047.8</v>
      </c>
      <c r="N135" s="32">
        <v>108788.25</v>
      </c>
      <c r="O135" s="33">
        <v>1280497.95</v>
      </c>
      <c r="P135" s="41"/>
      <c r="Q135" s="254"/>
      <c r="R135" s="44"/>
      <c r="S135" s="44"/>
      <c r="T135" s="44"/>
      <c r="U135" s="44"/>
      <c r="V135" s="44"/>
      <c r="W135" s="44"/>
      <c r="X135" s="44"/>
      <c r="Y135" s="44"/>
      <c r="Z135" s="44"/>
      <c r="AA135" s="44"/>
      <c r="AB135" s="44"/>
      <c r="AC135" s="44"/>
      <c r="AD135" s="44"/>
      <c r="AE135" s="44"/>
      <c r="AF135" s="44"/>
      <c r="AG135" s="44"/>
      <c r="AH135" s="44"/>
      <c r="AI135" s="44"/>
      <c r="AJ135" s="44"/>
      <c r="AK135" s="44"/>
    </row>
    <row r="136" spans="1:37" ht="15">
      <c r="A136" s="963"/>
      <c r="B136" s="256" t="s">
        <v>1107</v>
      </c>
      <c r="C136" s="32">
        <v>2020.1</v>
      </c>
      <c r="D136" s="32">
        <v>1535.83</v>
      </c>
      <c r="E136" s="32">
        <v>1393.46</v>
      </c>
      <c r="F136" s="32">
        <v>1717.23</v>
      </c>
      <c r="G136" s="32">
        <v>1580.28</v>
      </c>
      <c r="H136" s="32">
        <v>1016.6</v>
      </c>
      <c r="I136" s="32">
        <v>1376.28</v>
      </c>
      <c r="J136" s="32">
        <v>1162.07</v>
      </c>
      <c r="K136" s="32">
        <v>1769.91</v>
      </c>
      <c r="L136" s="32">
        <v>1851.65</v>
      </c>
      <c r="M136" s="32">
        <v>1488.17</v>
      </c>
      <c r="N136" s="32">
        <v>1621.79</v>
      </c>
      <c r="O136" s="33">
        <v>18533.37</v>
      </c>
      <c r="P136" s="41"/>
      <c r="Q136" s="254"/>
      <c r="R136" s="44"/>
      <c r="S136" s="44"/>
      <c r="T136" s="44"/>
      <c r="U136" s="44"/>
      <c r="V136" s="44"/>
      <c r="W136" s="44"/>
      <c r="X136" s="44"/>
      <c r="Y136" s="44"/>
      <c r="Z136" s="44"/>
      <c r="AA136" s="44"/>
      <c r="AB136" s="44"/>
      <c r="AC136" s="44"/>
      <c r="AD136" s="44"/>
      <c r="AE136" s="44"/>
      <c r="AF136" s="44"/>
      <c r="AG136" s="44"/>
      <c r="AH136" s="44"/>
      <c r="AI136" s="44"/>
      <c r="AJ136" s="44"/>
      <c r="AK136" s="44"/>
    </row>
    <row r="137" spans="1:37" ht="15">
      <c r="A137" s="963"/>
      <c r="B137" s="256" t="s">
        <v>1108</v>
      </c>
      <c r="C137" s="32">
        <v>1543.88</v>
      </c>
      <c r="D137" s="32">
        <v>1324.18</v>
      </c>
      <c r="E137" s="32">
        <v>1524.4</v>
      </c>
      <c r="F137" s="32">
        <v>1556.91</v>
      </c>
      <c r="G137" s="32">
        <v>1573.19</v>
      </c>
      <c r="H137" s="32">
        <v>1501.3</v>
      </c>
      <c r="I137" s="32">
        <v>1482.15</v>
      </c>
      <c r="J137" s="32">
        <v>1805.45</v>
      </c>
      <c r="K137" s="32">
        <v>1127.53</v>
      </c>
      <c r="L137" s="32">
        <v>1690.05</v>
      </c>
      <c r="M137" s="32">
        <v>1486.1</v>
      </c>
      <c r="N137" s="32">
        <v>1389.85</v>
      </c>
      <c r="O137" s="33">
        <v>18004.990000000002</v>
      </c>
      <c r="P137" s="41"/>
      <c r="Q137" s="254"/>
      <c r="R137" s="44"/>
      <c r="S137" s="44"/>
      <c r="T137" s="44"/>
      <c r="U137" s="44"/>
      <c r="V137" s="44"/>
      <c r="W137" s="44"/>
      <c r="X137" s="44"/>
      <c r="Y137" s="44"/>
      <c r="Z137" s="44"/>
      <c r="AA137" s="44"/>
      <c r="AB137" s="44"/>
      <c r="AC137" s="44"/>
      <c r="AD137" s="44"/>
      <c r="AE137" s="44"/>
      <c r="AF137" s="44"/>
      <c r="AG137" s="44"/>
      <c r="AH137" s="44"/>
      <c r="AI137" s="44"/>
      <c r="AJ137" s="44"/>
      <c r="AK137" s="44"/>
    </row>
    <row r="138" spans="1:37" ht="6" customHeight="1">
      <c r="A138" s="963"/>
      <c r="B138" s="256"/>
      <c r="C138" s="32"/>
      <c r="D138" s="32"/>
      <c r="E138" s="32"/>
      <c r="F138" s="32"/>
      <c r="G138" s="32"/>
      <c r="H138" s="32"/>
      <c r="I138" s="32"/>
      <c r="J138" s="32"/>
      <c r="K138" s="32"/>
      <c r="L138" s="32"/>
      <c r="M138" s="32"/>
      <c r="N138" s="32"/>
      <c r="O138" s="33"/>
      <c r="P138" s="41"/>
      <c r="Q138" s="254"/>
      <c r="R138" s="44"/>
      <c r="S138" s="44"/>
      <c r="T138" s="44"/>
      <c r="U138" s="44"/>
      <c r="V138" s="44"/>
      <c r="W138" s="44"/>
      <c r="X138" s="44"/>
      <c r="Y138" s="44"/>
      <c r="Z138" s="44"/>
      <c r="AA138" s="44"/>
      <c r="AB138" s="44"/>
      <c r="AC138" s="44"/>
      <c r="AD138" s="44"/>
      <c r="AE138" s="44"/>
      <c r="AF138" s="44"/>
      <c r="AG138" s="44"/>
      <c r="AH138" s="44"/>
      <c r="AI138" s="44"/>
      <c r="AJ138" s="44"/>
      <c r="AK138" s="44"/>
    </row>
    <row r="139" spans="1:37" ht="15">
      <c r="A139" s="963"/>
      <c r="B139" s="251" t="s">
        <v>1109</v>
      </c>
      <c r="C139" s="352">
        <v>14291764.952</v>
      </c>
      <c r="D139" s="352">
        <v>10844909.124</v>
      </c>
      <c r="E139" s="352">
        <v>11453380.218</v>
      </c>
      <c r="F139" s="352">
        <v>11910938.261</v>
      </c>
      <c r="G139" s="352">
        <v>11763237.524</v>
      </c>
      <c r="H139" s="352">
        <v>10780471.459000001</v>
      </c>
      <c r="I139" s="352">
        <v>11202968.841</v>
      </c>
      <c r="J139" s="352">
        <v>14657145.808</v>
      </c>
      <c r="K139" s="352">
        <v>11000485.188999999</v>
      </c>
      <c r="L139" s="352">
        <v>13035662.977</v>
      </c>
      <c r="M139" s="352">
        <v>11829434.108999999</v>
      </c>
      <c r="N139" s="352">
        <v>11735722.767000001</v>
      </c>
      <c r="O139" s="350">
        <v>144506121.229</v>
      </c>
      <c r="P139" s="327"/>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row>
    <row r="140" spans="1:37" ht="15">
      <c r="A140" s="963"/>
      <c r="B140" s="256" t="s">
        <v>1110</v>
      </c>
      <c r="C140" s="32">
        <v>8426.08</v>
      </c>
      <c r="D140" s="32">
        <v>6905.68</v>
      </c>
      <c r="E140" s="32">
        <v>7830.39</v>
      </c>
      <c r="F140" s="32">
        <v>7834.69</v>
      </c>
      <c r="G140" s="32">
        <v>8893.18</v>
      </c>
      <c r="H140" s="32">
        <v>8558.8799999999992</v>
      </c>
      <c r="I140" s="32">
        <v>7525.64</v>
      </c>
      <c r="J140" s="32">
        <v>7530.21</v>
      </c>
      <c r="K140" s="32">
        <v>6382.72</v>
      </c>
      <c r="L140" s="32">
        <v>8770.1</v>
      </c>
      <c r="M140" s="32">
        <v>7217.68</v>
      </c>
      <c r="N140" s="32">
        <v>8138.34</v>
      </c>
      <c r="O140" s="33">
        <v>94013.59</v>
      </c>
      <c r="P140" s="41"/>
      <c r="Q140" s="254"/>
      <c r="R140" s="44"/>
      <c r="S140" s="44"/>
      <c r="T140" s="44"/>
      <c r="U140" s="44"/>
      <c r="V140" s="44"/>
      <c r="W140" s="44"/>
      <c r="X140" s="44"/>
      <c r="Y140" s="44"/>
      <c r="Z140" s="44"/>
      <c r="AA140" s="44"/>
      <c r="AB140" s="44"/>
      <c r="AC140" s="44"/>
      <c r="AD140" s="44"/>
      <c r="AE140" s="44"/>
      <c r="AF140" s="44"/>
      <c r="AG140" s="44"/>
      <c r="AH140" s="44"/>
      <c r="AI140" s="44"/>
      <c r="AJ140" s="44"/>
      <c r="AK140" s="44"/>
    </row>
    <row r="141" spans="1:37" ht="15">
      <c r="A141" s="963"/>
      <c r="B141" s="256" t="s">
        <v>1248</v>
      </c>
      <c r="C141" s="32">
        <v>542280.91200000001</v>
      </c>
      <c r="D141" s="32">
        <v>451204.82400000002</v>
      </c>
      <c r="E141" s="32">
        <v>563267.35800000001</v>
      </c>
      <c r="F141" s="32">
        <v>633248.01100000006</v>
      </c>
      <c r="G141" s="32">
        <v>616319.20400000003</v>
      </c>
      <c r="H141" s="32">
        <v>607409.39899999998</v>
      </c>
      <c r="I141" s="32">
        <v>583235.28099999996</v>
      </c>
      <c r="J141" s="32">
        <v>675971.90800000005</v>
      </c>
      <c r="K141" s="32">
        <v>503725.72899999999</v>
      </c>
      <c r="L141" s="32">
        <v>705602.62699999998</v>
      </c>
      <c r="M141" s="32">
        <v>629593.88899999997</v>
      </c>
      <c r="N141" s="32">
        <v>620342.26699999999</v>
      </c>
      <c r="O141" s="33">
        <v>7132201.409</v>
      </c>
      <c r="P141" s="41"/>
      <c r="Q141" s="254"/>
      <c r="R141" s="44"/>
      <c r="S141" s="44"/>
      <c r="T141" s="44"/>
      <c r="U141" s="44"/>
      <c r="V141" s="44"/>
      <c r="W141" s="44"/>
      <c r="X141" s="44"/>
      <c r="Y141" s="44"/>
      <c r="Z141" s="44"/>
      <c r="AA141" s="44"/>
      <c r="AB141" s="44"/>
      <c r="AC141" s="44"/>
      <c r="AD141" s="44"/>
      <c r="AE141" s="44"/>
      <c r="AF141" s="44"/>
      <c r="AG141" s="44"/>
      <c r="AH141" s="44"/>
      <c r="AI141" s="44"/>
      <c r="AJ141" s="44"/>
      <c r="AK141" s="44"/>
    </row>
    <row r="142" spans="1:37" ht="15">
      <c r="A142" s="963"/>
      <c r="B142" s="256" t="s">
        <v>1249</v>
      </c>
      <c r="C142" s="32">
        <v>0</v>
      </c>
      <c r="D142" s="32">
        <v>372.26</v>
      </c>
      <c r="E142" s="32">
        <v>0</v>
      </c>
      <c r="F142" s="32">
        <v>0</v>
      </c>
      <c r="G142" s="32">
        <v>4.79</v>
      </c>
      <c r="H142" s="32">
        <v>57.64</v>
      </c>
      <c r="I142" s="32">
        <v>0</v>
      </c>
      <c r="J142" s="32">
        <v>22.34</v>
      </c>
      <c r="K142" s="32">
        <v>0</v>
      </c>
      <c r="L142" s="32">
        <v>0</v>
      </c>
      <c r="M142" s="32">
        <v>9.58</v>
      </c>
      <c r="N142" s="32">
        <v>0</v>
      </c>
      <c r="O142" s="33">
        <v>466.61</v>
      </c>
      <c r="P142" s="41"/>
      <c r="Q142" s="254"/>
      <c r="R142" s="44"/>
      <c r="S142" s="44"/>
      <c r="T142" s="44"/>
      <c r="U142" s="44"/>
      <c r="V142" s="44"/>
      <c r="W142" s="44"/>
      <c r="X142" s="44"/>
      <c r="Y142" s="44"/>
      <c r="Z142" s="44"/>
      <c r="AA142" s="44"/>
      <c r="AB142" s="44"/>
      <c r="AC142" s="44"/>
      <c r="AD142" s="44"/>
      <c r="AE142" s="44"/>
      <c r="AF142" s="44"/>
      <c r="AG142" s="44"/>
      <c r="AH142" s="44"/>
      <c r="AI142" s="44"/>
      <c r="AJ142" s="44"/>
      <c r="AK142" s="44"/>
    </row>
    <row r="143" spans="1:37" ht="15">
      <c r="A143" s="963"/>
      <c r="B143" s="256" t="s">
        <v>1113</v>
      </c>
      <c r="C143" s="32">
        <v>5.32</v>
      </c>
      <c r="D143" s="32">
        <v>10.73</v>
      </c>
      <c r="E143" s="32">
        <v>12.25</v>
      </c>
      <c r="F143" s="32">
        <v>0</v>
      </c>
      <c r="G143" s="32">
        <v>3.1</v>
      </c>
      <c r="H143" s="32">
        <v>12.4</v>
      </c>
      <c r="I143" s="32">
        <v>4.6500000000000004</v>
      </c>
      <c r="J143" s="32">
        <v>9.3000000000000007</v>
      </c>
      <c r="K143" s="32">
        <v>17.05</v>
      </c>
      <c r="L143" s="32">
        <v>10.08</v>
      </c>
      <c r="M143" s="32">
        <v>6.2</v>
      </c>
      <c r="N143" s="32">
        <v>15.5</v>
      </c>
      <c r="O143" s="33">
        <v>106.58</v>
      </c>
      <c r="P143" s="41"/>
      <c r="Q143" s="254"/>
      <c r="R143" s="44"/>
      <c r="S143" s="44"/>
      <c r="T143" s="44"/>
      <c r="U143" s="44"/>
      <c r="V143" s="44"/>
      <c r="W143" s="44"/>
      <c r="X143" s="44"/>
      <c r="Y143" s="44"/>
      <c r="Z143" s="44"/>
      <c r="AA143" s="44"/>
      <c r="AB143" s="44"/>
      <c r="AC143" s="44"/>
      <c r="AD143" s="44"/>
      <c r="AE143" s="44"/>
      <c r="AF143" s="44"/>
      <c r="AG143" s="44"/>
      <c r="AH143" s="44"/>
      <c r="AI143" s="44"/>
      <c r="AJ143" s="44"/>
      <c r="AK143" s="44"/>
    </row>
    <row r="144" spans="1:37" ht="15">
      <c r="A144" s="963"/>
      <c r="B144" s="256" t="s">
        <v>1263</v>
      </c>
      <c r="C144" s="32">
        <v>5044.45</v>
      </c>
      <c r="D144" s="32">
        <v>3815.11</v>
      </c>
      <c r="E144" s="32">
        <v>2719.8</v>
      </c>
      <c r="F144" s="32">
        <v>3866.26</v>
      </c>
      <c r="G144" s="32">
        <v>2447.9299999999998</v>
      </c>
      <c r="H144" s="32">
        <v>3869.92</v>
      </c>
      <c r="I144" s="32">
        <v>4620.8999999999996</v>
      </c>
      <c r="J144" s="32">
        <v>3095.17</v>
      </c>
      <c r="K144" s="32">
        <v>2415.3200000000002</v>
      </c>
      <c r="L144" s="32">
        <v>5256.65</v>
      </c>
      <c r="M144" s="32">
        <v>2898.29</v>
      </c>
      <c r="N144" s="32">
        <v>3473.86</v>
      </c>
      <c r="O144" s="33">
        <v>43523.66</v>
      </c>
      <c r="P144" s="41"/>
      <c r="Q144" s="254"/>
      <c r="R144" s="44"/>
      <c r="S144" s="44"/>
      <c r="T144" s="44"/>
      <c r="U144" s="44"/>
      <c r="V144" s="44"/>
      <c r="W144" s="44"/>
      <c r="X144" s="44"/>
      <c r="Y144" s="44"/>
      <c r="Z144" s="44"/>
      <c r="AA144" s="44"/>
      <c r="AB144" s="44"/>
      <c r="AC144" s="44"/>
      <c r="AD144" s="44"/>
      <c r="AE144" s="44"/>
      <c r="AF144" s="44"/>
      <c r="AG144" s="44"/>
      <c r="AH144" s="44"/>
      <c r="AI144" s="44"/>
      <c r="AJ144" s="44"/>
      <c r="AK144" s="44"/>
    </row>
    <row r="145" spans="1:37" ht="15">
      <c r="A145" s="963"/>
      <c r="B145" s="256" t="s">
        <v>1115</v>
      </c>
      <c r="C145" s="32">
        <v>10061398.439999999</v>
      </c>
      <c r="D145" s="32">
        <v>8322719.6699999999</v>
      </c>
      <c r="E145" s="32">
        <v>10012724.17</v>
      </c>
      <c r="F145" s="32">
        <v>10109960.310000001</v>
      </c>
      <c r="G145" s="32">
        <v>10551374.58</v>
      </c>
      <c r="H145" s="32">
        <v>9913877.9900000002</v>
      </c>
      <c r="I145" s="32">
        <v>10160678.630000001</v>
      </c>
      <c r="J145" s="32">
        <v>10879929.4</v>
      </c>
      <c r="K145" s="32">
        <v>8376296.6399999997</v>
      </c>
      <c r="L145" s="32">
        <v>11268390.1</v>
      </c>
      <c r="M145" s="32">
        <v>9752661.4100000001</v>
      </c>
      <c r="N145" s="32">
        <v>9440840.9199999999</v>
      </c>
      <c r="O145" s="33">
        <v>118850852.26000001</v>
      </c>
      <c r="P145" s="41"/>
      <c r="Q145" s="254"/>
      <c r="R145" s="44"/>
      <c r="S145" s="44"/>
      <c r="T145" s="44"/>
      <c r="U145" s="44"/>
      <c r="V145" s="44"/>
      <c r="W145" s="44"/>
      <c r="X145" s="44"/>
      <c r="Y145" s="44"/>
      <c r="Z145" s="44"/>
      <c r="AA145" s="44"/>
      <c r="AB145" s="44"/>
      <c r="AC145" s="44"/>
      <c r="AD145" s="44"/>
      <c r="AE145" s="44"/>
      <c r="AF145" s="44"/>
      <c r="AG145" s="44"/>
      <c r="AH145" s="44"/>
      <c r="AI145" s="44"/>
      <c r="AJ145" s="44"/>
      <c r="AK145" s="44"/>
    </row>
    <row r="146" spans="1:37" ht="15">
      <c r="A146" s="963"/>
      <c r="B146" s="256" t="s">
        <v>1117</v>
      </c>
      <c r="C146" s="32">
        <v>3550274.18</v>
      </c>
      <c r="D146" s="32">
        <v>1968853.2</v>
      </c>
      <c r="E146" s="32">
        <v>734477.95</v>
      </c>
      <c r="F146" s="32">
        <v>1011988.33</v>
      </c>
      <c r="G146" s="32">
        <v>424720.68</v>
      </c>
      <c r="H146" s="32">
        <v>85797.05</v>
      </c>
      <c r="I146" s="32">
        <v>266276.07</v>
      </c>
      <c r="J146" s="32">
        <v>2883591.82</v>
      </c>
      <c r="K146" s="32">
        <v>1959340.94</v>
      </c>
      <c r="L146" s="32">
        <v>824442.09</v>
      </c>
      <c r="M146" s="32">
        <v>1224292.1200000001</v>
      </c>
      <c r="N146" s="32">
        <v>1404616.15</v>
      </c>
      <c r="O146" s="33">
        <v>16338670.58</v>
      </c>
      <c r="P146" s="41"/>
      <c r="Q146" s="254"/>
      <c r="R146" s="44"/>
      <c r="S146" s="44"/>
      <c r="T146" s="44"/>
      <c r="U146" s="44"/>
      <c r="V146" s="44"/>
      <c r="W146" s="44"/>
      <c r="X146" s="44"/>
      <c r="Y146" s="44"/>
      <c r="Z146" s="44"/>
      <c r="AA146" s="44"/>
      <c r="AB146" s="44"/>
      <c r="AC146" s="44"/>
      <c r="AD146" s="44"/>
      <c r="AE146" s="44"/>
      <c r="AF146" s="44"/>
      <c r="AG146" s="44"/>
      <c r="AH146" s="44"/>
      <c r="AI146" s="44"/>
      <c r="AJ146" s="44"/>
      <c r="AK146" s="44"/>
    </row>
    <row r="147" spans="1:37" ht="15">
      <c r="A147" s="963"/>
      <c r="B147" s="256" t="s">
        <v>1116</v>
      </c>
      <c r="C147" s="32">
        <v>124335.57</v>
      </c>
      <c r="D147" s="32">
        <v>91027.65</v>
      </c>
      <c r="E147" s="32">
        <v>132348.29999999999</v>
      </c>
      <c r="F147" s="32">
        <v>144040.66</v>
      </c>
      <c r="G147" s="32">
        <v>159474.06</v>
      </c>
      <c r="H147" s="32">
        <v>160888.18</v>
      </c>
      <c r="I147" s="32">
        <v>180627.67</v>
      </c>
      <c r="J147" s="32">
        <v>206995.66</v>
      </c>
      <c r="K147" s="32">
        <v>152306.79</v>
      </c>
      <c r="L147" s="32">
        <v>223191.33</v>
      </c>
      <c r="M147" s="32">
        <v>212754.94</v>
      </c>
      <c r="N147" s="32">
        <v>258295.73</v>
      </c>
      <c r="O147" s="33">
        <v>2046286.54</v>
      </c>
      <c r="P147" s="41"/>
      <c r="Q147" s="254"/>
      <c r="R147" s="44"/>
      <c r="S147" s="44"/>
      <c r="T147" s="44"/>
      <c r="U147" s="44"/>
      <c r="V147" s="44"/>
      <c r="W147" s="44"/>
      <c r="X147" s="44"/>
      <c r="Y147" s="44"/>
      <c r="Z147" s="44"/>
      <c r="AA147" s="44"/>
      <c r="AB147" s="44"/>
      <c r="AC147" s="44"/>
      <c r="AD147" s="44"/>
      <c r="AE147" s="44"/>
      <c r="AF147" s="44"/>
      <c r="AG147" s="44"/>
      <c r="AH147" s="44"/>
      <c r="AI147" s="44"/>
      <c r="AJ147" s="44"/>
      <c r="AK147" s="44"/>
    </row>
    <row r="148" spans="1:37" ht="5.25" customHeight="1">
      <c r="A148" s="456"/>
      <c r="B148" s="373"/>
      <c r="C148" s="70"/>
      <c r="D148" s="70"/>
      <c r="E148" s="70"/>
      <c r="F148" s="70"/>
      <c r="G148" s="70"/>
      <c r="H148" s="70"/>
      <c r="I148" s="70"/>
      <c r="J148" s="70"/>
      <c r="K148" s="70"/>
      <c r="L148" s="70"/>
      <c r="M148" s="70"/>
      <c r="N148" s="70"/>
      <c r="O148" s="458"/>
      <c r="P148" s="44"/>
      <c r="Q148" s="254"/>
      <c r="R148" s="44"/>
      <c r="S148" s="44"/>
      <c r="T148" s="44"/>
      <c r="U148" s="44"/>
      <c r="V148" s="44"/>
      <c r="W148" s="44"/>
      <c r="X148" s="44"/>
      <c r="Y148" s="44"/>
      <c r="Z148" s="44"/>
      <c r="AA148" s="44"/>
      <c r="AB148" s="44"/>
      <c r="AC148" s="44"/>
      <c r="AD148" s="44"/>
      <c r="AE148" s="44"/>
      <c r="AF148" s="44"/>
      <c r="AG148" s="44"/>
      <c r="AH148" s="44"/>
      <c r="AI148" s="44"/>
      <c r="AJ148" s="44"/>
      <c r="AK148" s="44"/>
    </row>
    <row r="149" spans="1:37" ht="15">
      <c r="A149" s="439"/>
      <c r="B149" s="295" t="s">
        <v>26</v>
      </c>
      <c r="C149" s="350">
        <v>47747859.152999997</v>
      </c>
      <c r="D149" s="350">
        <v>36983171.438000001</v>
      </c>
      <c r="E149" s="350">
        <v>46268891.351000004</v>
      </c>
      <c r="F149" s="350">
        <v>48598624.416000001</v>
      </c>
      <c r="G149" s="350">
        <v>49207307.380999997</v>
      </c>
      <c r="H149" s="350">
        <v>47832005.611000001</v>
      </c>
      <c r="I149" s="350">
        <v>46803528.133000001</v>
      </c>
      <c r="J149" s="350">
        <v>55193291.402999997</v>
      </c>
      <c r="K149" s="350">
        <v>42060857.295999996</v>
      </c>
      <c r="L149" s="350">
        <v>54782482.93</v>
      </c>
      <c r="M149" s="350">
        <v>48271913.116999999</v>
      </c>
      <c r="N149" s="350">
        <v>44291544.243000001</v>
      </c>
      <c r="O149" s="350">
        <v>568041476.472</v>
      </c>
      <c r="P149" s="44"/>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row>
    <row r="150" spans="1:37">
      <c r="Q150" s="44"/>
      <c r="R150" s="41"/>
      <c r="S150" s="41"/>
      <c r="T150" s="41"/>
      <c r="U150" s="41"/>
      <c r="V150" s="41"/>
      <c r="W150" s="41"/>
      <c r="X150" s="41"/>
      <c r="Y150" s="41"/>
      <c r="Z150" s="41"/>
      <c r="AA150" s="41"/>
      <c r="AB150" s="41"/>
      <c r="AC150" s="41"/>
      <c r="AD150" s="41"/>
      <c r="AE150" s="41"/>
      <c r="AF150" s="41"/>
      <c r="AG150" s="41"/>
      <c r="AH150" s="41"/>
      <c r="AI150" s="41"/>
      <c r="AJ150" s="41"/>
      <c r="AK150" s="41"/>
    </row>
    <row r="151" spans="1:37">
      <c r="A151" s="272" t="s">
        <v>845</v>
      </c>
      <c r="R151" s="41"/>
      <c r="S151" s="41"/>
      <c r="T151" s="41"/>
      <c r="U151" s="41"/>
      <c r="V151" s="41"/>
      <c r="W151" s="41"/>
      <c r="X151" s="41"/>
      <c r="Y151" s="41"/>
      <c r="Z151" s="41"/>
      <c r="AA151" s="41"/>
      <c r="AB151" s="41"/>
      <c r="AC151" s="41"/>
      <c r="AD151" s="41"/>
      <c r="AE151" s="41"/>
      <c r="AF151" s="41"/>
      <c r="AG151" s="41"/>
      <c r="AH151" s="41"/>
      <c r="AI151" s="41"/>
      <c r="AJ151" s="41"/>
    </row>
    <row r="152" spans="1:37">
      <c r="A152" s="5" t="s">
        <v>1665</v>
      </c>
      <c r="B152" s="459"/>
      <c r="E152" s="41"/>
      <c r="H152" s="41"/>
    </row>
    <row r="153" spans="1:37" ht="14.25" customHeight="1"/>
    <row r="155" spans="1:37">
      <c r="C155" s="460"/>
      <c r="D155" s="460"/>
      <c r="E155" s="460"/>
      <c r="F155" s="460"/>
      <c r="G155" s="460"/>
      <c r="H155" s="460"/>
      <c r="I155" s="460"/>
      <c r="J155" s="460"/>
      <c r="K155" s="460"/>
      <c r="L155" s="460"/>
      <c r="M155" s="460"/>
      <c r="N155" s="460"/>
    </row>
  </sheetData>
  <mergeCells count="19">
    <mergeCell ref="A80:O80"/>
    <mergeCell ref="A1:O1"/>
    <mergeCell ref="A2:O2"/>
    <mergeCell ref="A3:O3"/>
    <mergeCell ref="A4:O4"/>
    <mergeCell ref="A6:A7"/>
    <mergeCell ref="B6:B7"/>
    <mergeCell ref="C6:N6"/>
    <mergeCell ref="O6:O7"/>
    <mergeCell ref="A8:A71"/>
    <mergeCell ref="A76:O76"/>
    <mergeCell ref="A77:O77"/>
    <mergeCell ref="A78:O78"/>
    <mergeCell ref="A79:O79"/>
    <mergeCell ref="A82:A83"/>
    <mergeCell ref="B82:B83"/>
    <mergeCell ref="C82:N82"/>
    <mergeCell ref="O82:O83"/>
    <mergeCell ref="A84:A147"/>
  </mergeCells>
  <hyperlinks>
    <hyperlink ref="B1:N1" location="'Seccion D MLE'!A4" display="TABLA D04A1"/>
    <hyperlink ref="B76:N76" location="'Seccion D MLE'!A4" display="TABLA D04A2"/>
    <hyperlink ref="A1:O1" location="'Sección D'!A1" display="TABLA D05a1 02"/>
    <hyperlink ref="A76:O76" location="'Sección D'!A1" display="TABLA D05a2 02"/>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K154"/>
  <sheetViews>
    <sheetView showGridLines="0" zoomScale="90" zoomScaleNormal="90" workbookViewId="0">
      <selection sqref="A1:O1"/>
    </sheetView>
  </sheetViews>
  <sheetFormatPr baseColWidth="10" defaultColWidth="11.42578125" defaultRowHeight="14.25"/>
  <cols>
    <col min="1" max="1" width="8.140625" style="27" customWidth="1"/>
    <col min="2" max="2" width="48.140625" style="27" customWidth="1"/>
    <col min="3" max="3" width="16.85546875" style="27" bestFit="1" customWidth="1"/>
    <col min="4" max="5" width="15.85546875" style="27" bestFit="1" customWidth="1"/>
    <col min="6" max="6" width="16.42578125" style="27" bestFit="1" customWidth="1"/>
    <col min="7" max="7" width="17.28515625" style="27" bestFit="1" customWidth="1"/>
    <col min="8" max="9" width="16.85546875" style="27" bestFit="1" customWidth="1"/>
    <col min="10" max="10" width="17.28515625" style="27" bestFit="1" customWidth="1"/>
    <col min="11" max="11" width="16.42578125" style="27" bestFit="1" customWidth="1"/>
    <col min="12" max="12" width="17.28515625" style="27" bestFit="1" customWidth="1"/>
    <col min="13" max="14" width="16.85546875" style="27" bestFit="1" customWidth="1"/>
    <col min="15" max="15" width="18.28515625" style="27" bestFit="1" customWidth="1"/>
    <col min="16" max="16" width="13.5703125" style="27" bestFit="1" customWidth="1"/>
    <col min="17" max="17" width="48.28515625" style="27" bestFit="1" customWidth="1"/>
    <col min="18" max="18" width="19" style="27" bestFit="1" customWidth="1"/>
    <col min="19" max="21" width="17.7109375" style="27" bestFit="1" customWidth="1"/>
    <col min="22" max="35" width="19" style="27" bestFit="1" customWidth="1"/>
    <col min="36" max="36" width="16.140625" style="27" bestFit="1" customWidth="1"/>
    <col min="37" max="37" width="20" style="27" bestFit="1" customWidth="1"/>
    <col min="38" max="16384" width="11.42578125" style="27"/>
  </cols>
  <sheetData>
    <row r="1" spans="1:18" ht="15">
      <c r="A1" s="881" t="s">
        <v>1322</v>
      </c>
      <c r="B1" s="881"/>
      <c r="C1" s="881"/>
      <c r="D1" s="881"/>
      <c r="E1" s="881"/>
      <c r="F1" s="881"/>
      <c r="G1" s="881"/>
      <c r="H1" s="881"/>
      <c r="I1" s="881"/>
      <c r="J1" s="881"/>
      <c r="K1" s="881"/>
      <c r="L1" s="881"/>
      <c r="M1" s="881"/>
      <c r="N1" s="881"/>
      <c r="O1" s="881"/>
    </row>
    <row r="2" spans="1:18">
      <c r="A2" s="912" t="s">
        <v>1281</v>
      </c>
      <c r="B2" s="912"/>
      <c r="C2" s="912"/>
      <c r="D2" s="912"/>
      <c r="E2" s="912"/>
      <c r="F2" s="912"/>
      <c r="G2" s="912"/>
      <c r="H2" s="912"/>
      <c r="I2" s="912"/>
      <c r="J2" s="912"/>
      <c r="K2" s="912"/>
      <c r="L2" s="912"/>
      <c r="M2" s="912"/>
      <c r="N2" s="912"/>
      <c r="O2" s="912"/>
    </row>
    <row r="3" spans="1:18">
      <c r="A3" s="913" t="s">
        <v>1239</v>
      </c>
      <c r="B3" s="913"/>
      <c r="C3" s="913"/>
      <c r="D3" s="913"/>
      <c r="E3" s="913"/>
      <c r="F3" s="913"/>
      <c r="G3" s="913"/>
      <c r="H3" s="913"/>
      <c r="I3" s="913"/>
      <c r="J3" s="913"/>
      <c r="K3" s="913"/>
      <c r="L3" s="913"/>
      <c r="M3" s="913"/>
      <c r="N3" s="913"/>
      <c r="O3" s="913"/>
    </row>
    <row r="4" spans="1:18">
      <c r="A4" s="913" t="s">
        <v>1609</v>
      </c>
      <c r="B4" s="913"/>
      <c r="C4" s="913"/>
      <c r="D4" s="913"/>
      <c r="E4" s="913"/>
      <c r="F4" s="913"/>
      <c r="G4" s="913"/>
      <c r="H4" s="913"/>
      <c r="I4" s="913"/>
      <c r="J4" s="913"/>
      <c r="K4" s="913"/>
      <c r="L4" s="913"/>
      <c r="M4" s="913"/>
      <c r="N4" s="913"/>
      <c r="O4" s="913"/>
    </row>
    <row r="5" spans="1:18" ht="15" thickBot="1">
      <c r="A5" s="144"/>
      <c r="B5" s="144"/>
      <c r="C5" s="144"/>
      <c r="D5" s="144"/>
      <c r="E5" s="144"/>
      <c r="F5" s="144"/>
      <c r="G5" s="144"/>
      <c r="H5" s="144"/>
      <c r="I5" s="144"/>
      <c r="J5" s="144"/>
      <c r="K5" s="144"/>
      <c r="L5" s="144"/>
      <c r="M5" s="144"/>
      <c r="N5" s="144"/>
      <c r="O5" s="144"/>
    </row>
    <row r="6" spans="1:18">
      <c r="A6" s="959" t="s">
        <v>1240</v>
      </c>
      <c r="B6" s="959" t="s">
        <v>1241</v>
      </c>
      <c r="C6" s="961" t="s">
        <v>1266</v>
      </c>
      <c r="D6" s="961"/>
      <c r="E6" s="961"/>
      <c r="F6" s="961"/>
      <c r="G6" s="961"/>
      <c r="H6" s="961"/>
      <c r="I6" s="961"/>
      <c r="J6" s="961"/>
      <c r="K6" s="961"/>
      <c r="L6" s="961"/>
      <c r="M6" s="961"/>
      <c r="N6" s="961"/>
      <c r="O6" s="959" t="s">
        <v>108</v>
      </c>
      <c r="Q6" s="44"/>
      <c r="R6" s="41"/>
    </row>
    <row r="7" spans="1:18">
      <c r="A7" s="960"/>
      <c r="B7" s="960"/>
      <c r="C7" s="454" t="s">
        <v>1267</v>
      </c>
      <c r="D7" s="454" t="s">
        <v>1268</v>
      </c>
      <c r="E7" s="454" t="s">
        <v>1269</v>
      </c>
      <c r="F7" s="454" t="s">
        <v>1270</v>
      </c>
      <c r="G7" s="454" t="s">
        <v>1271</v>
      </c>
      <c r="H7" s="454" t="s">
        <v>1272</v>
      </c>
      <c r="I7" s="454" t="s">
        <v>1273</v>
      </c>
      <c r="J7" s="454" t="s">
        <v>1274</v>
      </c>
      <c r="K7" s="454" t="s">
        <v>1275</v>
      </c>
      <c r="L7" s="454" t="s">
        <v>1276</v>
      </c>
      <c r="M7" s="454" t="s">
        <v>1277</v>
      </c>
      <c r="N7" s="454" t="s">
        <v>1278</v>
      </c>
      <c r="O7" s="960"/>
      <c r="Q7" s="44"/>
      <c r="R7" s="41"/>
    </row>
    <row r="8" spans="1:18" ht="15" customHeight="1">
      <c r="A8" s="962" t="s">
        <v>8</v>
      </c>
      <c r="B8" s="251" t="s">
        <v>1059</v>
      </c>
      <c r="C8" s="352">
        <v>415977</v>
      </c>
      <c r="D8" s="352">
        <v>327160</v>
      </c>
      <c r="E8" s="352">
        <v>456478</v>
      </c>
      <c r="F8" s="352">
        <v>473022</v>
      </c>
      <c r="G8" s="352">
        <v>497710</v>
      </c>
      <c r="H8" s="352">
        <v>505292</v>
      </c>
      <c r="I8" s="352">
        <v>477824</v>
      </c>
      <c r="J8" s="352">
        <v>542807</v>
      </c>
      <c r="K8" s="352">
        <v>409548</v>
      </c>
      <c r="L8" s="352">
        <v>533602</v>
      </c>
      <c r="M8" s="352">
        <v>459731</v>
      </c>
      <c r="N8" s="352">
        <v>403633</v>
      </c>
      <c r="O8" s="352">
        <v>5502784</v>
      </c>
      <c r="P8" s="327"/>
      <c r="Q8" s="254"/>
      <c r="R8" s="41"/>
    </row>
    <row r="9" spans="1:18" ht="15">
      <c r="A9" s="963"/>
      <c r="B9" s="256" t="s">
        <v>1060</v>
      </c>
      <c r="C9" s="32">
        <v>413726</v>
      </c>
      <c r="D9" s="32">
        <v>325559</v>
      </c>
      <c r="E9" s="32">
        <v>454401</v>
      </c>
      <c r="F9" s="32">
        <v>471217</v>
      </c>
      <c r="G9" s="32">
        <v>495765</v>
      </c>
      <c r="H9" s="32">
        <v>503045</v>
      </c>
      <c r="I9" s="32">
        <v>475428</v>
      </c>
      <c r="J9" s="32">
        <v>540390</v>
      </c>
      <c r="K9" s="32">
        <v>407748</v>
      </c>
      <c r="L9" s="32">
        <v>530761</v>
      </c>
      <c r="M9" s="32">
        <v>457572</v>
      </c>
      <c r="N9" s="32">
        <v>401580</v>
      </c>
      <c r="O9" s="32">
        <v>5477192</v>
      </c>
      <c r="P9" s="41"/>
      <c r="Q9" s="254"/>
      <c r="R9" s="41"/>
    </row>
    <row r="10" spans="1:18" ht="15">
      <c r="A10" s="963"/>
      <c r="B10" s="256" t="s">
        <v>1061</v>
      </c>
      <c r="C10" s="32">
        <v>240</v>
      </c>
      <c r="D10" s="32">
        <v>182</v>
      </c>
      <c r="E10" s="32">
        <v>248</v>
      </c>
      <c r="F10" s="32">
        <v>262</v>
      </c>
      <c r="G10" s="32">
        <v>339</v>
      </c>
      <c r="H10" s="32">
        <v>481</v>
      </c>
      <c r="I10" s="32">
        <v>550</v>
      </c>
      <c r="J10" s="32">
        <v>570</v>
      </c>
      <c r="K10" s="32">
        <v>260</v>
      </c>
      <c r="L10" s="32">
        <v>421</v>
      </c>
      <c r="M10" s="32">
        <v>349</v>
      </c>
      <c r="N10" s="32">
        <v>355</v>
      </c>
      <c r="O10" s="32">
        <v>4257</v>
      </c>
      <c r="P10" s="41"/>
      <c r="Q10" s="254"/>
    </row>
    <row r="11" spans="1:18" ht="15">
      <c r="A11" s="963"/>
      <c r="B11" s="256" t="s">
        <v>1062</v>
      </c>
      <c r="C11" s="32">
        <v>2011</v>
      </c>
      <c r="D11" s="32">
        <v>1419</v>
      </c>
      <c r="E11" s="32">
        <v>1829</v>
      </c>
      <c r="F11" s="32">
        <v>1543</v>
      </c>
      <c r="G11" s="32">
        <v>1606</v>
      </c>
      <c r="H11" s="32">
        <v>1766</v>
      </c>
      <c r="I11" s="32">
        <v>1846</v>
      </c>
      <c r="J11" s="32">
        <v>1847</v>
      </c>
      <c r="K11" s="32">
        <v>1540</v>
      </c>
      <c r="L11" s="32">
        <v>2420</v>
      </c>
      <c r="M11" s="32">
        <v>1810</v>
      </c>
      <c r="N11" s="32">
        <v>1698</v>
      </c>
      <c r="O11" s="32">
        <v>21335</v>
      </c>
      <c r="P11" s="41"/>
      <c r="Q11" s="254"/>
      <c r="R11" s="41"/>
    </row>
    <row r="12" spans="1:18" ht="6" customHeight="1">
      <c r="A12" s="963"/>
      <c r="B12" s="256"/>
      <c r="C12" s="31"/>
      <c r="D12" s="31"/>
      <c r="E12" s="31"/>
      <c r="F12" s="31"/>
      <c r="G12" s="31"/>
      <c r="H12" s="31"/>
      <c r="I12" s="31"/>
      <c r="J12" s="31"/>
      <c r="K12" s="31"/>
      <c r="L12" s="31"/>
      <c r="M12" s="31"/>
      <c r="N12" s="31"/>
      <c r="O12" s="352"/>
      <c r="P12" s="41"/>
      <c r="Q12" s="254"/>
      <c r="R12" s="41"/>
    </row>
    <row r="13" spans="1:18" ht="15">
      <c r="A13" s="963"/>
      <c r="B13" s="251" t="s">
        <v>1063</v>
      </c>
      <c r="C13" s="352">
        <v>697019</v>
      </c>
      <c r="D13" s="352">
        <v>564404</v>
      </c>
      <c r="E13" s="352">
        <v>700155</v>
      </c>
      <c r="F13" s="352">
        <v>727110</v>
      </c>
      <c r="G13" s="352">
        <v>727363</v>
      </c>
      <c r="H13" s="352">
        <v>729710</v>
      </c>
      <c r="I13" s="352">
        <v>723272</v>
      </c>
      <c r="J13" s="352">
        <v>828633</v>
      </c>
      <c r="K13" s="352">
        <v>629017</v>
      </c>
      <c r="L13" s="352">
        <v>825103</v>
      </c>
      <c r="M13" s="352">
        <v>720985</v>
      </c>
      <c r="N13" s="352">
        <v>634333</v>
      </c>
      <c r="O13" s="352">
        <v>8507104</v>
      </c>
      <c r="P13" s="327"/>
      <c r="Q13" s="254"/>
      <c r="R13" s="41"/>
    </row>
    <row r="14" spans="1:18" ht="15">
      <c r="A14" s="963"/>
      <c r="B14" s="256" t="s">
        <v>1064</v>
      </c>
      <c r="C14" s="32">
        <v>577019</v>
      </c>
      <c r="D14" s="32">
        <v>467693</v>
      </c>
      <c r="E14" s="32">
        <v>580807</v>
      </c>
      <c r="F14" s="32">
        <v>601740</v>
      </c>
      <c r="G14" s="32">
        <v>597457</v>
      </c>
      <c r="H14" s="32">
        <v>601501</v>
      </c>
      <c r="I14" s="32">
        <v>597893</v>
      </c>
      <c r="J14" s="32">
        <v>680251</v>
      </c>
      <c r="K14" s="32">
        <v>522749</v>
      </c>
      <c r="L14" s="32">
        <v>679184</v>
      </c>
      <c r="M14" s="32">
        <v>595256</v>
      </c>
      <c r="N14" s="32">
        <v>527261</v>
      </c>
      <c r="O14" s="32">
        <v>7028811</v>
      </c>
      <c r="P14" s="41"/>
      <c r="Q14" s="254"/>
      <c r="R14" s="41"/>
    </row>
    <row r="15" spans="1:18" ht="15">
      <c r="A15" s="963"/>
      <c r="B15" s="256" t="s">
        <v>1065</v>
      </c>
      <c r="C15" s="32">
        <v>109441</v>
      </c>
      <c r="D15" s="32">
        <v>89118</v>
      </c>
      <c r="E15" s="32">
        <v>109491</v>
      </c>
      <c r="F15" s="32">
        <v>115365</v>
      </c>
      <c r="G15" s="32">
        <v>119313</v>
      </c>
      <c r="H15" s="32">
        <v>118158</v>
      </c>
      <c r="I15" s="32">
        <v>115683</v>
      </c>
      <c r="J15" s="32">
        <v>137455</v>
      </c>
      <c r="K15" s="32">
        <v>98442</v>
      </c>
      <c r="L15" s="32">
        <v>135335</v>
      </c>
      <c r="M15" s="32">
        <v>115651</v>
      </c>
      <c r="N15" s="32">
        <v>97985</v>
      </c>
      <c r="O15" s="32">
        <v>1361437</v>
      </c>
      <c r="P15" s="41"/>
      <c r="Q15" s="254"/>
    </row>
    <row r="16" spans="1:18" ht="15">
      <c r="A16" s="963"/>
      <c r="B16" s="256" t="s">
        <v>1066</v>
      </c>
      <c r="C16" s="32">
        <v>10559</v>
      </c>
      <c r="D16" s="32">
        <v>7593</v>
      </c>
      <c r="E16" s="32">
        <v>9857</v>
      </c>
      <c r="F16" s="32">
        <v>10005</v>
      </c>
      <c r="G16" s="32">
        <v>10593</v>
      </c>
      <c r="H16" s="32">
        <v>10051</v>
      </c>
      <c r="I16" s="32">
        <v>9696</v>
      </c>
      <c r="J16" s="32">
        <v>10927</v>
      </c>
      <c r="K16" s="32">
        <v>7826</v>
      </c>
      <c r="L16" s="32">
        <v>10584</v>
      </c>
      <c r="M16" s="32">
        <v>10078</v>
      </c>
      <c r="N16" s="32">
        <v>9087</v>
      </c>
      <c r="O16" s="32">
        <v>116856</v>
      </c>
      <c r="P16" s="41"/>
      <c r="Q16" s="254"/>
      <c r="R16" s="41"/>
    </row>
    <row r="17" spans="1:18" ht="6" customHeight="1">
      <c r="A17" s="963"/>
      <c r="B17" s="256"/>
      <c r="C17" s="32"/>
      <c r="D17" s="31"/>
      <c r="E17" s="31"/>
      <c r="F17" s="31"/>
      <c r="G17" s="31"/>
      <c r="H17" s="31"/>
      <c r="I17" s="31"/>
      <c r="J17" s="31"/>
      <c r="K17" s="31"/>
      <c r="L17" s="31"/>
      <c r="M17" s="31"/>
      <c r="N17" s="31"/>
      <c r="O17" s="352"/>
      <c r="P17" s="41"/>
      <c r="Q17" s="254"/>
      <c r="R17" s="41"/>
    </row>
    <row r="18" spans="1:18" ht="15">
      <c r="A18" s="963"/>
      <c r="B18" s="251" t="s">
        <v>1067</v>
      </c>
      <c r="C18" s="352">
        <v>351902</v>
      </c>
      <c r="D18" s="352">
        <v>274673</v>
      </c>
      <c r="E18" s="352">
        <v>370199</v>
      </c>
      <c r="F18" s="352">
        <v>420532</v>
      </c>
      <c r="G18" s="352">
        <v>479280</v>
      </c>
      <c r="H18" s="352">
        <v>507746</v>
      </c>
      <c r="I18" s="352">
        <v>483374</v>
      </c>
      <c r="J18" s="352">
        <v>543574</v>
      </c>
      <c r="K18" s="352">
        <v>386268</v>
      </c>
      <c r="L18" s="352">
        <v>538326</v>
      </c>
      <c r="M18" s="352">
        <v>489925</v>
      </c>
      <c r="N18" s="352">
        <v>513012</v>
      </c>
      <c r="O18" s="352">
        <v>5358811</v>
      </c>
      <c r="P18" s="327"/>
      <c r="Q18" s="254"/>
      <c r="R18" s="41"/>
    </row>
    <row r="19" spans="1:18" ht="15">
      <c r="A19" s="963"/>
      <c r="B19" s="256" t="s">
        <v>1068</v>
      </c>
      <c r="C19" s="32">
        <v>914</v>
      </c>
      <c r="D19" s="32">
        <v>757</v>
      </c>
      <c r="E19" s="32">
        <v>995</v>
      </c>
      <c r="F19" s="32">
        <v>1032</v>
      </c>
      <c r="G19" s="32">
        <v>1030</v>
      </c>
      <c r="H19" s="32">
        <v>1041</v>
      </c>
      <c r="I19" s="32">
        <v>995</v>
      </c>
      <c r="J19" s="32">
        <v>1183</v>
      </c>
      <c r="K19" s="32">
        <v>821</v>
      </c>
      <c r="L19" s="32">
        <v>1175</v>
      </c>
      <c r="M19" s="32">
        <v>1021</v>
      </c>
      <c r="N19" s="32">
        <v>901</v>
      </c>
      <c r="O19" s="32">
        <v>11865</v>
      </c>
      <c r="P19" s="41"/>
      <c r="Q19" s="254"/>
      <c r="R19" s="41"/>
    </row>
    <row r="20" spans="1:18" ht="15">
      <c r="A20" s="963"/>
      <c r="B20" s="256" t="s">
        <v>1069</v>
      </c>
      <c r="C20" s="32">
        <v>258321</v>
      </c>
      <c r="D20" s="32">
        <v>203489</v>
      </c>
      <c r="E20" s="32">
        <v>275397</v>
      </c>
      <c r="F20" s="32">
        <v>318843</v>
      </c>
      <c r="G20" s="32">
        <v>370544</v>
      </c>
      <c r="H20" s="32">
        <v>396617</v>
      </c>
      <c r="I20" s="32">
        <v>375025</v>
      </c>
      <c r="J20" s="32">
        <v>415056</v>
      </c>
      <c r="K20" s="32">
        <v>296381</v>
      </c>
      <c r="L20" s="32">
        <v>411571</v>
      </c>
      <c r="M20" s="32">
        <v>379789</v>
      </c>
      <c r="N20" s="32">
        <v>410484</v>
      </c>
      <c r="O20" s="32">
        <v>4111517</v>
      </c>
      <c r="P20" s="41"/>
      <c r="Q20" s="254"/>
      <c r="R20" s="41"/>
    </row>
    <row r="21" spans="1:18" ht="15">
      <c r="A21" s="963"/>
      <c r="B21" s="256" t="s">
        <v>1070</v>
      </c>
      <c r="C21" s="32">
        <v>1187</v>
      </c>
      <c r="D21" s="32">
        <v>651</v>
      </c>
      <c r="E21" s="32">
        <v>885</v>
      </c>
      <c r="F21" s="32">
        <v>849</v>
      </c>
      <c r="G21" s="32">
        <v>1211</v>
      </c>
      <c r="H21" s="32">
        <v>1197</v>
      </c>
      <c r="I21" s="32">
        <v>745</v>
      </c>
      <c r="J21" s="32">
        <v>895</v>
      </c>
      <c r="K21" s="32">
        <v>872</v>
      </c>
      <c r="L21" s="32">
        <v>937</v>
      </c>
      <c r="M21" s="32">
        <v>1129</v>
      </c>
      <c r="N21" s="32">
        <v>987</v>
      </c>
      <c r="O21" s="32">
        <v>11545</v>
      </c>
      <c r="P21" s="41"/>
      <c r="Q21" s="254"/>
      <c r="R21" s="41"/>
    </row>
    <row r="22" spans="1:18" ht="15">
      <c r="A22" s="963"/>
      <c r="B22" s="256" t="s">
        <v>1071</v>
      </c>
      <c r="C22" s="32">
        <v>2326</v>
      </c>
      <c r="D22" s="32">
        <v>1363</v>
      </c>
      <c r="E22" s="32">
        <v>1747</v>
      </c>
      <c r="F22" s="32">
        <v>2003</v>
      </c>
      <c r="G22" s="32">
        <v>1871</v>
      </c>
      <c r="H22" s="32">
        <v>1986</v>
      </c>
      <c r="I22" s="32">
        <v>1722</v>
      </c>
      <c r="J22" s="32">
        <v>2007</v>
      </c>
      <c r="K22" s="32">
        <v>1459</v>
      </c>
      <c r="L22" s="32">
        <v>1831</v>
      </c>
      <c r="M22" s="32">
        <v>1608</v>
      </c>
      <c r="N22" s="32">
        <v>1621</v>
      </c>
      <c r="O22" s="32">
        <v>21544</v>
      </c>
      <c r="P22" s="41"/>
      <c r="Q22" s="254"/>
      <c r="R22" s="41"/>
    </row>
    <row r="23" spans="1:18" ht="15">
      <c r="A23" s="963"/>
      <c r="B23" s="256" t="s">
        <v>1072</v>
      </c>
      <c r="C23" s="32">
        <v>12392</v>
      </c>
      <c r="D23" s="32">
        <v>8223</v>
      </c>
      <c r="E23" s="32">
        <v>12682</v>
      </c>
      <c r="F23" s="32">
        <v>16536</v>
      </c>
      <c r="G23" s="32">
        <v>20906</v>
      </c>
      <c r="H23" s="32">
        <v>22752</v>
      </c>
      <c r="I23" s="32">
        <v>21870</v>
      </c>
      <c r="J23" s="32">
        <v>25574</v>
      </c>
      <c r="K23" s="32">
        <v>18198</v>
      </c>
      <c r="L23" s="32">
        <v>27288</v>
      </c>
      <c r="M23" s="32">
        <v>24493</v>
      </c>
      <c r="N23" s="32">
        <v>23832</v>
      </c>
      <c r="O23" s="32">
        <v>234746</v>
      </c>
      <c r="P23" s="41"/>
      <c r="Q23" s="254"/>
      <c r="R23" s="41"/>
    </row>
    <row r="24" spans="1:18" ht="15">
      <c r="A24" s="963"/>
      <c r="B24" s="256" t="s">
        <v>1073</v>
      </c>
      <c r="C24" s="32">
        <v>14</v>
      </c>
      <c r="D24" s="32">
        <v>3</v>
      </c>
      <c r="E24" s="32">
        <v>7</v>
      </c>
      <c r="F24" s="32">
        <v>5</v>
      </c>
      <c r="G24" s="32">
        <v>8</v>
      </c>
      <c r="H24" s="32">
        <v>5</v>
      </c>
      <c r="I24" s="32">
        <v>6</v>
      </c>
      <c r="J24" s="32">
        <v>7</v>
      </c>
      <c r="K24" s="32">
        <v>3</v>
      </c>
      <c r="L24" s="32">
        <v>5</v>
      </c>
      <c r="M24" s="32">
        <v>6</v>
      </c>
      <c r="N24" s="32">
        <v>2</v>
      </c>
      <c r="O24" s="32">
        <v>71</v>
      </c>
      <c r="P24" s="41"/>
      <c r="Q24" s="254"/>
      <c r="R24" s="41"/>
    </row>
    <row r="25" spans="1:18" ht="15">
      <c r="A25" s="963"/>
      <c r="B25" s="256" t="s">
        <v>1074</v>
      </c>
      <c r="C25" s="32">
        <v>3415</v>
      </c>
      <c r="D25" s="32">
        <v>2644</v>
      </c>
      <c r="E25" s="32">
        <v>3506</v>
      </c>
      <c r="F25" s="32">
        <v>3555</v>
      </c>
      <c r="G25" s="32">
        <v>3905</v>
      </c>
      <c r="H25" s="32">
        <v>3473</v>
      </c>
      <c r="I25" s="32">
        <v>3347</v>
      </c>
      <c r="J25" s="32">
        <v>4242</v>
      </c>
      <c r="K25" s="32">
        <v>2708</v>
      </c>
      <c r="L25" s="32">
        <v>3985</v>
      </c>
      <c r="M25" s="32">
        <v>3638</v>
      </c>
      <c r="N25" s="32">
        <v>3164</v>
      </c>
      <c r="O25" s="32">
        <v>41582</v>
      </c>
      <c r="P25" s="41"/>
      <c r="Q25" s="254"/>
      <c r="R25" s="41"/>
    </row>
    <row r="26" spans="1:18" ht="15">
      <c r="A26" s="963"/>
      <c r="B26" s="256" t="s">
        <v>1075</v>
      </c>
      <c r="C26" s="32">
        <v>22669</v>
      </c>
      <c r="D26" s="32">
        <v>17298</v>
      </c>
      <c r="E26" s="32">
        <v>21221</v>
      </c>
      <c r="F26" s="32">
        <v>22073</v>
      </c>
      <c r="G26" s="32">
        <v>22354</v>
      </c>
      <c r="H26" s="32">
        <v>23984</v>
      </c>
      <c r="I26" s="32">
        <v>23491</v>
      </c>
      <c r="J26" s="32">
        <v>26949</v>
      </c>
      <c r="K26" s="32">
        <v>18079</v>
      </c>
      <c r="L26" s="32">
        <v>25244</v>
      </c>
      <c r="M26" s="32">
        <v>22845</v>
      </c>
      <c r="N26" s="32">
        <v>22754</v>
      </c>
      <c r="O26" s="32">
        <v>268961</v>
      </c>
      <c r="P26" s="41"/>
      <c r="Q26" s="254"/>
      <c r="R26" s="41"/>
    </row>
    <row r="27" spans="1:18" ht="15">
      <c r="A27" s="963"/>
      <c r="B27" s="256" t="s">
        <v>1076</v>
      </c>
      <c r="C27" s="32">
        <v>7064</v>
      </c>
      <c r="D27" s="32">
        <v>5600</v>
      </c>
      <c r="E27" s="32">
        <v>6742</v>
      </c>
      <c r="F27" s="32">
        <v>6870</v>
      </c>
      <c r="G27" s="32">
        <v>7301</v>
      </c>
      <c r="H27" s="32">
        <v>6788</v>
      </c>
      <c r="I27" s="32">
        <v>7154</v>
      </c>
      <c r="J27" s="32">
        <v>8918</v>
      </c>
      <c r="K27" s="32">
        <v>5984</v>
      </c>
      <c r="L27" s="32">
        <v>8782</v>
      </c>
      <c r="M27" s="32">
        <v>7473</v>
      </c>
      <c r="N27" s="32">
        <v>5962</v>
      </c>
      <c r="O27" s="32">
        <v>84638</v>
      </c>
      <c r="P27" s="41"/>
      <c r="Q27" s="254"/>
      <c r="R27" s="41"/>
    </row>
    <row r="28" spans="1:18" ht="15">
      <c r="A28" s="963"/>
      <c r="B28" s="256" t="s">
        <v>1077</v>
      </c>
      <c r="C28" s="32">
        <v>3467</v>
      </c>
      <c r="D28" s="32">
        <v>2554</v>
      </c>
      <c r="E28" s="32">
        <v>4758</v>
      </c>
      <c r="F28" s="32">
        <v>4976</v>
      </c>
      <c r="G28" s="32">
        <v>5754</v>
      </c>
      <c r="H28" s="32">
        <v>5943</v>
      </c>
      <c r="I28" s="32">
        <v>5951</v>
      </c>
      <c r="J28" s="32">
        <v>7670</v>
      </c>
      <c r="K28" s="32">
        <v>5353</v>
      </c>
      <c r="L28" s="32">
        <v>7874</v>
      </c>
      <c r="M28" s="32">
        <v>6667</v>
      </c>
      <c r="N28" s="32">
        <v>7561</v>
      </c>
      <c r="O28" s="32">
        <v>68528</v>
      </c>
      <c r="P28" s="41"/>
      <c r="Q28" s="254"/>
      <c r="R28" s="41"/>
    </row>
    <row r="29" spans="1:18" ht="15">
      <c r="A29" s="963"/>
      <c r="B29" s="256" t="s">
        <v>1078</v>
      </c>
      <c r="C29" s="32">
        <v>7</v>
      </c>
      <c r="D29" s="32">
        <v>9</v>
      </c>
      <c r="E29" s="32">
        <v>6</v>
      </c>
      <c r="F29" s="32">
        <v>8</v>
      </c>
      <c r="G29" s="32">
        <v>15</v>
      </c>
      <c r="H29" s="32">
        <v>5</v>
      </c>
      <c r="I29" s="32">
        <v>4</v>
      </c>
      <c r="J29" s="32">
        <v>4</v>
      </c>
      <c r="K29" s="32">
        <v>2</v>
      </c>
      <c r="L29" s="32">
        <v>8</v>
      </c>
      <c r="M29" s="32">
        <v>14</v>
      </c>
      <c r="N29" s="32">
        <v>7</v>
      </c>
      <c r="O29" s="32">
        <v>89</v>
      </c>
      <c r="P29" s="41"/>
      <c r="Q29" s="254"/>
      <c r="R29" s="41"/>
    </row>
    <row r="30" spans="1:18" ht="15">
      <c r="A30" s="963"/>
      <c r="B30" s="256" t="s">
        <v>1079</v>
      </c>
      <c r="C30" s="32">
        <v>1333</v>
      </c>
      <c r="D30" s="32">
        <v>1011</v>
      </c>
      <c r="E30" s="32">
        <v>1395</v>
      </c>
      <c r="F30" s="32">
        <v>1210</v>
      </c>
      <c r="G30" s="32">
        <v>1343</v>
      </c>
      <c r="H30" s="32">
        <v>1382</v>
      </c>
      <c r="I30" s="32">
        <v>1327</v>
      </c>
      <c r="J30" s="32">
        <v>1582</v>
      </c>
      <c r="K30" s="32">
        <v>1266</v>
      </c>
      <c r="L30" s="32">
        <v>1654</v>
      </c>
      <c r="M30" s="32">
        <v>1446</v>
      </c>
      <c r="N30" s="32">
        <v>1432</v>
      </c>
      <c r="O30" s="32">
        <v>16381</v>
      </c>
      <c r="P30" s="41"/>
      <c r="Q30" s="254"/>
      <c r="R30" s="41"/>
    </row>
    <row r="31" spans="1:18" ht="15">
      <c r="A31" s="963"/>
      <c r="B31" s="256" t="s">
        <v>1080</v>
      </c>
      <c r="C31" s="32">
        <v>26213</v>
      </c>
      <c r="D31" s="32">
        <v>21551</v>
      </c>
      <c r="E31" s="32">
        <v>28612</v>
      </c>
      <c r="F31" s="32">
        <v>29617</v>
      </c>
      <c r="G31" s="32">
        <v>29298</v>
      </c>
      <c r="H31" s="32">
        <v>29436</v>
      </c>
      <c r="I31" s="32">
        <v>29306</v>
      </c>
      <c r="J31" s="32">
        <v>35520</v>
      </c>
      <c r="K31" s="32">
        <v>24693</v>
      </c>
      <c r="L31" s="32">
        <v>33785</v>
      </c>
      <c r="M31" s="32">
        <v>28229</v>
      </c>
      <c r="N31" s="32">
        <v>23800</v>
      </c>
      <c r="O31" s="32">
        <v>340060</v>
      </c>
      <c r="P31" s="41"/>
      <c r="Q31" s="254"/>
      <c r="R31" s="41"/>
    </row>
    <row r="32" spans="1:18" ht="15">
      <c r="A32" s="963"/>
      <c r="B32" s="256" t="s">
        <v>1081</v>
      </c>
      <c r="C32" s="32">
        <v>10076</v>
      </c>
      <c r="D32" s="32">
        <v>7635</v>
      </c>
      <c r="E32" s="32">
        <v>9806</v>
      </c>
      <c r="F32" s="32">
        <v>10356</v>
      </c>
      <c r="G32" s="32">
        <v>11061</v>
      </c>
      <c r="H32" s="32">
        <v>10520</v>
      </c>
      <c r="I32" s="32">
        <v>9964</v>
      </c>
      <c r="J32" s="32">
        <v>11185</v>
      </c>
      <c r="K32" s="32">
        <v>8521</v>
      </c>
      <c r="L32" s="32">
        <v>11365</v>
      </c>
      <c r="M32" s="32">
        <v>9131</v>
      </c>
      <c r="N32" s="32">
        <v>8240</v>
      </c>
      <c r="O32" s="32">
        <v>117860</v>
      </c>
      <c r="P32" s="41"/>
      <c r="Q32" s="254"/>
      <c r="R32" s="41"/>
    </row>
    <row r="33" spans="1:18" ht="15">
      <c r="A33" s="963"/>
      <c r="B33" s="256" t="s">
        <v>1246</v>
      </c>
      <c r="C33" s="32">
        <v>1521</v>
      </c>
      <c r="D33" s="32">
        <v>1149</v>
      </c>
      <c r="E33" s="32">
        <v>1485</v>
      </c>
      <c r="F33" s="32">
        <v>1648</v>
      </c>
      <c r="G33" s="32">
        <v>1676</v>
      </c>
      <c r="H33" s="32">
        <v>1608</v>
      </c>
      <c r="I33" s="32">
        <v>1532</v>
      </c>
      <c r="J33" s="32">
        <v>1735</v>
      </c>
      <c r="K33" s="32">
        <v>1158</v>
      </c>
      <c r="L33" s="32">
        <v>1670</v>
      </c>
      <c r="M33" s="32">
        <v>1484</v>
      </c>
      <c r="N33" s="32">
        <v>1272</v>
      </c>
      <c r="O33" s="32">
        <v>17938</v>
      </c>
      <c r="P33" s="41"/>
      <c r="Q33" s="254"/>
      <c r="R33" s="41"/>
    </row>
    <row r="34" spans="1:18" ht="15">
      <c r="A34" s="963"/>
      <c r="B34" s="256" t="s">
        <v>1083</v>
      </c>
      <c r="C34" s="32">
        <v>0</v>
      </c>
      <c r="D34" s="32">
        <v>0</v>
      </c>
      <c r="E34" s="32">
        <v>0</v>
      </c>
      <c r="F34" s="32">
        <v>0</v>
      </c>
      <c r="G34" s="32">
        <v>0</v>
      </c>
      <c r="H34" s="32">
        <v>0</v>
      </c>
      <c r="I34" s="32">
        <v>0</v>
      </c>
      <c r="J34" s="32">
        <v>0</v>
      </c>
      <c r="K34" s="32">
        <v>0</v>
      </c>
      <c r="L34" s="32">
        <v>0</v>
      </c>
      <c r="M34" s="32">
        <v>0</v>
      </c>
      <c r="N34" s="32">
        <v>0</v>
      </c>
      <c r="O34" s="32">
        <v>0</v>
      </c>
      <c r="P34" s="41"/>
      <c r="Q34" s="254"/>
      <c r="R34" s="41"/>
    </row>
    <row r="35" spans="1:18" ht="15">
      <c r="A35" s="963"/>
      <c r="B35" s="256" t="s">
        <v>1084</v>
      </c>
      <c r="C35" s="32">
        <v>0</v>
      </c>
      <c r="D35" s="32">
        <v>0</v>
      </c>
      <c r="E35" s="32">
        <v>0</v>
      </c>
      <c r="F35" s="32">
        <v>0</v>
      </c>
      <c r="G35" s="32">
        <v>0</v>
      </c>
      <c r="H35" s="32">
        <v>0</v>
      </c>
      <c r="I35" s="32">
        <v>0</v>
      </c>
      <c r="J35" s="32">
        <v>0</v>
      </c>
      <c r="K35" s="32">
        <v>0</v>
      </c>
      <c r="L35" s="32">
        <v>0</v>
      </c>
      <c r="M35" s="32">
        <v>0</v>
      </c>
      <c r="N35" s="32">
        <v>0</v>
      </c>
      <c r="O35" s="32">
        <v>0</v>
      </c>
      <c r="P35" s="41"/>
      <c r="Q35" s="254"/>
    </row>
    <row r="36" spans="1:18" ht="15">
      <c r="A36" s="963"/>
      <c r="B36" s="256" t="s">
        <v>1085</v>
      </c>
      <c r="C36" s="32">
        <v>983</v>
      </c>
      <c r="D36" s="32">
        <v>736</v>
      </c>
      <c r="E36" s="32">
        <v>955</v>
      </c>
      <c r="F36" s="32">
        <v>951</v>
      </c>
      <c r="G36" s="32">
        <v>1003</v>
      </c>
      <c r="H36" s="32">
        <v>1009</v>
      </c>
      <c r="I36" s="32">
        <v>935</v>
      </c>
      <c r="J36" s="32">
        <v>1047</v>
      </c>
      <c r="K36" s="32">
        <v>770</v>
      </c>
      <c r="L36" s="32">
        <v>1152</v>
      </c>
      <c r="M36" s="32">
        <v>952</v>
      </c>
      <c r="N36" s="32">
        <v>993</v>
      </c>
      <c r="O36" s="32">
        <v>11486</v>
      </c>
      <c r="P36" s="41"/>
      <c r="Q36" s="254"/>
      <c r="R36" s="41"/>
    </row>
    <row r="37" spans="1:18" ht="6" customHeight="1">
      <c r="A37" s="963"/>
      <c r="B37" s="256"/>
      <c r="C37" s="31"/>
      <c r="D37" s="31"/>
      <c r="E37" s="31"/>
      <c r="F37" s="31"/>
      <c r="G37" s="31"/>
      <c r="H37" s="31"/>
      <c r="I37" s="31"/>
      <c r="J37" s="31"/>
      <c r="K37" s="31"/>
      <c r="L37" s="31"/>
      <c r="M37" s="31"/>
      <c r="N37" s="31"/>
      <c r="O37" s="352"/>
      <c r="P37" s="41"/>
      <c r="Q37" s="254"/>
      <c r="R37" s="41"/>
    </row>
    <row r="38" spans="1:18" ht="15">
      <c r="A38" s="963"/>
      <c r="B38" s="251" t="s">
        <v>1086</v>
      </c>
      <c r="C38" s="352">
        <v>5476</v>
      </c>
      <c r="D38" s="352">
        <v>4208</v>
      </c>
      <c r="E38" s="352">
        <v>5137</v>
      </c>
      <c r="F38" s="352">
        <v>5148</v>
      </c>
      <c r="G38" s="352">
        <v>5368</v>
      </c>
      <c r="H38" s="352">
        <v>5017</v>
      </c>
      <c r="I38" s="352">
        <v>5118</v>
      </c>
      <c r="J38" s="352">
        <v>5687</v>
      </c>
      <c r="K38" s="352">
        <v>3912</v>
      </c>
      <c r="L38" s="352">
        <v>5796</v>
      </c>
      <c r="M38" s="352">
        <v>5241</v>
      </c>
      <c r="N38" s="352">
        <v>4976</v>
      </c>
      <c r="O38" s="352">
        <v>61084</v>
      </c>
      <c r="P38" s="327"/>
      <c r="Q38" s="254"/>
      <c r="R38" s="41"/>
    </row>
    <row r="39" spans="1:18" ht="15">
      <c r="A39" s="963"/>
      <c r="B39" s="256" t="s">
        <v>1087</v>
      </c>
      <c r="C39" s="32">
        <v>123</v>
      </c>
      <c r="D39" s="32">
        <v>99</v>
      </c>
      <c r="E39" s="32">
        <v>111</v>
      </c>
      <c r="F39" s="32">
        <v>121</v>
      </c>
      <c r="G39" s="32">
        <v>128</v>
      </c>
      <c r="H39" s="32">
        <v>130</v>
      </c>
      <c r="I39" s="32">
        <v>146</v>
      </c>
      <c r="J39" s="32">
        <v>149</v>
      </c>
      <c r="K39" s="32">
        <v>95</v>
      </c>
      <c r="L39" s="32">
        <v>117</v>
      </c>
      <c r="M39" s="32">
        <v>123</v>
      </c>
      <c r="N39" s="32">
        <v>139</v>
      </c>
      <c r="O39" s="32">
        <v>1481</v>
      </c>
      <c r="P39" s="41"/>
      <c r="Q39" s="254"/>
      <c r="R39" s="41"/>
    </row>
    <row r="40" spans="1:18" ht="15">
      <c r="A40" s="963"/>
      <c r="B40" s="256" t="s">
        <v>1088</v>
      </c>
      <c r="C40" s="32">
        <v>927</v>
      </c>
      <c r="D40" s="32">
        <v>686</v>
      </c>
      <c r="E40" s="32">
        <v>906</v>
      </c>
      <c r="F40" s="32">
        <v>879</v>
      </c>
      <c r="G40" s="32">
        <v>1032</v>
      </c>
      <c r="H40" s="32">
        <v>961</v>
      </c>
      <c r="I40" s="32">
        <v>1026</v>
      </c>
      <c r="J40" s="32">
        <v>1169</v>
      </c>
      <c r="K40" s="32">
        <v>786</v>
      </c>
      <c r="L40" s="32">
        <v>1249</v>
      </c>
      <c r="M40" s="32">
        <v>1015</v>
      </c>
      <c r="N40" s="32">
        <v>820</v>
      </c>
      <c r="O40" s="32">
        <v>11456</v>
      </c>
      <c r="P40" s="41"/>
      <c r="Q40" s="254"/>
      <c r="R40" s="41"/>
    </row>
    <row r="41" spans="1:18" ht="15">
      <c r="A41" s="963"/>
      <c r="B41" s="256" t="s">
        <v>1089</v>
      </c>
      <c r="C41" s="32">
        <v>332</v>
      </c>
      <c r="D41" s="32">
        <v>286</v>
      </c>
      <c r="E41" s="32">
        <v>287</v>
      </c>
      <c r="F41" s="32">
        <v>295</v>
      </c>
      <c r="G41" s="32">
        <v>274</v>
      </c>
      <c r="H41" s="32">
        <v>279</v>
      </c>
      <c r="I41" s="32">
        <v>255</v>
      </c>
      <c r="J41" s="32">
        <v>279</v>
      </c>
      <c r="K41" s="32">
        <v>194</v>
      </c>
      <c r="L41" s="32">
        <v>309</v>
      </c>
      <c r="M41" s="32">
        <v>270</v>
      </c>
      <c r="N41" s="32">
        <v>316</v>
      </c>
      <c r="O41" s="32">
        <v>3376</v>
      </c>
      <c r="P41" s="41"/>
      <c r="Q41" s="254"/>
      <c r="R41" s="41"/>
    </row>
    <row r="42" spans="1:18" ht="15">
      <c r="A42" s="963"/>
      <c r="B42" s="256" t="s">
        <v>1090</v>
      </c>
      <c r="C42" s="32">
        <v>67</v>
      </c>
      <c r="D42" s="32">
        <v>63</v>
      </c>
      <c r="E42" s="32">
        <v>74</v>
      </c>
      <c r="F42" s="32">
        <v>60</v>
      </c>
      <c r="G42" s="32">
        <v>82</v>
      </c>
      <c r="H42" s="32">
        <v>66</v>
      </c>
      <c r="I42" s="32">
        <v>55</v>
      </c>
      <c r="J42" s="32">
        <v>66</v>
      </c>
      <c r="K42" s="32">
        <v>44</v>
      </c>
      <c r="L42" s="32">
        <v>48</v>
      </c>
      <c r="M42" s="32">
        <v>55</v>
      </c>
      <c r="N42" s="32">
        <v>46</v>
      </c>
      <c r="O42" s="32">
        <v>726</v>
      </c>
      <c r="P42" s="41"/>
      <c r="Q42" s="254"/>
      <c r="R42" s="41"/>
    </row>
    <row r="43" spans="1:18" ht="15">
      <c r="A43" s="963"/>
      <c r="B43" s="256" t="s">
        <v>1091</v>
      </c>
      <c r="C43" s="32">
        <v>155</v>
      </c>
      <c r="D43" s="32">
        <v>137</v>
      </c>
      <c r="E43" s="32">
        <v>147</v>
      </c>
      <c r="F43" s="32">
        <v>162</v>
      </c>
      <c r="G43" s="32">
        <v>123</v>
      </c>
      <c r="H43" s="32">
        <v>87</v>
      </c>
      <c r="I43" s="32">
        <v>141</v>
      </c>
      <c r="J43" s="32">
        <v>119</v>
      </c>
      <c r="K43" s="32">
        <v>81</v>
      </c>
      <c r="L43" s="32">
        <v>134</v>
      </c>
      <c r="M43" s="32">
        <v>121</v>
      </c>
      <c r="N43" s="32">
        <v>141</v>
      </c>
      <c r="O43" s="32">
        <v>1548</v>
      </c>
      <c r="P43" s="41"/>
      <c r="Q43" s="254"/>
      <c r="R43" s="41"/>
    </row>
    <row r="44" spans="1:18" ht="15">
      <c r="A44" s="963"/>
      <c r="B44" s="256" t="s">
        <v>1092</v>
      </c>
      <c r="C44" s="32">
        <v>1690</v>
      </c>
      <c r="D44" s="32">
        <v>1249</v>
      </c>
      <c r="E44" s="32">
        <v>1615</v>
      </c>
      <c r="F44" s="32">
        <v>1562</v>
      </c>
      <c r="G44" s="32">
        <v>1546</v>
      </c>
      <c r="H44" s="32">
        <v>1423</v>
      </c>
      <c r="I44" s="32">
        <v>1453</v>
      </c>
      <c r="J44" s="32">
        <v>1653</v>
      </c>
      <c r="K44" s="32">
        <v>1108</v>
      </c>
      <c r="L44" s="32">
        <v>1747</v>
      </c>
      <c r="M44" s="32">
        <v>1567</v>
      </c>
      <c r="N44" s="32">
        <v>1503</v>
      </c>
      <c r="O44" s="32">
        <v>18116</v>
      </c>
      <c r="P44" s="41"/>
      <c r="Q44" s="254"/>
      <c r="R44" s="41"/>
    </row>
    <row r="45" spans="1:18" ht="15">
      <c r="A45" s="963"/>
      <c r="B45" s="256" t="s">
        <v>1093</v>
      </c>
      <c r="C45" s="32">
        <v>251</v>
      </c>
      <c r="D45" s="32">
        <v>193</v>
      </c>
      <c r="E45" s="32">
        <v>239</v>
      </c>
      <c r="F45" s="32">
        <v>241</v>
      </c>
      <c r="G45" s="32">
        <v>266</v>
      </c>
      <c r="H45" s="32">
        <v>252</v>
      </c>
      <c r="I45" s="32">
        <v>273</v>
      </c>
      <c r="J45" s="32">
        <v>300</v>
      </c>
      <c r="K45" s="32">
        <v>183</v>
      </c>
      <c r="L45" s="32">
        <v>233</v>
      </c>
      <c r="M45" s="32">
        <v>203</v>
      </c>
      <c r="N45" s="32">
        <v>211</v>
      </c>
      <c r="O45" s="32">
        <v>2845</v>
      </c>
      <c r="P45" s="41"/>
      <c r="Q45" s="254"/>
      <c r="R45" s="41"/>
    </row>
    <row r="46" spans="1:18" ht="15">
      <c r="A46" s="963"/>
      <c r="B46" s="256" t="s">
        <v>1094</v>
      </c>
      <c r="C46" s="32">
        <v>27</v>
      </c>
      <c r="D46" s="32">
        <v>23</v>
      </c>
      <c r="E46" s="32">
        <v>13</v>
      </c>
      <c r="F46" s="32">
        <v>33</v>
      </c>
      <c r="G46" s="32">
        <v>10</v>
      </c>
      <c r="H46" s="32">
        <v>23</v>
      </c>
      <c r="I46" s="32">
        <v>20</v>
      </c>
      <c r="J46" s="32">
        <v>21</v>
      </c>
      <c r="K46" s="32">
        <v>12</v>
      </c>
      <c r="L46" s="32">
        <v>20</v>
      </c>
      <c r="M46" s="32">
        <v>8</v>
      </c>
      <c r="N46" s="32">
        <v>16</v>
      </c>
      <c r="O46" s="32">
        <v>226</v>
      </c>
      <c r="P46" s="41"/>
      <c r="Q46" s="254"/>
      <c r="R46" s="41"/>
    </row>
    <row r="47" spans="1:18" ht="15">
      <c r="A47" s="963"/>
      <c r="B47" s="256" t="s">
        <v>1095</v>
      </c>
      <c r="C47" s="32">
        <v>402</v>
      </c>
      <c r="D47" s="32">
        <v>315</v>
      </c>
      <c r="E47" s="32">
        <v>338</v>
      </c>
      <c r="F47" s="32">
        <v>371</v>
      </c>
      <c r="G47" s="32">
        <v>408</v>
      </c>
      <c r="H47" s="32">
        <v>364</v>
      </c>
      <c r="I47" s="32">
        <v>348</v>
      </c>
      <c r="J47" s="32">
        <v>395</v>
      </c>
      <c r="K47" s="32">
        <v>292</v>
      </c>
      <c r="L47" s="32">
        <v>412</v>
      </c>
      <c r="M47" s="32">
        <v>396</v>
      </c>
      <c r="N47" s="32">
        <v>386</v>
      </c>
      <c r="O47" s="32">
        <v>4427</v>
      </c>
      <c r="P47" s="41"/>
      <c r="Q47" s="254"/>
      <c r="R47" s="41"/>
    </row>
    <row r="48" spans="1:18" ht="15">
      <c r="A48" s="963"/>
      <c r="B48" s="256" t="s">
        <v>1096</v>
      </c>
      <c r="C48" s="32">
        <v>124</v>
      </c>
      <c r="D48" s="32">
        <v>106</v>
      </c>
      <c r="E48" s="32">
        <v>132</v>
      </c>
      <c r="F48" s="32">
        <v>145</v>
      </c>
      <c r="G48" s="32">
        <v>155</v>
      </c>
      <c r="H48" s="32">
        <v>130</v>
      </c>
      <c r="I48" s="32">
        <v>127</v>
      </c>
      <c r="J48" s="32">
        <v>133</v>
      </c>
      <c r="K48" s="32">
        <v>92</v>
      </c>
      <c r="L48" s="32">
        <v>130</v>
      </c>
      <c r="M48" s="32">
        <v>128</v>
      </c>
      <c r="N48" s="32">
        <v>133</v>
      </c>
      <c r="O48" s="32">
        <v>1535</v>
      </c>
      <c r="P48" s="41"/>
      <c r="Q48" s="254"/>
      <c r="R48" s="41"/>
    </row>
    <row r="49" spans="1:34" ht="15">
      <c r="A49" s="963"/>
      <c r="B49" s="256" t="s">
        <v>1097</v>
      </c>
      <c r="C49" s="32">
        <v>766</v>
      </c>
      <c r="D49" s="32">
        <v>552</v>
      </c>
      <c r="E49" s="32">
        <v>693</v>
      </c>
      <c r="F49" s="32">
        <v>661</v>
      </c>
      <c r="G49" s="32">
        <v>715</v>
      </c>
      <c r="H49" s="32">
        <v>672</v>
      </c>
      <c r="I49" s="32">
        <v>645</v>
      </c>
      <c r="J49" s="32">
        <v>731</v>
      </c>
      <c r="K49" s="32">
        <v>510</v>
      </c>
      <c r="L49" s="32">
        <v>719</v>
      </c>
      <c r="M49" s="32">
        <v>737</v>
      </c>
      <c r="N49" s="32">
        <v>677</v>
      </c>
      <c r="O49" s="32">
        <v>8078</v>
      </c>
      <c r="P49" s="41"/>
      <c r="Q49" s="254"/>
      <c r="R49" s="41"/>
    </row>
    <row r="50" spans="1:34" ht="15">
      <c r="A50" s="963"/>
      <c r="B50" s="256" t="s">
        <v>1098</v>
      </c>
      <c r="C50" s="32">
        <v>3</v>
      </c>
      <c r="D50" s="32">
        <v>1</v>
      </c>
      <c r="E50" s="32">
        <v>2</v>
      </c>
      <c r="F50" s="32">
        <v>7</v>
      </c>
      <c r="G50" s="32">
        <v>6</v>
      </c>
      <c r="H50" s="32">
        <v>3</v>
      </c>
      <c r="I50" s="32">
        <v>5</v>
      </c>
      <c r="J50" s="32">
        <v>4</v>
      </c>
      <c r="K50" s="32">
        <v>0</v>
      </c>
      <c r="L50" s="32">
        <v>3</v>
      </c>
      <c r="M50" s="32">
        <v>2</v>
      </c>
      <c r="N50" s="32">
        <v>5</v>
      </c>
      <c r="O50" s="32">
        <v>41</v>
      </c>
      <c r="P50" s="41"/>
      <c r="Q50" s="254"/>
      <c r="R50" s="41"/>
    </row>
    <row r="51" spans="1:34" ht="15">
      <c r="A51" s="963"/>
      <c r="B51" s="256" t="s">
        <v>1099</v>
      </c>
      <c r="C51" s="32">
        <v>0</v>
      </c>
      <c r="D51" s="32">
        <v>0</v>
      </c>
      <c r="E51" s="32">
        <v>0</v>
      </c>
      <c r="F51" s="32">
        <v>0</v>
      </c>
      <c r="G51" s="32">
        <v>0</v>
      </c>
      <c r="H51" s="32">
        <v>0</v>
      </c>
      <c r="I51" s="32">
        <v>0</v>
      </c>
      <c r="J51" s="32">
        <v>0</v>
      </c>
      <c r="K51" s="32">
        <v>0</v>
      </c>
      <c r="L51" s="32">
        <v>0</v>
      </c>
      <c r="M51" s="32">
        <v>0</v>
      </c>
      <c r="N51" s="32">
        <v>0</v>
      </c>
      <c r="O51" s="32">
        <v>0</v>
      </c>
      <c r="P51" s="41"/>
      <c r="Q51" s="254"/>
      <c r="R51" s="41"/>
    </row>
    <row r="52" spans="1:34" ht="15">
      <c r="A52" s="963"/>
      <c r="B52" s="256" t="s">
        <v>1100</v>
      </c>
      <c r="C52" s="32">
        <v>0</v>
      </c>
      <c r="D52" s="32">
        <v>0</v>
      </c>
      <c r="E52" s="32">
        <v>0</v>
      </c>
      <c r="F52" s="32">
        <v>0</v>
      </c>
      <c r="G52" s="32">
        <v>0</v>
      </c>
      <c r="H52" s="32">
        <v>0</v>
      </c>
      <c r="I52" s="32">
        <v>0</v>
      </c>
      <c r="J52" s="32">
        <v>0</v>
      </c>
      <c r="K52" s="32">
        <v>0</v>
      </c>
      <c r="L52" s="32">
        <v>0</v>
      </c>
      <c r="M52" s="32">
        <v>0</v>
      </c>
      <c r="N52" s="32">
        <v>0</v>
      </c>
      <c r="O52" s="32">
        <v>0</v>
      </c>
      <c r="P52" s="41"/>
      <c r="Q52" s="254"/>
    </row>
    <row r="53" spans="1:34" ht="15">
      <c r="A53" s="963"/>
      <c r="B53" s="256" t="s">
        <v>1101</v>
      </c>
      <c r="C53" s="32">
        <v>609</v>
      </c>
      <c r="D53" s="32">
        <v>498</v>
      </c>
      <c r="E53" s="32">
        <v>580</v>
      </c>
      <c r="F53" s="32">
        <v>611</v>
      </c>
      <c r="G53" s="32">
        <v>623</v>
      </c>
      <c r="H53" s="32">
        <v>627</v>
      </c>
      <c r="I53" s="32">
        <v>624</v>
      </c>
      <c r="J53" s="32">
        <v>668</v>
      </c>
      <c r="K53" s="32">
        <v>515</v>
      </c>
      <c r="L53" s="32">
        <v>675</v>
      </c>
      <c r="M53" s="32">
        <v>616</v>
      </c>
      <c r="N53" s="32">
        <v>583</v>
      </c>
      <c r="O53" s="32">
        <v>7229</v>
      </c>
      <c r="P53" s="41"/>
      <c r="Q53" s="254"/>
      <c r="R53" s="41"/>
    </row>
    <row r="54" spans="1:34" ht="13.5" customHeight="1">
      <c r="A54" s="963"/>
      <c r="B54" s="256"/>
      <c r="C54" s="31"/>
      <c r="D54" s="31"/>
      <c r="E54" s="31"/>
      <c r="F54" s="31"/>
      <c r="G54" s="31"/>
      <c r="H54" s="31"/>
      <c r="I54" s="31"/>
      <c r="J54" s="31"/>
      <c r="K54" s="31"/>
      <c r="L54" s="31"/>
      <c r="M54" s="31"/>
      <c r="N54" s="31"/>
      <c r="O54" s="352"/>
      <c r="P54" s="41"/>
      <c r="Q54" s="254"/>
      <c r="R54" s="44"/>
      <c r="S54" s="44"/>
      <c r="T54" s="44"/>
      <c r="U54" s="44"/>
      <c r="V54" s="44"/>
      <c r="W54" s="44"/>
      <c r="X54" s="44"/>
      <c r="Y54" s="44"/>
      <c r="Z54" s="44"/>
      <c r="AA54" s="44"/>
      <c r="AB54" s="44"/>
      <c r="AC54" s="44"/>
      <c r="AD54" s="44"/>
      <c r="AE54" s="44"/>
      <c r="AF54" s="44"/>
      <c r="AG54" s="44"/>
      <c r="AH54" s="44"/>
    </row>
    <row r="55" spans="1:34" ht="15">
      <c r="A55" s="963"/>
      <c r="B55" s="251" t="s">
        <v>1102</v>
      </c>
      <c r="C55" s="352">
        <v>30896</v>
      </c>
      <c r="D55" s="352">
        <v>29596</v>
      </c>
      <c r="E55" s="352">
        <v>29713</v>
      </c>
      <c r="F55" s="352">
        <v>32797</v>
      </c>
      <c r="G55" s="352">
        <v>31035</v>
      </c>
      <c r="H55" s="352">
        <v>30974</v>
      </c>
      <c r="I55" s="352">
        <v>28761</v>
      </c>
      <c r="J55" s="352">
        <v>31657</v>
      </c>
      <c r="K55" s="352">
        <v>30853</v>
      </c>
      <c r="L55" s="352">
        <v>29583</v>
      </c>
      <c r="M55" s="352">
        <v>30444</v>
      </c>
      <c r="N55" s="352">
        <v>29190</v>
      </c>
      <c r="O55" s="352">
        <v>365499</v>
      </c>
      <c r="P55" s="327"/>
      <c r="Q55" s="254"/>
      <c r="R55" s="41"/>
    </row>
    <row r="56" spans="1:34" ht="15">
      <c r="A56" s="963"/>
      <c r="B56" s="256" t="s">
        <v>1103</v>
      </c>
      <c r="C56" s="32">
        <v>5148</v>
      </c>
      <c r="D56" s="32">
        <v>3947</v>
      </c>
      <c r="E56" s="32">
        <v>4788</v>
      </c>
      <c r="F56" s="32">
        <v>4680</v>
      </c>
      <c r="G56" s="32">
        <v>4759</v>
      </c>
      <c r="H56" s="32">
        <v>4890</v>
      </c>
      <c r="I56" s="32">
        <v>4367</v>
      </c>
      <c r="J56" s="32">
        <v>4949</v>
      </c>
      <c r="K56" s="32">
        <v>3957</v>
      </c>
      <c r="L56" s="32">
        <v>5515</v>
      </c>
      <c r="M56" s="32">
        <v>4787</v>
      </c>
      <c r="N56" s="32">
        <v>4500</v>
      </c>
      <c r="O56" s="32">
        <v>56287</v>
      </c>
      <c r="P56" s="41"/>
      <c r="Q56" s="254"/>
      <c r="R56" s="41"/>
    </row>
    <row r="57" spans="1:34" ht="15">
      <c r="A57" s="963"/>
      <c r="B57" s="256" t="s">
        <v>1104</v>
      </c>
      <c r="C57" s="32">
        <v>993</v>
      </c>
      <c r="D57" s="32">
        <v>667</v>
      </c>
      <c r="E57" s="32">
        <v>722</v>
      </c>
      <c r="F57" s="32">
        <v>736</v>
      </c>
      <c r="G57" s="32">
        <v>1030</v>
      </c>
      <c r="H57" s="32">
        <v>866</v>
      </c>
      <c r="I57" s="32">
        <v>906</v>
      </c>
      <c r="J57" s="32">
        <v>897</v>
      </c>
      <c r="K57" s="32">
        <v>780</v>
      </c>
      <c r="L57" s="32">
        <v>800</v>
      </c>
      <c r="M57" s="32">
        <v>898</v>
      </c>
      <c r="N57" s="32">
        <v>812</v>
      </c>
      <c r="O57" s="32">
        <v>10107</v>
      </c>
      <c r="P57" s="41"/>
      <c r="Q57" s="254"/>
      <c r="R57" s="41"/>
    </row>
    <row r="58" spans="1:34" ht="15">
      <c r="A58" s="963"/>
      <c r="B58" s="256" t="s">
        <v>1105</v>
      </c>
      <c r="C58" s="32">
        <v>3454</v>
      </c>
      <c r="D58" s="32">
        <v>4522</v>
      </c>
      <c r="E58" s="32">
        <v>3741</v>
      </c>
      <c r="F58" s="32">
        <v>6067</v>
      </c>
      <c r="G58" s="32">
        <v>4438</v>
      </c>
      <c r="H58" s="32">
        <v>4153</v>
      </c>
      <c r="I58" s="32">
        <v>2963</v>
      </c>
      <c r="J58" s="32">
        <v>3982</v>
      </c>
      <c r="K58" s="32">
        <v>4618</v>
      </c>
      <c r="L58" s="32">
        <v>2116</v>
      </c>
      <c r="M58" s="32">
        <v>2982</v>
      </c>
      <c r="N58" s="32">
        <v>3171</v>
      </c>
      <c r="O58" s="32">
        <v>46207</v>
      </c>
      <c r="P58" s="41"/>
      <c r="Q58" s="254"/>
      <c r="R58" s="41"/>
    </row>
    <row r="59" spans="1:34" ht="15">
      <c r="A59" s="963"/>
      <c r="B59" s="256" t="s">
        <v>1262</v>
      </c>
      <c r="C59" s="32">
        <v>20877</v>
      </c>
      <c r="D59" s="32">
        <v>20108</v>
      </c>
      <c r="E59" s="32">
        <v>20153</v>
      </c>
      <c r="F59" s="32">
        <v>20869</v>
      </c>
      <c r="G59" s="32">
        <v>20437</v>
      </c>
      <c r="H59" s="32">
        <v>20720</v>
      </c>
      <c r="I59" s="32">
        <v>20157</v>
      </c>
      <c r="J59" s="32">
        <v>21346</v>
      </c>
      <c r="K59" s="32">
        <v>21197</v>
      </c>
      <c r="L59" s="32">
        <v>20732</v>
      </c>
      <c r="M59" s="32">
        <v>21367</v>
      </c>
      <c r="N59" s="32">
        <v>20341</v>
      </c>
      <c r="O59" s="32">
        <v>248304</v>
      </c>
      <c r="P59" s="41"/>
      <c r="Q59" s="254"/>
      <c r="R59" s="41"/>
    </row>
    <row r="60" spans="1:34" ht="15">
      <c r="A60" s="963"/>
      <c r="B60" s="256" t="s">
        <v>1107</v>
      </c>
      <c r="C60" s="32">
        <v>117</v>
      </c>
      <c r="D60" s="32">
        <v>107</v>
      </c>
      <c r="E60" s="32">
        <v>57</v>
      </c>
      <c r="F60" s="32">
        <v>109</v>
      </c>
      <c r="G60" s="32">
        <v>62</v>
      </c>
      <c r="H60" s="32">
        <v>66</v>
      </c>
      <c r="I60" s="32">
        <v>84</v>
      </c>
      <c r="J60" s="32">
        <v>132</v>
      </c>
      <c r="K60" s="32">
        <v>75</v>
      </c>
      <c r="L60" s="32">
        <v>104</v>
      </c>
      <c r="M60" s="32">
        <v>85</v>
      </c>
      <c r="N60" s="32">
        <v>59</v>
      </c>
      <c r="O60" s="32">
        <v>1057</v>
      </c>
      <c r="P60" s="41"/>
      <c r="Q60" s="254"/>
    </row>
    <row r="61" spans="1:34" ht="15">
      <c r="A61" s="963"/>
      <c r="B61" s="256" t="s">
        <v>1108</v>
      </c>
      <c r="C61" s="32">
        <v>307</v>
      </c>
      <c r="D61" s="32">
        <v>245</v>
      </c>
      <c r="E61" s="32">
        <v>252</v>
      </c>
      <c r="F61" s="32">
        <v>336</v>
      </c>
      <c r="G61" s="32">
        <v>309</v>
      </c>
      <c r="H61" s="32">
        <v>279</v>
      </c>
      <c r="I61" s="32">
        <v>284</v>
      </c>
      <c r="J61" s="32">
        <v>351</v>
      </c>
      <c r="K61" s="32">
        <v>226</v>
      </c>
      <c r="L61" s="32">
        <v>316</v>
      </c>
      <c r="M61" s="32">
        <v>325</v>
      </c>
      <c r="N61" s="32">
        <v>307</v>
      </c>
      <c r="O61" s="32">
        <v>3537</v>
      </c>
      <c r="P61" s="41"/>
      <c r="Q61" s="254"/>
      <c r="R61" s="41"/>
    </row>
    <row r="62" spans="1:34" ht="6" customHeight="1">
      <c r="A62" s="963"/>
      <c r="B62" s="256"/>
      <c r="C62" s="31"/>
      <c r="D62" s="31"/>
      <c r="E62" s="31"/>
      <c r="F62" s="31"/>
      <c r="G62" s="31"/>
      <c r="H62" s="31"/>
      <c r="I62" s="31"/>
      <c r="J62" s="31"/>
      <c r="K62" s="31"/>
      <c r="L62" s="31"/>
      <c r="M62" s="31"/>
      <c r="N62" s="31"/>
      <c r="O62" s="352"/>
      <c r="P62" s="41"/>
      <c r="Q62" s="254"/>
      <c r="R62" s="41"/>
    </row>
    <row r="63" spans="1:34" ht="15">
      <c r="A63" s="963"/>
      <c r="B63" s="251" t="s">
        <v>1109</v>
      </c>
      <c r="C63" s="352">
        <v>26445</v>
      </c>
      <c r="D63" s="352">
        <v>21500</v>
      </c>
      <c r="E63" s="352">
        <v>20556</v>
      </c>
      <c r="F63" s="352">
        <v>22379</v>
      </c>
      <c r="G63" s="352">
        <v>20110</v>
      </c>
      <c r="H63" s="352">
        <v>20186</v>
      </c>
      <c r="I63" s="352">
        <v>21150</v>
      </c>
      <c r="J63" s="352">
        <v>31886</v>
      </c>
      <c r="K63" s="352">
        <v>22688</v>
      </c>
      <c r="L63" s="352">
        <v>26337</v>
      </c>
      <c r="M63" s="352">
        <v>23746</v>
      </c>
      <c r="N63" s="352">
        <v>27716</v>
      </c>
      <c r="O63" s="352">
        <v>284699</v>
      </c>
      <c r="P63" s="327"/>
      <c r="Q63" s="254"/>
      <c r="R63" s="41"/>
    </row>
    <row r="64" spans="1:34" ht="15">
      <c r="A64" s="963"/>
      <c r="B64" s="256" t="s">
        <v>1110</v>
      </c>
      <c r="C64" s="32">
        <v>168</v>
      </c>
      <c r="D64" s="32">
        <v>122</v>
      </c>
      <c r="E64" s="32">
        <v>146</v>
      </c>
      <c r="F64" s="32">
        <v>135</v>
      </c>
      <c r="G64" s="32">
        <v>141</v>
      </c>
      <c r="H64" s="32">
        <v>124</v>
      </c>
      <c r="I64" s="32">
        <v>116</v>
      </c>
      <c r="J64" s="32">
        <v>144</v>
      </c>
      <c r="K64" s="32">
        <v>102</v>
      </c>
      <c r="L64" s="32">
        <v>140</v>
      </c>
      <c r="M64" s="32">
        <v>138</v>
      </c>
      <c r="N64" s="32">
        <v>164</v>
      </c>
      <c r="O64" s="32">
        <v>1640</v>
      </c>
      <c r="P64" s="41"/>
      <c r="Q64" s="254"/>
      <c r="R64" s="41"/>
    </row>
    <row r="65" spans="1:18" ht="15">
      <c r="A65" s="963"/>
      <c r="B65" s="256" t="s">
        <v>1248</v>
      </c>
      <c r="C65" s="32">
        <v>10544</v>
      </c>
      <c r="D65" s="32">
        <v>9066</v>
      </c>
      <c r="E65" s="32">
        <v>10794</v>
      </c>
      <c r="F65" s="32">
        <v>11428</v>
      </c>
      <c r="G65" s="32">
        <v>11432</v>
      </c>
      <c r="H65" s="32">
        <v>11737</v>
      </c>
      <c r="I65" s="32">
        <v>11188</v>
      </c>
      <c r="J65" s="32">
        <v>12437</v>
      </c>
      <c r="K65" s="32">
        <v>9338</v>
      </c>
      <c r="L65" s="32">
        <v>12951</v>
      </c>
      <c r="M65" s="32">
        <v>10853</v>
      </c>
      <c r="N65" s="32">
        <v>11901</v>
      </c>
      <c r="O65" s="32">
        <v>133669</v>
      </c>
      <c r="P65" s="41"/>
      <c r="Q65" s="254"/>
      <c r="R65" s="41"/>
    </row>
    <row r="66" spans="1:18" ht="15">
      <c r="A66" s="963"/>
      <c r="B66" s="256" t="s">
        <v>1249</v>
      </c>
      <c r="C66" s="32">
        <v>0</v>
      </c>
      <c r="D66" s="32">
        <v>0</v>
      </c>
      <c r="E66" s="32">
        <v>0</v>
      </c>
      <c r="F66" s="32">
        <v>0</v>
      </c>
      <c r="G66" s="32">
        <v>2</v>
      </c>
      <c r="H66" s="32">
        <v>0</v>
      </c>
      <c r="I66" s="32">
        <v>0</v>
      </c>
      <c r="J66" s="32">
        <v>0</v>
      </c>
      <c r="K66" s="32">
        <v>0</v>
      </c>
      <c r="L66" s="32">
        <v>0</v>
      </c>
      <c r="M66" s="32">
        <v>0</v>
      </c>
      <c r="N66" s="32">
        <v>0</v>
      </c>
      <c r="O66" s="32">
        <v>2</v>
      </c>
      <c r="P66" s="41"/>
      <c r="Q66" s="254"/>
      <c r="R66" s="41"/>
    </row>
    <row r="67" spans="1:18" ht="15">
      <c r="A67" s="963"/>
      <c r="B67" s="256" t="s">
        <v>1113</v>
      </c>
      <c r="C67" s="32">
        <v>13</v>
      </c>
      <c r="D67" s="32">
        <v>3</v>
      </c>
      <c r="E67" s="32">
        <v>2</v>
      </c>
      <c r="F67" s="32">
        <v>3</v>
      </c>
      <c r="G67" s="32">
        <v>8</v>
      </c>
      <c r="H67" s="32">
        <v>9</v>
      </c>
      <c r="I67" s="32">
        <v>1</v>
      </c>
      <c r="J67" s="32">
        <v>2</v>
      </c>
      <c r="K67" s="32">
        <v>15</v>
      </c>
      <c r="L67" s="32">
        <v>13</v>
      </c>
      <c r="M67" s="32">
        <v>6</v>
      </c>
      <c r="N67" s="32">
        <v>9</v>
      </c>
      <c r="O67" s="32">
        <v>84</v>
      </c>
      <c r="P67" s="41"/>
      <c r="Q67" s="254"/>
      <c r="R67" s="41"/>
    </row>
    <row r="68" spans="1:18" ht="15">
      <c r="A68" s="963"/>
      <c r="B68" s="256" t="s">
        <v>1263</v>
      </c>
      <c r="C68" s="32">
        <v>0</v>
      </c>
      <c r="D68" s="32">
        <v>0</v>
      </c>
      <c r="E68" s="32">
        <v>0</v>
      </c>
      <c r="F68" s="32">
        <v>0</v>
      </c>
      <c r="G68" s="32">
        <v>0</v>
      </c>
      <c r="H68" s="32">
        <v>0</v>
      </c>
      <c r="I68" s="32">
        <v>0</v>
      </c>
      <c r="J68" s="32">
        <v>0</v>
      </c>
      <c r="K68" s="32">
        <v>0</v>
      </c>
      <c r="L68" s="32">
        <v>0</v>
      </c>
      <c r="M68" s="32">
        <v>0</v>
      </c>
      <c r="N68" s="32">
        <v>0</v>
      </c>
      <c r="O68" s="32">
        <v>0</v>
      </c>
      <c r="P68" s="41"/>
      <c r="Q68" s="254"/>
      <c r="R68" s="41"/>
    </row>
    <row r="69" spans="1:18" ht="15">
      <c r="A69" s="963"/>
      <c r="B69" s="256" t="s">
        <v>1115</v>
      </c>
      <c r="C69" s="32">
        <v>4114</v>
      </c>
      <c r="D69" s="32">
        <v>3289</v>
      </c>
      <c r="E69" s="32">
        <v>3844</v>
      </c>
      <c r="F69" s="32">
        <v>3806</v>
      </c>
      <c r="G69" s="32">
        <v>3895</v>
      </c>
      <c r="H69" s="32">
        <v>3924</v>
      </c>
      <c r="I69" s="32">
        <v>4355</v>
      </c>
      <c r="J69" s="32">
        <v>4421</v>
      </c>
      <c r="K69" s="32">
        <v>2873</v>
      </c>
      <c r="L69" s="32">
        <v>4409</v>
      </c>
      <c r="M69" s="32">
        <v>3890</v>
      </c>
      <c r="N69" s="32">
        <v>3625</v>
      </c>
      <c r="O69" s="32">
        <v>46445</v>
      </c>
      <c r="P69" s="41"/>
      <c r="Q69" s="254"/>
      <c r="R69" s="41"/>
    </row>
    <row r="70" spans="1:18" ht="15">
      <c r="A70" s="963"/>
      <c r="B70" s="256" t="s">
        <v>1117</v>
      </c>
      <c r="C70" s="32">
        <v>8585</v>
      </c>
      <c r="D70" s="32">
        <v>6851</v>
      </c>
      <c r="E70" s="32">
        <v>2399</v>
      </c>
      <c r="F70" s="32">
        <v>3769</v>
      </c>
      <c r="G70" s="32">
        <v>851</v>
      </c>
      <c r="H70" s="32">
        <v>470</v>
      </c>
      <c r="I70" s="32">
        <v>1087</v>
      </c>
      <c r="J70" s="32">
        <v>9560</v>
      </c>
      <c r="K70" s="32">
        <v>6611</v>
      </c>
      <c r="L70" s="32">
        <v>3032</v>
      </c>
      <c r="M70" s="32">
        <v>3491</v>
      </c>
      <c r="N70" s="32">
        <v>3701</v>
      </c>
      <c r="O70" s="32">
        <v>50407</v>
      </c>
      <c r="P70" s="41"/>
      <c r="Q70" s="254"/>
      <c r="R70" s="41"/>
    </row>
    <row r="71" spans="1:18" ht="15">
      <c r="A71" s="963"/>
      <c r="B71" s="256" t="s">
        <v>1116</v>
      </c>
      <c r="C71" s="32">
        <v>3021</v>
      </c>
      <c r="D71" s="32">
        <v>2169</v>
      </c>
      <c r="E71" s="32">
        <v>3371</v>
      </c>
      <c r="F71" s="32">
        <v>3238</v>
      </c>
      <c r="G71" s="32">
        <v>3781</v>
      </c>
      <c r="H71" s="32">
        <v>3922</v>
      </c>
      <c r="I71" s="32">
        <v>4403</v>
      </c>
      <c r="J71" s="32">
        <v>5322</v>
      </c>
      <c r="K71" s="32">
        <v>3749</v>
      </c>
      <c r="L71" s="32">
        <v>5792</v>
      </c>
      <c r="M71" s="32">
        <v>5368</v>
      </c>
      <c r="N71" s="32">
        <v>8316</v>
      </c>
      <c r="O71" s="32">
        <v>52452</v>
      </c>
      <c r="P71" s="41"/>
      <c r="Q71" s="254"/>
    </row>
    <row r="72" spans="1:18">
      <c r="A72" s="456"/>
      <c r="B72" s="373"/>
      <c r="C72" s="70"/>
      <c r="D72" s="70"/>
      <c r="E72" s="70"/>
      <c r="F72" s="70"/>
      <c r="G72" s="70"/>
      <c r="H72" s="70"/>
      <c r="I72" s="70"/>
      <c r="J72" s="70"/>
      <c r="K72" s="70"/>
      <c r="L72" s="70"/>
      <c r="M72" s="70"/>
      <c r="N72" s="70"/>
      <c r="O72" s="70"/>
      <c r="P72" s="41"/>
    </row>
    <row r="73" spans="1:18" ht="15">
      <c r="A73" s="439"/>
      <c r="B73" s="295" t="s">
        <v>26</v>
      </c>
      <c r="C73" s="352">
        <v>1527715</v>
      </c>
      <c r="D73" s="352">
        <v>1221541</v>
      </c>
      <c r="E73" s="352">
        <v>1582238</v>
      </c>
      <c r="F73" s="352">
        <v>1680988</v>
      </c>
      <c r="G73" s="352">
        <v>1760866</v>
      </c>
      <c r="H73" s="352">
        <v>1798925</v>
      </c>
      <c r="I73" s="352">
        <v>1739499</v>
      </c>
      <c r="J73" s="352">
        <v>1984244</v>
      </c>
      <c r="K73" s="352">
        <v>1482286</v>
      </c>
      <c r="L73" s="352">
        <v>1958747</v>
      </c>
      <c r="M73" s="352">
        <v>1730072</v>
      </c>
      <c r="N73" s="352">
        <v>1612860</v>
      </c>
      <c r="O73" s="352">
        <v>20079981</v>
      </c>
      <c r="P73" s="41"/>
      <c r="Q73" s="457"/>
    </row>
    <row r="75" spans="1:18" ht="15">
      <c r="A75" s="881" t="s">
        <v>1323</v>
      </c>
      <c r="B75" s="881"/>
      <c r="C75" s="881"/>
      <c r="D75" s="881"/>
      <c r="E75" s="881"/>
      <c r="F75" s="881"/>
      <c r="G75" s="881"/>
      <c r="H75" s="881"/>
      <c r="I75" s="881"/>
      <c r="J75" s="881"/>
      <c r="K75" s="881"/>
      <c r="L75" s="881"/>
      <c r="M75" s="881"/>
      <c r="N75" s="881"/>
      <c r="O75" s="881"/>
    </row>
    <row r="76" spans="1:18">
      <c r="A76" s="912" t="s">
        <v>1282</v>
      </c>
      <c r="B76" s="912"/>
      <c r="C76" s="912"/>
      <c r="D76" s="912"/>
      <c r="E76" s="912"/>
      <c r="F76" s="912"/>
      <c r="G76" s="912"/>
      <c r="H76" s="912"/>
      <c r="I76" s="912"/>
      <c r="J76" s="912"/>
      <c r="K76" s="912"/>
      <c r="L76" s="912"/>
      <c r="M76" s="912"/>
      <c r="N76" s="912"/>
      <c r="O76" s="912"/>
    </row>
    <row r="77" spans="1:18">
      <c r="A77" s="913" t="s">
        <v>1239</v>
      </c>
      <c r="B77" s="913"/>
      <c r="C77" s="913"/>
      <c r="D77" s="913"/>
      <c r="E77" s="913"/>
      <c r="F77" s="913"/>
      <c r="G77" s="913"/>
      <c r="H77" s="913"/>
      <c r="I77" s="913"/>
      <c r="J77" s="913"/>
      <c r="K77" s="913"/>
      <c r="L77" s="913"/>
      <c r="M77" s="913"/>
      <c r="N77" s="913"/>
      <c r="O77" s="913"/>
    </row>
    <row r="78" spans="1:18">
      <c r="A78" s="912" t="s">
        <v>1609</v>
      </c>
      <c r="B78" s="912"/>
      <c r="C78" s="912"/>
      <c r="D78" s="912"/>
      <c r="E78" s="912"/>
      <c r="F78" s="912"/>
      <c r="G78" s="912"/>
      <c r="H78" s="912"/>
      <c r="I78" s="912"/>
      <c r="J78" s="912"/>
      <c r="K78" s="912"/>
      <c r="L78" s="912"/>
      <c r="M78" s="912"/>
      <c r="N78" s="912"/>
      <c r="O78" s="912"/>
    </row>
    <row r="79" spans="1:18">
      <c r="A79" s="953" t="s">
        <v>1131</v>
      </c>
      <c r="B79" s="953"/>
      <c r="C79" s="953"/>
      <c r="D79" s="953"/>
      <c r="E79" s="953"/>
      <c r="F79" s="953"/>
      <c r="G79" s="953"/>
      <c r="H79" s="953"/>
      <c r="I79" s="953"/>
      <c r="J79" s="953"/>
      <c r="K79" s="953"/>
      <c r="L79" s="953"/>
      <c r="M79" s="953"/>
      <c r="N79" s="953"/>
      <c r="O79" s="953"/>
    </row>
    <row r="80" spans="1:18" ht="15" thickBot="1">
      <c r="A80" s="144"/>
      <c r="B80" s="144"/>
      <c r="C80" s="144"/>
      <c r="D80" s="144"/>
      <c r="E80" s="144"/>
      <c r="F80" s="144"/>
      <c r="G80" s="144"/>
      <c r="H80" s="144"/>
      <c r="I80" s="144"/>
      <c r="J80" s="144"/>
      <c r="K80" s="144"/>
      <c r="L80" s="144"/>
      <c r="M80" s="144"/>
      <c r="N80" s="144"/>
      <c r="O80" s="144"/>
    </row>
    <row r="81" spans="1:37">
      <c r="A81" s="959" t="s">
        <v>1240</v>
      </c>
      <c r="B81" s="959" t="s">
        <v>1252</v>
      </c>
      <c r="C81" s="961" t="s">
        <v>1266</v>
      </c>
      <c r="D81" s="961"/>
      <c r="E81" s="961"/>
      <c r="F81" s="961"/>
      <c r="G81" s="961"/>
      <c r="H81" s="961"/>
      <c r="I81" s="961"/>
      <c r="J81" s="961"/>
      <c r="K81" s="961"/>
      <c r="L81" s="961"/>
      <c r="M81" s="961"/>
      <c r="N81" s="961"/>
      <c r="O81" s="959" t="s">
        <v>108</v>
      </c>
      <c r="Q81" s="44"/>
      <c r="R81" s="41"/>
    </row>
    <row r="82" spans="1:37">
      <c r="A82" s="960"/>
      <c r="B82" s="960"/>
      <c r="C82" s="454" t="s">
        <v>1267</v>
      </c>
      <c r="D82" s="454" t="s">
        <v>1268</v>
      </c>
      <c r="E82" s="454" t="s">
        <v>1269</v>
      </c>
      <c r="F82" s="454" t="s">
        <v>1270</v>
      </c>
      <c r="G82" s="454" t="s">
        <v>1271</v>
      </c>
      <c r="H82" s="454" t="s">
        <v>1272</v>
      </c>
      <c r="I82" s="454" t="s">
        <v>1273</v>
      </c>
      <c r="J82" s="454" t="s">
        <v>1274</v>
      </c>
      <c r="K82" s="454" t="s">
        <v>1275</v>
      </c>
      <c r="L82" s="454" t="s">
        <v>1276</v>
      </c>
      <c r="M82" s="454" t="s">
        <v>1277</v>
      </c>
      <c r="N82" s="454" t="s">
        <v>1278</v>
      </c>
      <c r="O82" s="960"/>
      <c r="Q82" s="44"/>
      <c r="R82" s="41"/>
    </row>
    <row r="83" spans="1:37" ht="15" customHeight="1">
      <c r="A83" s="962" t="s">
        <v>8</v>
      </c>
      <c r="B83" s="251" t="s">
        <v>1059</v>
      </c>
      <c r="C83" s="350">
        <v>6111566.4199999999</v>
      </c>
      <c r="D83" s="350">
        <v>4723126.66</v>
      </c>
      <c r="E83" s="350">
        <v>6832431.1299999999</v>
      </c>
      <c r="F83" s="350">
        <v>7039467.9500000002</v>
      </c>
      <c r="G83" s="350">
        <v>7372761.0099999998</v>
      </c>
      <c r="H83" s="350">
        <v>7444942.9699999997</v>
      </c>
      <c r="I83" s="350">
        <v>7062303.2300000004</v>
      </c>
      <c r="J83" s="350">
        <v>8029811.3600000003</v>
      </c>
      <c r="K83" s="350">
        <v>6032727.8099999996</v>
      </c>
      <c r="L83" s="350">
        <v>7957085.1299999999</v>
      </c>
      <c r="M83" s="350">
        <v>6853631.2000000002</v>
      </c>
      <c r="N83" s="350">
        <v>6008031.6699999999</v>
      </c>
      <c r="O83" s="350">
        <v>81467886.540000007</v>
      </c>
      <c r="P83" s="327"/>
      <c r="Q83" s="254"/>
      <c r="R83" s="254"/>
      <c r="S83" s="254"/>
      <c r="T83" s="254"/>
      <c r="U83" s="254"/>
      <c r="V83" s="254"/>
      <c r="W83" s="254"/>
      <c r="X83" s="254"/>
      <c r="Y83" s="254"/>
      <c r="Z83" s="254"/>
      <c r="AA83" s="254"/>
      <c r="AB83" s="254"/>
      <c r="AC83" s="254"/>
      <c r="AD83" s="254"/>
      <c r="AE83" s="254"/>
      <c r="AF83" s="254"/>
      <c r="AG83" s="254"/>
      <c r="AH83" s="254"/>
      <c r="AI83" s="254"/>
      <c r="AJ83" s="254"/>
      <c r="AK83" s="254"/>
    </row>
    <row r="84" spans="1:37" ht="15">
      <c r="A84" s="963"/>
      <c r="B84" s="256" t="s">
        <v>1060</v>
      </c>
      <c r="C84" s="32">
        <v>6067424.1600000001</v>
      </c>
      <c r="D84" s="32">
        <v>4691102.0199999996</v>
      </c>
      <c r="E84" s="32">
        <v>6790299.1100000003</v>
      </c>
      <c r="F84" s="32">
        <v>7002878.3200000003</v>
      </c>
      <c r="G84" s="32">
        <v>7333345.9699999997</v>
      </c>
      <c r="H84" s="32">
        <v>7398589.9299999997</v>
      </c>
      <c r="I84" s="32">
        <v>7011543.1500000004</v>
      </c>
      <c r="J84" s="32">
        <v>7977977.1200000001</v>
      </c>
      <c r="K84" s="32">
        <v>5996164.4299999997</v>
      </c>
      <c r="L84" s="32">
        <v>7899473.8300000001</v>
      </c>
      <c r="M84" s="32">
        <v>6809130.0999999996</v>
      </c>
      <c r="N84" s="32">
        <v>5964681.9400000004</v>
      </c>
      <c r="O84" s="33">
        <v>80942610.079999998</v>
      </c>
      <c r="P84" s="41"/>
      <c r="Q84" s="254"/>
      <c r="R84" s="44"/>
      <c r="S84" s="44"/>
      <c r="T84" s="44"/>
      <c r="U84" s="44"/>
      <c r="V84" s="44"/>
      <c r="W84" s="44"/>
      <c r="X84" s="44"/>
      <c r="Y84" s="44"/>
      <c r="Z84" s="44"/>
      <c r="AA84" s="44"/>
      <c r="AB84" s="44"/>
      <c r="AC84" s="44"/>
      <c r="AD84" s="44"/>
      <c r="AE84" s="44"/>
      <c r="AF84" s="44"/>
      <c r="AG84" s="44"/>
      <c r="AH84" s="44"/>
      <c r="AI84" s="44"/>
      <c r="AJ84" s="44"/>
      <c r="AK84" s="44"/>
    </row>
    <row r="85" spans="1:37" ht="15">
      <c r="A85" s="963"/>
      <c r="B85" s="256" t="s">
        <v>1061</v>
      </c>
      <c r="C85" s="32">
        <v>5771.34</v>
      </c>
      <c r="D85" s="32">
        <v>4474.8500000000004</v>
      </c>
      <c r="E85" s="32">
        <v>6429.37</v>
      </c>
      <c r="F85" s="32">
        <v>6127.31</v>
      </c>
      <c r="G85" s="32">
        <v>8193.9699999999993</v>
      </c>
      <c r="H85" s="32">
        <v>11531.24</v>
      </c>
      <c r="I85" s="32">
        <v>13433.88</v>
      </c>
      <c r="J85" s="32">
        <v>14551.94</v>
      </c>
      <c r="K85" s="32">
        <v>6389.13</v>
      </c>
      <c r="L85" s="32">
        <v>10202.08</v>
      </c>
      <c r="M85" s="32">
        <v>8778.5499999999993</v>
      </c>
      <c r="N85" s="32">
        <v>8836.1</v>
      </c>
      <c r="O85" s="33">
        <v>104719.76</v>
      </c>
      <c r="P85" s="41"/>
      <c r="Q85" s="254"/>
      <c r="R85" s="44"/>
      <c r="S85" s="44"/>
      <c r="T85" s="44"/>
      <c r="U85" s="44"/>
      <c r="V85" s="44"/>
      <c r="W85" s="44"/>
      <c r="X85" s="44"/>
      <c r="Y85" s="44"/>
      <c r="Z85" s="44"/>
      <c r="AA85" s="44"/>
      <c r="AB85" s="44"/>
      <c r="AC85" s="44"/>
      <c r="AD85" s="44"/>
      <c r="AE85" s="44"/>
      <c r="AF85" s="44"/>
      <c r="AG85" s="44"/>
      <c r="AH85" s="44"/>
      <c r="AI85" s="44"/>
      <c r="AJ85" s="44"/>
      <c r="AK85" s="44"/>
    </row>
    <row r="86" spans="1:37" ht="15">
      <c r="A86" s="963"/>
      <c r="B86" s="256" t="s">
        <v>1062</v>
      </c>
      <c r="C86" s="32">
        <v>38370.92</v>
      </c>
      <c r="D86" s="32">
        <v>27549.79</v>
      </c>
      <c r="E86" s="32">
        <v>35702.65</v>
      </c>
      <c r="F86" s="32">
        <v>30462.32</v>
      </c>
      <c r="G86" s="32">
        <v>31221.07</v>
      </c>
      <c r="H86" s="32">
        <v>34821.800000000003</v>
      </c>
      <c r="I86" s="32">
        <v>37326.199999999997</v>
      </c>
      <c r="J86" s="32">
        <v>37282.300000000003</v>
      </c>
      <c r="K86" s="32">
        <v>30174.25</v>
      </c>
      <c r="L86" s="32">
        <v>47409.22</v>
      </c>
      <c r="M86" s="32">
        <v>35722.550000000003</v>
      </c>
      <c r="N86" s="32">
        <v>34513.629999999997</v>
      </c>
      <c r="O86" s="33">
        <v>420556.7</v>
      </c>
      <c r="P86" s="41"/>
      <c r="Q86" s="254"/>
      <c r="R86" s="44"/>
      <c r="S86" s="44"/>
      <c r="T86" s="44"/>
      <c r="U86" s="44"/>
      <c r="V86" s="44"/>
      <c r="W86" s="44"/>
      <c r="X86" s="44"/>
      <c r="Y86" s="44"/>
      <c r="Z86" s="44"/>
      <c r="AA86" s="44"/>
      <c r="AB86" s="44"/>
      <c r="AC86" s="44"/>
      <c r="AD86" s="44"/>
      <c r="AE86" s="44"/>
      <c r="AF86" s="44"/>
      <c r="AG86" s="44"/>
      <c r="AH86" s="44"/>
      <c r="AI86" s="44"/>
      <c r="AJ86" s="44"/>
      <c r="AK86" s="44"/>
    </row>
    <row r="87" spans="1:37" ht="6" customHeight="1">
      <c r="A87" s="963"/>
      <c r="B87" s="256"/>
      <c r="C87" s="31"/>
      <c r="D87" s="31"/>
      <c r="E87" s="31"/>
      <c r="F87" s="31"/>
      <c r="G87" s="31"/>
      <c r="H87" s="31"/>
      <c r="I87" s="31"/>
      <c r="J87" s="31"/>
      <c r="K87" s="31"/>
      <c r="L87" s="31"/>
      <c r="M87" s="31"/>
      <c r="N87" s="31"/>
      <c r="O87" s="33"/>
      <c r="P87" s="41"/>
      <c r="Q87" s="254"/>
      <c r="R87" s="44"/>
      <c r="S87" s="44"/>
      <c r="T87" s="44"/>
      <c r="U87" s="44"/>
      <c r="V87" s="44"/>
      <c r="W87" s="44"/>
      <c r="X87" s="44"/>
      <c r="Y87" s="44"/>
      <c r="Z87" s="44"/>
      <c r="AA87" s="44"/>
      <c r="AB87" s="44"/>
      <c r="AC87" s="44"/>
      <c r="AD87" s="44"/>
      <c r="AE87" s="44"/>
      <c r="AF87" s="44"/>
      <c r="AG87" s="44"/>
      <c r="AH87" s="44"/>
      <c r="AI87" s="44"/>
      <c r="AJ87" s="44"/>
      <c r="AK87" s="44"/>
    </row>
    <row r="88" spans="1:37" ht="15">
      <c r="A88" s="963"/>
      <c r="B88" s="251" t="s">
        <v>1063</v>
      </c>
      <c r="C88" s="350">
        <v>6730623.6799999997</v>
      </c>
      <c r="D88" s="350">
        <v>5309793.3099999996</v>
      </c>
      <c r="E88" s="350">
        <v>6954504.9800000004</v>
      </c>
      <c r="F88" s="350">
        <v>7279129.1299999999</v>
      </c>
      <c r="G88" s="350">
        <v>7397018.5899999999</v>
      </c>
      <c r="H88" s="350">
        <v>7387547.7699999996</v>
      </c>
      <c r="I88" s="350">
        <v>7185049.7300000004</v>
      </c>
      <c r="J88" s="350">
        <v>8249936.4100000001</v>
      </c>
      <c r="K88" s="350">
        <v>6226481.7000000002</v>
      </c>
      <c r="L88" s="350">
        <v>8355837.4100000001</v>
      </c>
      <c r="M88" s="350">
        <v>7289502.4000000004</v>
      </c>
      <c r="N88" s="350">
        <v>6448699.46</v>
      </c>
      <c r="O88" s="350">
        <v>84814124.569999993</v>
      </c>
      <c r="P88" s="327"/>
      <c r="Q88" s="254"/>
      <c r="R88" s="254"/>
      <c r="S88" s="254"/>
      <c r="T88" s="254"/>
      <c r="U88" s="254"/>
      <c r="V88" s="254"/>
      <c r="W88" s="254"/>
      <c r="X88" s="254"/>
      <c r="Y88" s="254"/>
      <c r="Z88" s="254"/>
      <c r="AA88" s="254"/>
      <c r="AB88" s="254"/>
      <c r="AC88" s="254"/>
      <c r="AD88" s="254"/>
      <c r="AE88" s="254"/>
      <c r="AF88" s="254"/>
      <c r="AG88" s="254"/>
      <c r="AH88" s="254"/>
      <c r="AI88" s="254"/>
      <c r="AJ88" s="254"/>
      <c r="AK88" s="254"/>
    </row>
    <row r="89" spans="1:37" ht="15">
      <c r="A89" s="963"/>
      <c r="B89" s="256" t="s">
        <v>1064</v>
      </c>
      <c r="C89" s="32">
        <v>2590967.1</v>
      </c>
      <c r="D89" s="32">
        <v>2044452.31</v>
      </c>
      <c r="E89" s="32">
        <v>2688174.6</v>
      </c>
      <c r="F89" s="32">
        <v>2797048.01</v>
      </c>
      <c r="G89" s="32">
        <v>2780646.85</v>
      </c>
      <c r="H89" s="32">
        <v>2806929.01</v>
      </c>
      <c r="I89" s="32">
        <v>2789624.61</v>
      </c>
      <c r="J89" s="32">
        <v>3182207.5</v>
      </c>
      <c r="K89" s="32">
        <v>2436679.17</v>
      </c>
      <c r="L89" s="32">
        <v>3168645.02</v>
      </c>
      <c r="M89" s="32">
        <v>2764180.88</v>
      </c>
      <c r="N89" s="32">
        <v>2461771.0299999998</v>
      </c>
      <c r="O89" s="33">
        <v>32511326.09</v>
      </c>
      <c r="P89" s="41"/>
      <c r="Q89" s="254"/>
      <c r="R89" s="44"/>
      <c r="S89" s="44"/>
      <c r="T89" s="44"/>
      <c r="U89" s="44"/>
      <c r="V89" s="44"/>
      <c r="W89" s="44"/>
      <c r="X89" s="44"/>
      <c r="Y89" s="44"/>
      <c r="Z89" s="44"/>
      <c r="AA89" s="44"/>
      <c r="AB89" s="44"/>
      <c r="AC89" s="44"/>
      <c r="AD89" s="44"/>
      <c r="AE89" s="44"/>
      <c r="AF89" s="44"/>
      <c r="AG89" s="44"/>
      <c r="AH89" s="44"/>
      <c r="AI89" s="44"/>
      <c r="AJ89" s="44"/>
      <c r="AK89" s="44"/>
    </row>
    <row r="90" spans="1:37" ht="15">
      <c r="A90" s="963"/>
      <c r="B90" s="256" t="s">
        <v>1065</v>
      </c>
      <c r="C90" s="32">
        <v>3905788.34</v>
      </c>
      <c r="D90" s="32">
        <v>3096474.92</v>
      </c>
      <c r="E90" s="32">
        <v>4043098.32</v>
      </c>
      <c r="F90" s="32">
        <v>4254333.34</v>
      </c>
      <c r="G90" s="32">
        <v>4376885.22</v>
      </c>
      <c r="H90" s="32">
        <v>4351852.7300000004</v>
      </c>
      <c r="I90" s="32">
        <v>4173896.86</v>
      </c>
      <c r="J90" s="32">
        <v>4819168.9800000004</v>
      </c>
      <c r="K90" s="32">
        <v>3611215.04</v>
      </c>
      <c r="L90" s="32">
        <v>4946534.8</v>
      </c>
      <c r="M90" s="32">
        <v>4292773</v>
      </c>
      <c r="N90" s="32">
        <v>3778313.39</v>
      </c>
      <c r="O90" s="33">
        <v>49650334.939999998</v>
      </c>
      <c r="P90" s="41"/>
      <c r="Q90" s="254"/>
      <c r="R90" s="44"/>
      <c r="S90" s="44"/>
      <c r="T90" s="44"/>
      <c r="U90" s="44"/>
      <c r="V90" s="44"/>
      <c r="W90" s="44"/>
      <c r="X90" s="44"/>
      <c r="Y90" s="44"/>
      <c r="Z90" s="44"/>
      <c r="AA90" s="44"/>
      <c r="AB90" s="44"/>
      <c r="AC90" s="44"/>
      <c r="AD90" s="44"/>
      <c r="AE90" s="44"/>
      <c r="AF90" s="44"/>
      <c r="AG90" s="44"/>
      <c r="AH90" s="44"/>
      <c r="AI90" s="44"/>
      <c r="AJ90" s="44"/>
      <c r="AK90" s="44"/>
    </row>
    <row r="91" spans="1:37" ht="15">
      <c r="A91" s="963"/>
      <c r="B91" s="256" t="s">
        <v>1066</v>
      </c>
      <c r="C91" s="32">
        <v>233868.24</v>
      </c>
      <c r="D91" s="32">
        <v>168866.08</v>
      </c>
      <c r="E91" s="32">
        <v>223232.06</v>
      </c>
      <c r="F91" s="32">
        <v>227747.78</v>
      </c>
      <c r="G91" s="32">
        <v>239486.52</v>
      </c>
      <c r="H91" s="32">
        <v>228766.03</v>
      </c>
      <c r="I91" s="32">
        <v>221528.26</v>
      </c>
      <c r="J91" s="32">
        <v>248559.93</v>
      </c>
      <c r="K91" s="32">
        <v>178587.49</v>
      </c>
      <c r="L91" s="32">
        <v>240657.59</v>
      </c>
      <c r="M91" s="32">
        <v>232548.52</v>
      </c>
      <c r="N91" s="32">
        <v>208615.04000000001</v>
      </c>
      <c r="O91" s="33">
        <v>2652463.54</v>
      </c>
      <c r="P91" s="41"/>
      <c r="Q91" s="254"/>
      <c r="R91" s="44"/>
      <c r="S91" s="44"/>
      <c r="T91" s="44"/>
      <c r="U91" s="44"/>
      <c r="V91" s="44"/>
      <c r="W91" s="44"/>
      <c r="X91" s="44"/>
      <c r="Y91" s="44"/>
      <c r="Z91" s="44"/>
      <c r="AA91" s="44"/>
      <c r="AB91" s="44"/>
      <c r="AC91" s="44"/>
      <c r="AD91" s="44"/>
      <c r="AE91" s="44"/>
      <c r="AF91" s="44"/>
      <c r="AG91" s="44"/>
      <c r="AH91" s="44"/>
      <c r="AI91" s="44"/>
      <c r="AJ91" s="44"/>
      <c r="AK91" s="44"/>
    </row>
    <row r="92" spans="1:37" ht="6" customHeight="1">
      <c r="A92" s="963"/>
      <c r="B92" s="256"/>
      <c r="C92" s="31"/>
      <c r="D92" s="31"/>
      <c r="E92" s="31"/>
      <c r="F92" s="31"/>
      <c r="G92" s="31"/>
      <c r="H92" s="31"/>
      <c r="I92" s="31"/>
      <c r="J92" s="31"/>
      <c r="K92" s="31"/>
      <c r="L92" s="31"/>
      <c r="M92" s="31"/>
      <c r="N92" s="31"/>
      <c r="O92" s="33"/>
      <c r="P92" s="41"/>
      <c r="Q92" s="254"/>
      <c r="R92" s="44"/>
      <c r="S92" s="44"/>
      <c r="T92" s="44"/>
      <c r="U92" s="44"/>
      <c r="V92" s="44"/>
      <c r="W92" s="44"/>
      <c r="X92" s="44"/>
      <c r="Y92" s="44"/>
      <c r="Z92" s="44"/>
      <c r="AA92" s="44"/>
      <c r="AB92" s="44"/>
      <c r="AC92" s="44"/>
      <c r="AD92" s="44"/>
      <c r="AE92" s="44"/>
      <c r="AF92" s="44"/>
      <c r="AG92" s="44"/>
      <c r="AH92" s="44"/>
      <c r="AI92" s="44"/>
      <c r="AJ92" s="44"/>
      <c r="AK92" s="44"/>
    </row>
    <row r="93" spans="1:37" ht="15">
      <c r="A93" s="963"/>
      <c r="B93" s="251" t="s">
        <v>1067</v>
      </c>
      <c r="C93" s="350">
        <v>2705295.7170000002</v>
      </c>
      <c r="D93" s="350">
        <v>2059982.4820000001</v>
      </c>
      <c r="E93" s="350">
        <v>2839085.4670000002</v>
      </c>
      <c r="F93" s="350">
        <v>3094519.6209999998</v>
      </c>
      <c r="G93" s="350">
        <v>3407195.1949999998</v>
      </c>
      <c r="H93" s="350">
        <v>3506598.0070000002</v>
      </c>
      <c r="I93" s="350">
        <v>3360070.9210000001</v>
      </c>
      <c r="J93" s="350">
        <v>3872479.5279999999</v>
      </c>
      <c r="K93" s="350">
        <v>2760158.2850000001</v>
      </c>
      <c r="L93" s="350">
        <v>3870172.4720000001</v>
      </c>
      <c r="M93" s="350">
        <v>3432119.5129999998</v>
      </c>
      <c r="N93" s="350">
        <v>3289400.9909999999</v>
      </c>
      <c r="O93" s="350">
        <v>38197078.199000001</v>
      </c>
      <c r="P93" s="327"/>
      <c r="Q93" s="254"/>
      <c r="R93" s="254"/>
      <c r="S93" s="254"/>
      <c r="T93" s="254"/>
      <c r="U93" s="254"/>
      <c r="V93" s="254"/>
      <c r="W93" s="254"/>
      <c r="X93" s="254"/>
      <c r="Y93" s="254"/>
      <c r="Z93" s="254"/>
      <c r="AA93" s="254"/>
      <c r="AB93" s="254"/>
      <c r="AC93" s="254"/>
      <c r="AD93" s="254"/>
      <c r="AE93" s="254"/>
      <c r="AF93" s="254"/>
      <c r="AG93" s="254"/>
      <c r="AH93" s="254"/>
      <c r="AI93" s="254"/>
      <c r="AJ93" s="254"/>
      <c r="AK93" s="254"/>
    </row>
    <row r="94" spans="1:37" ht="15">
      <c r="A94" s="963"/>
      <c r="B94" s="256" t="s">
        <v>1068</v>
      </c>
      <c r="C94" s="32">
        <v>184462.25</v>
      </c>
      <c r="D94" s="32">
        <v>133021.24</v>
      </c>
      <c r="E94" s="32">
        <v>190578.52</v>
      </c>
      <c r="F94" s="32">
        <v>190504.13</v>
      </c>
      <c r="G94" s="32">
        <v>204912.62</v>
      </c>
      <c r="H94" s="32">
        <v>208199.64</v>
      </c>
      <c r="I94" s="32">
        <v>188497.76</v>
      </c>
      <c r="J94" s="32">
        <v>228713.07</v>
      </c>
      <c r="K94" s="32">
        <v>171003.76</v>
      </c>
      <c r="L94" s="32">
        <v>216321.5</v>
      </c>
      <c r="M94" s="32">
        <v>197365.99</v>
      </c>
      <c r="N94" s="32">
        <v>188039.56</v>
      </c>
      <c r="O94" s="33">
        <v>2301620.04</v>
      </c>
      <c r="P94" s="41"/>
      <c r="Q94" s="254"/>
      <c r="R94" s="44"/>
      <c r="S94" s="44"/>
      <c r="T94" s="44"/>
      <c r="U94" s="44"/>
      <c r="V94" s="44"/>
      <c r="W94" s="44"/>
      <c r="X94" s="44"/>
      <c r="Y94" s="44"/>
      <c r="Z94" s="44"/>
      <c r="AA94" s="44"/>
      <c r="AB94" s="44"/>
      <c r="AC94" s="44"/>
      <c r="AD94" s="44"/>
      <c r="AE94" s="44"/>
      <c r="AF94" s="44"/>
      <c r="AG94" s="44"/>
      <c r="AH94" s="44"/>
      <c r="AI94" s="44"/>
      <c r="AJ94" s="44"/>
      <c r="AK94" s="44"/>
    </row>
    <row r="95" spans="1:37" ht="15">
      <c r="A95" s="963"/>
      <c r="B95" s="256" t="s">
        <v>1069</v>
      </c>
      <c r="C95" s="32">
        <v>700099.59</v>
      </c>
      <c r="D95" s="32">
        <v>560294.72</v>
      </c>
      <c r="E95" s="32">
        <v>776904.19</v>
      </c>
      <c r="F95" s="32">
        <v>887890</v>
      </c>
      <c r="G95" s="32">
        <v>1043943.28</v>
      </c>
      <c r="H95" s="32">
        <v>1125071.55</v>
      </c>
      <c r="I95" s="32">
        <v>1067497.3899999999</v>
      </c>
      <c r="J95" s="32">
        <v>1192774.6000000001</v>
      </c>
      <c r="K95" s="32">
        <v>847332.6</v>
      </c>
      <c r="L95" s="32">
        <v>1170117.1599999999</v>
      </c>
      <c r="M95" s="32">
        <v>1090765.79</v>
      </c>
      <c r="N95" s="32">
        <v>1150869.0900000001</v>
      </c>
      <c r="O95" s="33">
        <v>11613559.960000001</v>
      </c>
      <c r="P95" s="41"/>
      <c r="Q95" s="254"/>
      <c r="R95" s="44"/>
      <c r="S95" s="44"/>
      <c r="T95" s="44"/>
      <c r="U95" s="44"/>
      <c r="V95" s="44"/>
      <c r="W95" s="44"/>
      <c r="X95" s="44"/>
      <c r="Y95" s="44"/>
      <c r="Z95" s="44"/>
      <c r="AA95" s="44"/>
      <c r="AB95" s="44"/>
      <c r="AC95" s="44"/>
      <c r="AD95" s="44"/>
      <c r="AE95" s="44"/>
      <c r="AF95" s="44"/>
      <c r="AG95" s="44"/>
      <c r="AH95" s="44"/>
      <c r="AI95" s="44"/>
      <c r="AJ95" s="44"/>
      <c r="AK95" s="44"/>
    </row>
    <row r="96" spans="1:37" ht="15">
      <c r="A96" s="963"/>
      <c r="B96" s="256" t="s">
        <v>1070</v>
      </c>
      <c r="C96" s="32">
        <v>13414.54</v>
      </c>
      <c r="D96" s="32">
        <v>6105.65</v>
      </c>
      <c r="E96" s="32">
        <v>8067.67</v>
      </c>
      <c r="F96" s="32">
        <v>10167.040000000001</v>
      </c>
      <c r="G96" s="32">
        <v>13490.41</v>
      </c>
      <c r="H96" s="32">
        <v>12297.55</v>
      </c>
      <c r="I96" s="32">
        <v>7858.02</v>
      </c>
      <c r="J96" s="32">
        <v>11277.83</v>
      </c>
      <c r="K96" s="32">
        <v>9333.2199999999993</v>
      </c>
      <c r="L96" s="32">
        <v>9997.94</v>
      </c>
      <c r="M96" s="32">
        <v>12965.56</v>
      </c>
      <c r="N96" s="32">
        <v>9539.25</v>
      </c>
      <c r="O96" s="33">
        <v>124514.68</v>
      </c>
      <c r="P96" s="41"/>
      <c r="Q96" s="254"/>
      <c r="R96" s="44"/>
      <c r="S96" s="44"/>
      <c r="T96" s="44"/>
      <c r="U96" s="44"/>
      <c r="V96" s="44"/>
      <c r="W96" s="44"/>
      <c r="X96" s="44"/>
      <c r="Y96" s="44"/>
      <c r="Z96" s="44"/>
      <c r="AA96" s="44"/>
      <c r="AB96" s="44"/>
      <c r="AC96" s="44"/>
      <c r="AD96" s="44"/>
      <c r="AE96" s="44"/>
      <c r="AF96" s="44"/>
      <c r="AG96" s="44"/>
      <c r="AH96" s="44"/>
      <c r="AI96" s="44"/>
      <c r="AJ96" s="44"/>
      <c r="AK96" s="44"/>
    </row>
    <row r="97" spans="1:37" ht="15">
      <c r="A97" s="963"/>
      <c r="B97" s="256" t="s">
        <v>1071</v>
      </c>
      <c r="C97" s="32">
        <v>34497.75</v>
      </c>
      <c r="D97" s="32">
        <v>19754.560000000001</v>
      </c>
      <c r="E97" s="32">
        <v>26401.86</v>
      </c>
      <c r="F97" s="32">
        <v>30055.09</v>
      </c>
      <c r="G97" s="32">
        <v>28172.23</v>
      </c>
      <c r="H97" s="32">
        <v>30129.919999999998</v>
      </c>
      <c r="I97" s="32">
        <v>26214.26</v>
      </c>
      <c r="J97" s="32">
        <v>30249.040000000001</v>
      </c>
      <c r="K97" s="32">
        <v>22140.46</v>
      </c>
      <c r="L97" s="32">
        <v>27865.1</v>
      </c>
      <c r="M97" s="32">
        <v>24389.96</v>
      </c>
      <c r="N97" s="32">
        <v>24683.17</v>
      </c>
      <c r="O97" s="33">
        <v>324553.40000000002</v>
      </c>
      <c r="P97" s="41"/>
      <c r="Q97" s="254"/>
      <c r="R97" s="44"/>
      <c r="S97" s="44"/>
      <c r="T97" s="44"/>
      <c r="U97" s="44"/>
      <c r="V97" s="44"/>
      <c r="W97" s="44"/>
      <c r="X97" s="44"/>
      <c r="Y97" s="44"/>
      <c r="Z97" s="44"/>
      <c r="AA97" s="44"/>
      <c r="AB97" s="44"/>
      <c r="AC97" s="44"/>
      <c r="AD97" s="44"/>
      <c r="AE97" s="44"/>
      <c r="AF97" s="44"/>
      <c r="AG97" s="44"/>
      <c r="AH97" s="44"/>
      <c r="AI97" s="44"/>
      <c r="AJ97" s="44"/>
      <c r="AK97" s="44"/>
    </row>
    <row r="98" spans="1:37" ht="15">
      <c r="A98" s="963"/>
      <c r="B98" s="256" t="s">
        <v>1072</v>
      </c>
      <c r="C98" s="32">
        <v>168792.27</v>
      </c>
      <c r="D98" s="32">
        <v>112026.7</v>
      </c>
      <c r="E98" s="32">
        <v>176446.77</v>
      </c>
      <c r="F98" s="32">
        <v>234635.03</v>
      </c>
      <c r="G98" s="32">
        <v>302724.08</v>
      </c>
      <c r="H98" s="32">
        <v>327121.42</v>
      </c>
      <c r="I98" s="32">
        <v>314982.83</v>
      </c>
      <c r="J98" s="32">
        <v>367013.65</v>
      </c>
      <c r="K98" s="32">
        <v>253329.69</v>
      </c>
      <c r="L98" s="32">
        <v>387710.69</v>
      </c>
      <c r="M98" s="32">
        <v>350246.13</v>
      </c>
      <c r="N98" s="32">
        <v>346534.76</v>
      </c>
      <c r="O98" s="33">
        <v>3341564.02</v>
      </c>
      <c r="P98" s="41"/>
      <c r="Q98" s="254"/>
      <c r="R98" s="44"/>
      <c r="S98" s="44"/>
      <c r="T98" s="44"/>
      <c r="U98" s="44"/>
      <c r="V98" s="44"/>
      <c r="W98" s="44"/>
      <c r="X98" s="44"/>
      <c r="Y98" s="44"/>
      <c r="Z98" s="44"/>
      <c r="AA98" s="44"/>
      <c r="AB98" s="44"/>
      <c r="AC98" s="44"/>
      <c r="AD98" s="44"/>
      <c r="AE98" s="44"/>
      <c r="AF98" s="44"/>
      <c r="AG98" s="44"/>
      <c r="AH98" s="44"/>
      <c r="AI98" s="44"/>
      <c r="AJ98" s="44"/>
      <c r="AK98" s="44"/>
    </row>
    <row r="99" spans="1:37" ht="15">
      <c r="A99" s="963"/>
      <c r="B99" s="256" t="s">
        <v>1073</v>
      </c>
      <c r="C99" s="32">
        <v>64.959999999999994</v>
      </c>
      <c r="D99" s="32">
        <v>9.5399999999999991</v>
      </c>
      <c r="E99" s="32">
        <v>35.450000000000003</v>
      </c>
      <c r="F99" s="32">
        <v>23.85</v>
      </c>
      <c r="G99" s="32">
        <v>38.159999999999997</v>
      </c>
      <c r="H99" s="32">
        <v>23.85</v>
      </c>
      <c r="I99" s="32">
        <v>28.62</v>
      </c>
      <c r="J99" s="32">
        <v>33.39</v>
      </c>
      <c r="K99" s="32">
        <v>14.31</v>
      </c>
      <c r="L99" s="32">
        <v>23.85</v>
      </c>
      <c r="M99" s="32">
        <v>28.62</v>
      </c>
      <c r="N99" s="32">
        <v>9.5399999999999991</v>
      </c>
      <c r="O99" s="33">
        <v>334.14</v>
      </c>
      <c r="P99" s="41"/>
      <c r="Q99" s="254"/>
      <c r="R99" s="44"/>
      <c r="S99" s="44"/>
      <c r="T99" s="44"/>
      <c r="U99" s="44"/>
      <c r="V99" s="44"/>
      <c r="W99" s="44"/>
      <c r="X99" s="44"/>
      <c r="Y99" s="44"/>
      <c r="Z99" s="44"/>
      <c r="AA99" s="44"/>
      <c r="AB99" s="44"/>
      <c r="AC99" s="44"/>
      <c r="AD99" s="44"/>
      <c r="AE99" s="44"/>
      <c r="AF99" s="44"/>
      <c r="AG99" s="44"/>
      <c r="AH99" s="44"/>
      <c r="AI99" s="44"/>
      <c r="AJ99" s="44"/>
      <c r="AK99" s="44"/>
    </row>
    <row r="100" spans="1:37" ht="15">
      <c r="A100" s="963"/>
      <c r="B100" s="256" t="s">
        <v>1074</v>
      </c>
      <c r="C100" s="32">
        <v>84962.63</v>
      </c>
      <c r="D100" s="32">
        <v>67495.41</v>
      </c>
      <c r="E100" s="32">
        <v>90606.684999999998</v>
      </c>
      <c r="F100" s="32">
        <v>93707.63</v>
      </c>
      <c r="G100" s="32">
        <v>103155.08</v>
      </c>
      <c r="H100" s="32">
        <v>94050.98</v>
      </c>
      <c r="I100" s="32">
        <v>90696.48</v>
      </c>
      <c r="J100" s="32">
        <v>107872.47</v>
      </c>
      <c r="K100" s="32">
        <v>72565.399999999994</v>
      </c>
      <c r="L100" s="32">
        <v>106734.549</v>
      </c>
      <c r="M100" s="32">
        <v>95482.98</v>
      </c>
      <c r="N100" s="32">
        <v>82184.205000000002</v>
      </c>
      <c r="O100" s="33">
        <v>1089514.4990000001</v>
      </c>
      <c r="P100" s="41"/>
      <c r="Q100" s="254"/>
      <c r="R100" s="44"/>
      <c r="S100" s="44"/>
      <c r="T100" s="44"/>
      <c r="U100" s="44"/>
      <c r="V100" s="44"/>
      <c r="W100" s="44"/>
      <c r="X100" s="44"/>
      <c r="Y100" s="44"/>
      <c r="Z100" s="44"/>
      <c r="AA100" s="44"/>
      <c r="AB100" s="44"/>
      <c r="AC100" s="44"/>
      <c r="AD100" s="44"/>
      <c r="AE100" s="44"/>
      <c r="AF100" s="44"/>
      <c r="AG100" s="44"/>
      <c r="AH100" s="44"/>
      <c r="AI100" s="44"/>
      <c r="AJ100" s="44"/>
      <c r="AK100" s="44"/>
    </row>
    <row r="101" spans="1:37" ht="15">
      <c r="A101" s="963"/>
      <c r="B101" s="256" t="s">
        <v>1075</v>
      </c>
      <c r="C101" s="32">
        <v>260352.76500000001</v>
      </c>
      <c r="D101" s="32">
        <v>199990.106</v>
      </c>
      <c r="E101" s="32">
        <v>260773.08799999999</v>
      </c>
      <c r="F101" s="32">
        <v>281866.75199999998</v>
      </c>
      <c r="G101" s="32">
        <v>298835.85700000002</v>
      </c>
      <c r="H101" s="32">
        <v>323119.96600000001</v>
      </c>
      <c r="I101" s="32">
        <v>310226.89500000002</v>
      </c>
      <c r="J101" s="32">
        <v>356244.587</v>
      </c>
      <c r="K101" s="32">
        <v>228969.66</v>
      </c>
      <c r="L101" s="32">
        <v>338090.27600000001</v>
      </c>
      <c r="M101" s="32">
        <v>322544.04300000001</v>
      </c>
      <c r="N101" s="32">
        <v>318793.68699999998</v>
      </c>
      <c r="O101" s="33">
        <v>3499807.682</v>
      </c>
      <c r="P101" s="41"/>
      <c r="Q101" s="254"/>
      <c r="R101" s="44"/>
      <c r="S101" s="44"/>
      <c r="T101" s="44"/>
      <c r="U101" s="44"/>
      <c r="V101" s="44"/>
      <c r="W101" s="44"/>
      <c r="X101" s="44"/>
      <c r="Y101" s="44"/>
      <c r="Z101" s="44"/>
      <c r="AA101" s="44"/>
      <c r="AB101" s="44"/>
      <c r="AC101" s="44"/>
      <c r="AD101" s="44"/>
      <c r="AE101" s="44"/>
      <c r="AF101" s="44"/>
      <c r="AG101" s="44"/>
      <c r="AH101" s="44"/>
      <c r="AI101" s="44"/>
      <c r="AJ101" s="44"/>
      <c r="AK101" s="44"/>
    </row>
    <row r="102" spans="1:37" ht="15">
      <c r="A102" s="963"/>
      <c r="B102" s="256" t="s">
        <v>1076</v>
      </c>
      <c r="C102" s="32">
        <v>84285.53</v>
      </c>
      <c r="D102" s="32">
        <v>65858.845000000001</v>
      </c>
      <c r="E102" s="32">
        <v>82715.504000000001</v>
      </c>
      <c r="F102" s="32">
        <v>84109.024999999994</v>
      </c>
      <c r="G102" s="32">
        <v>89450.225999999995</v>
      </c>
      <c r="H102" s="32">
        <v>83319.736000000004</v>
      </c>
      <c r="I102" s="32">
        <v>86265.186000000002</v>
      </c>
      <c r="J102" s="32">
        <v>106749.183</v>
      </c>
      <c r="K102" s="32">
        <v>72431.323000000004</v>
      </c>
      <c r="L102" s="32">
        <v>105000.34</v>
      </c>
      <c r="M102" s="32">
        <v>90664.028000000006</v>
      </c>
      <c r="N102" s="32">
        <v>72242.273000000001</v>
      </c>
      <c r="O102" s="33">
        <v>1023091.199</v>
      </c>
      <c r="P102" s="41"/>
      <c r="Q102" s="254"/>
      <c r="R102" s="44"/>
      <c r="S102" s="44"/>
      <c r="T102" s="44"/>
      <c r="U102" s="44"/>
      <c r="V102" s="44"/>
      <c r="W102" s="44"/>
      <c r="X102" s="44"/>
      <c r="Y102" s="44"/>
      <c r="Z102" s="44"/>
      <c r="AA102" s="44"/>
      <c r="AB102" s="44"/>
      <c r="AC102" s="44"/>
      <c r="AD102" s="44"/>
      <c r="AE102" s="44"/>
      <c r="AF102" s="44"/>
      <c r="AG102" s="44"/>
      <c r="AH102" s="44"/>
      <c r="AI102" s="44"/>
      <c r="AJ102" s="44"/>
      <c r="AK102" s="44"/>
    </row>
    <row r="103" spans="1:37" ht="15">
      <c r="A103" s="963"/>
      <c r="B103" s="256" t="s">
        <v>1077</v>
      </c>
      <c r="C103" s="32">
        <v>22228.880000000001</v>
      </c>
      <c r="D103" s="32">
        <v>16390.71</v>
      </c>
      <c r="E103" s="32">
        <v>31034.06</v>
      </c>
      <c r="F103" s="32">
        <v>33429.910000000003</v>
      </c>
      <c r="G103" s="32">
        <v>37256.720000000001</v>
      </c>
      <c r="H103" s="32">
        <v>38652.589999999997</v>
      </c>
      <c r="I103" s="32">
        <v>38705.47</v>
      </c>
      <c r="J103" s="32">
        <v>49869.58</v>
      </c>
      <c r="K103" s="32">
        <v>34722.31</v>
      </c>
      <c r="L103" s="32">
        <v>50185.43</v>
      </c>
      <c r="M103" s="32">
        <v>41868.300000000003</v>
      </c>
      <c r="N103" s="32">
        <v>46966.22</v>
      </c>
      <c r="O103" s="33">
        <v>441310.18</v>
      </c>
      <c r="P103" s="41"/>
      <c r="Q103" s="254"/>
      <c r="R103" s="44"/>
      <c r="S103" s="44"/>
      <c r="T103" s="44"/>
      <c r="U103" s="44"/>
      <c r="V103" s="44"/>
      <c r="W103" s="44"/>
      <c r="X103" s="44"/>
      <c r="Y103" s="44"/>
      <c r="Z103" s="44"/>
      <c r="AA103" s="44"/>
      <c r="AB103" s="44"/>
      <c r="AC103" s="44"/>
      <c r="AD103" s="44"/>
      <c r="AE103" s="44"/>
      <c r="AF103" s="44"/>
      <c r="AG103" s="44"/>
      <c r="AH103" s="44"/>
      <c r="AI103" s="44"/>
      <c r="AJ103" s="44"/>
      <c r="AK103" s="44"/>
    </row>
    <row r="104" spans="1:37" ht="15">
      <c r="A104" s="963"/>
      <c r="B104" s="256" t="s">
        <v>1078</v>
      </c>
      <c r="C104" s="32">
        <v>115.37</v>
      </c>
      <c r="D104" s="32">
        <v>145.33000000000001</v>
      </c>
      <c r="E104" s="32">
        <v>101.1</v>
      </c>
      <c r="F104" s="32">
        <v>134.80000000000001</v>
      </c>
      <c r="G104" s="32">
        <v>252.75</v>
      </c>
      <c r="H104" s="32">
        <v>84.25</v>
      </c>
      <c r="I104" s="32">
        <v>67.400000000000006</v>
      </c>
      <c r="J104" s="32">
        <v>67.400000000000006</v>
      </c>
      <c r="K104" s="32">
        <v>33.700000000000003</v>
      </c>
      <c r="L104" s="32">
        <v>134.80000000000001</v>
      </c>
      <c r="M104" s="32">
        <v>235.9</v>
      </c>
      <c r="N104" s="32">
        <v>117.95</v>
      </c>
      <c r="O104" s="33">
        <v>1490.75</v>
      </c>
      <c r="P104" s="41"/>
      <c r="Q104" s="254"/>
      <c r="R104" s="44"/>
      <c r="S104" s="44"/>
      <c r="T104" s="44"/>
      <c r="U104" s="44"/>
      <c r="V104" s="44"/>
      <c r="W104" s="44"/>
      <c r="X104" s="44"/>
      <c r="Y104" s="44"/>
      <c r="Z104" s="44"/>
      <c r="AA104" s="44"/>
      <c r="AB104" s="44"/>
      <c r="AC104" s="44"/>
      <c r="AD104" s="44"/>
      <c r="AE104" s="44"/>
      <c r="AF104" s="44"/>
      <c r="AG104" s="44"/>
      <c r="AH104" s="44"/>
      <c r="AI104" s="44"/>
      <c r="AJ104" s="44"/>
      <c r="AK104" s="44"/>
    </row>
    <row r="105" spans="1:37" ht="15">
      <c r="A105" s="963"/>
      <c r="B105" s="256" t="s">
        <v>1079</v>
      </c>
      <c r="C105" s="32">
        <v>26857.458999999999</v>
      </c>
      <c r="D105" s="32">
        <v>19437.603999999999</v>
      </c>
      <c r="E105" s="32">
        <v>28968.594000000001</v>
      </c>
      <c r="F105" s="32">
        <v>28364.473999999998</v>
      </c>
      <c r="G105" s="32">
        <v>32019.572</v>
      </c>
      <c r="H105" s="32">
        <v>33270.864000000001</v>
      </c>
      <c r="I105" s="32">
        <v>33494.457999999999</v>
      </c>
      <c r="J105" s="32">
        <v>38237.904000000002</v>
      </c>
      <c r="K105" s="32">
        <v>28946.733</v>
      </c>
      <c r="L105" s="32">
        <v>35642.197999999997</v>
      </c>
      <c r="M105" s="32">
        <v>29923.352999999999</v>
      </c>
      <c r="N105" s="32">
        <v>29251.481</v>
      </c>
      <c r="O105" s="33">
        <v>364414.69400000002</v>
      </c>
      <c r="P105" s="41"/>
      <c r="Q105" s="254"/>
      <c r="R105" s="44"/>
      <c r="S105" s="44"/>
      <c r="T105" s="44"/>
      <c r="U105" s="44"/>
      <c r="V105" s="44"/>
      <c r="W105" s="44"/>
      <c r="X105" s="44"/>
      <c r="Y105" s="44"/>
      <c r="Z105" s="44"/>
      <c r="AA105" s="44"/>
      <c r="AB105" s="44"/>
      <c r="AC105" s="44"/>
      <c r="AD105" s="44"/>
      <c r="AE105" s="44"/>
      <c r="AF105" s="44"/>
      <c r="AG105" s="44"/>
      <c r="AH105" s="44"/>
      <c r="AI105" s="44"/>
      <c r="AJ105" s="44"/>
      <c r="AK105" s="44"/>
    </row>
    <row r="106" spans="1:37" ht="15">
      <c r="A106" s="963"/>
      <c r="B106" s="256" t="s">
        <v>1080</v>
      </c>
      <c r="C106" s="32">
        <v>678217.72699999996</v>
      </c>
      <c r="D106" s="32">
        <v>530510.64399999997</v>
      </c>
      <c r="E106" s="32">
        <v>726008.78200000001</v>
      </c>
      <c r="F106" s="32">
        <v>756746.28200000001</v>
      </c>
      <c r="G106" s="32">
        <v>766006.73400000005</v>
      </c>
      <c r="H106" s="32">
        <v>763028.20299999998</v>
      </c>
      <c r="I106" s="32">
        <v>747515.35699999996</v>
      </c>
      <c r="J106" s="32">
        <v>888002.85199999996</v>
      </c>
      <c r="K106" s="32">
        <v>651079.80599999998</v>
      </c>
      <c r="L106" s="32">
        <v>914956.22400000005</v>
      </c>
      <c r="M106" s="32">
        <v>760677.06200000003</v>
      </c>
      <c r="N106" s="32">
        <v>644463.45200000005</v>
      </c>
      <c r="O106" s="33">
        <v>8827213.125</v>
      </c>
      <c r="P106" s="41"/>
      <c r="Q106" s="254"/>
      <c r="R106" s="44"/>
      <c r="S106" s="44"/>
      <c r="T106" s="44"/>
      <c r="U106" s="44"/>
      <c r="V106" s="44"/>
      <c r="W106" s="44"/>
      <c r="X106" s="44"/>
      <c r="Y106" s="44"/>
      <c r="Z106" s="44"/>
      <c r="AA106" s="44"/>
      <c r="AB106" s="44"/>
      <c r="AC106" s="44"/>
      <c r="AD106" s="44"/>
      <c r="AE106" s="44"/>
      <c r="AF106" s="44"/>
      <c r="AG106" s="44"/>
      <c r="AH106" s="44"/>
      <c r="AI106" s="44"/>
      <c r="AJ106" s="44"/>
      <c r="AK106" s="44"/>
    </row>
    <row r="107" spans="1:37" ht="15">
      <c r="A107" s="963"/>
      <c r="B107" s="256" t="s">
        <v>1081</v>
      </c>
      <c r="C107" s="32">
        <v>379734.14600000001</v>
      </c>
      <c r="D107" s="32">
        <v>279740.72899999999</v>
      </c>
      <c r="E107" s="32">
        <v>376070.51899999997</v>
      </c>
      <c r="F107" s="32">
        <v>393370.28499999997</v>
      </c>
      <c r="G107" s="32">
        <v>415476.978</v>
      </c>
      <c r="H107" s="32">
        <v>393746.386</v>
      </c>
      <c r="I107" s="32">
        <v>381027.13500000001</v>
      </c>
      <c r="J107" s="32">
        <v>424720.24599999998</v>
      </c>
      <c r="K107" s="32">
        <v>319371.68900000001</v>
      </c>
      <c r="L107" s="32">
        <v>428994.66899999999</v>
      </c>
      <c r="M107" s="32">
        <v>346337.05200000003</v>
      </c>
      <c r="N107" s="32">
        <v>318067.83199999999</v>
      </c>
      <c r="O107" s="33">
        <v>4456657.6660000002</v>
      </c>
      <c r="P107" s="41"/>
      <c r="Q107" s="254"/>
      <c r="R107" s="44"/>
      <c r="S107" s="44"/>
      <c r="T107" s="44"/>
      <c r="U107" s="44"/>
      <c r="V107" s="44"/>
      <c r="W107" s="44"/>
      <c r="X107" s="44"/>
      <c r="Y107" s="44"/>
      <c r="Z107" s="44"/>
      <c r="AA107" s="44"/>
      <c r="AB107" s="44"/>
      <c r="AC107" s="44"/>
      <c r="AD107" s="44"/>
      <c r="AE107" s="44"/>
      <c r="AF107" s="44"/>
      <c r="AG107" s="44"/>
      <c r="AH107" s="44"/>
      <c r="AI107" s="44"/>
      <c r="AJ107" s="44"/>
      <c r="AK107" s="44"/>
    </row>
    <row r="108" spans="1:37" ht="15">
      <c r="A108" s="963"/>
      <c r="B108" s="256" t="s">
        <v>1264</v>
      </c>
      <c r="C108" s="32">
        <v>54607.205999999998</v>
      </c>
      <c r="D108" s="32">
        <v>39549.599000000002</v>
      </c>
      <c r="E108" s="32">
        <v>52050.248</v>
      </c>
      <c r="F108" s="32">
        <v>55616.271999999997</v>
      </c>
      <c r="G108" s="32">
        <v>57578.349000000002</v>
      </c>
      <c r="H108" s="32">
        <v>60752.436999999998</v>
      </c>
      <c r="I108" s="32">
        <v>54485.855000000003</v>
      </c>
      <c r="J108" s="32">
        <v>56833.908000000003</v>
      </c>
      <c r="K108" s="32">
        <v>37722.584000000003</v>
      </c>
      <c r="L108" s="32">
        <v>62235.182999999997</v>
      </c>
      <c r="M108" s="32">
        <v>55558.491000000002</v>
      </c>
      <c r="N108" s="32">
        <v>44439.271000000001</v>
      </c>
      <c r="O108" s="33">
        <v>631429.40300000005</v>
      </c>
      <c r="P108" s="41"/>
      <c r="Q108" s="254"/>
      <c r="R108" s="44"/>
      <c r="S108" s="44"/>
      <c r="T108" s="44"/>
      <c r="U108" s="44"/>
      <c r="V108" s="44"/>
      <c r="W108" s="44"/>
      <c r="X108" s="44"/>
      <c r="Y108" s="44"/>
      <c r="Z108" s="44"/>
      <c r="AA108" s="44"/>
      <c r="AB108" s="44"/>
      <c r="AC108" s="44"/>
      <c r="AD108" s="44"/>
      <c r="AE108" s="44"/>
      <c r="AF108" s="44"/>
      <c r="AG108" s="44"/>
      <c r="AH108" s="44"/>
      <c r="AI108" s="44"/>
      <c r="AJ108" s="44"/>
      <c r="AK108" s="44"/>
    </row>
    <row r="109" spans="1:37" ht="15">
      <c r="A109" s="963"/>
      <c r="B109" s="256" t="s">
        <v>1083</v>
      </c>
      <c r="C109" s="32">
        <v>0</v>
      </c>
      <c r="D109" s="32">
        <v>0</v>
      </c>
      <c r="E109" s="32">
        <v>0</v>
      </c>
      <c r="F109" s="32">
        <v>0</v>
      </c>
      <c r="G109" s="32">
        <v>0</v>
      </c>
      <c r="H109" s="32">
        <v>0</v>
      </c>
      <c r="I109" s="32">
        <v>0</v>
      </c>
      <c r="J109" s="32">
        <v>0</v>
      </c>
      <c r="K109" s="32">
        <v>0</v>
      </c>
      <c r="L109" s="32">
        <v>0</v>
      </c>
      <c r="M109" s="32">
        <v>0</v>
      </c>
      <c r="N109" s="32">
        <v>0</v>
      </c>
      <c r="O109" s="33">
        <v>0</v>
      </c>
      <c r="P109" s="41"/>
      <c r="Q109" s="254"/>
      <c r="R109" s="44"/>
      <c r="S109" s="44"/>
      <c r="T109" s="44"/>
      <c r="U109" s="44"/>
      <c r="V109" s="44"/>
      <c r="W109" s="44"/>
      <c r="X109" s="44"/>
      <c r="Y109" s="44"/>
      <c r="Z109" s="44"/>
      <c r="AA109" s="44"/>
      <c r="AB109" s="44"/>
      <c r="AC109" s="44"/>
      <c r="AD109" s="44"/>
      <c r="AE109" s="44"/>
      <c r="AF109" s="44"/>
      <c r="AG109" s="44"/>
      <c r="AH109" s="44"/>
      <c r="AI109" s="44"/>
      <c r="AJ109" s="44"/>
      <c r="AK109" s="44"/>
    </row>
    <row r="110" spans="1:37" ht="15">
      <c r="A110" s="963"/>
      <c r="B110" s="256" t="s">
        <v>1084</v>
      </c>
      <c r="C110" s="32">
        <v>0</v>
      </c>
      <c r="D110" s="32">
        <v>0</v>
      </c>
      <c r="E110" s="32">
        <v>0</v>
      </c>
      <c r="F110" s="32">
        <v>0</v>
      </c>
      <c r="G110" s="32">
        <v>0</v>
      </c>
      <c r="H110" s="32">
        <v>0</v>
      </c>
      <c r="I110" s="32">
        <v>0</v>
      </c>
      <c r="J110" s="32">
        <v>0</v>
      </c>
      <c r="K110" s="32">
        <v>0</v>
      </c>
      <c r="L110" s="32">
        <v>0</v>
      </c>
      <c r="M110" s="32">
        <v>0</v>
      </c>
      <c r="N110" s="32">
        <v>0</v>
      </c>
      <c r="O110" s="33">
        <v>0</v>
      </c>
      <c r="P110" s="41"/>
      <c r="Q110" s="254"/>
      <c r="R110" s="44"/>
      <c r="S110" s="44"/>
      <c r="T110" s="44"/>
      <c r="U110" s="44"/>
      <c r="V110" s="44"/>
      <c r="W110" s="44"/>
      <c r="X110" s="44"/>
      <c r="Y110" s="44"/>
      <c r="Z110" s="44"/>
      <c r="AA110" s="44"/>
      <c r="AB110" s="44"/>
      <c r="AC110" s="44"/>
      <c r="AD110" s="44"/>
      <c r="AE110" s="44"/>
      <c r="AF110" s="44"/>
      <c r="AG110" s="44"/>
      <c r="AH110" s="44"/>
      <c r="AI110" s="44"/>
      <c r="AJ110" s="44"/>
      <c r="AK110" s="44"/>
    </row>
    <row r="111" spans="1:37" ht="15">
      <c r="A111" s="963"/>
      <c r="B111" s="256" t="s">
        <v>1085</v>
      </c>
      <c r="C111" s="32">
        <v>12602.644</v>
      </c>
      <c r="D111" s="32">
        <v>9651.0949999999993</v>
      </c>
      <c r="E111" s="32">
        <v>12322.427</v>
      </c>
      <c r="F111" s="32">
        <v>13899.050999999999</v>
      </c>
      <c r="G111" s="32">
        <v>13882.148999999999</v>
      </c>
      <c r="H111" s="32">
        <v>13728.665000000001</v>
      </c>
      <c r="I111" s="32">
        <v>12507.805</v>
      </c>
      <c r="J111" s="32">
        <v>13819.817999999999</v>
      </c>
      <c r="K111" s="32">
        <v>11161.04</v>
      </c>
      <c r="L111" s="32">
        <v>16162.563</v>
      </c>
      <c r="M111" s="32">
        <v>13066.254000000001</v>
      </c>
      <c r="N111" s="32">
        <v>13199.25</v>
      </c>
      <c r="O111" s="33">
        <v>156002.761</v>
      </c>
      <c r="P111" s="41"/>
      <c r="Q111" s="254"/>
      <c r="R111" s="44"/>
      <c r="S111" s="44"/>
      <c r="T111" s="44"/>
      <c r="U111" s="44"/>
      <c r="V111" s="44"/>
      <c r="W111" s="44"/>
      <c r="X111" s="44"/>
      <c r="Y111" s="44"/>
      <c r="Z111" s="44"/>
      <c r="AA111" s="44"/>
      <c r="AB111" s="44"/>
      <c r="AC111" s="44"/>
      <c r="AD111" s="44"/>
      <c r="AE111" s="44"/>
      <c r="AF111" s="44"/>
      <c r="AG111" s="44"/>
      <c r="AH111" s="44"/>
      <c r="AI111" s="44"/>
      <c r="AJ111" s="44"/>
      <c r="AK111" s="44"/>
    </row>
    <row r="112" spans="1:37" ht="6" customHeight="1">
      <c r="A112" s="963"/>
      <c r="B112" s="256"/>
      <c r="C112" s="32"/>
      <c r="D112" s="32"/>
      <c r="E112" s="32"/>
      <c r="F112" s="32"/>
      <c r="G112" s="32"/>
      <c r="H112" s="32"/>
      <c r="I112" s="32"/>
      <c r="J112" s="32"/>
      <c r="K112" s="32"/>
      <c r="L112" s="32"/>
      <c r="M112" s="32"/>
      <c r="N112" s="32"/>
      <c r="O112" s="33"/>
      <c r="P112" s="41"/>
      <c r="Q112" s="254"/>
      <c r="R112" s="44"/>
      <c r="S112" s="44"/>
      <c r="T112" s="44"/>
      <c r="U112" s="44"/>
      <c r="V112" s="44"/>
      <c r="W112" s="44"/>
      <c r="X112" s="44"/>
      <c r="Y112" s="44"/>
      <c r="Z112" s="44"/>
      <c r="AA112" s="44"/>
      <c r="AB112" s="44"/>
      <c r="AC112" s="44"/>
      <c r="AD112" s="44"/>
      <c r="AE112" s="44"/>
      <c r="AF112" s="44"/>
      <c r="AG112" s="44"/>
      <c r="AH112" s="44"/>
      <c r="AI112" s="44"/>
      <c r="AJ112" s="44"/>
      <c r="AK112" s="44"/>
    </row>
    <row r="113" spans="1:37" ht="15">
      <c r="A113" s="963"/>
      <c r="B113" s="251" t="s">
        <v>1086</v>
      </c>
      <c r="C113" s="352">
        <v>882109.87800000003</v>
      </c>
      <c r="D113" s="352">
        <v>674229.74600000004</v>
      </c>
      <c r="E113" s="352">
        <v>836160.32799999998</v>
      </c>
      <c r="F113" s="352">
        <v>850689.38600000006</v>
      </c>
      <c r="G113" s="352">
        <v>877167.88800000004</v>
      </c>
      <c r="H113" s="352">
        <v>836455.52300000004</v>
      </c>
      <c r="I113" s="352">
        <v>852975.33700000006</v>
      </c>
      <c r="J113" s="352">
        <v>934717.42599999998</v>
      </c>
      <c r="K113" s="352">
        <v>664655.54700000002</v>
      </c>
      <c r="L113" s="352">
        <v>912608.32799999998</v>
      </c>
      <c r="M113" s="352">
        <v>838264.81599999999</v>
      </c>
      <c r="N113" s="352">
        <v>787510.00699999998</v>
      </c>
      <c r="O113" s="350">
        <v>9947544.2100000009</v>
      </c>
      <c r="P113" s="327"/>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row>
    <row r="114" spans="1:37" ht="15">
      <c r="A114" s="963"/>
      <c r="B114" s="256" t="s">
        <v>1087</v>
      </c>
      <c r="C114" s="32">
        <v>33621.987000000001</v>
      </c>
      <c r="D114" s="32">
        <v>22336.197</v>
      </c>
      <c r="E114" s="32">
        <v>26088.879000000001</v>
      </c>
      <c r="F114" s="32">
        <v>28176.171999999999</v>
      </c>
      <c r="G114" s="32">
        <v>31208.344000000001</v>
      </c>
      <c r="H114" s="32">
        <v>33642.120999999999</v>
      </c>
      <c r="I114" s="32">
        <v>39391.250999999997</v>
      </c>
      <c r="J114" s="32">
        <v>36205.908000000003</v>
      </c>
      <c r="K114" s="32">
        <v>24699.356</v>
      </c>
      <c r="L114" s="32">
        <v>31918.435000000001</v>
      </c>
      <c r="M114" s="32">
        <v>28115.921999999999</v>
      </c>
      <c r="N114" s="32">
        <v>30025.734</v>
      </c>
      <c r="O114" s="33">
        <v>365430.30599999998</v>
      </c>
      <c r="P114" s="41"/>
      <c r="Q114" s="254"/>
      <c r="R114" s="44"/>
      <c r="S114" s="44"/>
      <c r="T114" s="44"/>
      <c r="U114" s="44"/>
      <c r="V114" s="44"/>
      <c r="W114" s="44"/>
      <c r="X114" s="44"/>
      <c r="Y114" s="44"/>
      <c r="Z114" s="44"/>
      <c r="AA114" s="44"/>
      <c r="AB114" s="44"/>
      <c r="AC114" s="44"/>
      <c r="AD114" s="44"/>
      <c r="AE114" s="44"/>
      <c r="AF114" s="44"/>
      <c r="AG114" s="44"/>
      <c r="AH114" s="44"/>
      <c r="AI114" s="44"/>
      <c r="AJ114" s="44"/>
      <c r="AK114" s="44"/>
    </row>
    <row r="115" spans="1:37" ht="15">
      <c r="A115" s="963"/>
      <c r="B115" s="256" t="s">
        <v>1088</v>
      </c>
      <c r="C115" s="32">
        <v>181261.11799999999</v>
      </c>
      <c r="D115" s="32">
        <v>131626.06299999999</v>
      </c>
      <c r="E115" s="32">
        <v>181490.492</v>
      </c>
      <c r="F115" s="32">
        <v>167946.10699999999</v>
      </c>
      <c r="G115" s="32">
        <v>192720.549</v>
      </c>
      <c r="H115" s="32">
        <v>187655.25200000001</v>
      </c>
      <c r="I115" s="32">
        <v>205035.916</v>
      </c>
      <c r="J115" s="32">
        <v>219116.16099999999</v>
      </c>
      <c r="K115" s="32">
        <v>155802.67000000001</v>
      </c>
      <c r="L115" s="32">
        <v>236186.163</v>
      </c>
      <c r="M115" s="32">
        <v>191624.533</v>
      </c>
      <c r="N115" s="32">
        <v>169381.008</v>
      </c>
      <c r="O115" s="33">
        <v>2219846.0320000001</v>
      </c>
      <c r="P115" s="41"/>
      <c r="Q115" s="254"/>
      <c r="R115" s="44"/>
      <c r="S115" s="44"/>
      <c r="T115" s="44"/>
      <c r="U115" s="44"/>
      <c r="V115" s="44"/>
      <c r="W115" s="44"/>
      <c r="X115" s="44"/>
      <c r="Y115" s="44"/>
      <c r="Z115" s="44"/>
      <c r="AA115" s="44"/>
      <c r="AB115" s="44"/>
      <c r="AC115" s="44"/>
      <c r="AD115" s="44"/>
      <c r="AE115" s="44"/>
      <c r="AF115" s="44"/>
      <c r="AG115" s="44"/>
      <c r="AH115" s="44"/>
      <c r="AI115" s="44"/>
      <c r="AJ115" s="44"/>
      <c r="AK115" s="44"/>
    </row>
    <row r="116" spans="1:37" ht="15">
      <c r="A116" s="963"/>
      <c r="B116" s="256" t="s">
        <v>1089</v>
      </c>
      <c r="C116" s="32">
        <v>35889.482000000004</v>
      </c>
      <c r="D116" s="32">
        <v>30242.027999999998</v>
      </c>
      <c r="E116" s="32">
        <v>32698.897000000001</v>
      </c>
      <c r="F116" s="32">
        <v>33927.864000000001</v>
      </c>
      <c r="G116" s="32">
        <v>32454.793000000001</v>
      </c>
      <c r="H116" s="32">
        <v>30122.15</v>
      </c>
      <c r="I116" s="32">
        <v>28629.170999999998</v>
      </c>
      <c r="J116" s="32">
        <v>31865.69</v>
      </c>
      <c r="K116" s="32">
        <v>22145.554</v>
      </c>
      <c r="L116" s="32">
        <v>32987.864999999998</v>
      </c>
      <c r="M116" s="32">
        <v>32250.556</v>
      </c>
      <c r="N116" s="32">
        <v>31361.023000000001</v>
      </c>
      <c r="O116" s="33">
        <v>374575.07299999997</v>
      </c>
      <c r="P116" s="41"/>
      <c r="Q116" s="254"/>
      <c r="R116" s="44"/>
      <c r="S116" s="44"/>
      <c r="T116" s="44"/>
      <c r="U116" s="44"/>
      <c r="V116" s="44"/>
      <c r="W116" s="44"/>
      <c r="X116" s="44"/>
      <c r="Y116" s="44"/>
      <c r="Z116" s="44"/>
      <c r="AA116" s="44"/>
      <c r="AB116" s="44"/>
      <c r="AC116" s="44"/>
      <c r="AD116" s="44"/>
      <c r="AE116" s="44"/>
      <c r="AF116" s="44"/>
      <c r="AG116" s="44"/>
      <c r="AH116" s="44"/>
      <c r="AI116" s="44"/>
      <c r="AJ116" s="44"/>
      <c r="AK116" s="44"/>
    </row>
    <row r="117" spans="1:37" ht="15">
      <c r="A117" s="963"/>
      <c r="B117" s="256" t="s">
        <v>1090</v>
      </c>
      <c r="C117" s="32">
        <v>11019.755999999999</v>
      </c>
      <c r="D117" s="32">
        <v>10979.925999999999</v>
      </c>
      <c r="E117" s="32">
        <v>15228.218000000001</v>
      </c>
      <c r="F117" s="32">
        <v>12403.971</v>
      </c>
      <c r="G117" s="32">
        <v>15331.929</v>
      </c>
      <c r="H117" s="32">
        <v>13021.338</v>
      </c>
      <c r="I117" s="32">
        <v>13614.913</v>
      </c>
      <c r="J117" s="32">
        <v>11615.54</v>
      </c>
      <c r="K117" s="32">
        <v>11608.538</v>
      </c>
      <c r="L117" s="32">
        <v>7869.43</v>
      </c>
      <c r="M117" s="32">
        <v>12533.681</v>
      </c>
      <c r="N117" s="32">
        <v>8866.6530000000002</v>
      </c>
      <c r="O117" s="33">
        <v>144093.89300000001</v>
      </c>
      <c r="P117" s="41"/>
      <c r="Q117" s="254"/>
      <c r="R117" s="44"/>
      <c r="S117" s="44"/>
      <c r="T117" s="44"/>
      <c r="U117" s="44"/>
      <c r="V117" s="44"/>
      <c r="W117" s="44"/>
      <c r="X117" s="44"/>
      <c r="Y117" s="44"/>
      <c r="Z117" s="44"/>
      <c r="AA117" s="44"/>
      <c r="AB117" s="44"/>
      <c r="AC117" s="44"/>
      <c r="AD117" s="44"/>
      <c r="AE117" s="44"/>
      <c r="AF117" s="44"/>
      <c r="AG117" s="44"/>
      <c r="AH117" s="44"/>
      <c r="AI117" s="44"/>
      <c r="AJ117" s="44"/>
      <c r="AK117" s="44"/>
    </row>
    <row r="118" spans="1:37" ht="15">
      <c r="A118" s="963"/>
      <c r="B118" s="256" t="s">
        <v>1091</v>
      </c>
      <c r="C118" s="32">
        <v>18160.189999999999</v>
      </c>
      <c r="D118" s="32">
        <v>16601.858</v>
      </c>
      <c r="E118" s="32">
        <v>17786.453000000001</v>
      </c>
      <c r="F118" s="32">
        <v>19902.63</v>
      </c>
      <c r="G118" s="32">
        <v>12880.745999999999</v>
      </c>
      <c r="H118" s="32">
        <v>11491.276</v>
      </c>
      <c r="I118" s="32">
        <v>19718.004000000001</v>
      </c>
      <c r="J118" s="32">
        <v>16488.307000000001</v>
      </c>
      <c r="K118" s="32">
        <v>9764.393</v>
      </c>
      <c r="L118" s="32">
        <v>15788.25</v>
      </c>
      <c r="M118" s="32">
        <v>14473.576999999999</v>
      </c>
      <c r="N118" s="32">
        <v>17195.296999999999</v>
      </c>
      <c r="O118" s="33">
        <v>190250.981</v>
      </c>
      <c r="P118" s="41"/>
      <c r="Q118" s="254"/>
      <c r="R118" s="44"/>
      <c r="S118" s="44"/>
      <c r="T118" s="44"/>
      <c r="U118" s="44"/>
      <c r="V118" s="44"/>
      <c r="W118" s="44"/>
      <c r="X118" s="44"/>
      <c r="Y118" s="44"/>
      <c r="Z118" s="44"/>
      <c r="AA118" s="44"/>
      <c r="AB118" s="44"/>
      <c r="AC118" s="44"/>
      <c r="AD118" s="44"/>
      <c r="AE118" s="44"/>
      <c r="AF118" s="44"/>
      <c r="AG118" s="44"/>
      <c r="AH118" s="44"/>
      <c r="AI118" s="44"/>
      <c r="AJ118" s="44"/>
      <c r="AK118" s="44"/>
    </row>
    <row r="119" spans="1:37" ht="15">
      <c r="A119" s="963"/>
      <c r="B119" s="256" t="s">
        <v>1092</v>
      </c>
      <c r="C119" s="32">
        <v>167486.95499999999</v>
      </c>
      <c r="D119" s="32">
        <v>126595.132</v>
      </c>
      <c r="E119" s="32">
        <v>165047.21400000001</v>
      </c>
      <c r="F119" s="32">
        <v>152392.83799999999</v>
      </c>
      <c r="G119" s="32">
        <v>156545.342</v>
      </c>
      <c r="H119" s="32">
        <v>143609.51699999999</v>
      </c>
      <c r="I119" s="32">
        <v>145657.122</v>
      </c>
      <c r="J119" s="32">
        <v>168335.603</v>
      </c>
      <c r="K119" s="32">
        <v>112101.18399999999</v>
      </c>
      <c r="L119" s="32">
        <v>169651.375</v>
      </c>
      <c r="M119" s="32">
        <v>153762.728</v>
      </c>
      <c r="N119" s="32">
        <v>143516.45600000001</v>
      </c>
      <c r="O119" s="33">
        <v>1804701.466</v>
      </c>
      <c r="P119" s="41"/>
      <c r="Q119" s="254"/>
      <c r="R119" s="44"/>
      <c r="S119" s="44"/>
      <c r="T119" s="44"/>
      <c r="U119" s="44"/>
      <c r="V119" s="44"/>
      <c r="W119" s="44"/>
      <c r="X119" s="44"/>
      <c r="Y119" s="44"/>
      <c r="Z119" s="44"/>
      <c r="AA119" s="44"/>
      <c r="AB119" s="44"/>
      <c r="AC119" s="44"/>
      <c r="AD119" s="44"/>
      <c r="AE119" s="44"/>
      <c r="AF119" s="44"/>
      <c r="AG119" s="44"/>
      <c r="AH119" s="44"/>
      <c r="AI119" s="44"/>
      <c r="AJ119" s="44"/>
      <c r="AK119" s="44"/>
    </row>
    <row r="120" spans="1:37" ht="15">
      <c r="A120" s="963"/>
      <c r="B120" s="256" t="s">
        <v>1093</v>
      </c>
      <c r="C120" s="32">
        <v>44178.544000000002</v>
      </c>
      <c r="D120" s="32">
        <v>32737.241000000002</v>
      </c>
      <c r="E120" s="32">
        <v>32539.454000000002</v>
      </c>
      <c r="F120" s="32">
        <v>39708.762000000002</v>
      </c>
      <c r="G120" s="32">
        <v>42282.283000000003</v>
      </c>
      <c r="H120" s="32">
        <v>41387.572</v>
      </c>
      <c r="I120" s="32">
        <v>40742.86</v>
      </c>
      <c r="J120" s="32">
        <v>49990.536</v>
      </c>
      <c r="K120" s="32">
        <v>31355.825000000001</v>
      </c>
      <c r="L120" s="32">
        <v>34075.474000000002</v>
      </c>
      <c r="M120" s="32">
        <v>34078.870999999999</v>
      </c>
      <c r="N120" s="32">
        <v>34110.46</v>
      </c>
      <c r="O120" s="33">
        <v>457187.88199999998</v>
      </c>
      <c r="P120" s="41"/>
      <c r="Q120" s="254"/>
      <c r="R120" s="44"/>
      <c r="S120" s="44"/>
      <c r="T120" s="44"/>
      <c r="U120" s="44"/>
      <c r="V120" s="44"/>
      <c r="W120" s="44"/>
      <c r="X120" s="44"/>
      <c r="Y120" s="44"/>
      <c r="Z120" s="44"/>
      <c r="AA120" s="44"/>
      <c r="AB120" s="44"/>
      <c r="AC120" s="44"/>
      <c r="AD120" s="44"/>
      <c r="AE120" s="44"/>
      <c r="AF120" s="44"/>
      <c r="AG120" s="44"/>
      <c r="AH120" s="44"/>
      <c r="AI120" s="44"/>
      <c r="AJ120" s="44"/>
      <c r="AK120" s="44"/>
    </row>
    <row r="121" spans="1:37" ht="15">
      <c r="A121" s="963"/>
      <c r="B121" s="256" t="s">
        <v>1094</v>
      </c>
      <c r="C121" s="32">
        <v>5099.6059999999998</v>
      </c>
      <c r="D121" s="32">
        <v>5174.5820000000003</v>
      </c>
      <c r="E121" s="32">
        <v>2751.1030000000001</v>
      </c>
      <c r="F121" s="32">
        <v>6895.99</v>
      </c>
      <c r="G121" s="32">
        <v>1806.12</v>
      </c>
      <c r="H121" s="32">
        <v>4374.47</v>
      </c>
      <c r="I121" s="32">
        <v>5209.3429999999998</v>
      </c>
      <c r="J121" s="32">
        <v>2968.8090000000002</v>
      </c>
      <c r="K121" s="32">
        <v>3040.6280000000002</v>
      </c>
      <c r="L121" s="32">
        <v>3888.1529999999998</v>
      </c>
      <c r="M121" s="32">
        <v>2090.1750000000002</v>
      </c>
      <c r="N121" s="32">
        <v>4579.3159999999998</v>
      </c>
      <c r="O121" s="33">
        <v>47878.294999999998</v>
      </c>
      <c r="P121" s="41"/>
      <c r="Q121" s="254"/>
      <c r="R121" s="44"/>
      <c r="S121" s="44"/>
      <c r="T121" s="44"/>
      <c r="U121" s="44"/>
      <c r="V121" s="44"/>
      <c r="W121" s="44"/>
      <c r="X121" s="44"/>
      <c r="Y121" s="44"/>
      <c r="Z121" s="44"/>
      <c r="AA121" s="44"/>
      <c r="AB121" s="44"/>
      <c r="AC121" s="44"/>
      <c r="AD121" s="44"/>
      <c r="AE121" s="44"/>
      <c r="AF121" s="44"/>
      <c r="AG121" s="44"/>
      <c r="AH121" s="44"/>
      <c r="AI121" s="44"/>
      <c r="AJ121" s="44"/>
      <c r="AK121" s="44"/>
    </row>
    <row r="122" spans="1:37" ht="15">
      <c r="A122" s="963"/>
      <c r="B122" s="256" t="s">
        <v>1095</v>
      </c>
      <c r="C122" s="32">
        <v>102057.34699999999</v>
      </c>
      <c r="D122" s="32">
        <v>79674.259000000005</v>
      </c>
      <c r="E122" s="32">
        <v>92822.976999999999</v>
      </c>
      <c r="F122" s="32">
        <v>98894.64</v>
      </c>
      <c r="G122" s="32">
        <v>111952.69</v>
      </c>
      <c r="H122" s="32">
        <v>94904.198000000004</v>
      </c>
      <c r="I122" s="32">
        <v>90094.31</v>
      </c>
      <c r="J122" s="32">
        <v>103996.83100000001</v>
      </c>
      <c r="K122" s="32">
        <v>77091.187999999995</v>
      </c>
      <c r="L122" s="32">
        <v>101190.636</v>
      </c>
      <c r="M122" s="32">
        <v>90495.857999999993</v>
      </c>
      <c r="N122" s="32">
        <v>92068.384999999995</v>
      </c>
      <c r="O122" s="33">
        <v>1135243.3189999999</v>
      </c>
      <c r="P122" s="41"/>
      <c r="Q122" s="254"/>
      <c r="R122" s="44"/>
      <c r="S122" s="44"/>
      <c r="T122" s="44"/>
      <c r="U122" s="44"/>
      <c r="V122" s="44"/>
      <c r="W122" s="44"/>
      <c r="X122" s="44"/>
      <c r="Y122" s="44"/>
      <c r="Z122" s="44"/>
      <c r="AA122" s="44"/>
      <c r="AB122" s="44"/>
      <c r="AC122" s="44"/>
      <c r="AD122" s="44"/>
      <c r="AE122" s="44"/>
      <c r="AF122" s="44"/>
      <c r="AG122" s="44"/>
      <c r="AH122" s="44"/>
      <c r="AI122" s="44"/>
      <c r="AJ122" s="44"/>
      <c r="AK122" s="44"/>
    </row>
    <row r="123" spans="1:37" ht="15">
      <c r="A123" s="963"/>
      <c r="B123" s="256" t="s">
        <v>1096</v>
      </c>
      <c r="C123" s="32">
        <v>18669.175999999999</v>
      </c>
      <c r="D123" s="32">
        <v>16135.403</v>
      </c>
      <c r="E123" s="32">
        <v>20249.995999999999</v>
      </c>
      <c r="F123" s="32">
        <v>21992.79</v>
      </c>
      <c r="G123" s="32">
        <v>22903.968000000001</v>
      </c>
      <c r="H123" s="32">
        <v>20233.844000000001</v>
      </c>
      <c r="I123" s="32">
        <v>19459.758999999998</v>
      </c>
      <c r="J123" s="32">
        <v>21157.595000000001</v>
      </c>
      <c r="K123" s="32">
        <v>12458.111999999999</v>
      </c>
      <c r="L123" s="32">
        <v>16452.775000000001</v>
      </c>
      <c r="M123" s="32">
        <v>18374.267</v>
      </c>
      <c r="N123" s="32">
        <v>20459.335999999999</v>
      </c>
      <c r="O123" s="33">
        <v>228547.02100000001</v>
      </c>
      <c r="P123" s="41"/>
      <c r="Q123" s="254"/>
      <c r="R123" s="44"/>
      <c r="S123" s="44"/>
      <c r="T123" s="44"/>
      <c r="U123" s="44"/>
      <c r="V123" s="44"/>
      <c r="W123" s="44"/>
      <c r="X123" s="44"/>
      <c r="Y123" s="44"/>
      <c r="Z123" s="44"/>
      <c r="AA123" s="44"/>
      <c r="AB123" s="44"/>
      <c r="AC123" s="44"/>
      <c r="AD123" s="44"/>
      <c r="AE123" s="44"/>
      <c r="AF123" s="44"/>
      <c r="AG123" s="44"/>
      <c r="AH123" s="44"/>
      <c r="AI123" s="44"/>
      <c r="AJ123" s="44"/>
      <c r="AK123" s="44"/>
    </row>
    <row r="124" spans="1:37" ht="15">
      <c r="A124" s="963"/>
      <c r="B124" s="256" t="s">
        <v>1097</v>
      </c>
      <c r="C124" s="32">
        <v>170537.18</v>
      </c>
      <c r="D124" s="32">
        <v>127841.967</v>
      </c>
      <c r="E124" s="32">
        <v>157066.25899999999</v>
      </c>
      <c r="F124" s="32">
        <v>170933.56</v>
      </c>
      <c r="G124" s="32">
        <v>164516.451</v>
      </c>
      <c r="H124" s="32">
        <v>159178.035</v>
      </c>
      <c r="I124" s="32">
        <v>151535.43900000001</v>
      </c>
      <c r="J124" s="32">
        <v>174134.04800000001</v>
      </c>
      <c r="K124" s="32">
        <v>119358.52</v>
      </c>
      <c r="L124" s="32">
        <v>156649.26199999999</v>
      </c>
      <c r="M124" s="32">
        <v>169785.07</v>
      </c>
      <c r="N124" s="32">
        <v>151478.86499999999</v>
      </c>
      <c r="O124" s="33">
        <v>1873014.656</v>
      </c>
      <c r="P124" s="41"/>
      <c r="Q124" s="254"/>
      <c r="R124" s="44"/>
      <c r="S124" s="44"/>
      <c r="T124" s="44"/>
      <c r="U124" s="44"/>
      <c r="V124" s="44"/>
      <c r="W124" s="44"/>
      <c r="X124" s="44"/>
      <c r="Y124" s="44"/>
      <c r="Z124" s="44"/>
      <c r="AA124" s="44"/>
      <c r="AB124" s="44"/>
      <c r="AC124" s="44"/>
      <c r="AD124" s="44"/>
      <c r="AE124" s="44"/>
      <c r="AF124" s="44"/>
      <c r="AG124" s="44"/>
      <c r="AH124" s="44"/>
      <c r="AI124" s="44"/>
      <c r="AJ124" s="44"/>
      <c r="AK124" s="44"/>
    </row>
    <row r="125" spans="1:37" ht="15">
      <c r="A125" s="963"/>
      <c r="B125" s="256" t="s">
        <v>1098</v>
      </c>
      <c r="C125" s="32">
        <v>521.83399999999995</v>
      </c>
      <c r="D125" s="32">
        <v>236.89</v>
      </c>
      <c r="E125" s="32">
        <v>454.50099999999998</v>
      </c>
      <c r="F125" s="32">
        <v>641.56299999999999</v>
      </c>
      <c r="G125" s="32">
        <v>972.01700000000005</v>
      </c>
      <c r="H125" s="32">
        <v>364.1</v>
      </c>
      <c r="I125" s="32">
        <v>1090.6120000000001</v>
      </c>
      <c r="J125" s="32">
        <v>376.11099999999999</v>
      </c>
      <c r="K125" s="32">
        <v>0</v>
      </c>
      <c r="L125" s="32">
        <v>347.30799999999999</v>
      </c>
      <c r="M125" s="32">
        <v>443.38799999999998</v>
      </c>
      <c r="N125" s="32">
        <v>317.37</v>
      </c>
      <c r="O125" s="33">
        <v>5765.6940000000004</v>
      </c>
      <c r="P125" s="41"/>
      <c r="Q125" s="254"/>
      <c r="R125" s="44"/>
      <c r="S125" s="44"/>
      <c r="T125" s="44"/>
      <c r="U125" s="44"/>
      <c r="V125" s="44"/>
      <c r="W125" s="44"/>
      <c r="X125" s="44"/>
      <c r="Y125" s="44"/>
      <c r="Z125" s="44"/>
      <c r="AA125" s="44"/>
      <c r="AB125" s="44"/>
      <c r="AC125" s="44"/>
      <c r="AD125" s="44"/>
      <c r="AE125" s="44"/>
      <c r="AF125" s="44"/>
      <c r="AG125" s="44"/>
      <c r="AH125" s="44"/>
      <c r="AI125" s="44"/>
      <c r="AJ125" s="44"/>
      <c r="AK125" s="44"/>
    </row>
    <row r="126" spans="1:37" ht="15">
      <c r="A126" s="963"/>
      <c r="B126" s="256" t="s">
        <v>1099</v>
      </c>
      <c r="C126" s="32">
        <v>0</v>
      </c>
      <c r="D126" s="32">
        <v>0</v>
      </c>
      <c r="E126" s="32">
        <v>0</v>
      </c>
      <c r="F126" s="32">
        <v>0</v>
      </c>
      <c r="G126" s="32">
        <v>0</v>
      </c>
      <c r="H126" s="32">
        <v>0</v>
      </c>
      <c r="I126" s="32">
        <v>0</v>
      </c>
      <c r="J126" s="32">
        <v>0</v>
      </c>
      <c r="K126" s="32">
        <v>0</v>
      </c>
      <c r="L126" s="32">
        <v>0</v>
      </c>
      <c r="M126" s="32">
        <v>0</v>
      </c>
      <c r="N126" s="32">
        <v>0</v>
      </c>
      <c r="O126" s="33">
        <v>0</v>
      </c>
      <c r="P126" s="41"/>
      <c r="Q126" s="254"/>
      <c r="R126" s="44"/>
      <c r="S126" s="44"/>
      <c r="T126" s="44"/>
      <c r="U126" s="44"/>
      <c r="V126" s="44"/>
      <c r="W126" s="44"/>
      <c r="X126" s="44"/>
      <c r="Y126" s="44"/>
      <c r="Z126" s="44"/>
      <c r="AA126" s="44"/>
      <c r="AB126" s="44"/>
      <c r="AC126" s="44"/>
      <c r="AD126" s="44"/>
      <c r="AE126" s="44"/>
      <c r="AF126" s="44"/>
      <c r="AG126" s="44"/>
      <c r="AH126" s="44"/>
      <c r="AI126" s="44"/>
      <c r="AJ126" s="44"/>
      <c r="AK126" s="44"/>
    </row>
    <row r="127" spans="1:37" ht="15">
      <c r="A127" s="963"/>
      <c r="B127" s="256" t="s">
        <v>1100</v>
      </c>
      <c r="C127" s="32">
        <v>0</v>
      </c>
      <c r="D127" s="32">
        <v>0</v>
      </c>
      <c r="E127" s="32">
        <v>0</v>
      </c>
      <c r="F127" s="32">
        <v>0</v>
      </c>
      <c r="G127" s="32">
        <v>0</v>
      </c>
      <c r="H127" s="32">
        <v>0</v>
      </c>
      <c r="I127" s="32">
        <v>0</v>
      </c>
      <c r="J127" s="32">
        <v>0</v>
      </c>
      <c r="K127" s="32">
        <v>0</v>
      </c>
      <c r="L127" s="32">
        <v>0</v>
      </c>
      <c r="M127" s="32">
        <v>0</v>
      </c>
      <c r="N127" s="32">
        <v>0</v>
      </c>
      <c r="O127" s="33">
        <v>0</v>
      </c>
      <c r="P127" s="41"/>
      <c r="Q127" s="254"/>
      <c r="R127" s="44"/>
      <c r="S127" s="44"/>
      <c r="T127" s="44"/>
      <c r="U127" s="44"/>
      <c r="V127" s="44"/>
      <c r="W127" s="44"/>
      <c r="X127" s="44"/>
      <c r="Y127" s="44"/>
      <c r="Z127" s="44"/>
      <c r="AA127" s="44"/>
      <c r="AB127" s="44"/>
      <c r="AC127" s="44"/>
      <c r="AD127" s="44"/>
      <c r="AE127" s="44"/>
      <c r="AF127" s="44"/>
      <c r="AG127" s="44"/>
      <c r="AH127" s="44"/>
      <c r="AI127" s="44"/>
      <c r="AJ127" s="44"/>
      <c r="AK127" s="44"/>
    </row>
    <row r="128" spans="1:37" ht="15">
      <c r="A128" s="963"/>
      <c r="B128" s="256" t="s">
        <v>1101</v>
      </c>
      <c r="C128" s="32">
        <v>93606.702999999994</v>
      </c>
      <c r="D128" s="32">
        <v>74048.2</v>
      </c>
      <c r="E128" s="32">
        <v>91935.884999999995</v>
      </c>
      <c r="F128" s="32">
        <v>96872.498999999996</v>
      </c>
      <c r="G128" s="32">
        <v>91592.656000000003</v>
      </c>
      <c r="H128" s="32">
        <v>96471.65</v>
      </c>
      <c r="I128" s="32">
        <v>92796.637000000002</v>
      </c>
      <c r="J128" s="32">
        <v>98466.286999999997</v>
      </c>
      <c r="K128" s="32">
        <v>85229.578999999998</v>
      </c>
      <c r="L128" s="32">
        <v>105603.202</v>
      </c>
      <c r="M128" s="32">
        <v>90236.19</v>
      </c>
      <c r="N128" s="32">
        <v>84150.104000000007</v>
      </c>
      <c r="O128" s="33">
        <v>1101009.5919999999</v>
      </c>
      <c r="P128" s="41"/>
      <c r="Q128" s="254"/>
      <c r="R128" s="44"/>
      <c r="S128" s="44"/>
      <c r="T128" s="44"/>
      <c r="U128" s="44"/>
      <c r="V128" s="44"/>
      <c r="W128" s="44"/>
      <c r="X128" s="44"/>
      <c r="Y128" s="44"/>
      <c r="Z128" s="44"/>
      <c r="AA128" s="44"/>
      <c r="AB128" s="44"/>
      <c r="AC128" s="44"/>
      <c r="AD128" s="44"/>
      <c r="AE128" s="44"/>
      <c r="AF128" s="44"/>
      <c r="AG128" s="44"/>
      <c r="AH128" s="44"/>
      <c r="AI128" s="44"/>
      <c r="AJ128" s="44"/>
      <c r="AK128" s="44"/>
    </row>
    <row r="129" spans="1:37" ht="13.5" customHeight="1">
      <c r="A129" s="963"/>
      <c r="B129" s="256"/>
      <c r="C129" s="864">
        <v>151177.12</v>
      </c>
      <c r="D129" s="864">
        <v>133907.12</v>
      </c>
      <c r="E129" s="864">
        <v>141263.10999999999</v>
      </c>
      <c r="F129" s="864">
        <v>153987.42000000001</v>
      </c>
      <c r="G129" s="864">
        <v>155956</v>
      </c>
      <c r="H129" s="864">
        <v>148346.46</v>
      </c>
      <c r="I129" s="864">
        <v>142176.85999999999</v>
      </c>
      <c r="J129" s="864">
        <v>153628.32</v>
      </c>
      <c r="K129" s="864">
        <v>144709.97</v>
      </c>
      <c r="L129" s="864">
        <v>144277.44</v>
      </c>
      <c r="M129" s="864">
        <v>148298.46</v>
      </c>
      <c r="N129" s="864">
        <v>140696.98000000001</v>
      </c>
      <c r="O129" s="865">
        <v>1758425.26</v>
      </c>
      <c r="P129" s="41"/>
      <c r="Q129" s="254"/>
      <c r="R129" s="44"/>
      <c r="S129" s="44"/>
      <c r="T129" s="44"/>
      <c r="U129" s="44"/>
      <c r="V129" s="44"/>
      <c r="W129" s="44"/>
      <c r="X129" s="44"/>
      <c r="Y129" s="44"/>
      <c r="Z129" s="44"/>
      <c r="AA129" s="44"/>
      <c r="AB129" s="44"/>
      <c r="AC129" s="44"/>
      <c r="AD129" s="44"/>
      <c r="AE129" s="44"/>
      <c r="AF129" s="44"/>
      <c r="AG129" s="44"/>
      <c r="AH129" s="44"/>
      <c r="AI129" s="44"/>
      <c r="AJ129" s="44"/>
      <c r="AK129" s="44"/>
    </row>
    <row r="130" spans="1:37" ht="15">
      <c r="A130" s="963"/>
      <c r="B130" s="251" t="s">
        <v>1102</v>
      </c>
      <c r="C130" s="352">
        <v>32015.37</v>
      </c>
      <c r="D130" s="352">
        <v>24744.82</v>
      </c>
      <c r="E130" s="352">
        <v>30343.08</v>
      </c>
      <c r="F130" s="352">
        <v>29792.16</v>
      </c>
      <c r="G130" s="352">
        <v>30373.200000000001</v>
      </c>
      <c r="H130" s="352">
        <v>31069.32</v>
      </c>
      <c r="I130" s="352">
        <v>27803.08</v>
      </c>
      <c r="J130" s="352">
        <v>31598.62</v>
      </c>
      <c r="K130" s="352">
        <v>25234.73</v>
      </c>
      <c r="L130" s="352">
        <v>35191.230000000003</v>
      </c>
      <c r="M130" s="352">
        <v>30604.080000000002</v>
      </c>
      <c r="N130" s="352">
        <v>28700.28</v>
      </c>
      <c r="O130" s="350">
        <v>357469.97</v>
      </c>
      <c r="P130" s="327"/>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row>
    <row r="131" spans="1:37" ht="15">
      <c r="A131" s="963"/>
      <c r="B131" s="256" t="s">
        <v>1103</v>
      </c>
      <c r="C131" s="32">
        <v>28757.15</v>
      </c>
      <c r="D131" s="32">
        <v>17589.97</v>
      </c>
      <c r="E131" s="32">
        <v>21019.07</v>
      </c>
      <c r="F131" s="32">
        <v>21367.33</v>
      </c>
      <c r="G131" s="32">
        <v>31301.62</v>
      </c>
      <c r="H131" s="32">
        <v>23245.87</v>
      </c>
      <c r="I131" s="32">
        <v>26801.27</v>
      </c>
      <c r="J131" s="32">
        <v>25209.31</v>
      </c>
      <c r="K131" s="32">
        <v>21834.85</v>
      </c>
      <c r="L131" s="32">
        <v>22421.18</v>
      </c>
      <c r="M131" s="32">
        <v>25458.17</v>
      </c>
      <c r="N131" s="32">
        <v>23135.75</v>
      </c>
      <c r="O131" s="33">
        <v>288141.53999999998</v>
      </c>
      <c r="P131" s="41"/>
      <c r="Q131" s="254"/>
      <c r="R131" s="44"/>
      <c r="S131" s="44"/>
      <c r="T131" s="44"/>
      <c r="U131" s="44"/>
      <c r="V131" s="44"/>
      <c r="W131" s="44"/>
      <c r="X131" s="44"/>
      <c r="Y131" s="44"/>
      <c r="Z131" s="44"/>
      <c r="AA131" s="44"/>
      <c r="AB131" s="44"/>
      <c r="AC131" s="44"/>
      <c r="AD131" s="44"/>
      <c r="AE131" s="44"/>
      <c r="AF131" s="44"/>
      <c r="AG131" s="44"/>
      <c r="AH131" s="44"/>
      <c r="AI131" s="44"/>
      <c r="AJ131" s="44"/>
      <c r="AK131" s="44"/>
    </row>
    <row r="132" spans="1:37" ht="15">
      <c r="A132" s="963"/>
      <c r="B132" s="256" t="s">
        <v>1104</v>
      </c>
      <c r="C132" s="32">
        <v>13473.6</v>
      </c>
      <c r="D132" s="32">
        <v>17707.7</v>
      </c>
      <c r="E132" s="32">
        <v>14693.27</v>
      </c>
      <c r="F132" s="32">
        <v>23983.81</v>
      </c>
      <c r="G132" s="32">
        <v>17710.400000000001</v>
      </c>
      <c r="H132" s="32">
        <v>16486.5</v>
      </c>
      <c r="I132" s="32">
        <v>11833.8</v>
      </c>
      <c r="J132" s="32">
        <v>15881.16</v>
      </c>
      <c r="K132" s="32">
        <v>18446.490000000002</v>
      </c>
      <c r="L132" s="32">
        <v>8448.75</v>
      </c>
      <c r="M132" s="32">
        <v>11910.3</v>
      </c>
      <c r="N132" s="32">
        <v>12684</v>
      </c>
      <c r="O132" s="33">
        <v>183259.78</v>
      </c>
      <c r="P132" s="41"/>
      <c r="Q132" s="254"/>
      <c r="R132" s="44"/>
      <c r="S132" s="44"/>
      <c r="T132" s="44"/>
      <c r="U132" s="44"/>
      <c r="V132" s="44"/>
      <c r="W132" s="44"/>
      <c r="X132" s="44"/>
      <c r="Y132" s="44"/>
      <c r="Z132" s="44"/>
      <c r="AA132" s="44"/>
      <c r="AB132" s="44"/>
      <c r="AC132" s="44"/>
      <c r="AD132" s="44"/>
      <c r="AE132" s="44"/>
      <c r="AF132" s="44"/>
      <c r="AG132" s="44"/>
      <c r="AH132" s="44"/>
      <c r="AI132" s="44"/>
      <c r="AJ132" s="44"/>
      <c r="AK132" s="44"/>
    </row>
    <row r="133" spans="1:37" ht="15">
      <c r="A133" s="963"/>
      <c r="B133" s="256" t="s">
        <v>1105</v>
      </c>
      <c r="C133" s="32">
        <v>74322.12</v>
      </c>
      <c r="D133" s="32">
        <v>71599.009999999995</v>
      </c>
      <c r="E133" s="32">
        <v>73517.14</v>
      </c>
      <c r="F133" s="32">
        <v>76171.850000000006</v>
      </c>
      <c r="G133" s="32">
        <v>74590.009999999995</v>
      </c>
      <c r="H133" s="32">
        <v>75628</v>
      </c>
      <c r="I133" s="32">
        <v>73573.05</v>
      </c>
      <c r="J133" s="32">
        <v>77912.899999999994</v>
      </c>
      <c r="K133" s="32">
        <v>77369.05</v>
      </c>
      <c r="L133" s="32">
        <v>75671.8</v>
      </c>
      <c r="M133" s="32">
        <v>77989.55</v>
      </c>
      <c r="N133" s="32">
        <v>74244.649999999994</v>
      </c>
      <c r="O133" s="33">
        <v>902589.13</v>
      </c>
      <c r="P133" s="41"/>
      <c r="Q133" s="254"/>
      <c r="R133" s="44"/>
      <c r="S133" s="44"/>
      <c r="T133" s="44"/>
      <c r="U133" s="44"/>
      <c r="V133" s="44"/>
      <c r="W133" s="44"/>
      <c r="X133" s="44"/>
      <c r="Y133" s="44"/>
      <c r="Z133" s="44"/>
      <c r="AA133" s="44"/>
      <c r="AB133" s="44"/>
      <c r="AC133" s="44"/>
      <c r="AD133" s="44"/>
      <c r="AE133" s="44"/>
      <c r="AF133" s="44"/>
      <c r="AG133" s="44"/>
      <c r="AH133" s="44"/>
      <c r="AI133" s="44"/>
      <c r="AJ133" s="44"/>
      <c r="AK133" s="44"/>
    </row>
    <row r="134" spans="1:37" ht="15">
      <c r="A134" s="963"/>
      <c r="B134" s="256" t="s">
        <v>1262</v>
      </c>
      <c r="C134" s="32">
        <v>1456.65</v>
      </c>
      <c r="D134" s="32">
        <v>1335.83</v>
      </c>
      <c r="E134" s="32">
        <v>723.09</v>
      </c>
      <c r="F134" s="32">
        <v>1379.77</v>
      </c>
      <c r="G134" s="32">
        <v>791.42</v>
      </c>
      <c r="H134" s="32">
        <v>842.82</v>
      </c>
      <c r="I134" s="32">
        <v>1072.3599999999999</v>
      </c>
      <c r="J134" s="32">
        <v>1675.4</v>
      </c>
      <c r="K134" s="32">
        <v>955.19</v>
      </c>
      <c r="L134" s="32">
        <v>1328.08</v>
      </c>
      <c r="M134" s="32">
        <v>1085.45</v>
      </c>
      <c r="N134" s="32">
        <v>750.55</v>
      </c>
      <c r="O134" s="33">
        <v>13396.61</v>
      </c>
      <c r="P134" s="41"/>
      <c r="Q134" s="254"/>
      <c r="R134" s="44"/>
      <c r="S134" s="44"/>
      <c r="T134" s="44"/>
      <c r="U134" s="44"/>
      <c r="V134" s="44"/>
      <c r="W134" s="44"/>
      <c r="X134" s="44"/>
      <c r="Y134" s="44"/>
      <c r="Z134" s="44"/>
      <c r="AA134" s="44"/>
      <c r="AB134" s="44"/>
      <c r="AC134" s="44"/>
      <c r="AD134" s="44"/>
      <c r="AE134" s="44"/>
      <c r="AF134" s="44"/>
      <c r="AG134" s="44"/>
      <c r="AH134" s="44"/>
      <c r="AI134" s="44"/>
      <c r="AJ134" s="44"/>
      <c r="AK134" s="44"/>
    </row>
    <row r="135" spans="1:37" ht="15">
      <c r="A135" s="963"/>
      <c r="B135" s="256" t="s">
        <v>1107</v>
      </c>
      <c r="C135" s="32">
        <v>1152.23</v>
      </c>
      <c r="D135" s="32">
        <v>929.79</v>
      </c>
      <c r="E135" s="32">
        <v>967.46</v>
      </c>
      <c r="F135" s="32">
        <v>1292.5</v>
      </c>
      <c r="G135" s="32">
        <v>1189.3499999999999</v>
      </c>
      <c r="H135" s="32">
        <v>1073.95</v>
      </c>
      <c r="I135" s="32">
        <v>1093.3</v>
      </c>
      <c r="J135" s="32">
        <v>1350.93</v>
      </c>
      <c r="K135" s="32">
        <v>869.66</v>
      </c>
      <c r="L135" s="32">
        <v>1216.4000000000001</v>
      </c>
      <c r="M135" s="32">
        <v>1250.9100000000001</v>
      </c>
      <c r="N135" s="32">
        <v>1181.75</v>
      </c>
      <c r="O135" s="33">
        <v>13568.23</v>
      </c>
      <c r="P135" s="41"/>
      <c r="Q135" s="254"/>
      <c r="R135" s="44"/>
      <c r="S135" s="44"/>
      <c r="T135" s="44"/>
      <c r="U135" s="44"/>
      <c r="V135" s="44"/>
      <c r="W135" s="44"/>
      <c r="X135" s="44"/>
      <c r="Y135" s="44"/>
      <c r="Z135" s="44"/>
      <c r="AA135" s="44"/>
      <c r="AB135" s="44"/>
      <c r="AC135" s="44"/>
      <c r="AD135" s="44"/>
      <c r="AE135" s="44"/>
      <c r="AF135" s="44"/>
      <c r="AG135" s="44"/>
      <c r="AH135" s="44"/>
      <c r="AI135" s="44"/>
      <c r="AJ135" s="44"/>
      <c r="AK135" s="44"/>
    </row>
    <row r="136" spans="1:37" ht="15">
      <c r="A136" s="963"/>
      <c r="B136" s="256" t="s">
        <v>1108</v>
      </c>
      <c r="C136" s="32"/>
      <c r="D136" s="32"/>
      <c r="E136" s="32"/>
      <c r="F136" s="32"/>
      <c r="G136" s="32"/>
      <c r="H136" s="32"/>
      <c r="I136" s="32"/>
      <c r="J136" s="32"/>
      <c r="K136" s="32"/>
      <c r="L136" s="32"/>
      <c r="M136" s="32"/>
      <c r="N136" s="32"/>
      <c r="O136" s="33"/>
      <c r="P136" s="41"/>
      <c r="Q136" s="254"/>
      <c r="R136" s="44"/>
      <c r="S136" s="44"/>
      <c r="T136" s="44"/>
      <c r="U136" s="44"/>
      <c r="V136" s="44"/>
      <c r="W136" s="44"/>
      <c r="X136" s="44"/>
      <c r="Y136" s="44"/>
      <c r="Z136" s="44"/>
      <c r="AA136" s="44"/>
      <c r="AB136" s="44"/>
      <c r="AC136" s="44"/>
      <c r="AD136" s="44"/>
      <c r="AE136" s="44"/>
      <c r="AF136" s="44"/>
      <c r="AG136" s="44"/>
      <c r="AH136" s="44"/>
      <c r="AI136" s="44"/>
      <c r="AJ136" s="44"/>
      <c r="AK136" s="44"/>
    </row>
    <row r="137" spans="1:37" ht="6" customHeight="1">
      <c r="A137" s="963"/>
      <c r="B137" s="256"/>
      <c r="C137" s="32"/>
      <c r="D137" s="32"/>
      <c r="E137" s="32"/>
      <c r="F137" s="32"/>
      <c r="G137" s="32"/>
      <c r="H137" s="32"/>
      <c r="I137" s="32"/>
      <c r="J137" s="32"/>
      <c r="K137" s="32"/>
      <c r="L137" s="32"/>
      <c r="M137" s="32"/>
      <c r="N137" s="32"/>
      <c r="O137" s="33"/>
      <c r="P137" s="41"/>
      <c r="Q137" s="254"/>
      <c r="R137" s="44"/>
      <c r="S137" s="44"/>
      <c r="T137" s="44"/>
      <c r="U137" s="44"/>
      <c r="V137" s="44"/>
      <c r="W137" s="44"/>
      <c r="X137" s="44"/>
      <c r="Y137" s="44"/>
      <c r="Z137" s="44"/>
      <c r="AA137" s="44"/>
      <c r="AB137" s="44"/>
      <c r="AC137" s="44"/>
      <c r="AD137" s="44"/>
      <c r="AE137" s="44"/>
      <c r="AF137" s="44"/>
      <c r="AG137" s="44"/>
      <c r="AH137" s="44"/>
      <c r="AI137" s="44"/>
      <c r="AJ137" s="44"/>
      <c r="AK137" s="44"/>
    </row>
    <row r="138" spans="1:37" ht="15">
      <c r="A138" s="963"/>
      <c r="B138" s="251" t="s">
        <v>1109</v>
      </c>
      <c r="C138" s="352">
        <v>6731778.6519999998</v>
      </c>
      <c r="D138" s="352">
        <v>5264199.6229999997</v>
      </c>
      <c r="E138" s="352">
        <v>4559101.28</v>
      </c>
      <c r="F138" s="352">
        <v>5108887.26</v>
      </c>
      <c r="G138" s="352">
        <v>4325735.6229999997</v>
      </c>
      <c r="H138" s="352">
        <v>4241093.3859999999</v>
      </c>
      <c r="I138" s="352">
        <v>4469142.7810000004</v>
      </c>
      <c r="J138" s="352">
        <v>7646968.3949999996</v>
      </c>
      <c r="K138" s="352">
        <v>4897814.8020000001</v>
      </c>
      <c r="L138" s="352">
        <v>5371180.96</v>
      </c>
      <c r="M138" s="352">
        <v>5508854.5870000003</v>
      </c>
      <c r="N138" s="352">
        <v>5553420.0970000001</v>
      </c>
      <c r="O138" s="350">
        <v>63678177.446000002</v>
      </c>
      <c r="P138" s="327"/>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row>
    <row r="139" spans="1:37" ht="15">
      <c r="A139" s="963"/>
      <c r="B139" s="256" t="s">
        <v>1110</v>
      </c>
      <c r="C139" s="32">
        <v>6069.32</v>
      </c>
      <c r="D139" s="32">
        <v>4397.72</v>
      </c>
      <c r="E139" s="32">
        <v>5277.77</v>
      </c>
      <c r="F139" s="32">
        <v>4931.8599999999997</v>
      </c>
      <c r="G139" s="32">
        <v>5120.46</v>
      </c>
      <c r="H139" s="32">
        <v>4553.55</v>
      </c>
      <c r="I139" s="32">
        <v>4284.45</v>
      </c>
      <c r="J139" s="32">
        <v>5275.97</v>
      </c>
      <c r="K139" s="32">
        <v>3719.88</v>
      </c>
      <c r="L139" s="32">
        <v>5115.72</v>
      </c>
      <c r="M139" s="32">
        <v>5041.66</v>
      </c>
      <c r="N139" s="32">
        <v>6031.25</v>
      </c>
      <c r="O139" s="33">
        <v>59819.61</v>
      </c>
      <c r="P139" s="41"/>
      <c r="Q139" s="254"/>
      <c r="R139" s="44"/>
      <c r="S139" s="44"/>
      <c r="T139" s="44"/>
      <c r="U139" s="44"/>
      <c r="V139" s="44"/>
      <c r="W139" s="44"/>
      <c r="X139" s="44"/>
      <c r="Y139" s="44"/>
      <c r="Z139" s="44"/>
      <c r="AA139" s="44"/>
      <c r="AB139" s="44"/>
      <c r="AC139" s="44"/>
      <c r="AD139" s="44"/>
      <c r="AE139" s="44"/>
      <c r="AF139" s="44"/>
      <c r="AG139" s="44"/>
      <c r="AH139" s="44"/>
      <c r="AI139" s="44"/>
      <c r="AJ139" s="44"/>
      <c r="AK139" s="44"/>
    </row>
    <row r="140" spans="1:37" ht="15">
      <c r="A140" s="963"/>
      <c r="B140" s="256" t="s">
        <v>1248</v>
      </c>
      <c r="C140" s="32">
        <v>320945.00199999998</v>
      </c>
      <c r="D140" s="32">
        <v>253269.74299999999</v>
      </c>
      <c r="E140" s="32">
        <v>320350.89</v>
      </c>
      <c r="F140" s="32">
        <v>343443.84</v>
      </c>
      <c r="G140" s="32">
        <v>345827.37300000002</v>
      </c>
      <c r="H140" s="32">
        <v>361648.23599999998</v>
      </c>
      <c r="I140" s="32">
        <v>334850.29100000003</v>
      </c>
      <c r="J140" s="32">
        <v>382367.41499999998</v>
      </c>
      <c r="K140" s="32">
        <v>286157.99200000003</v>
      </c>
      <c r="L140" s="32">
        <v>404815.7</v>
      </c>
      <c r="M140" s="32">
        <v>347561.31699999998</v>
      </c>
      <c r="N140" s="32">
        <v>373478.62699999998</v>
      </c>
      <c r="O140" s="33">
        <v>4074716.426</v>
      </c>
      <c r="P140" s="41"/>
      <c r="Q140" s="254"/>
      <c r="R140" s="44"/>
      <c r="S140" s="44"/>
      <c r="T140" s="44"/>
      <c r="U140" s="44"/>
      <c r="V140" s="44"/>
      <c r="W140" s="44"/>
      <c r="X140" s="44"/>
      <c r="Y140" s="44"/>
      <c r="Z140" s="44"/>
      <c r="AA140" s="44"/>
      <c r="AB140" s="44"/>
      <c r="AC140" s="44"/>
      <c r="AD140" s="44"/>
      <c r="AE140" s="44"/>
      <c r="AF140" s="44"/>
      <c r="AG140" s="44"/>
      <c r="AH140" s="44"/>
      <c r="AI140" s="44"/>
      <c r="AJ140" s="44"/>
      <c r="AK140" s="44"/>
    </row>
    <row r="141" spans="1:37" ht="15">
      <c r="A141" s="963"/>
      <c r="B141" s="256" t="s">
        <v>1249</v>
      </c>
      <c r="C141" s="32">
        <v>0</v>
      </c>
      <c r="D141" s="32">
        <v>0</v>
      </c>
      <c r="E141" s="32">
        <v>0</v>
      </c>
      <c r="F141" s="32">
        <v>0</v>
      </c>
      <c r="G141" s="32">
        <v>9.58</v>
      </c>
      <c r="H141" s="32">
        <v>0</v>
      </c>
      <c r="I141" s="32">
        <v>0</v>
      </c>
      <c r="J141" s="32">
        <v>0</v>
      </c>
      <c r="K141" s="32">
        <v>0</v>
      </c>
      <c r="L141" s="32">
        <v>0</v>
      </c>
      <c r="M141" s="32">
        <v>0</v>
      </c>
      <c r="N141" s="32">
        <v>0</v>
      </c>
      <c r="O141" s="33">
        <v>9.58</v>
      </c>
      <c r="P141" s="41"/>
      <c r="Q141" s="254"/>
      <c r="R141" s="44"/>
      <c r="S141" s="44"/>
      <c r="T141" s="44"/>
      <c r="U141" s="44"/>
      <c r="V141" s="44"/>
      <c r="W141" s="44"/>
      <c r="X141" s="44"/>
      <c r="Y141" s="44"/>
      <c r="Z141" s="44"/>
      <c r="AA141" s="44"/>
      <c r="AB141" s="44"/>
      <c r="AC141" s="44"/>
      <c r="AD141" s="44"/>
      <c r="AE141" s="44"/>
      <c r="AF141" s="44"/>
      <c r="AG141" s="44"/>
      <c r="AH141" s="44"/>
      <c r="AI141" s="44"/>
      <c r="AJ141" s="44"/>
      <c r="AK141" s="44"/>
    </row>
    <row r="142" spans="1:37" ht="15">
      <c r="A142" s="963"/>
      <c r="B142" s="256" t="s">
        <v>1113</v>
      </c>
      <c r="C142" s="32">
        <v>22.29</v>
      </c>
      <c r="D142" s="32">
        <v>4.5599999999999996</v>
      </c>
      <c r="E142" s="32">
        <v>3.07</v>
      </c>
      <c r="F142" s="32">
        <v>4.62</v>
      </c>
      <c r="G142" s="32">
        <v>12.4</v>
      </c>
      <c r="H142" s="32">
        <v>13.95</v>
      </c>
      <c r="I142" s="32">
        <v>1.55</v>
      </c>
      <c r="J142" s="32">
        <v>3.1</v>
      </c>
      <c r="K142" s="32">
        <v>23.03</v>
      </c>
      <c r="L142" s="32">
        <v>20.149999999999999</v>
      </c>
      <c r="M142" s="32">
        <v>9.3000000000000007</v>
      </c>
      <c r="N142" s="32">
        <v>14.73</v>
      </c>
      <c r="O142" s="33">
        <v>132.75</v>
      </c>
      <c r="P142" s="41"/>
      <c r="Q142" s="254"/>
      <c r="R142" s="44"/>
      <c r="S142" s="44"/>
      <c r="T142" s="44"/>
      <c r="U142" s="44"/>
      <c r="V142" s="44"/>
      <c r="W142" s="44"/>
      <c r="X142" s="44"/>
      <c r="Y142" s="44"/>
      <c r="Z142" s="44"/>
      <c r="AA142" s="44"/>
      <c r="AB142" s="44"/>
      <c r="AC142" s="44"/>
      <c r="AD142" s="44"/>
      <c r="AE142" s="44"/>
      <c r="AF142" s="44"/>
      <c r="AG142" s="44"/>
      <c r="AH142" s="44"/>
      <c r="AI142" s="44"/>
      <c r="AJ142" s="44"/>
      <c r="AK142" s="44"/>
    </row>
    <row r="143" spans="1:37" ht="15">
      <c r="A143" s="963"/>
      <c r="B143" s="256" t="s">
        <v>1263</v>
      </c>
      <c r="C143" s="32">
        <v>0</v>
      </c>
      <c r="D143" s="32">
        <v>0</v>
      </c>
      <c r="E143" s="32">
        <v>0</v>
      </c>
      <c r="F143" s="32">
        <v>0</v>
      </c>
      <c r="G143" s="32">
        <v>0</v>
      </c>
      <c r="H143" s="32">
        <v>0</v>
      </c>
      <c r="I143" s="32">
        <v>0</v>
      </c>
      <c r="J143" s="32">
        <v>0</v>
      </c>
      <c r="K143" s="32">
        <v>0</v>
      </c>
      <c r="L143" s="32">
        <v>0</v>
      </c>
      <c r="M143" s="32">
        <v>0</v>
      </c>
      <c r="N143" s="32">
        <v>0</v>
      </c>
      <c r="O143" s="33">
        <v>0</v>
      </c>
      <c r="P143" s="41"/>
      <c r="Q143" s="254"/>
      <c r="R143" s="44"/>
      <c r="S143" s="44"/>
      <c r="T143" s="44"/>
      <c r="U143" s="44"/>
      <c r="V143" s="44"/>
      <c r="W143" s="44"/>
      <c r="X143" s="44"/>
      <c r="Y143" s="44"/>
      <c r="Z143" s="44"/>
      <c r="AA143" s="44"/>
      <c r="AB143" s="44"/>
      <c r="AC143" s="44"/>
      <c r="AD143" s="44"/>
      <c r="AE143" s="44"/>
      <c r="AF143" s="44"/>
      <c r="AG143" s="44"/>
      <c r="AH143" s="44"/>
      <c r="AI143" s="44"/>
      <c r="AJ143" s="44"/>
      <c r="AK143" s="44"/>
    </row>
    <row r="144" spans="1:37" ht="15">
      <c r="A144" s="963"/>
      <c r="B144" s="256" t="s">
        <v>1115</v>
      </c>
      <c r="C144" s="32">
        <v>3504057.42</v>
      </c>
      <c r="D144" s="32">
        <v>2842034.84</v>
      </c>
      <c r="E144" s="32">
        <v>3552915.42</v>
      </c>
      <c r="F144" s="32">
        <v>3527452.26</v>
      </c>
      <c r="G144" s="32">
        <v>3609281.05</v>
      </c>
      <c r="H144" s="32">
        <v>3659815.99</v>
      </c>
      <c r="I144" s="32">
        <v>3796218.03</v>
      </c>
      <c r="J144" s="32">
        <v>4121862.66</v>
      </c>
      <c r="K144" s="32">
        <v>2592140.7000000002</v>
      </c>
      <c r="L144" s="32">
        <v>4000258.1</v>
      </c>
      <c r="M144" s="32">
        <v>3632416.43</v>
      </c>
      <c r="N144" s="32">
        <v>3313945.13</v>
      </c>
      <c r="O144" s="33">
        <v>42152398.030000001</v>
      </c>
      <c r="P144" s="41"/>
      <c r="Q144" s="254"/>
      <c r="R144" s="44"/>
      <c r="S144" s="44"/>
      <c r="T144" s="44"/>
      <c r="U144" s="44"/>
      <c r="V144" s="44"/>
      <c r="W144" s="44"/>
      <c r="X144" s="44"/>
      <c r="Y144" s="44"/>
      <c r="Z144" s="44"/>
      <c r="AA144" s="44"/>
      <c r="AB144" s="44"/>
      <c r="AC144" s="44"/>
      <c r="AD144" s="44"/>
      <c r="AE144" s="44"/>
      <c r="AF144" s="44"/>
      <c r="AG144" s="44"/>
      <c r="AH144" s="44"/>
      <c r="AI144" s="44"/>
      <c r="AJ144" s="44"/>
      <c r="AK144" s="44"/>
    </row>
    <row r="145" spans="1:37" ht="15">
      <c r="A145" s="963"/>
      <c r="B145" s="256" t="s">
        <v>1117</v>
      </c>
      <c r="C145" s="32">
        <v>2849049.79</v>
      </c>
      <c r="D145" s="32">
        <v>2125428.7799999998</v>
      </c>
      <c r="E145" s="32">
        <v>620830.71</v>
      </c>
      <c r="F145" s="32">
        <v>1173242.26</v>
      </c>
      <c r="G145" s="32">
        <v>295146.44</v>
      </c>
      <c r="H145" s="32">
        <v>141260.91</v>
      </c>
      <c r="I145" s="32">
        <v>251977.24</v>
      </c>
      <c r="J145" s="32">
        <v>3036448.35</v>
      </c>
      <c r="K145" s="32">
        <v>1944121.3</v>
      </c>
      <c r="L145" s="32">
        <v>849828.2</v>
      </c>
      <c r="M145" s="32">
        <v>1418997.97</v>
      </c>
      <c r="N145" s="32">
        <v>1714734.63</v>
      </c>
      <c r="O145" s="33">
        <v>16421066.58</v>
      </c>
      <c r="P145" s="41"/>
      <c r="Q145" s="254"/>
      <c r="R145" s="44"/>
      <c r="S145" s="44"/>
      <c r="T145" s="44"/>
      <c r="U145" s="44"/>
      <c r="V145" s="44"/>
      <c r="W145" s="44"/>
      <c r="X145" s="44"/>
      <c r="Y145" s="44"/>
      <c r="Z145" s="44"/>
      <c r="AA145" s="44"/>
      <c r="AB145" s="44"/>
      <c r="AC145" s="44"/>
      <c r="AD145" s="44"/>
      <c r="AE145" s="44"/>
      <c r="AF145" s="44"/>
      <c r="AG145" s="44"/>
      <c r="AH145" s="44"/>
      <c r="AI145" s="44"/>
      <c r="AJ145" s="44"/>
      <c r="AK145" s="44"/>
    </row>
    <row r="146" spans="1:37" ht="15">
      <c r="A146" s="963"/>
      <c r="B146" s="256" t="s">
        <v>1116</v>
      </c>
      <c r="C146" s="32">
        <v>51634.83</v>
      </c>
      <c r="D146" s="32">
        <v>39063.980000000003</v>
      </c>
      <c r="E146" s="32">
        <v>59723.42</v>
      </c>
      <c r="F146" s="32">
        <v>59812.42</v>
      </c>
      <c r="G146" s="32">
        <v>70338.320000000007</v>
      </c>
      <c r="H146" s="32">
        <v>73800.75</v>
      </c>
      <c r="I146" s="32">
        <v>81811.22</v>
      </c>
      <c r="J146" s="32">
        <v>101010.9</v>
      </c>
      <c r="K146" s="32">
        <v>71651.899999999994</v>
      </c>
      <c r="L146" s="32">
        <v>111143.09</v>
      </c>
      <c r="M146" s="32">
        <v>104827.91</v>
      </c>
      <c r="N146" s="32">
        <v>145215.73000000001</v>
      </c>
      <c r="O146" s="33">
        <v>970034.47</v>
      </c>
      <c r="P146" s="41"/>
      <c r="Q146" s="254"/>
      <c r="R146" s="44"/>
      <c r="S146" s="44"/>
      <c r="T146" s="44"/>
      <c r="U146" s="44"/>
      <c r="V146" s="44"/>
      <c r="W146" s="44"/>
      <c r="X146" s="44"/>
      <c r="Y146" s="44"/>
      <c r="Z146" s="44"/>
      <c r="AA146" s="44"/>
      <c r="AB146" s="44"/>
      <c r="AC146" s="44"/>
      <c r="AD146" s="44"/>
      <c r="AE146" s="44"/>
      <c r="AF146" s="44"/>
      <c r="AG146" s="44"/>
      <c r="AH146" s="44"/>
      <c r="AI146" s="44"/>
      <c r="AJ146" s="44"/>
      <c r="AK146" s="44"/>
    </row>
    <row r="147" spans="1:37" ht="5.25" customHeight="1">
      <c r="A147" s="456"/>
      <c r="B147" s="373"/>
      <c r="C147" s="70"/>
      <c r="D147" s="70"/>
      <c r="E147" s="70"/>
      <c r="F147" s="70"/>
      <c r="G147" s="70"/>
      <c r="H147" s="70"/>
      <c r="I147" s="70"/>
      <c r="J147" s="70"/>
      <c r="K147" s="70"/>
      <c r="L147" s="70"/>
      <c r="M147" s="70"/>
      <c r="N147" s="70"/>
      <c r="O147" s="458"/>
      <c r="P147" s="44"/>
      <c r="Q147" s="254"/>
      <c r="R147" s="44"/>
      <c r="S147" s="44"/>
      <c r="T147" s="44"/>
      <c r="U147" s="44"/>
      <c r="V147" s="44"/>
      <c r="W147" s="44"/>
      <c r="X147" s="44"/>
      <c r="Y147" s="44"/>
      <c r="Z147" s="44"/>
      <c r="AA147" s="44"/>
      <c r="AB147" s="44"/>
      <c r="AC147" s="44"/>
      <c r="AD147" s="44"/>
      <c r="AE147" s="44"/>
      <c r="AF147" s="44"/>
      <c r="AG147" s="44"/>
      <c r="AH147" s="44"/>
      <c r="AI147" s="44"/>
      <c r="AJ147" s="44"/>
      <c r="AK147" s="44"/>
    </row>
    <row r="148" spans="1:37" ht="15">
      <c r="A148" s="439"/>
      <c r="B148" s="295" t="s">
        <v>26</v>
      </c>
      <c r="C148" s="350">
        <v>23312551.467</v>
      </c>
      <c r="D148" s="350">
        <v>18165238.941</v>
      </c>
      <c r="E148" s="350">
        <v>22162546.295000002</v>
      </c>
      <c r="F148" s="350">
        <v>23526680.767000001</v>
      </c>
      <c r="G148" s="350">
        <v>23535834.306000002</v>
      </c>
      <c r="H148" s="350">
        <v>23564984.116</v>
      </c>
      <c r="I148" s="350">
        <v>23071718.859000001</v>
      </c>
      <c r="J148" s="350">
        <v>28887541.438999999</v>
      </c>
      <c r="K148" s="350">
        <v>20726548.114</v>
      </c>
      <c r="L148" s="350">
        <v>26611161.739999998</v>
      </c>
      <c r="M148" s="350">
        <v>24070670.976</v>
      </c>
      <c r="N148" s="350">
        <v>22227759.204999998</v>
      </c>
      <c r="O148" s="350">
        <v>279863236.22500002</v>
      </c>
      <c r="P148" s="4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row>
    <row r="149" spans="1:37">
      <c r="Q149" s="44"/>
      <c r="R149" s="41"/>
      <c r="S149" s="41"/>
      <c r="T149" s="41"/>
      <c r="U149" s="41"/>
      <c r="V149" s="41"/>
      <c r="W149" s="41"/>
      <c r="X149" s="41"/>
      <c r="Y149" s="41"/>
      <c r="Z149" s="41"/>
      <c r="AA149" s="41"/>
      <c r="AB149" s="41"/>
      <c r="AC149" s="41"/>
      <c r="AD149" s="41"/>
      <c r="AE149" s="41"/>
      <c r="AF149" s="41"/>
      <c r="AG149" s="41"/>
      <c r="AH149" s="41"/>
      <c r="AI149" s="41"/>
      <c r="AJ149" s="41"/>
      <c r="AK149" s="41"/>
    </row>
    <row r="150" spans="1:37">
      <c r="A150" s="272" t="s">
        <v>845</v>
      </c>
      <c r="I150" s="41"/>
      <c r="R150" s="41"/>
      <c r="S150" s="41"/>
      <c r="T150" s="41"/>
      <c r="U150" s="41"/>
      <c r="V150" s="41"/>
      <c r="W150" s="41"/>
      <c r="X150" s="41"/>
      <c r="Y150" s="41"/>
      <c r="Z150" s="41"/>
      <c r="AA150" s="41"/>
      <c r="AB150" s="41"/>
      <c r="AC150" s="41"/>
      <c r="AD150" s="41"/>
      <c r="AE150" s="41"/>
      <c r="AF150" s="41"/>
      <c r="AG150" s="41"/>
      <c r="AH150" s="41"/>
      <c r="AI150" s="41"/>
      <c r="AJ150" s="41"/>
    </row>
    <row r="151" spans="1:37">
      <c r="A151" s="5" t="s">
        <v>1665</v>
      </c>
      <c r="B151" s="459"/>
      <c r="H151" s="41"/>
    </row>
    <row r="152" spans="1:37" ht="14.25" customHeight="1"/>
    <row r="154" spans="1:37">
      <c r="C154" s="460"/>
      <c r="D154" s="460"/>
      <c r="E154" s="460"/>
      <c r="F154" s="460"/>
      <c r="G154" s="460"/>
      <c r="H154" s="460"/>
      <c r="I154" s="460"/>
      <c r="J154" s="460"/>
      <c r="K154" s="460"/>
      <c r="L154" s="460"/>
      <c r="M154" s="460"/>
      <c r="N154" s="460"/>
    </row>
  </sheetData>
  <mergeCells count="19">
    <mergeCell ref="A79:O79"/>
    <mergeCell ref="A1:O1"/>
    <mergeCell ref="A2:O2"/>
    <mergeCell ref="A3:O3"/>
    <mergeCell ref="A4:O4"/>
    <mergeCell ref="A6:A7"/>
    <mergeCell ref="B6:B7"/>
    <mergeCell ref="C6:N6"/>
    <mergeCell ref="O6:O7"/>
    <mergeCell ref="A8:A71"/>
    <mergeCell ref="A75:O75"/>
    <mergeCell ref="A76:O76"/>
    <mergeCell ref="A77:O77"/>
    <mergeCell ref="A78:O78"/>
    <mergeCell ref="A81:A82"/>
    <mergeCell ref="B81:B82"/>
    <mergeCell ref="C81:N81"/>
    <mergeCell ref="O81:O82"/>
    <mergeCell ref="A83:A146"/>
  </mergeCells>
  <hyperlinks>
    <hyperlink ref="B1:N1" location="'Seccion D MLE'!A4" display="TABLA D04A1"/>
    <hyperlink ref="B75:N75" location="'Seccion D MLE'!A4" display="TABLA D04A2"/>
    <hyperlink ref="A75:O75" location="'Sección D'!A1" display="TABLA D05b2 02"/>
    <hyperlink ref="A1:O1" location="'Sección D'!A1" display="TABLA D05b1 02"/>
  </hyperlinks>
  <pageMargins left="0.7" right="0.7" top="0.75" bottom="0.75" header="0.3" footer="0.3"/>
  <pageSetup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K154"/>
  <sheetViews>
    <sheetView showGridLines="0" zoomScale="90" zoomScaleNormal="90" workbookViewId="0">
      <selection sqref="A1:O1"/>
    </sheetView>
  </sheetViews>
  <sheetFormatPr baseColWidth="10" defaultColWidth="11.42578125" defaultRowHeight="14.25"/>
  <cols>
    <col min="1" max="1" width="8.140625" style="27" customWidth="1"/>
    <col min="2" max="2" width="48.140625" style="27" customWidth="1"/>
    <col min="3" max="3" width="16.85546875" style="27" bestFit="1" customWidth="1"/>
    <col min="4" max="5" width="15.85546875" style="27" bestFit="1" customWidth="1"/>
    <col min="6" max="6" width="16.42578125" style="27" bestFit="1" customWidth="1"/>
    <col min="7" max="7" width="17.28515625" style="27" bestFit="1" customWidth="1"/>
    <col min="8" max="9" width="16.85546875" style="27" bestFit="1" customWidth="1"/>
    <col min="10" max="10" width="17.28515625" style="27" bestFit="1" customWidth="1"/>
    <col min="11" max="11" width="16.42578125" style="27" bestFit="1" customWidth="1"/>
    <col min="12" max="12" width="17.28515625" style="27" bestFit="1" customWidth="1"/>
    <col min="13" max="14" width="16.85546875" style="27" bestFit="1" customWidth="1"/>
    <col min="15" max="15" width="18.28515625" style="27" bestFit="1" customWidth="1"/>
    <col min="16" max="16" width="13.5703125" style="27" bestFit="1" customWidth="1"/>
    <col min="17" max="17" width="48.28515625" style="27" bestFit="1" customWidth="1"/>
    <col min="18" max="18" width="19" style="27" bestFit="1" customWidth="1"/>
    <col min="19" max="21" width="17.7109375" style="27" bestFit="1" customWidth="1"/>
    <col min="22" max="35" width="19" style="27" bestFit="1" customWidth="1"/>
    <col min="36" max="36" width="16.140625" style="27" bestFit="1" customWidth="1"/>
    <col min="37" max="37" width="20" style="27" bestFit="1" customWidth="1"/>
    <col min="38" max="16384" width="11.42578125" style="27"/>
  </cols>
  <sheetData>
    <row r="1" spans="1:18" ht="15">
      <c r="A1" s="881" t="s">
        <v>1325</v>
      </c>
      <c r="B1" s="881"/>
      <c r="C1" s="881"/>
      <c r="D1" s="881"/>
      <c r="E1" s="881"/>
      <c r="F1" s="881"/>
      <c r="G1" s="881"/>
      <c r="H1" s="881"/>
      <c r="I1" s="881"/>
      <c r="J1" s="881"/>
      <c r="K1" s="881"/>
      <c r="L1" s="881"/>
      <c r="M1" s="881"/>
      <c r="N1" s="881"/>
      <c r="O1" s="881"/>
    </row>
    <row r="2" spans="1:18">
      <c r="A2" s="912" t="s">
        <v>1283</v>
      </c>
      <c r="B2" s="912"/>
      <c r="C2" s="912"/>
      <c r="D2" s="912"/>
      <c r="E2" s="912"/>
      <c r="F2" s="912"/>
      <c r="G2" s="912"/>
      <c r="H2" s="912"/>
      <c r="I2" s="912"/>
      <c r="J2" s="912"/>
      <c r="K2" s="912"/>
      <c r="L2" s="912"/>
      <c r="M2" s="912"/>
      <c r="N2" s="912"/>
      <c r="O2" s="912"/>
    </row>
    <row r="3" spans="1:18">
      <c r="A3" s="913" t="s">
        <v>1239</v>
      </c>
      <c r="B3" s="913"/>
      <c r="C3" s="913"/>
      <c r="D3" s="913"/>
      <c r="E3" s="913"/>
      <c r="F3" s="913"/>
      <c r="G3" s="913"/>
      <c r="H3" s="913"/>
      <c r="I3" s="913"/>
      <c r="J3" s="913"/>
      <c r="K3" s="913"/>
      <c r="L3" s="913"/>
      <c r="M3" s="913"/>
      <c r="N3" s="913"/>
      <c r="O3" s="913"/>
    </row>
    <row r="4" spans="1:18">
      <c r="A4" s="913" t="s">
        <v>1609</v>
      </c>
      <c r="B4" s="913"/>
      <c r="C4" s="913"/>
      <c r="D4" s="913"/>
      <c r="E4" s="913"/>
      <c r="F4" s="913"/>
      <c r="G4" s="913"/>
      <c r="H4" s="913"/>
      <c r="I4" s="913"/>
      <c r="J4" s="913"/>
      <c r="K4" s="913"/>
      <c r="L4" s="913"/>
      <c r="M4" s="913"/>
      <c r="N4" s="913"/>
      <c r="O4" s="913"/>
    </row>
    <row r="5" spans="1:18" ht="15" thickBot="1">
      <c r="A5" s="144"/>
      <c r="B5" s="144"/>
      <c r="C5" s="144"/>
      <c r="D5" s="144"/>
      <c r="E5" s="144"/>
      <c r="F5" s="144"/>
      <c r="G5" s="144"/>
      <c r="H5" s="144"/>
      <c r="I5" s="144"/>
      <c r="J5" s="144"/>
      <c r="K5" s="144"/>
      <c r="L5" s="144"/>
      <c r="M5" s="144"/>
      <c r="N5" s="144"/>
      <c r="O5" s="144"/>
    </row>
    <row r="6" spans="1:18">
      <c r="A6" s="959" t="s">
        <v>1240</v>
      </c>
      <c r="B6" s="959" t="s">
        <v>1241</v>
      </c>
      <c r="C6" s="961" t="s">
        <v>1266</v>
      </c>
      <c r="D6" s="961"/>
      <c r="E6" s="961"/>
      <c r="F6" s="961"/>
      <c r="G6" s="961"/>
      <c r="H6" s="961"/>
      <c r="I6" s="961"/>
      <c r="J6" s="961"/>
      <c r="K6" s="961"/>
      <c r="L6" s="961"/>
      <c r="M6" s="961"/>
      <c r="N6" s="961"/>
      <c r="O6" s="959" t="s">
        <v>108</v>
      </c>
      <c r="Q6" s="44"/>
      <c r="R6" s="41"/>
    </row>
    <row r="7" spans="1:18">
      <c r="A7" s="960"/>
      <c r="B7" s="960"/>
      <c r="C7" s="454" t="s">
        <v>1267</v>
      </c>
      <c r="D7" s="454" t="s">
        <v>1268</v>
      </c>
      <c r="E7" s="454" t="s">
        <v>1269</v>
      </c>
      <c r="F7" s="454" t="s">
        <v>1270</v>
      </c>
      <c r="G7" s="454" t="s">
        <v>1271</v>
      </c>
      <c r="H7" s="454" t="s">
        <v>1272</v>
      </c>
      <c r="I7" s="454" t="s">
        <v>1273</v>
      </c>
      <c r="J7" s="454" t="s">
        <v>1274</v>
      </c>
      <c r="K7" s="454" t="s">
        <v>1275</v>
      </c>
      <c r="L7" s="454" t="s">
        <v>1276</v>
      </c>
      <c r="M7" s="454" t="s">
        <v>1277</v>
      </c>
      <c r="N7" s="454" t="s">
        <v>1278</v>
      </c>
      <c r="O7" s="960"/>
      <c r="Q7" s="44"/>
      <c r="R7" s="41"/>
    </row>
    <row r="8" spans="1:18" ht="15" customHeight="1">
      <c r="A8" s="962" t="s">
        <v>1128</v>
      </c>
      <c r="B8" s="251" t="s">
        <v>1059</v>
      </c>
      <c r="C8" s="352">
        <v>1272796</v>
      </c>
      <c r="D8" s="352">
        <v>986415</v>
      </c>
      <c r="E8" s="352">
        <v>1343091</v>
      </c>
      <c r="F8" s="352">
        <v>1401713</v>
      </c>
      <c r="G8" s="352">
        <v>1464591</v>
      </c>
      <c r="H8" s="352">
        <v>1465137</v>
      </c>
      <c r="I8" s="352">
        <v>1394366</v>
      </c>
      <c r="J8" s="352">
        <v>1585929</v>
      </c>
      <c r="K8" s="352">
        <v>1212965</v>
      </c>
      <c r="L8" s="352">
        <v>1579016</v>
      </c>
      <c r="M8" s="352">
        <v>1363936</v>
      </c>
      <c r="N8" s="352">
        <v>1199734</v>
      </c>
      <c r="O8" s="352">
        <v>16269689</v>
      </c>
      <c r="P8" s="327"/>
      <c r="Q8" s="254"/>
      <c r="R8" s="41"/>
    </row>
    <row r="9" spans="1:18" ht="15">
      <c r="A9" s="963"/>
      <c r="B9" s="256" t="s">
        <v>1060</v>
      </c>
      <c r="C9" s="32">
        <v>1266984</v>
      </c>
      <c r="D9" s="32">
        <v>982062</v>
      </c>
      <c r="E9" s="32">
        <v>1337919</v>
      </c>
      <c r="F9" s="32">
        <v>1396648</v>
      </c>
      <c r="G9" s="32">
        <v>1458801</v>
      </c>
      <c r="H9" s="32">
        <v>1459180</v>
      </c>
      <c r="I9" s="32">
        <v>1387640</v>
      </c>
      <c r="J9" s="32">
        <v>1579007</v>
      </c>
      <c r="K9" s="32">
        <v>1208030</v>
      </c>
      <c r="L9" s="32">
        <v>1572323</v>
      </c>
      <c r="M9" s="32">
        <v>1358444</v>
      </c>
      <c r="N9" s="32">
        <v>1194331</v>
      </c>
      <c r="O9" s="32">
        <v>16201369</v>
      </c>
      <c r="P9" s="41"/>
      <c r="Q9" s="254"/>
      <c r="R9" s="41"/>
    </row>
    <row r="10" spans="1:18" ht="15">
      <c r="A10" s="963"/>
      <c r="B10" s="256" t="s">
        <v>1061</v>
      </c>
      <c r="C10" s="32">
        <v>916</v>
      </c>
      <c r="D10" s="32">
        <v>664</v>
      </c>
      <c r="E10" s="32">
        <v>924</v>
      </c>
      <c r="F10" s="32">
        <v>1040</v>
      </c>
      <c r="G10" s="32">
        <v>1326</v>
      </c>
      <c r="H10" s="32">
        <v>1720</v>
      </c>
      <c r="I10" s="32">
        <v>1883</v>
      </c>
      <c r="J10" s="32">
        <v>2080</v>
      </c>
      <c r="K10" s="32">
        <v>1046</v>
      </c>
      <c r="L10" s="32">
        <v>1417</v>
      </c>
      <c r="M10" s="32">
        <v>1248</v>
      </c>
      <c r="N10" s="32">
        <v>1166</v>
      </c>
      <c r="O10" s="32">
        <v>15430</v>
      </c>
      <c r="P10" s="41"/>
      <c r="Q10" s="254"/>
    </row>
    <row r="11" spans="1:18" ht="15">
      <c r="A11" s="963"/>
      <c r="B11" s="256" t="s">
        <v>1062</v>
      </c>
      <c r="C11" s="32">
        <v>4896</v>
      </c>
      <c r="D11" s="32">
        <v>3689</v>
      </c>
      <c r="E11" s="32">
        <v>4248</v>
      </c>
      <c r="F11" s="32">
        <v>4025</v>
      </c>
      <c r="G11" s="32">
        <v>4464</v>
      </c>
      <c r="H11" s="32">
        <v>4237</v>
      </c>
      <c r="I11" s="32">
        <v>4843</v>
      </c>
      <c r="J11" s="32">
        <v>4842</v>
      </c>
      <c r="K11" s="32">
        <v>3889</v>
      </c>
      <c r="L11" s="32">
        <v>5276</v>
      </c>
      <c r="M11" s="32">
        <v>4244</v>
      </c>
      <c r="N11" s="32">
        <v>4237</v>
      </c>
      <c r="O11" s="32">
        <v>52890</v>
      </c>
      <c r="P11" s="41"/>
      <c r="Q11" s="254"/>
      <c r="R11" s="41"/>
    </row>
    <row r="12" spans="1:18" ht="6" customHeight="1">
      <c r="A12" s="963"/>
      <c r="B12" s="256"/>
      <c r="C12" s="31"/>
      <c r="D12" s="31"/>
      <c r="E12" s="31"/>
      <c r="F12" s="31"/>
      <c r="G12" s="31"/>
      <c r="H12" s="31"/>
      <c r="I12" s="31"/>
      <c r="J12" s="31"/>
      <c r="K12" s="31"/>
      <c r="L12" s="31"/>
      <c r="M12" s="31"/>
      <c r="N12" s="31"/>
      <c r="O12" s="352"/>
      <c r="P12" s="41"/>
      <c r="Q12" s="254"/>
      <c r="R12" s="41"/>
    </row>
    <row r="13" spans="1:18" ht="15">
      <c r="A13" s="963"/>
      <c r="B13" s="251" t="s">
        <v>1063</v>
      </c>
      <c r="C13" s="352">
        <v>2309626</v>
      </c>
      <c r="D13" s="352">
        <v>1884583</v>
      </c>
      <c r="E13" s="352">
        <v>2304263</v>
      </c>
      <c r="F13" s="352">
        <v>2414333</v>
      </c>
      <c r="G13" s="352">
        <v>2348550</v>
      </c>
      <c r="H13" s="352">
        <v>2332657</v>
      </c>
      <c r="I13" s="352">
        <v>2277064</v>
      </c>
      <c r="J13" s="352">
        <v>2601590</v>
      </c>
      <c r="K13" s="352">
        <v>2033261</v>
      </c>
      <c r="L13" s="352">
        <v>2678904</v>
      </c>
      <c r="M13" s="352">
        <v>2362418</v>
      </c>
      <c r="N13" s="352">
        <v>2066201</v>
      </c>
      <c r="O13" s="352">
        <v>27613450</v>
      </c>
      <c r="P13" s="327"/>
      <c r="Q13" s="254"/>
      <c r="R13" s="41"/>
    </row>
    <row r="14" spans="1:18" ht="15">
      <c r="A14" s="963"/>
      <c r="B14" s="256" t="s">
        <v>1064</v>
      </c>
      <c r="C14" s="32">
        <v>1859222</v>
      </c>
      <c r="D14" s="32">
        <v>1515674</v>
      </c>
      <c r="E14" s="32">
        <v>1859727</v>
      </c>
      <c r="F14" s="32">
        <v>1948455</v>
      </c>
      <c r="G14" s="32">
        <v>1876555</v>
      </c>
      <c r="H14" s="32">
        <v>1870079</v>
      </c>
      <c r="I14" s="32">
        <v>1833008</v>
      </c>
      <c r="J14" s="32">
        <v>2085191</v>
      </c>
      <c r="K14" s="32">
        <v>1646955</v>
      </c>
      <c r="L14" s="32">
        <v>2148340</v>
      </c>
      <c r="M14" s="32">
        <v>1902038</v>
      </c>
      <c r="N14" s="32">
        <v>1668210</v>
      </c>
      <c r="O14" s="32">
        <v>22213454</v>
      </c>
      <c r="P14" s="41"/>
      <c r="Q14" s="254"/>
      <c r="R14" s="41"/>
    </row>
    <row r="15" spans="1:18" ht="15">
      <c r="A15" s="963"/>
      <c r="B15" s="256" t="s">
        <v>1065</v>
      </c>
      <c r="C15" s="32">
        <v>400346</v>
      </c>
      <c r="D15" s="32">
        <v>329452</v>
      </c>
      <c r="E15" s="32">
        <v>397821</v>
      </c>
      <c r="F15" s="32">
        <v>416053</v>
      </c>
      <c r="G15" s="32">
        <v>421888</v>
      </c>
      <c r="H15" s="32">
        <v>415043</v>
      </c>
      <c r="I15" s="32">
        <v>398751</v>
      </c>
      <c r="J15" s="32">
        <v>464664</v>
      </c>
      <c r="K15" s="32">
        <v>348800</v>
      </c>
      <c r="L15" s="32">
        <v>478483</v>
      </c>
      <c r="M15" s="32">
        <v>413677</v>
      </c>
      <c r="N15" s="32">
        <v>355228</v>
      </c>
      <c r="O15" s="32">
        <v>4840206</v>
      </c>
      <c r="P15" s="41"/>
      <c r="Q15" s="254"/>
    </row>
    <row r="16" spans="1:18" ht="15">
      <c r="A16" s="963"/>
      <c r="B16" s="256" t="s">
        <v>1066</v>
      </c>
      <c r="C16" s="32">
        <v>50058</v>
      </c>
      <c r="D16" s="32">
        <v>39457</v>
      </c>
      <c r="E16" s="32">
        <v>46715</v>
      </c>
      <c r="F16" s="32">
        <v>49825</v>
      </c>
      <c r="G16" s="32">
        <v>50107</v>
      </c>
      <c r="H16" s="32">
        <v>47535</v>
      </c>
      <c r="I16" s="32">
        <v>45305</v>
      </c>
      <c r="J16" s="32">
        <v>51735</v>
      </c>
      <c r="K16" s="32">
        <v>37506</v>
      </c>
      <c r="L16" s="32">
        <v>52081</v>
      </c>
      <c r="M16" s="32">
        <v>46703</v>
      </c>
      <c r="N16" s="32">
        <v>42763</v>
      </c>
      <c r="O16" s="32">
        <v>559790</v>
      </c>
      <c r="P16" s="41"/>
      <c r="Q16" s="254"/>
      <c r="R16" s="41"/>
    </row>
    <row r="17" spans="1:18" ht="6" customHeight="1">
      <c r="A17" s="963"/>
      <c r="B17" s="256"/>
      <c r="C17" s="32"/>
      <c r="D17" s="31"/>
      <c r="E17" s="31"/>
      <c r="F17" s="31"/>
      <c r="G17" s="31"/>
      <c r="H17" s="31"/>
      <c r="I17" s="31"/>
      <c r="J17" s="31"/>
      <c r="K17" s="31"/>
      <c r="L17" s="31"/>
      <c r="M17" s="31"/>
      <c r="N17" s="31"/>
      <c r="O17" s="352"/>
      <c r="P17" s="41"/>
      <c r="Q17" s="254"/>
      <c r="R17" s="41"/>
    </row>
    <row r="18" spans="1:18" ht="15">
      <c r="A18" s="963"/>
      <c r="B18" s="251" t="s">
        <v>1067</v>
      </c>
      <c r="C18" s="352">
        <v>970198</v>
      </c>
      <c r="D18" s="352">
        <v>767267</v>
      </c>
      <c r="E18" s="352">
        <v>1040090</v>
      </c>
      <c r="F18" s="352">
        <v>1155429</v>
      </c>
      <c r="G18" s="352">
        <v>1300300</v>
      </c>
      <c r="H18" s="352">
        <v>1373300</v>
      </c>
      <c r="I18" s="352">
        <v>1296081</v>
      </c>
      <c r="J18" s="352">
        <v>1474418</v>
      </c>
      <c r="K18" s="352">
        <v>1051125</v>
      </c>
      <c r="L18" s="352">
        <v>1488765</v>
      </c>
      <c r="M18" s="352">
        <v>1314580</v>
      </c>
      <c r="N18" s="352">
        <v>1349774</v>
      </c>
      <c r="O18" s="352">
        <v>14581327</v>
      </c>
      <c r="P18" s="327"/>
      <c r="Q18" s="254"/>
      <c r="R18" s="41"/>
    </row>
    <row r="19" spans="1:18" ht="15">
      <c r="A19" s="963"/>
      <c r="B19" s="256" t="s">
        <v>1068</v>
      </c>
      <c r="C19" s="32">
        <v>6787</v>
      </c>
      <c r="D19" s="32">
        <v>5703</v>
      </c>
      <c r="E19" s="32">
        <v>7560</v>
      </c>
      <c r="F19" s="32">
        <v>7729</v>
      </c>
      <c r="G19" s="32">
        <v>7689</v>
      </c>
      <c r="H19" s="32">
        <v>6922</v>
      </c>
      <c r="I19" s="32">
        <v>6933</v>
      </c>
      <c r="J19" s="32">
        <v>7781</v>
      </c>
      <c r="K19" s="32">
        <v>5806</v>
      </c>
      <c r="L19" s="32">
        <v>8662</v>
      </c>
      <c r="M19" s="32">
        <v>7650</v>
      </c>
      <c r="N19" s="32">
        <v>5997</v>
      </c>
      <c r="O19" s="32">
        <v>85219</v>
      </c>
      <c r="P19" s="41"/>
      <c r="Q19" s="254"/>
      <c r="R19" s="41"/>
    </row>
    <row r="20" spans="1:18" ht="15">
      <c r="A20" s="963"/>
      <c r="B20" s="256" t="s">
        <v>1069</v>
      </c>
      <c r="C20" s="32">
        <v>719842</v>
      </c>
      <c r="D20" s="32">
        <v>576548</v>
      </c>
      <c r="E20" s="32">
        <v>786530</v>
      </c>
      <c r="F20" s="32">
        <v>883546</v>
      </c>
      <c r="G20" s="32">
        <v>1013572</v>
      </c>
      <c r="H20" s="32">
        <v>1083666</v>
      </c>
      <c r="I20" s="32">
        <v>1012398</v>
      </c>
      <c r="J20" s="32">
        <v>1139686</v>
      </c>
      <c r="K20" s="32">
        <v>812464</v>
      </c>
      <c r="L20" s="32">
        <v>1153732</v>
      </c>
      <c r="M20" s="32">
        <v>1021584</v>
      </c>
      <c r="N20" s="32">
        <v>1081723</v>
      </c>
      <c r="O20" s="32">
        <v>11285291</v>
      </c>
      <c r="P20" s="41"/>
      <c r="Q20" s="254"/>
      <c r="R20" s="41"/>
    </row>
    <row r="21" spans="1:18" ht="15">
      <c r="A21" s="963"/>
      <c r="B21" s="256" t="s">
        <v>1070</v>
      </c>
      <c r="C21" s="32">
        <v>2544</v>
      </c>
      <c r="D21" s="32">
        <v>1750</v>
      </c>
      <c r="E21" s="32">
        <v>2265</v>
      </c>
      <c r="F21" s="32">
        <v>2050</v>
      </c>
      <c r="G21" s="32">
        <v>2735</v>
      </c>
      <c r="H21" s="32">
        <v>2273</v>
      </c>
      <c r="I21" s="32">
        <v>1862</v>
      </c>
      <c r="J21" s="32">
        <v>2126</v>
      </c>
      <c r="K21" s="32">
        <v>1892</v>
      </c>
      <c r="L21" s="32">
        <v>1903</v>
      </c>
      <c r="M21" s="32">
        <v>2241</v>
      </c>
      <c r="N21" s="32">
        <v>2275</v>
      </c>
      <c r="O21" s="32">
        <v>25916</v>
      </c>
      <c r="P21" s="41"/>
      <c r="Q21" s="254"/>
      <c r="R21" s="41"/>
    </row>
    <row r="22" spans="1:18" ht="15">
      <c r="A22" s="963"/>
      <c r="B22" s="256" t="s">
        <v>1071</v>
      </c>
      <c r="C22" s="32">
        <v>8274</v>
      </c>
      <c r="D22" s="32">
        <v>4135</v>
      </c>
      <c r="E22" s="32">
        <v>5801</v>
      </c>
      <c r="F22" s="32">
        <v>6105</v>
      </c>
      <c r="G22" s="32">
        <v>5986</v>
      </c>
      <c r="H22" s="32">
        <v>6134</v>
      </c>
      <c r="I22" s="32">
        <v>5694</v>
      </c>
      <c r="J22" s="32">
        <v>6430</v>
      </c>
      <c r="K22" s="32">
        <v>4627</v>
      </c>
      <c r="L22" s="32">
        <v>6215</v>
      </c>
      <c r="M22" s="32">
        <v>5177</v>
      </c>
      <c r="N22" s="32">
        <v>5028</v>
      </c>
      <c r="O22" s="32">
        <v>69606</v>
      </c>
      <c r="P22" s="41"/>
      <c r="Q22" s="254"/>
      <c r="R22" s="41"/>
    </row>
    <row r="23" spans="1:18" ht="15">
      <c r="A23" s="963"/>
      <c r="B23" s="256" t="s">
        <v>1072</v>
      </c>
      <c r="C23" s="32">
        <v>36102</v>
      </c>
      <c r="D23" s="32">
        <v>23223</v>
      </c>
      <c r="E23" s="32">
        <v>36448</v>
      </c>
      <c r="F23" s="32">
        <v>44641</v>
      </c>
      <c r="G23" s="32">
        <v>54621</v>
      </c>
      <c r="H23" s="32">
        <v>59037</v>
      </c>
      <c r="I23" s="32">
        <v>57228</v>
      </c>
      <c r="J23" s="32">
        <v>67877</v>
      </c>
      <c r="K23" s="32">
        <v>49902</v>
      </c>
      <c r="L23" s="32">
        <v>73980</v>
      </c>
      <c r="M23" s="32">
        <v>66627</v>
      </c>
      <c r="N23" s="32">
        <v>65810</v>
      </c>
      <c r="O23" s="32">
        <v>635496</v>
      </c>
      <c r="P23" s="41"/>
      <c r="Q23" s="254"/>
      <c r="R23" s="41"/>
    </row>
    <row r="24" spans="1:18" ht="15">
      <c r="A24" s="963"/>
      <c r="B24" s="256" t="s">
        <v>1073</v>
      </c>
      <c r="C24" s="32">
        <v>36</v>
      </c>
      <c r="D24" s="32">
        <v>8</v>
      </c>
      <c r="E24" s="32">
        <v>39</v>
      </c>
      <c r="F24" s="32">
        <v>48</v>
      </c>
      <c r="G24" s="32">
        <v>50</v>
      </c>
      <c r="H24" s="32">
        <v>43</v>
      </c>
      <c r="I24" s="32">
        <v>36</v>
      </c>
      <c r="J24" s="32">
        <v>20</v>
      </c>
      <c r="K24" s="32">
        <v>25</v>
      </c>
      <c r="L24" s="32">
        <v>52</v>
      </c>
      <c r="M24" s="32">
        <v>35</v>
      </c>
      <c r="N24" s="32">
        <v>25</v>
      </c>
      <c r="O24" s="32">
        <v>417</v>
      </c>
      <c r="P24" s="41"/>
      <c r="Q24" s="254"/>
      <c r="R24" s="41"/>
    </row>
    <row r="25" spans="1:18" ht="15">
      <c r="A25" s="963"/>
      <c r="B25" s="256" t="s">
        <v>1074</v>
      </c>
      <c r="C25" s="32">
        <v>9941</v>
      </c>
      <c r="D25" s="32">
        <v>7860</v>
      </c>
      <c r="E25" s="32">
        <v>11081</v>
      </c>
      <c r="F25" s="32">
        <v>11045</v>
      </c>
      <c r="G25" s="32">
        <v>11742</v>
      </c>
      <c r="H25" s="32">
        <v>11833</v>
      </c>
      <c r="I25" s="32">
        <v>10657</v>
      </c>
      <c r="J25" s="32">
        <v>13444</v>
      </c>
      <c r="K25" s="32">
        <v>8757</v>
      </c>
      <c r="L25" s="32">
        <v>13095</v>
      </c>
      <c r="M25" s="32">
        <v>10983</v>
      </c>
      <c r="N25" s="32">
        <v>9665</v>
      </c>
      <c r="O25" s="32">
        <v>130103</v>
      </c>
      <c r="P25" s="41"/>
      <c r="Q25" s="254"/>
      <c r="R25" s="41"/>
    </row>
    <row r="26" spans="1:18" ht="15">
      <c r="A26" s="963"/>
      <c r="B26" s="256" t="s">
        <v>1075</v>
      </c>
      <c r="C26" s="32">
        <v>58706</v>
      </c>
      <c r="D26" s="32">
        <v>46986</v>
      </c>
      <c r="E26" s="32">
        <v>56615</v>
      </c>
      <c r="F26" s="32">
        <v>58571</v>
      </c>
      <c r="G26" s="32">
        <v>58584</v>
      </c>
      <c r="H26" s="32">
        <v>60802</v>
      </c>
      <c r="I26" s="32">
        <v>61373</v>
      </c>
      <c r="J26" s="32">
        <v>69378</v>
      </c>
      <c r="K26" s="32">
        <v>46956</v>
      </c>
      <c r="L26" s="32">
        <v>65655</v>
      </c>
      <c r="M26" s="32">
        <v>60949</v>
      </c>
      <c r="N26" s="32">
        <v>58060</v>
      </c>
      <c r="O26" s="32">
        <v>702635</v>
      </c>
      <c r="P26" s="41"/>
      <c r="Q26" s="254"/>
      <c r="R26" s="41"/>
    </row>
    <row r="27" spans="1:18" ht="15">
      <c r="A27" s="963"/>
      <c r="B27" s="256" t="s">
        <v>1076</v>
      </c>
      <c r="C27" s="32">
        <v>17033</v>
      </c>
      <c r="D27" s="32">
        <v>13339</v>
      </c>
      <c r="E27" s="32">
        <v>16723</v>
      </c>
      <c r="F27" s="32">
        <v>17512</v>
      </c>
      <c r="G27" s="32">
        <v>18196</v>
      </c>
      <c r="H27" s="32">
        <v>16778</v>
      </c>
      <c r="I27" s="32">
        <v>17046</v>
      </c>
      <c r="J27" s="32">
        <v>20602</v>
      </c>
      <c r="K27" s="32">
        <v>14551</v>
      </c>
      <c r="L27" s="32">
        <v>21132</v>
      </c>
      <c r="M27" s="32">
        <v>17806</v>
      </c>
      <c r="N27" s="32">
        <v>14570</v>
      </c>
      <c r="O27" s="32">
        <v>205288</v>
      </c>
      <c r="P27" s="41"/>
      <c r="Q27" s="254"/>
      <c r="R27" s="41"/>
    </row>
    <row r="28" spans="1:18" ht="15">
      <c r="A28" s="963"/>
      <c r="B28" s="256" t="s">
        <v>1077</v>
      </c>
      <c r="C28" s="32">
        <v>5497</v>
      </c>
      <c r="D28" s="32">
        <v>4035</v>
      </c>
      <c r="E28" s="32">
        <v>7575</v>
      </c>
      <c r="F28" s="32">
        <v>8269</v>
      </c>
      <c r="G28" s="32">
        <v>9152</v>
      </c>
      <c r="H28" s="32">
        <v>9442</v>
      </c>
      <c r="I28" s="32">
        <v>9780</v>
      </c>
      <c r="J28" s="32">
        <v>12914</v>
      </c>
      <c r="K28" s="32">
        <v>8795</v>
      </c>
      <c r="L28" s="32">
        <v>13698</v>
      </c>
      <c r="M28" s="32">
        <v>12177</v>
      </c>
      <c r="N28" s="32">
        <v>13872</v>
      </c>
      <c r="O28" s="32">
        <v>115206</v>
      </c>
      <c r="P28" s="41"/>
      <c r="Q28" s="254"/>
      <c r="R28" s="41"/>
    </row>
    <row r="29" spans="1:18" ht="15">
      <c r="A29" s="963"/>
      <c r="B29" s="256" t="s">
        <v>1078</v>
      </c>
      <c r="C29" s="32">
        <v>90</v>
      </c>
      <c r="D29" s="32">
        <v>64</v>
      </c>
      <c r="E29" s="32">
        <v>79</v>
      </c>
      <c r="F29" s="32">
        <v>77</v>
      </c>
      <c r="G29" s="32">
        <v>99</v>
      </c>
      <c r="H29" s="32">
        <v>81</v>
      </c>
      <c r="I29" s="32">
        <v>43</v>
      </c>
      <c r="J29" s="32">
        <v>71</v>
      </c>
      <c r="K29" s="32">
        <v>51</v>
      </c>
      <c r="L29" s="32">
        <v>85</v>
      </c>
      <c r="M29" s="32">
        <v>76</v>
      </c>
      <c r="N29" s="32">
        <v>80</v>
      </c>
      <c r="O29" s="32">
        <v>896</v>
      </c>
      <c r="P29" s="41"/>
      <c r="Q29" s="254"/>
      <c r="R29" s="41"/>
    </row>
    <row r="30" spans="1:18" ht="15">
      <c r="A30" s="963"/>
      <c r="B30" s="256" t="s">
        <v>1079</v>
      </c>
      <c r="C30" s="32">
        <v>3331</v>
      </c>
      <c r="D30" s="32">
        <v>2390</v>
      </c>
      <c r="E30" s="32">
        <v>3308</v>
      </c>
      <c r="F30" s="32">
        <v>3515</v>
      </c>
      <c r="G30" s="32">
        <v>3816</v>
      </c>
      <c r="H30" s="32">
        <v>4021</v>
      </c>
      <c r="I30" s="32">
        <v>3989</v>
      </c>
      <c r="J30" s="32">
        <v>4746</v>
      </c>
      <c r="K30" s="32">
        <v>3372</v>
      </c>
      <c r="L30" s="32">
        <v>4461</v>
      </c>
      <c r="M30" s="32">
        <v>3867</v>
      </c>
      <c r="N30" s="32">
        <v>3622</v>
      </c>
      <c r="O30" s="32">
        <v>44438</v>
      </c>
      <c r="P30" s="41"/>
      <c r="Q30" s="254"/>
      <c r="R30" s="41"/>
    </row>
    <row r="31" spans="1:18" ht="15">
      <c r="A31" s="963"/>
      <c r="B31" s="256" t="s">
        <v>1080</v>
      </c>
      <c r="C31" s="32">
        <v>63078</v>
      </c>
      <c r="D31" s="32">
        <v>51005</v>
      </c>
      <c r="E31" s="32">
        <v>67825</v>
      </c>
      <c r="F31" s="32">
        <v>71115</v>
      </c>
      <c r="G31" s="32">
        <v>70913</v>
      </c>
      <c r="H31" s="32">
        <v>70716</v>
      </c>
      <c r="I31" s="32">
        <v>69998</v>
      </c>
      <c r="J31" s="32">
        <v>85801</v>
      </c>
      <c r="K31" s="32">
        <v>60825</v>
      </c>
      <c r="L31" s="32">
        <v>81323</v>
      </c>
      <c r="M31" s="32">
        <v>68859</v>
      </c>
      <c r="N31" s="32">
        <v>56402</v>
      </c>
      <c r="O31" s="32">
        <v>817860</v>
      </c>
      <c r="P31" s="41"/>
      <c r="Q31" s="254"/>
      <c r="R31" s="41"/>
    </row>
    <row r="32" spans="1:18" ht="15">
      <c r="A32" s="963"/>
      <c r="B32" s="256" t="s">
        <v>1081</v>
      </c>
      <c r="C32" s="32">
        <v>30716</v>
      </c>
      <c r="D32" s="32">
        <v>23616</v>
      </c>
      <c r="E32" s="32">
        <v>30188</v>
      </c>
      <c r="F32" s="32">
        <v>32613</v>
      </c>
      <c r="G32" s="32">
        <v>34254</v>
      </c>
      <c r="H32" s="32">
        <v>32970</v>
      </c>
      <c r="I32" s="32">
        <v>30904</v>
      </c>
      <c r="J32" s="32">
        <v>34508</v>
      </c>
      <c r="K32" s="32">
        <v>26074</v>
      </c>
      <c r="L32" s="32">
        <v>35376</v>
      </c>
      <c r="M32" s="32">
        <v>28462</v>
      </c>
      <c r="N32" s="32">
        <v>24746</v>
      </c>
      <c r="O32" s="32">
        <v>364427</v>
      </c>
      <c r="P32" s="41"/>
      <c r="Q32" s="254"/>
      <c r="R32" s="41"/>
    </row>
    <row r="33" spans="1:18" ht="15">
      <c r="A33" s="963"/>
      <c r="B33" s="256" t="s">
        <v>1284</v>
      </c>
      <c r="C33" s="32">
        <v>2126</v>
      </c>
      <c r="D33" s="32">
        <v>1574</v>
      </c>
      <c r="E33" s="32">
        <v>2029</v>
      </c>
      <c r="F33" s="32">
        <v>2227</v>
      </c>
      <c r="G33" s="32">
        <v>2321</v>
      </c>
      <c r="H33" s="32">
        <v>2306</v>
      </c>
      <c r="I33" s="32">
        <v>2159</v>
      </c>
      <c r="J33" s="32">
        <v>2384</v>
      </c>
      <c r="K33" s="32">
        <v>1674</v>
      </c>
      <c r="L33" s="32">
        <v>2335</v>
      </c>
      <c r="M33" s="32">
        <v>2142</v>
      </c>
      <c r="N33" s="32">
        <v>1852</v>
      </c>
      <c r="O33" s="32">
        <v>25129</v>
      </c>
      <c r="P33" s="41"/>
      <c r="Q33" s="254"/>
      <c r="R33" s="41"/>
    </row>
    <row r="34" spans="1:18" ht="15">
      <c r="A34" s="963"/>
      <c r="B34" s="256" t="s">
        <v>1083</v>
      </c>
      <c r="C34" s="32">
        <v>2770</v>
      </c>
      <c r="D34" s="32">
        <v>2495</v>
      </c>
      <c r="E34" s="32">
        <v>2792</v>
      </c>
      <c r="F34" s="32">
        <v>3025</v>
      </c>
      <c r="G34" s="32">
        <v>3136</v>
      </c>
      <c r="H34" s="32">
        <v>2957</v>
      </c>
      <c r="I34" s="32">
        <v>2752</v>
      </c>
      <c r="J34" s="32">
        <v>3070</v>
      </c>
      <c r="K34" s="32">
        <v>2559</v>
      </c>
      <c r="L34" s="32">
        <v>3243</v>
      </c>
      <c r="M34" s="32">
        <v>2680</v>
      </c>
      <c r="N34" s="32">
        <v>2836</v>
      </c>
      <c r="O34" s="32">
        <v>34315</v>
      </c>
      <c r="P34" s="41"/>
      <c r="Q34" s="254"/>
      <c r="R34" s="41"/>
    </row>
    <row r="35" spans="1:18" ht="15">
      <c r="A35" s="963"/>
      <c r="B35" s="256" t="s">
        <v>1084</v>
      </c>
      <c r="C35" s="32">
        <v>11</v>
      </c>
      <c r="D35" s="32">
        <v>22</v>
      </c>
      <c r="E35" s="32">
        <v>11</v>
      </c>
      <c r="F35" s="32">
        <v>17</v>
      </c>
      <c r="G35" s="32">
        <v>20</v>
      </c>
      <c r="H35" s="32">
        <v>19</v>
      </c>
      <c r="I35" s="32">
        <v>16</v>
      </c>
      <c r="J35" s="32">
        <v>12</v>
      </c>
      <c r="K35" s="32">
        <v>13</v>
      </c>
      <c r="L35" s="32">
        <v>18</v>
      </c>
      <c r="M35" s="32">
        <v>14</v>
      </c>
      <c r="N35" s="32">
        <v>13</v>
      </c>
      <c r="O35" s="32">
        <v>186</v>
      </c>
      <c r="P35" s="41"/>
      <c r="Q35" s="254"/>
    </row>
    <row r="36" spans="1:18" ht="15">
      <c r="A36" s="963"/>
      <c r="B36" s="256" t="s">
        <v>1085</v>
      </c>
      <c r="C36" s="32">
        <v>3314</v>
      </c>
      <c r="D36" s="32">
        <v>2514</v>
      </c>
      <c r="E36" s="32">
        <v>3221</v>
      </c>
      <c r="F36" s="32">
        <v>3324</v>
      </c>
      <c r="G36" s="32">
        <v>3414</v>
      </c>
      <c r="H36" s="32">
        <v>3300</v>
      </c>
      <c r="I36" s="32">
        <v>3213</v>
      </c>
      <c r="J36" s="32">
        <v>3568</v>
      </c>
      <c r="K36" s="32">
        <v>2782</v>
      </c>
      <c r="L36" s="32">
        <v>3800</v>
      </c>
      <c r="M36" s="32">
        <v>3251</v>
      </c>
      <c r="N36" s="32">
        <v>3198</v>
      </c>
      <c r="O36" s="32">
        <v>38899</v>
      </c>
      <c r="P36" s="41"/>
      <c r="Q36" s="254"/>
      <c r="R36" s="41"/>
    </row>
    <row r="37" spans="1:18" ht="6" customHeight="1">
      <c r="A37" s="963"/>
      <c r="B37" s="256"/>
      <c r="C37" s="31"/>
      <c r="D37" s="31"/>
      <c r="E37" s="31"/>
      <c r="F37" s="31"/>
      <c r="G37" s="31"/>
      <c r="H37" s="31"/>
      <c r="I37" s="31"/>
      <c r="J37" s="31"/>
      <c r="K37" s="31"/>
      <c r="L37" s="31"/>
      <c r="M37" s="31"/>
      <c r="N37" s="31"/>
      <c r="O37" s="352"/>
      <c r="P37" s="41"/>
      <c r="Q37" s="254"/>
      <c r="R37" s="41"/>
    </row>
    <row r="38" spans="1:18" ht="15">
      <c r="A38" s="963"/>
      <c r="B38" s="251" t="s">
        <v>1086</v>
      </c>
      <c r="C38" s="352">
        <v>13615</v>
      </c>
      <c r="D38" s="352">
        <v>10458</v>
      </c>
      <c r="E38" s="352">
        <v>12428</v>
      </c>
      <c r="F38" s="352">
        <v>12873</v>
      </c>
      <c r="G38" s="352">
        <v>13328</v>
      </c>
      <c r="H38" s="352">
        <v>12576</v>
      </c>
      <c r="I38" s="352">
        <v>12962</v>
      </c>
      <c r="J38" s="352">
        <v>14231</v>
      </c>
      <c r="K38" s="352">
        <v>9821</v>
      </c>
      <c r="L38" s="352">
        <v>14267</v>
      </c>
      <c r="M38" s="352">
        <v>12905</v>
      </c>
      <c r="N38" s="352">
        <v>12602</v>
      </c>
      <c r="O38" s="352">
        <v>152066</v>
      </c>
      <c r="P38" s="327"/>
      <c r="Q38" s="254"/>
      <c r="R38" s="41"/>
    </row>
    <row r="39" spans="1:18" ht="15">
      <c r="A39" s="963"/>
      <c r="B39" s="256" t="s">
        <v>1087</v>
      </c>
      <c r="C39" s="32">
        <v>362</v>
      </c>
      <c r="D39" s="32">
        <v>283</v>
      </c>
      <c r="E39" s="32">
        <v>291</v>
      </c>
      <c r="F39" s="32">
        <v>377</v>
      </c>
      <c r="G39" s="32">
        <v>380</v>
      </c>
      <c r="H39" s="32">
        <v>383</v>
      </c>
      <c r="I39" s="32">
        <v>357</v>
      </c>
      <c r="J39" s="32">
        <v>392</v>
      </c>
      <c r="K39" s="32">
        <v>285</v>
      </c>
      <c r="L39" s="32">
        <v>352</v>
      </c>
      <c r="M39" s="32">
        <v>324</v>
      </c>
      <c r="N39" s="32">
        <v>390</v>
      </c>
      <c r="O39" s="32">
        <v>4176</v>
      </c>
      <c r="P39" s="41"/>
      <c r="Q39" s="254"/>
      <c r="R39" s="41"/>
    </row>
    <row r="40" spans="1:18" ht="15">
      <c r="A40" s="963"/>
      <c r="B40" s="256" t="s">
        <v>1088</v>
      </c>
      <c r="C40" s="32">
        <v>2442</v>
      </c>
      <c r="D40" s="32">
        <v>1773</v>
      </c>
      <c r="E40" s="32">
        <v>2317</v>
      </c>
      <c r="F40" s="32">
        <v>2389</v>
      </c>
      <c r="G40" s="32">
        <v>2600</v>
      </c>
      <c r="H40" s="32">
        <v>2430</v>
      </c>
      <c r="I40" s="32">
        <v>2669</v>
      </c>
      <c r="J40" s="32">
        <v>2959</v>
      </c>
      <c r="K40" s="32">
        <v>1876</v>
      </c>
      <c r="L40" s="32">
        <v>3098</v>
      </c>
      <c r="M40" s="32">
        <v>2560</v>
      </c>
      <c r="N40" s="32">
        <v>2290</v>
      </c>
      <c r="O40" s="32">
        <v>29403</v>
      </c>
      <c r="P40" s="41"/>
      <c r="Q40" s="254"/>
      <c r="R40" s="41"/>
    </row>
    <row r="41" spans="1:18" ht="15">
      <c r="A41" s="963"/>
      <c r="B41" s="256" t="s">
        <v>1089</v>
      </c>
      <c r="C41" s="32">
        <v>663</v>
      </c>
      <c r="D41" s="32">
        <v>594</v>
      </c>
      <c r="E41" s="32">
        <v>535</v>
      </c>
      <c r="F41" s="32">
        <v>513</v>
      </c>
      <c r="G41" s="32">
        <v>550</v>
      </c>
      <c r="H41" s="32">
        <v>575</v>
      </c>
      <c r="I41" s="32">
        <v>560</v>
      </c>
      <c r="J41" s="32">
        <v>584</v>
      </c>
      <c r="K41" s="32">
        <v>461</v>
      </c>
      <c r="L41" s="32">
        <v>603</v>
      </c>
      <c r="M41" s="32">
        <v>574</v>
      </c>
      <c r="N41" s="32">
        <v>633</v>
      </c>
      <c r="O41" s="32">
        <v>6845</v>
      </c>
      <c r="P41" s="41"/>
      <c r="Q41" s="254"/>
      <c r="R41" s="41"/>
    </row>
    <row r="42" spans="1:18" ht="15">
      <c r="A42" s="963"/>
      <c r="B42" s="256" t="s">
        <v>1090</v>
      </c>
      <c r="C42" s="32">
        <v>330</v>
      </c>
      <c r="D42" s="32">
        <v>255</v>
      </c>
      <c r="E42" s="32">
        <v>244</v>
      </c>
      <c r="F42" s="32">
        <v>216</v>
      </c>
      <c r="G42" s="32">
        <v>249</v>
      </c>
      <c r="H42" s="32">
        <v>223</v>
      </c>
      <c r="I42" s="32">
        <v>273</v>
      </c>
      <c r="J42" s="32">
        <v>287</v>
      </c>
      <c r="K42" s="32">
        <v>203</v>
      </c>
      <c r="L42" s="32">
        <v>224</v>
      </c>
      <c r="M42" s="32">
        <v>261</v>
      </c>
      <c r="N42" s="32">
        <v>249</v>
      </c>
      <c r="O42" s="32">
        <v>3014</v>
      </c>
      <c r="P42" s="41"/>
      <c r="Q42" s="254"/>
      <c r="R42" s="41"/>
    </row>
    <row r="43" spans="1:18" ht="15">
      <c r="A43" s="963"/>
      <c r="B43" s="256" t="s">
        <v>1091</v>
      </c>
      <c r="C43" s="32">
        <v>377</v>
      </c>
      <c r="D43" s="32">
        <v>316</v>
      </c>
      <c r="E43" s="32">
        <v>329</v>
      </c>
      <c r="F43" s="32">
        <v>397</v>
      </c>
      <c r="G43" s="32">
        <v>340</v>
      </c>
      <c r="H43" s="32">
        <v>278</v>
      </c>
      <c r="I43" s="32">
        <v>335</v>
      </c>
      <c r="J43" s="32">
        <v>336</v>
      </c>
      <c r="K43" s="32">
        <v>261</v>
      </c>
      <c r="L43" s="32">
        <v>305</v>
      </c>
      <c r="M43" s="32">
        <v>316</v>
      </c>
      <c r="N43" s="32">
        <v>316</v>
      </c>
      <c r="O43" s="32">
        <v>3906</v>
      </c>
      <c r="P43" s="41"/>
      <c r="Q43" s="254"/>
      <c r="R43" s="41"/>
    </row>
    <row r="44" spans="1:18" ht="15">
      <c r="A44" s="963"/>
      <c r="B44" s="256" t="s">
        <v>1092</v>
      </c>
      <c r="C44" s="32">
        <v>3875</v>
      </c>
      <c r="D44" s="32">
        <v>2999</v>
      </c>
      <c r="E44" s="32">
        <v>3799</v>
      </c>
      <c r="F44" s="32">
        <v>3770</v>
      </c>
      <c r="G44" s="32">
        <v>3776</v>
      </c>
      <c r="H44" s="32">
        <v>3447</v>
      </c>
      <c r="I44" s="32">
        <v>3555</v>
      </c>
      <c r="J44" s="32">
        <v>4001</v>
      </c>
      <c r="K44" s="32">
        <v>2677</v>
      </c>
      <c r="L44" s="32">
        <v>4157</v>
      </c>
      <c r="M44" s="32">
        <v>3730</v>
      </c>
      <c r="N44" s="32">
        <v>3429</v>
      </c>
      <c r="O44" s="32">
        <v>43215</v>
      </c>
      <c r="P44" s="41"/>
      <c r="Q44" s="254"/>
      <c r="R44" s="41"/>
    </row>
    <row r="45" spans="1:18" ht="15">
      <c r="A45" s="963"/>
      <c r="B45" s="256" t="s">
        <v>1093</v>
      </c>
      <c r="C45" s="32">
        <v>842</v>
      </c>
      <c r="D45" s="32">
        <v>537</v>
      </c>
      <c r="E45" s="32">
        <v>752</v>
      </c>
      <c r="F45" s="32">
        <v>815</v>
      </c>
      <c r="G45" s="32">
        <v>833</v>
      </c>
      <c r="H45" s="32">
        <v>773</v>
      </c>
      <c r="I45" s="32">
        <v>868</v>
      </c>
      <c r="J45" s="32">
        <v>918</v>
      </c>
      <c r="K45" s="32">
        <v>535</v>
      </c>
      <c r="L45" s="32">
        <v>845</v>
      </c>
      <c r="M45" s="32">
        <v>645</v>
      </c>
      <c r="N45" s="32">
        <v>816</v>
      </c>
      <c r="O45" s="32">
        <v>9179</v>
      </c>
      <c r="P45" s="41"/>
      <c r="Q45" s="254"/>
      <c r="R45" s="41"/>
    </row>
    <row r="46" spans="1:18" ht="15">
      <c r="A46" s="963"/>
      <c r="B46" s="256" t="s">
        <v>1094</v>
      </c>
      <c r="C46" s="32">
        <v>52</v>
      </c>
      <c r="D46" s="32">
        <v>41</v>
      </c>
      <c r="E46" s="32">
        <v>38</v>
      </c>
      <c r="F46" s="32">
        <v>53</v>
      </c>
      <c r="G46" s="32">
        <v>37</v>
      </c>
      <c r="H46" s="32">
        <v>40</v>
      </c>
      <c r="I46" s="32">
        <v>40</v>
      </c>
      <c r="J46" s="32">
        <v>45</v>
      </c>
      <c r="K46" s="32">
        <v>35</v>
      </c>
      <c r="L46" s="32">
        <v>54</v>
      </c>
      <c r="M46" s="32">
        <v>40</v>
      </c>
      <c r="N46" s="32">
        <v>41</v>
      </c>
      <c r="O46" s="32">
        <v>516</v>
      </c>
      <c r="P46" s="41"/>
      <c r="Q46" s="254"/>
      <c r="R46" s="41"/>
    </row>
    <row r="47" spans="1:18" ht="15">
      <c r="A47" s="963"/>
      <c r="B47" s="256" t="s">
        <v>1095</v>
      </c>
      <c r="C47" s="32">
        <v>929</v>
      </c>
      <c r="D47" s="32">
        <v>727</v>
      </c>
      <c r="E47" s="32">
        <v>785</v>
      </c>
      <c r="F47" s="32">
        <v>884</v>
      </c>
      <c r="G47" s="32">
        <v>946</v>
      </c>
      <c r="H47" s="32">
        <v>884</v>
      </c>
      <c r="I47" s="32">
        <v>803</v>
      </c>
      <c r="J47" s="32">
        <v>988</v>
      </c>
      <c r="K47" s="32">
        <v>675</v>
      </c>
      <c r="L47" s="32">
        <v>934</v>
      </c>
      <c r="M47" s="32">
        <v>885</v>
      </c>
      <c r="N47" s="32">
        <v>887</v>
      </c>
      <c r="O47" s="32">
        <v>10327</v>
      </c>
      <c r="P47" s="41"/>
      <c r="Q47" s="254"/>
      <c r="R47" s="41"/>
    </row>
    <row r="48" spans="1:18" ht="15">
      <c r="A48" s="963"/>
      <c r="B48" s="256" t="s">
        <v>1096</v>
      </c>
      <c r="C48" s="32">
        <v>214</v>
      </c>
      <c r="D48" s="32">
        <v>166</v>
      </c>
      <c r="E48" s="32">
        <v>229</v>
      </c>
      <c r="F48" s="32">
        <v>249</v>
      </c>
      <c r="G48" s="32">
        <v>272</v>
      </c>
      <c r="H48" s="32">
        <v>212</v>
      </c>
      <c r="I48" s="32">
        <v>220</v>
      </c>
      <c r="J48" s="32">
        <v>256</v>
      </c>
      <c r="K48" s="32">
        <v>147</v>
      </c>
      <c r="L48" s="32">
        <v>242</v>
      </c>
      <c r="M48" s="32">
        <v>232</v>
      </c>
      <c r="N48" s="32">
        <v>232</v>
      </c>
      <c r="O48" s="32">
        <v>2671</v>
      </c>
      <c r="P48" s="41"/>
      <c r="Q48" s="254"/>
      <c r="R48" s="41"/>
    </row>
    <row r="49" spans="1:34" ht="15">
      <c r="A49" s="963"/>
      <c r="B49" s="256" t="s">
        <v>1097</v>
      </c>
      <c r="C49" s="32">
        <v>881</v>
      </c>
      <c r="D49" s="32">
        <v>704</v>
      </c>
      <c r="E49" s="32">
        <v>833</v>
      </c>
      <c r="F49" s="32">
        <v>788</v>
      </c>
      <c r="G49" s="32">
        <v>883</v>
      </c>
      <c r="H49" s="32">
        <v>804</v>
      </c>
      <c r="I49" s="32">
        <v>765</v>
      </c>
      <c r="J49" s="32">
        <v>878</v>
      </c>
      <c r="K49" s="32">
        <v>616</v>
      </c>
      <c r="L49" s="32">
        <v>862</v>
      </c>
      <c r="M49" s="32">
        <v>886</v>
      </c>
      <c r="N49" s="32">
        <v>800</v>
      </c>
      <c r="O49" s="32">
        <v>9700</v>
      </c>
      <c r="P49" s="41"/>
      <c r="Q49" s="254"/>
      <c r="R49" s="41"/>
    </row>
    <row r="50" spans="1:34" ht="15">
      <c r="A50" s="963"/>
      <c r="B50" s="256" t="s">
        <v>1098</v>
      </c>
      <c r="C50" s="32">
        <v>128</v>
      </c>
      <c r="D50" s="32">
        <v>94</v>
      </c>
      <c r="E50" s="32">
        <v>78</v>
      </c>
      <c r="F50" s="32">
        <v>106</v>
      </c>
      <c r="G50" s="32">
        <v>106</v>
      </c>
      <c r="H50" s="32">
        <v>113</v>
      </c>
      <c r="I50" s="32">
        <v>99</v>
      </c>
      <c r="J50" s="32">
        <v>97</v>
      </c>
      <c r="K50" s="32">
        <v>65</v>
      </c>
      <c r="L50" s="32">
        <v>101</v>
      </c>
      <c r="M50" s="32">
        <v>111</v>
      </c>
      <c r="N50" s="32">
        <v>93</v>
      </c>
      <c r="O50" s="32">
        <v>1191</v>
      </c>
      <c r="P50" s="41"/>
      <c r="Q50" s="254"/>
      <c r="R50" s="41"/>
    </row>
    <row r="51" spans="1:34" ht="15">
      <c r="A51" s="963"/>
      <c r="B51" s="256" t="s">
        <v>1099</v>
      </c>
      <c r="C51" s="32">
        <v>709</v>
      </c>
      <c r="D51" s="32">
        <v>566</v>
      </c>
      <c r="E51" s="32">
        <v>674</v>
      </c>
      <c r="F51" s="32">
        <v>659</v>
      </c>
      <c r="G51" s="32">
        <v>677</v>
      </c>
      <c r="H51" s="32">
        <v>699</v>
      </c>
      <c r="I51" s="32">
        <v>763</v>
      </c>
      <c r="J51" s="32">
        <v>747</v>
      </c>
      <c r="K51" s="32">
        <v>599</v>
      </c>
      <c r="L51" s="32">
        <v>722</v>
      </c>
      <c r="M51" s="32">
        <v>638</v>
      </c>
      <c r="N51" s="32">
        <v>714</v>
      </c>
      <c r="O51" s="32">
        <v>8167</v>
      </c>
      <c r="P51" s="41"/>
      <c r="Q51" s="254"/>
      <c r="R51" s="41"/>
    </row>
    <row r="52" spans="1:34" ht="15">
      <c r="A52" s="963"/>
      <c r="B52" s="256" t="s">
        <v>1100</v>
      </c>
      <c r="C52" s="32">
        <v>323</v>
      </c>
      <c r="D52" s="32">
        <v>239</v>
      </c>
      <c r="E52" s="32">
        <v>269</v>
      </c>
      <c r="F52" s="32">
        <v>291</v>
      </c>
      <c r="G52" s="32">
        <v>270</v>
      </c>
      <c r="H52" s="32">
        <v>302</v>
      </c>
      <c r="I52" s="32">
        <v>280</v>
      </c>
      <c r="J52" s="32">
        <v>309</v>
      </c>
      <c r="K52" s="32">
        <v>212</v>
      </c>
      <c r="L52" s="32">
        <v>304</v>
      </c>
      <c r="M52" s="32">
        <v>267</v>
      </c>
      <c r="N52" s="32">
        <v>295</v>
      </c>
      <c r="O52" s="32">
        <v>3361</v>
      </c>
      <c r="P52" s="41"/>
      <c r="Q52" s="254"/>
    </row>
    <row r="53" spans="1:34" ht="15">
      <c r="A53" s="963"/>
      <c r="B53" s="256" t="s">
        <v>1101</v>
      </c>
      <c r="C53" s="32">
        <v>1488</v>
      </c>
      <c r="D53" s="32">
        <v>1164</v>
      </c>
      <c r="E53" s="32">
        <v>1255</v>
      </c>
      <c r="F53" s="32">
        <v>1366</v>
      </c>
      <c r="G53" s="32">
        <v>1409</v>
      </c>
      <c r="H53" s="32">
        <v>1413</v>
      </c>
      <c r="I53" s="32">
        <v>1375</v>
      </c>
      <c r="J53" s="32">
        <v>1434</v>
      </c>
      <c r="K53" s="32">
        <v>1174</v>
      </c>
      <c r="L53" s="32">
        <v>1464</v>
      </c>
      <c r="M53" s="32">
        <v>1436</v>
      </c>
      <c r="N53" s="32">
        <v>1417</v>
      </c>
      <c r="O53" s="32">
        <v>16395</v>
      </c>
      <c r="P53" s="41"/>
      <c r="Q53" s="254"/>
      <c r="R53" s="41"/>
    </row>
    <row r="54" spans="1:34" ht="13.5" customHeight="1">
      <c r="A54" s="963"/>
      <c r="B54" s="256"/>
      <c r="C54" s="31"/>
      <c r="D54" s="31"/>
      <c r="E54" s="31"/>
      <c r="F54" s="31"/>
      <c r="G54" s="31"/>
      <c r="H54" s="31"/>
      <c r="I54" s="31"/>
      <c r="J54" s="31"/>
      <c r="K54" s="31"/>
      <c r="L54" s="31"/>
      <c r="M54" s="31"/>
      <c r="N54" s="31"/>
      <c r="O54" s="352"/>
      <c r="P54" s="41"/>
      <c r="Q54" s="254"/>
      <c r="R54" s="44"/>
      <c r="S54" s="44"/>
      <c r="T54" s="44"/>
      <c r="U54" s="44"/>
      <c r="V54" s="44"/>
      <c r="W54" s="44"/>
      <c r="X54" s="44"/>
      <c r="Y54" s="44"/>
      <c r="Z54" s="44"/>
      <c r="AA54" s="44"/>
      <c r="AB54" s="44"/>
      <c r="AC54" s="44"/>
      <c r="AD54" s="44"/>
      <c r="AE54" s="44"/>
      <c r="AF54" s="44"/>
      <c r="AG54" s="44"/>
      <c r="AH54" s="44"/>
    </row>
    <row r="55" spans="1:34" ht="15">
      <c r="A55" s="963"/>
      <c r="B55" s="251" t="s">
        <v>1102</v>
      </c>
      <c r="C55" s="352">
        <v>71434</v>
      </c>
      <c r="D55" s="352">
        <v>67475</v>
      </c>
      <c r="E55" s="352">
        <v>67212</v>
      </c>
      <c r="F55" s="352">
        <v>72769</v>
      </c>
      <c r="G55" s="352">
        <v>73209</v>
      </c>
      <c r="H55" s="352">
        <v>71164</v>
      </c>
      <c r="I55" s="352">
        <v>67960</v>
      </c>
      <c r="J55" s="352">
        <v>73357</v>
      </c>
      <c r="K55" s="352">
        <v>70782</v>
      </c>
      <c r="L55" s="352">
        <v>69204</v>
      </c>
      <c r="M55" s="352">
        <v>72264</v>
      </c>
      <c r="N55" s="352">
        <v>69218</v>
      </c>
      <c r="O55" s="352">
        <v>846048</v>
      </c>
      <c r="P55" s="327"/>
      <c r="Q55" s="254"/>
      <c r="R55" s="41"/>
    </row>
    <row r="56" spans="1:34" ht="15">
      <c r="A56" s="963"/>
      <c r="B56" s="256" t="s">
        <v>1103</v>
      </c>
      <c r="C56" s="32">
        <v>12940</v>
      </c>
      <c r="D56" s="32">
        <v>10026</v>
      </c>
      <c r="E56" s="32">
        <v>11430</v>
      </c>
      <c r="F56" s="32">
        <v>11932</v>
      </c>
      <c r="G56" s="32">
        <v>12122</v>
      </c>
      <c r="H56" s="32">
        <v>12259</v>
      </c>
      <c r="I56" s="32">
        <v>11498</v>
      </c>
      <c r="J56" s="32">
        <v>12577</v>
      </c>
      <c r="K56" s="32">
        <v>9931</v>
      </c>
      <c r="L56" s="32">
        <v>12957</v>
      </c>
      <c r="M56" s="32">
        <v>11570</v>
      </c>
      <c r="N56" s="32">
        <v>11435</v>
      </c>
      <c r="O56" s="32">
        <v>140677</v>
      </c>
      <c r="P56" s="41"/>
      <c r="Q56" s="254"/>
      <c r="R56" s="41"/>
    </row>
    <row r="57" spans="1:34" ht="15">
      <c r="A57" s="963"/>
      <c r="B57" s="256" t="s">
        <v>1104</v>
      </c>
      <c r="C57" s="32">
        <v>1806</v>
      </c>
      <c r="D57" s="32">
        <v>1305</v>
      </c>
      <c r="E57" s="32">
        <v>1607</v>
      </c>
      <c r="F57" s="32">
        <v>1668</v>
      </c>
      <c r="G57" s="32">
        <v>2101</v>
      </c>
      <c r="H57" s="32">
        <v>1788</v>
      </c>
      <c r="I57" s="32">
        <v>1748</v>
      </c>
      <c r="J57" s="32">
        <v>1690</v>
      </c>
      <c r="K57" s="32">
        <v>1605</v>
      </c>
      <c r="L57" s="32">
        <v>1659</v>
      </c>
      <c r="M57" s="32">
        <v>1818</v>
      </c>
      <c r="N57" s="32">
        <v>1845</v>
      </c>
      <c r="O57" s="32">
        <v>20640</v>
      </c>
      <c r="P57" s="41"/>
      <c r="Q57" s="254"/>
      <c r="R57" s="41"/>
    </row>
    <row r="58" spans="1:34" ht="15">
      <c r="A58" s="963"/>
      <c r="B58" s="256" t="s">
        <v>1105</v>
      </c>
      <c r="C58" s="32">
        <v>5099</v>
      </c>
      <c r="D58" s="32">
        <v>7348</v>
      </c>
      <c r="E58" s="32">
        <v>6236</v>
      </c>
      <c r="F58" s="32">
        <v>8973</v>
      </c>
      <c r="G58" s="32">
        <v>6795</v>
      </c>
      <c r="H58" s="32">
        <v>6696</v>
      </c>
      <c r="I58" s="32">
        <v>5535</v>
      </c>
      <c r="J58" s="32">
        <v>6332</v>
      </c>
      <c r="K58" s="32">
        <v>6691</v>
      </c>
      <c r="L58" s="32">
        <v>3185</v>
      </c>
      <c r="M58" s="32">
        <v>5624</v>
      </c>
      <c r="N58" s="32">
        <v>4938</v>
      </c>
      <c r="O58" s="32">
        <v>73452</v>
      </c>
      <c r="P58" s="41"/>
      <c r="Q58" s="254"/>
      <c r="R58" s="41"/>
    </row>
    <row r="59" spans="1:34" ht="15">
      <c r="A59" s="963"/>
      <c r="B59" s="256" t="s">
        <v>1285</v>
      </c>
      <c r="C59" s="32">
        <v>50592</v>
      </c>
      <c r="D59" s="32">
        <v>47971</v>
      </c>
      <c r="E59" s="32">
        <v>47122</v>
      </c>
      <c r="F59" s="32">
        <v>49211</v>
      </c>
      <c r="G59" s="32">
        <v>51287</v>
      </c>
      <c r="H59" s="32">
        <v>49606</v>
      </c>
      <c r="I59" s="32">
        <v>48318</v>
      </c>
      <c r="J59" s="32">
        <v>51715</v>
      </c>
      <c r="K59" s="32">
        <v>51822</v>
      </c>
      <c r="L59" s="32">
        <v>50399</v>
      </c>
      <c r="M59" s="32">
        <v>52339</v>
      </c>
      <c r="N59" s="32">
        <v>50146</v>
      </c>
      <c r="O59" s="32">
        <v>600528</v>
      </c>
      <c r="P59" s="41"/>
      <c r="Q59" s="254"/>
      <c r="R59" s="41"/>
    </row>
    <row r="60" spans="1:34" ht="15">
      <c r="A60" s="963"/>
      <c r="B60" s="256" t="s">
        <v>1107</v>
      </c>
      <c r="C60" s="32">
        <v>279</v>
      </c>
      <c r="D60" s="32">
        <v>230</v>
      </c>
      <c r="E60" s="32">
        <v>167</v>
      </c>
      <c r="F60" s="32">
        <v>244</v>
      </c>
      <c r="G60" s="32">
        <v>186</v>
      </c>
      <c r="H60" s="32">
        <v>146</v>
      </c>
      <c r="I60" s="32">
        <v>192</v>
      </c>
      <c r="J60" s="32">
        <v>223</v>
      </c>
      <c r="K60" s="32">
        <v>214</v>
      </c>
      <c r="L60" s="32">
        <v>249</v>
      </c>
      <c r="M60" s="32">
        <v>202</v>
      </c>
      <c r="N60" s="32">
        <v>186</v>
      </c>
      <c r="O60" s="32">
        <v>2518</v>
      </c>
      <c r="P60" s="41"/>
      <c r="Q60" s="254"/>
    </row>
    <row r="61" spans="1:34" ht="15">
      <c r="A61" s="963"/>
      <c r="B61" s="256" t="s">
        <v>1108</v>
      </c>
      <c r="C61" s="32">
        <v>718</v>
      </c>
      <c r="D61" s="32">
        <v>595</v>
      </c>
      <c r="E61" s="32">
        <v>650</v>
      </c>
      <c r="F61" s="32">
        <v>741</v>
      </c>
      <c r="G61" s="32">
        <v>718</v>
      </c>
      <c r="H61" s="32">
        <v>669</v>
      </c>
      <c r="I61" s="32">
        <v>669</v>
      </c>
      <c r="J61" s="32">
        <v>820</v>
      </c>
      <c r="K61" s="32">
        <v>519</v>
      </c>
      <c r="L61" s="32">
        <v>755</v>
      </c>
      <c r="M61" s="32">
        <v>711</v>
      </c>
      <c r="N61" s="32">
        <v>668</v>
      </c>
      <c r="O61" s="32">
        <v>8233</v>
      </c>
      <c r="P61" s="41"/>
      <c r="Q61" s="254"/>
      <c r="R61" s="41"/>
    </row>
    <row r="62" spans="1:34" ht="6" customHeight="1">
      <c r="A62" s="963"/>
      <c r="B62" s="256"/>
      <c r="C62" s="31"/>
      <c r="D62" s="31"/>
      <c r="E62" s="31"/>
      <c r="F62" s="31"/>
      <c r="G62" s="31"/>
      <c r="H62" s="31"/>
      <c r="I62" s="31"/>
      <c r="J62" s="31"/>
      <c r="K62" s="31"/>
      <c r="L62" s="31"/>
      <c r="M62" s="31"/>
      <c r="N62" s="31"/>
      <c r="O62" s="352"/>
      <c r="P62" s="41"/>
      <c r="Q62" s="254"/>
      <c r="R62" s="41"/>
    </row>
    <row r="63" spans="1:34" ht="15">
      <c r="A63" s="963"/>
      <c r="B63" s="251" t="s">
        <v>1109</v>
      </c>
      <c r="C63" s="352">
        <v>71841</v>
      </c>
      <c r="D63" s="352">
        <v>58804</v>
      </c>
      <c r="E63" s="352">
        <v>59406</v>
      </c>
      <c r="F63" s="352">
        <v>64468</v>
      </c>
      <c r="G63" s="352">
        <v>60073</v>
      </c>
      <c r="H63" s="352">
        <v>58569</v>
      </c>
      <c r="I63" s="352">
        <v>60943</v>
      </c>
      <c r="J63" s="352">
        <v>85075</v>
      </c>
      <c r="K63" s="352">
        <v>62307</v>
      </c>
      <c r="L63" s="352">
        <v>74413</v>
      </c>
      <c r="M63" s="352">
        <v>66054</v>
      </c>
      <c r="N63" s="352">
        <v>74541</v>
      </c>
      <c r="O63" s="352">
        <v>796494</v>
      </c>
      <c r="P63" s="327"/>
      <c r="Q63" s="254"/>
      <c r="R63" s="41"/>
    </row>
    <row r="64" spans="1:34" ht="15">
      <c r="A64" s="963"/>
      <c r="B64" s="256" t="s">
        <v>1110</v>
      </c>
      <c r="C64" s="32">
        <v>403</v>
      </c>
      <c r="D64" s="32">
        <v>313</v>
      </c>
      <c r="E64" s="32">
        <v>360</v>
      </c>
      <c r="F64" s="32">
        <v>350</v>
      </c>
      <c r="G64" s="32">
        <v>376</v>
      </c>
      <c r="H64" s="32">
        <v>357</v>
      </c>
      <c r="I64" s="32">
        <v>322</v>
      </c>
      <c r="J64" s="32">
        <v>353</v>
      </c>
      <c r="K64" s="32">
        <v>277</v>
      </c>
      <c r="L64" s="32">
        <v>381</v>
      </c>
      <c r="M64" s="32">
        <v>336</v>
      </c>
      <c r="N64" s="32">
        <v>385</v>
      </c>
      <c r="O64" s="32">
        <v>4213</v>
      </c>
      <c r="P64" s="41"/>
      <c r="Q64" s="254"/>
      <c r="R64" s="41"/>
    </row>
    <row r="65" spans="1:18" ht="15">
      <c r="A65" s="963"/>
      <c r="B65" s="256" t="s">
        <v>1248</v>
      </c>
      <c r="C65" s="32">
        <v>28064</v>
      </c>
      <c r="D65" s="32">
        <v>24934</v>
      </c>
      <c r="E65" s="32">
        <v>29444</v>
      </c>
      <c r="F65" s="32">
        <v>31693</v>
      </c>
      <c r="G65" s="32">
        <v>31440</v>
      </c>
      <c r="H65" s="32">
        <v>31678</v>
      </c>
      <c r="I65" s="32">
        <v>30022</v>
      </c>
      <c r="J65" s="32">
        <v>34016</v>
      </c>
      <c r="K65" s="32">
        <v>25230</v>
      </c>
      <c r="L65" s="32">
        <v>35295</v>
      </c>
      <c r="M65" s="32">
        <v>29518</v>
      </c>
      <c r="N65" s="32">
        <v>31499</v>
      </c>
      <c r="O65" s="32">
        <v>362833</v>
      </c>
      <c r="P65" s="41"/>
      <c r="Q65" s="254"/>
      <c r="R65" s="41"/>
    </row>
    <row r="66" spans="1:18" ht="15">
      <c r="A66" s="963"/>
      <c r="B66" s="256" t="s">
        <v>1249</v>
      </c>
      <c r="C66" s="32">
        <v>0</v>
      </c>
      <c r="D66" s="32">
        <v>18</v>
      </c>
      <c r="E66" s="32">
        <v>0</v>
      </c>
      <c r="F66" s="32">
        <v>0</v>
      </c>
      <c r="G66" s="32">
        <v>3</v>
      </c>
      <c r="H66" s="32">
        <v>2</v>
      </c>
      <c r="I66" s="32">
        <v>0</v>
      </c>
      <c r="J66" s="32">
        <v>2</v>
      </c>
      <c r="K66" s="32">
        <v>0</v>
      </c>
      <c r="L66" s="32">
        <v>0</v>
      </c>
      <c r="M66" s="32">
        <v>2</v>
      </c>
      <c r="N66" s="32">
        <v>0</v>
      </c>
      <c r="O66" s="32">
        <v>27</v>
      </c>
      <c r="P66" s="41"/>
      <c r="Q66" s="254"/>
      <c r="R66" s="41"/>
    </row>
    <row r="67" spans="1:18" ht="15">
      <c r="A67" s="963"/>
      <c r="B67" s="256" t="s">
        <v>1113</v>
      </c>
      <c r="C67" s="32">
        <v>16</v>
      </c>
      <c r="D67" s="32">
        <v>10</v>
      </c>
      <c r="E67" s="32">
        <v>10</v>
      </c>
      <c r="F67" s="32">
        <v>3</v>
      </c>
      <c r="G67" s="32">
        <v>10</v>
      </c>
      <c r="H67" s="32">
        <v>17</v>
      </c>
      <c r="I67" s="32">
        <v>4</v>
      </c>
      <c r="J67" s="32">
        <v>8</v>
      </c>
      <c r="K67" s="32">
        <v>26</v>
      </c>
      <c r="L67" s="32">
        <v>19</v>
      </c>
      <c r="M67" s="32">
        <v>10</v>
      </c>
      <c r="N67" s="32">
        <v>19</v>
      </c>
      <c r="O67" s="32">
        <v>152</v>
      </c>
      <c r="P67" s="41"/>
      <c r="Q67" s="254"/>
      <c r="R67" s="41"/>
    </row>
    <row r="68" spans="1:18" ht="15">
      <c r="A68" s="963"/>
      <c r="B68" s="256" t="s">
        <v>1286</v>
      </c>
      <c r="C68" s="32">
        <v>39</v>
      </c>
      <c r="D68" s="32">
        <v>54</v>
      </c>
      <c r="E68" s="32">
        <v>45</v>
      </c>
      <c r="F68" s="32">
        <v>68</v>
      </c>
      <c r="G68" s="32">
        <v>45</v>
      </c>
      <c r="H68" s="32">
        <v>74</v>
      </c>
      <c r="I68" s="32">
        <v>101</v>
      </c>
      <c r="J68" s="32">
        <v>59</v>
      </c>
      <c r="K68" s="32">
        <v>53</v>
      </c>
      <c r="L68" s="32">
        <v>106</v>
      </c>
      <c r="M68" s="32">
        <v>56</v>
      </c>
      <c r="N68" s="32">
        <v>71</v>
      </c>
      <c r="O68" s="32">
        <v>771</v>
      </c>
      <c r="P68" s="41"/>
      <c r="Q68" s="254"/>
      <c r="R68" s="41"/>
    </row>
    <row r="69" spans="1:18" ht="15">
      <c r="A69" s="963"/>
      <c r="B69" s="256" t="s">
        <v>1115</v>
      </c>
      <c r="C69" s="32">
        <v>14019</v>
      </c>
      <c r="D69" s="32">
        <v>11451</v>
      </c>
      <c r="E69" s="32">
        <v>13333</v>
      </c>
      <c r="F69" s="32">
        <v>13580</v>
      </c>
      <c r="G69" s="32">
        <v>14012</v>
      </c>
      <c r="H69" s="32">
        <v>13411</v>
      </c>
      <c r="I69" s="32">
        <v>14247</v>
      </c>
      <c r="J69" s="32">
        <v>14908</v>
      </c>
      <c r="K69" s="32">
        <v>10877</v>
      </c>
      <c r="L69" s="32">
        <v>15216</v>
      </c>
      <c r="M69" s="32">
        <v>13208</v>
      </c>
      <c r="N69" s="32">
        <v>12696</v>
      </c>
      <c r="O69" s="32">
        <v>160958</v>
      </c>
      <c r="P69" s="41"/>
      <c r="Q69" s="254"/>
      <c r="R69" s="41"/>
    </row>
    <row r="70" spans="1:18" ht="15">
      <c r="A70" s="963"/>
      <c r="B70" s="256" t="s">
        <v>1117</v>
      </c>
      <c r="C70" s="32">
        <v>19716</v>
      </c>
      <c r="D70" s="32">
        <v>15027</v>
      </c>
      <c r="E70" s="32">
        <v>5734</v>
      </c>
      <c r="F70" s="32">
        <v>7922</v>
      </c>
      <c r="G70" s="32">
        <v>2100</v>
      </c>
      <c r="H70" s="32">
        <v>750</v>
      </c>
      <c r="I70" s="32">
        <v>2411</v>
      </c>
      <c r="J70" s="32">
        <v>19636</v>
      </c>
      <c r="K70" s="32">
        <v>14412</v>
      </c>
      <c r="L70" s="32">
        <v>6360</v>
      </c>
      <c r="M70" s="32">
        <v>7165</v>
      </c>
      <c r="N70" s="32">
        <v>7367</v>
      </c>
      <c r="O70" s="32">
        <v>108600</v>
      </c>
      <c r="P70" s="41"/>
      <c r="Q70" s="254"/>
      <c r="R70" s="41"/>
    </row>
    <row r="71" spans="1:18" ht="15">
      <c r="A71" s="963"/>
      <c r="B71" s="256" t="s">
        <v>1116</v>
      </c>
      <c r="C71" s="32">
        <v>9584</v>
      </c>
      <c r="D71" s="32">
        <v>6997</v>
      </c>
      <c r="E71" s="32">
        <v>10480</v>
      </c>
      <c r="F71" s="32">
        <v>10852</v>
      </c>
      <c r="G71" s="32">
        <v>12087</v>
      </c>
      <c r="H71" s="32">
        <v>12280</v>
      </c>
      <c r="I71" s="32">
        <v>13836</v>
      </c>
      <c r="J71" s="32">
        <v>16093</v>
      </c>
      <c r="K71" s="32">
        <v>11432</v>
      </c>
      <c r="L71" s="32">
        <v>17036</v>
      </c>
      <c r="M71" s="32">
        <v>15759</v>
      </c>
      <c r="N71" s="32">
        <v>22504</v>
      </c>
      <c r="O71" s="32">
        <v>158940</v>
      </c>
      <c r="P71" s="41"/>
      <c r="Q71" s="254"/>
    </row>
    <row r="72" spans="1:18">
      <c r="A72" s="456"/>
      <c r="B72" s="373"/>
      <c r="C72" s="70"/>
      <c r="D72" s="70"/>
      <c r="E72" s="70"/>
      <c r="F72" s="70"/>
      <c r="G72" s="70"/>
      <c r="H72" s="70"/>
      <c r="I72" s="70"/>
      <c r="J72" s="70"/>
      <c r="K72" s="70"/>
      <c r="L72" s="70"/>
      <c r="M72" s="70"/>
      <c r="N72" s="70"/>
      <c r="O72" s="70"/>
      <c r="P72" s="41"/>
    </row>
    <row r="73" spans="1:18" ht="15">
      <c r="A73" s="439"/>
      <c r="B73" s="295" t="s">
        <v>26</v>
      </c>
      <c r="C73" s="352">
        <v>4709510</v>
      </c>
      <c r="D73" s="352">
        <v>3775002</v>
      </c>
      <c r="E73" s="352">
        <v>4826490</v>
      </c>
      <c r="F73" s="352">
        <v>5121585</v>
      </c>
      <c r="G73" s="352">
        <v>5260051</v>
      </c>
      <c r="H73" s="352">
        <v>5313403</v>
      </c>
      <c r="I73" s="352">
        <v>5109376</v>
      </c>
      <c r="J73" s="352">
        <v>5834600</v>
      </c>
      <c r="K73" s="352">
        <v>4440261</v>
      </c>
      <c r="L73" s="352">
        <v>5904569</v>
      </c>
      <c r="M73" s="352">
        <v>5192157</v>
      </c>
      <c r="N73" s="352">
        <v>4772070</v>
      </c>
      <c r="O73" s="352">
        <v>60259074</v>
      </c>
      <c r="P73" s="41"/>
      <c r="Q73" s="457"/>
    </row>
    <row r="75" spans="1:18" ht="15">
      <c r="A75" s="881" t="s">
        <v>1326</v>
      </c>
      <c r="B75" s="881"/>
      <c r="C75" s="881"/>
      <c r="D75" s="881"/>
      <c r="E75" s="881"/>
      <c r="F75" s="881"/>
      <c r="G75" s="881"/>
      <c r="H75" s="881"/>
      <c r="I75" s="881"/>
      <c r="J75" s="881"/>
      <c r="K75" s="881"/>
      <c r="L75" s="881"/>
      <c r="M75" s="881"/>
      <c r="N75" s="881"/>
      <c r="O75" s="881"/>
    </row>
    <row r="76" spans="1:18">
      <c r="A76" s="912" t="s">
        <v>1287</v>
      </c>
      <c r="B76" s="912"/>
      <c r="C76" s="912"/>
      <c r="D76" s="912"/>
      <c r="E76" s="912"/>
      <c r="F76" s="912"/>
      <c r="G76" s="912"/>
      <c r="H76" s="912"/>
      <c r="I76" s="912"/>
      <c r="J76" s="912"/>
      <c r="K76" s="912"/>
      <c r="L76" s="912"/>
      <c r="M76" s="912"/>
      <c r="N76" s="912"/>
      <c r="O76" s="912"/>
    </row>
    <row r="77" spans="1:18">
      <c r="A77" s="913" t="s">
        <v>1239</v>
      </c>
      <c r="B77" s="913"/>
      <c r="C77" s="913"/>
      <c r="D77" s="913"/>
      <c r="E77" s="913"/>
      <c r="F77" s="913"/>
      <c r="G77" s="913"/>
      <c r="H77" s="913"/>
      <c r="I77" s="913"/>
      <c r="J77" s="913"/>
      <c r="K77" s="913"/>
      <c r="L77" s="913"/>
      <c r="M77" s="913"/>
      <c r="N77" s="913"/>
      <c r="O77" s="913"/>
    </row>
    <row r="78" spans="1:18">
      <c r="A78" s="912" t="s">
        <v>1609</v>
      </c>
      <c r="B78" s="912"/>
      <c r="C78" s="912"/>
      <c r="D78" s="912"/>
      <c r="E78" s="912"/>
      <c r="F78" s="912"/>
      <c r="G78" s="912"/>
      <c r="H78" s="912"/>
      <c r="I78" s="912"/>
      <c r="J78" s="912"/>
      <c r="K78" s="912"/>
      <c r="L78" s="912"/>
      <c r="M78" s="912"/>
      <c r="N78" s="912"/>
      <c r="O78" s="912"/>
    </row>
    <row r="79" spans="1:18">
      <c r="A79" s="953" t="s">
        <v>1131</v>
      </c>
      <c r="B79" s="953"/>
      <c r="C79" s="953"/>
      <c r="D79" s="953"/>
      <c r="E79" s="953"/>
      <c r="F79" s="953"/>
      <c r="G79" s="953"/>
      <c r="H79" s="953"/>
      <c r="I79" s="953"/>
      <c r="J79" s="953"/>
      <c r="K79" s="953"/>
      <c r="L79" s="953"/>
      <c r="M79" s="953"/>
      <c r="N79" s="953"/>
      <c r="O79" s="953"/>
    </row>
    <row r="80" spans="1:18" ht="15" thickBot="1">
      <c r="A80" s="144"/>
      <c r="B80" s="144"/>
      <c r="C80" s="144"/>
      <c r="D80" s="144"/>
      <c r="E80" s="144"/>
      <c r="F80" s="144"/>
      <c r="G80" s="144"/>
      <c r="H80" s="144"/>
      <c r="I80" s="144"/>
      <c r="J80" s="144"/>
      <c r="K80" s="144"/>
      <c r="L80" s="144"/>
      <c r="M80" s="144"/>
      <c r="N80" s="144"/>
      <c r="O80" s="144"/>
    </row>
    <row r="81" spans="1:37">
      <c r="A81" s="959" t="s">
        <v>1240</v>
      </c>
      <c r="B81" s="959" t="s">
        <v>1252</v>
      </c>
      <c r="C81" s="961" t="s">
        <v>1266</v>
      </c>
      <c r="D81" s="961"/>
      <c r="E81" s="961"/>
      <c r="F81" s="961"/>
      <c r="G81" s="961"/>
      <c r="H81" s="961"/>
      <c r="I81" s="961"/>
      <c r="J81" s="961"/>
      <c r="K81" s="961"/>
      <c r="L81" s="961"/>
      <c r="M81" s="961"/>
      <c r="N81" s="961"/>
      <c r="O81" s="959" t="s">
        <v>108</v>
      </c>
      <c r="Q81" s="44"/>
      <c r="R81" s="41"/>
    </row>
    <row r="82" spans="1:37">
      <c r="A82" s="960"/>
      <c r="B82" s="960"/>
      <c r="C82" s="454" t="s">
        <v>1267</v>
      </c>
      <c r="D82" s="454" t="s">
        <v>1268</v>
      </c>
      <c r="E82" s="454" t="s">
        <v>1269</v>
      </c>
      <c r="F82" s="454" t="s">
        <v>1270</v>
      </c>
      <c r="G82" s="454" t="s">
        <v>1271</v>
      </c>
      <c r="H82" s="454" t="s">
        <v>1272</v>
      </c>
      <c r="I82" s="454" t="s">
        <v>1273</v>
      </c>
      <c r="J82" s="454" t="s">
        <v>1274</v>
      </c>
      <c r="K82" s="454" t="s">
        <v>1275</v>
      </c>
      <c r="L82" s="454" t="s">
        <v>1276</v>
      </c>
      <c r="M82" s="454" t="s">
        <v>1277</v>
      </c>
      <c r="N82" s="454" t="s">
        <v>1278</v>
      </c>
      <c r="O82" s="960"/>
      <c r="Q82" s="44"/>
      <c r="R82" s="41"/>
    </row>
    <row r="83" spans="1:37" ht="15" customHeight="1">
      <c r="A83" s="962" t="s">
        <v>1128</v>
      </c>
      <c r="B83" s="251" t="s">
        <v>1059</v>
      </c>
      <c r="C83" s="350">
        <v>18276316.640000001</v>
      </c>
      <c r="D83" s="350">
        <v>13947735</v>
      </c>
      <c r="E83" s="350">
        <v>19730089.449999999</v>
      </c>
      <c r="F83" s="350">
        <v>20492888.600000001</v>
      </c>
      <c r="G83" s="350">
        <v>21325370.190000001</v>
      </c>
      <c r="H83" s="350">
        <v>21236883.859999999</v>
      </c>
      <c r="I83" s="350">
        <v>20262158.989999998</v>
      </c>
      <c r="J83" s="350">
        <v>23042317.27</v>
      </c>
      <c r="K83" s="350">
        <v>17563337.539999999</v>
      </c>
      <c r="L83" s="350">
        <v>23100168.66</v>
      </c>
      <c r="M83" s="350">
        <v>19952278.559999999</v>
      </c>
      <c r="N83" s="350">
        <v>17528003.739999998</v>
      </c>
      <c r="O83" s="350">
        <v>236457548.5</v>
      </c>
      <c r="P83" s="327"/>
      <c r="Q83" s="254"/>
      <c r="R83" s="254"/>
      <c r="S83" s="254"/>
      <c r="T83" s="254"/>
      <c r="U83" s="254"/>
      <c r="V83" s="254"/>
      <c r="W83" s="254"/>
      <c r="X83" s="254"/>
      <c r="Y83" s="254"/>
      <c r="Z83" s="254"/>
      <c r="AA83" s="254"/>
      <c r="AB83" s="254"/>
      <c r="AC83" s="254"/>
      <c r="AD83" s="254"/>
      <c r="AE83" s="254"/>
      <c r="AF83" s="254"/>
      <c r="AG83" s="254"/>
      <c r="AH83" s="254"/>
      <c r="AI83" s="254"/>
      <c r="AJ83" s="254"/>
      <c r="AK83" s="254"/>
    </row>
    <row r="84" spans="1:37" ht="15">
      <c r="A84" s="963"/>
      <c r="B84" s="256" t="s">
        <v>1060</v>
      </c>
      <c r="C84" s="32">
        <v>18160044.809999999</v>
      </c>
      <c r="D84" s="32">
        <v>13859692</v>
      </c>
      <c r="E84" s="32">
        <v>19624536.420000002</v>
      </c>
      <c r="F84" s="32">
        <v>20388337.66</v>
      </c>
      <c r="G84" s="32">
        <v>21204210.670000002</v>
      </c>
      <c r="H84" s="32">
        <v>21111413.23</v>
      </c>
      <c r="I84" s="32">
        <v>20119658.690000001</v>
      </c>
      <c r="J84" s="32">
        <v>22893414.079999998</v>
      </c>
      <c r="K84" s="32">
        <v>17460484.600000001</v>
      </c>
      <c r="L84" s="32">
        <v>22960639.309999999</v>
      </c>
      <c r="M84" s="32">
        <v>19836867.469999999</v>
      </c>
      <c r="N84" s="32">
        <v>17414354.870000001</v>
      </c>
      <c r="O84" s="33">
        <v>235033653.81</v>
      </c>
      <c r="P84" s="41"/>
      <c r="Q84" s="254"/>
      <c r="R84" s="44"/>
      <c r="S84" s="44"/>
      <c r="T84" s="44"/>
      <c r="U84" s="44"/>
      <c r="V84" s="44"/>
      <c r="W84" s="44"/>
      <c r="X84" s="44"/>
      <c r="Y84" s="44"/>
      <c r="Z84" s="44"/>
      <c r="AA84" s="44"/>
      <c r="AB84" s="44"/>
      <c r="AC84" s="44"/>
      <c r="AD84" s="44"/>
      <c r="AE84" s="44"/>
      <c r="AF84" s="44"/>
      <c r="AG84" s="44"/>
      <c r="AH84" s="44"/>
      <c r="AI84" s="44"/>
      <c r="AJ84" s="44"/>
      <c r="AK84" s="44"/>
    </row>
    <row r="85" spans="1:37" ht="15">
      <c r="A85" s="963"/>
      <c r="B85" s="256" t="s">
        <v>1061</v>
      </c>
      <c r="C85" s="32">
        <v>22027.599999999999</v>
      </c>
      <c r="D85" s="32">
        <v>16080.57</v>
      </c>
      <c r="E85" s="32">
        <v>23225.82</v>
      </c>
      <c r="F85" s="32">
        <v>25243.42</v>
      </c>
      <c r="G85" s="32">
        <v>32322.29</v>
      </c>
      <c r="H85" s="32">
        <v>41444.980000000003</v>
      </c>
      <c r="I85" s="32">
        <v>45945.760000000002</v>
      </c>
      <c r="J85" s="32">
        <v>52594.97</v>
      </c>
      <c r="K85" s="32">
        <v>25729.18</v>
      </c>
      <c r="L85" s="32">
        <v>34906.239999999998</v>
      </c>
      <c r="M85" s="32">
        <v>31044.2</v>
      </c>
      <c r="N85" s="32">
        <v>28812.11</v>
      </c>
      <c r="O85" s="33">
        <v>379377.14</v>
      </c>
      <c r="P85" s="41"/>
      <c r="Q85" s="254"/>
      <c r="R85" s="44"/>
      <c r="S85" s="44"/>
      <c r="T85" s="44"/>
      <c r="U85" s="44"/>
      <c r="V85" s="44"/>
      <c r="W85" s="44"/>
      <c r="X85" s="44"/>
      <c r="Y85" s="44"/>
      <c r="Z85" s="44"/>
      <c r="AA85" s="44"/>
      <c r="AB85" s="44"/>
      <c r="AC85" s="44"/>
      <c r="AD85" s="44"/>
      <c r="AE85" s="44"/>
      <c r="AF85" s="44"/>
      <c r="AG85" s="44"/>
      <c r="AH85" s="44"/>
      <c r="AI85" s="44"/>
      <c r="AJ85" s="44"/>
      <c r="AK85" s="44"/>
    </row>
    <row r="86" spans="1:37" ht="15">
      <c r="A86" s="963"/>
      <c r="B86" s="256" t="s">
        <v>1062</v>
      </c>
      <c r="C86" s="32">
        <v>94244.23</v>
      </c>
      <c r="D86" s="32">
        <v>71962.429999999993</v>
      </c>
      <c r="E86" s="32">
        <v>82327.210000000006</v>
      </c>
      <c r="F86" s="32">
        <v>79307.520000000004</v>
      </c>
      <c r="G86" s="32">
        <v>88837.23</v>
      </c>
      <c r="H86" s="32">
        <v>84025.65</v>
      </c>
      <c r="I86" s="32">
        <v>96554.54</v>
      </c>
      <c r="J86" s="32">
        <v>96308.22</v>
      </c>
      <c r="K86" s="32">
        <v>77123.759999999995</v>
      </c>
      <c r="L86" s="32">
        <v>104623.11</v>
      </c>
      <c r="M86" s="32">
        <v>84366.89</v>
      </c>
      <c r="N86" s="32">
        <v>84836.76</v>
      </c>
      <c r="O86" s="33">
        <v>1044517.55</v>
      </c>
      <c r="P86" s="41"/>
      <c r="Q86" s="254"/>
      <c r="R86" s="44"/>
      <c r="S86" s="44"/>
      <c r="T86" s="44"/>
      <c r="U86" s="44"/>
      <c r="V86" s="44"/>
      <c r="W86" s="44"/>
      <c r="X86" s="44"/>
      <c r="Y86" s="44"/>
      <c r="Z86" s="44"/>
      <c r="AA86" s="44"/>
      <c r="AB86" s="44"/>
      <c r="AC86" s="44"/>
      <c r="AD86" s="44"/>
      <c r="AE86" s="44"/>
      <c r="AF86" s="44"/>
      <c r="AG86" s="44"/>
      <c r="AH86" s="44"/>
      <c r="AI86" s="44"/>
      <c r="AJ86" s="44"/>
      <c r="AK86" s="44"/>
    </row>
    <row r="87" spans="1:37" ht="6" customHeight="1">
      <c r="A87" s="963"/>
      <c r="B87" s="256"/>
      <c r="C87" s="31"/>
      <c r="D87" s="31"/>
      <c r="E87" s="31"/>
      <c r="F87" s="31"/>
      <c r="G87" s="31"/>
      <c r="H87" s="31"/>
      <c r="I87" s="31"/>
      <c r="J87" s="31"/>
      <c r="K87" s="31"/>
      <c r="L87" s="31"/>
      <c r="M87" s="31"/>
      <c r="N87" s="31"/>
      <c r="O87" s="33"/>
      <c r="P87" s="41"/>
      <c r="Q87" s="254"/>
      <c r="R87" s="44"/>
      <c r="S87" s="44"/>
      <c r="T87" s="44"/>
      <c r="U87" s="44"/>
      <c r="V87" s="44"/>
      <c r="W87" s="44"/>
      <c r="X87" s="44"/>
      <c r="Y87" s="44"/>
      <c r="Z87" s="44"/>
      <c r="AA87" s="44"/>
      <c r="AB87" s="44"/>
      <c r="AC87" s="44"/>
      <c r="AD87" s="44"/>
      <c r="AE87" s="44"/>
      <c r="AF87" s="44"/>
      <c r="AG87" s="44"/>
      <c r="AH87" s="44"/>
      <c r="AI87" s="44"/>
      <c r="AJ87" s="44"/>
      <c r="AK87" s="44"/>
    </row>
    <row r="88" spans="1:37" ht="15">
      <c r="A88" s="963"/>
      <c r="B88" s="251" t="s">
        <v>1063</v>
      </c>
      <c r="C88" s="350">
        <v>21862867.640000001</v>
      </c>
      <c r="D88" s="350">
        <v>17462901.879999999</v>
      </c>
      <c r="E88" s="350">
        <v>22493222.73</v>
      </c>
      <c r="F88" s="350">
        <v>23706387.510000002</v>
      </c>
      <c r="G88" s="350">
        <v>23573270.84</v>
      </c>
      <c r="H88" s="350">
        <v>23285485.41</v>
      </c>
      <c r="I88" s="350">
        <v>22463376.18</v>
      </c>
      <c r="J88" s="350">
        <v>25750174.739999998</v>
      </c>
      <c r="K88" s="350">
        <v>19916737.23</v>
      </c>
      <c r="L88" s="350">
        <v>26776279.09</v>
      </c>
      <c r="M88" s="350">
        <v>23465185.98</v>
      </c>
      <c r="N88" s="350">
        <v>20730049.75</v>
      </c>
      <c r="O88" s="350">
        <v>271485938.98000002</v>
      </c>
      <c r="P88" s="327"/>
      <c r="Q88" s="254"/>
      <c r="R88" s="254"/>
      <c r="S88" s="254"/>
      <c r="T88" s="254"/>
      <c r="U88" s="254"/>
      <c r="V88" s="254"/>
      <c r="W88" s="254"/>
      <c r="X88" s="254"/>
      <c r="Y88" s="254"/>
      <c r="Z88" s="254"/>
      <c r="AA88" s="254"/>
      <c r="AB88" s="254"/>
      <c r="AC88" s="254"/>
      <c r="AD88" s="254"/>
      <c r="AE88" s="254"/>
      <c r="AF88" s="254"/>
      <c r="AG88" s="254"/>
      <c r="AH88" s="254"/>
      <c r="AI88" s="254"/>
      <c r="AJ88" s="254"/>
      <c r="AK88" s="254"/>
    </row>
    <row r="89" spans="1:37" ht="15">
      <c r="A89" s="963"/>
      <c r="B89" s="256" t="s">
        <v>1064</v>
      </c>
      <c r="C89" s="32">
        <v>8379878.25</v>
      </c>
      <c r="D89" s="32">
        <v>6668685.4199999999</v>
      </c>
      <c r="E89" s="32">
        <v>8621346.2300000004</v>
      </c>
      <c r="F89" s="32">
        <v>9066140.7599999998</v>
      </c>
      <c r="G89" s="32">
        <v>8747936.5099999998</v>
      </c>
      <c r="H89" s="32">
        <v>8728501.2599999998</v>
      </c>
      <c r="I89" s="32">
        <v>8559416.3000000007</v>
      </c>
      <c r="J89" s="32">
        <v>9752333.5600000005</v>
      </c>
      <c r="K89" s="32">
        <v>7699386.25</v>
      </c>
      <c r="L89" s="32">
        <v>10072634.279999999</v>
      </c>
      <c r="M89" s="32">
        <v>8877463.3000000007</v>
      </c>
      <c r="N89" s="32">
        <v>7835485.9000000004</v>
      </c>
      <c r="O89" s="33">
        <v>103009208.02</v>
      </c>
      <c r="P89" s="41"/>
      <c r="Q89" s="254"/>
      <c r="R89" s="44"/>
      <c r="S89" s="44"/>
      <c r="T89" s="44"/>
      <c r="U89" s="44"/>
      <c r="V89" s="44"/>
      <c r="W89" s="44"/>
      <c r="X89" s="44"/>
      <c r="Y89" s="44"/>
      <c r="Z89" s="44"/>
      <c r="AA89" s="44"/>
      <c r="AB89" s="44"/>
      <c r="AC89" s="44"/>
      <c r="AD89" s="44"/>
      <c r="AE89" s="44"/>
      <c r="AF89" s="44"/>
      <c r="AG89" s="44"/>
      <c r="AH89" s="44"/>
      <c r="AI89" s="44"/>
      <c r="AJ89" s="44"/>
      <c r="AK89" s="44"/>
    </row>
    <row r="90" spans="1:37" ht="15">
      <c r="A90" s="963"/>
      <c r="B90" s="256" t="s">
        <v>1065</v>
      </c>
      <c r="C90" s="32">
        <v>12654848.18</v>
      </c>
      <c r="D90" s="32">
        <v>10152502.470000001</v>
      </c>
      <c r="E90" s="32">
        <v>13092344.34</v>
      </c>
      <c r="F90" s="32">
        <v>13807027.76</v>
      </c>
      <c r="G90" s="32">
        <v>13975303.140000001</v>
      </c>
      <c r="H90" s="32">
        <v>13742427.439999999</v>
      </c>
      <c r="I90" s="32">
        <v>13127274.49</v>
      </c>
      <c r="J90" s="32">
        <v>15106704.5</v>
      </c>
      <c r="K90" s="32">
        <v>11570542.779999999</v>
      </c>
      <c r="L90" s="32">
        <v>15829342.57</v>
      </c>
      <c r="M90" s="32">
        <v>13788233.529999999</v>
      </c>
      <c r="N90" s="32">
        <v>12142976.970000001</v>
      </c>
      <c r="O90" s="33">
        <v>158989528.16999999</v>
      </c>
      <c r="P90" s="41"/>
      <c r="Q90" s="254"/>
      <c r="R90" s="44"/>
      <c r="S90" s="44"/>
      <c r="T90" s="44"/>
      <c r="U90" s="44"/>
      <c r="V90" s="44"/>
      <c r="W90" s="44"/>
      <c r="X90" s="44"/>
      <c r="Y90" s="44"/>
      <c r="Z90" s="44"/>
      <c r="AA90" s="44"/>
      <c r="AB90" s="44"/>
      <c r="AC90" s="44"/>
      <c r="AD90" s="44"/>
      <c r="AE90" s="44"/>
      <c r="AF90" s="44"/>
      <c r="AG90" s="44"/>
      <c r="AH90" s="44"/>
      <c r="AI90" s="44"/>
      <c r="AJ90" s="44"/>
      <c r="AK90" s="44"/>
    </row>
    <row r="91" spans="1:37" ht="15">
      <c r="A91" s="963"/>
      <c r="B91" s="256" t="s">
        <v>1066</v>
      </c>
      <c r="C91" s="32">
        <v>828141.21</v>
      </c>
      <c r="D91" s="32">
        <v>641713.99</v>
      </c>
      <c r="E91" s="32">
        <v>779532.16</v>
      </c>
      <c r="F91" s="32">
        <v>833218.99</v>
      </c>
      <c r="G91" s="32">
        <v>850031.19</v>
      </c>
      <c r="H91" s="32">
        <v>814556.71</v>
      </c>
      <c r="I91" s="32">
        <v>776685.39</v>
      </c>
      <c r="J91" s="32">
        <v>891136.68</v>
      </c>
      <c r="K91" s="32">
        <v>646808.19999999995</v>
      </c>
      <c r="L91" s="32">
        <v>874302.24</v>
      </c>
      <c r="M91" s="32">
        <v>799489.15</v>
      </c>
      <c r="N91" s="32">
        <v>751586.88</v>
      </c>
      <c r="O91" s="33">
        <v>9487202.7899999991</v>
      </c>
      <c r="P91" s="41"/>
      <c r="Q91" s="254"/>
      <c r="R91" s="44"/>
      <c r="S91" s="44"/>
      <c r="T91" s="44"/>
      <c r="U91" s="44"/>
      <c r="V91" s="44"/>
      <c r="W91" s="44"/>
      <c r="X91" s="44"/>
      <c r="Y91" s="44"/>
      <c r="Z91" s="44"/>
      <c r="AA91" s="44"/>
      <c r="AB91" s="44"/>
      <c r="AC91" s="44"/>
      <c r="AD91" s="44"/>
      <c r="AE91" s="44"/>
      <c r="AF91" s="44"/>
      <c r="AG91" s="44"/>
      <c r="AH91" s="44"/>
      <c r="AI91" s="44"/>
      <c r="AJ91" s="44"/>
      <c r="AK91" s="44"/>
    </row>
    <row r="92" spans="1:37" ht="6" customHeight="1">
      <c r="A92" s="963"/>
      <c r="B92" s="256"/>
      <c r="C92" s="31"/>
      <c r="D92" s="31"/>
      <c r="E92" s="31"/>
      <c r="F92" s="31"/>
      <c r="G92" s="31"/>
      <c r="H92" s="31"/>
      <c r="I92" s="31"/>
      <c r="J92" s="31"/>
      <c r="K92" s="31"/>
      <c r="L92" s="31"/>
      <c r="M92" s="31"/>
      <c r="N92" s="31"/>
      <c r="O92" s="33"/>
      <c r="P92" s="41"/>
      <c r="Q92" s="254"/>
      <c r="R92" s="44"/>
      <c r="S92" s="44"/>
      <c r="T92" s="44"/>
      <c r="U92" s="44"/>
      <c r="V92" s="44"/>
      <c r="W92" s="44"/>
      <c r="X92" s="44"/>
      <c r="Y92" s="44"/>
      <c r="Z92" s="44"/>
      <c r="AA92" s="44"/>
      <c r="AB92" s="44"/>
      <c r="AC92" s="44"/>
      <c r="AD92" s="44"/>
      <c r="AE92" s="44"/>
      <c r="AF92" s="44"/>
      <c r="AG92" s="44"/>
      <c r="AH92" s="44"/>
      <c r="AI92" s="44"/>
      <c r="AJ92" s="44"/>
      <c r="AK92" s="44"/>
    </row>
    <row r="93" spans="1:37" ht="15">
      <c r="A93" s="963"/>
      <c r="B93" s="251" t="s">
        <v>1067</v>
      </c>
      <c r="C93" s="350">
        <v>7339846.6619999995</v>
      </c>
      <c r="D93" s="350">
        <v>5631176.3449999997</v>
      </c>
      <c r="E93" s="350">
        <v>7815560.3289999999</v>
      </c>
      <c r="F93" s="350">
        <v>8434023.1689999998</v>
      </c>
      <c r="G93" s="350">
        <v>9204307.6850000005</v>
      </c>
      <c r="H93" s="350">
        <v>9381440.0559999999</v>
      </c>
      <c r="I93" s="350">
        <v>9000182.7449999992</v>
      </c>
      <c r="J93" s="350">
        <v>10324911.515000001</v>
      </c>
      <c r="K93" s="350">
        <v>7442748.5690000001</v>
      </c>
      <c r="L93" s="350">
        <v>10492806.535</v>
      </c>
      <c r="M93" s="350">
        <v>9199887.9680000003</v>
      </c>
      <c r="N93" s="350">
        <v>8627955.7650000006</v>
      </c>
      <c r="O93" s="350">
        <v>102894847.34299999</v>
      </c>
      <c r="P93" s="327"/>
      <c r="Q93" s="254"/>
      <c r="R93" s="254"/>
      <c r="S93" s="254"/>
      <c r="T93" s="254"/>
      <c r="U93" s="254"/>
      <c r="V93" s="254"/>
      <c r="W93" s="254"/>
      <c r="X93" s="254"/>
      <c r="Y93" s="254"/>
      <c r="Z93" s="254"/>
      <c r="AA93" s="254"/>
      <c r="AB93" s="254"/>
      <c r="AC93" s="254"/>
      <c r="AD93" s="254"/>
      <c r="AE93" s="254"/>
      <c r="AF93" s="254"/>
      <c r="AG93" s="254"/>
      <c r="AH93" s="254"/>
      <c r="AI93" s="254"/>
      <c r="AJ93" s="254"/>
      <c r="AK93" s="254"/>
    </row>
    <row r="94" spans="1:37" ht="15">
      <c r="A94" s="963"/>
      <c r="B94" s="256" t="s">
        <v>1068</v>
      </c>
      <c r="C94" s="32">
        <v>610836.11</v>
      </c>
      <c r="D94" s="32">
        <v>475942.34</v>
      </c>
      <c r="E94" s="32">
        <v>664434.18999999994</v>
      </c>
      <c r="F94" s="32">
        <v>639579.18000000005</v>
      </c>
      <c r="G94" s="32">
        <v>685326.58</v>
      </c>
      <c r="H94" s="32">
        <v>653160.67000000004</v>
      </c>
      <c r="I94" s="32">
        <v>620091.67000000004</v>
      </c>
      <c r="J94" s="32">
        <v>700592.87</v>
      </c>
      <c r="K94" s="32">
        <v>527540.14</v>
      </c>
      <c r="L94" s="32">
        <v>755415.85</v>
      </c>
      <c r="M94" s="32">
        <v>669299.56000000006</v>
      </c>
      <c r="N94" s="32">
        <v>577001.18000000005</v>
      </c>
      <c r="O94" s="33">
        <v>7579220.3399999999</v>
      </c>
      <c r="P94" s="41"/>
      <c r="Q94" s="254"/>
      <c r="R94" s="44"/>
      <c r="S94" s="44"/>
      <c r="T94" s="44"/>
      <c r="U94" s="44"/>
      <c r="V94" s="44"/>
      <c r="W94" s="44"/>
      <c r="X94" s="44"/>
      <c r="Y94" s="44"/>
      <c r="Z94" s="44"/>
      <c r="AA94" s="44"/>
      <c r="AB94" s="44"/>
      <c r="AC94" s="44"/>
      <c r="AD94" s="44"/>
      <c r="AE94" s="44"/>
      <c r="AF94" s="44"/>
      <c r="AG94" s="44"/>
      <c r="AH94" s="44"/>
      <c r="AI94" s="44"/>
      <c r="AJ94" s="44"/>
      <c r="AK94" s="44"/>
    </row>
    <row r="95" spans="1:37" ht="15">
      <c r="A95" s="963"/>
      <c r="B95" s="256" t="s">
        <v>1069</v>
      </c>
      <c r="C95" s="32">
        <v>1944377.53</v>
      </c>
      <c r="D95" s="32">
        <v>1582476.89</v>
      </c>
      <c r="E95" s="32">
        <v>2201647.33</v>
      </c>
      <c r="F95" s="32">
        <v>2457449.4</v>
      </c>
      <c r="G95" s="32">
        <v>2846087.36</v>
      </c>
      <c r="H95" s="32">
        <v>3067365.29</v>
      </c>
      <c r="I95" s="32">
        <v>2867215.71</v>
      </c>
      <c r="J95" s="32">
        <v>3240866.52</v>
      </c>
      <c r="K95" s="32">
        <v>2307097.6000000001</v>
      </c>
      <c r="L95" s="32">
        <v>3246035.91</v>
      </c>
      <c r="M95" s="32">
        <v>2896721.62</v>
      </c>
      <c r="N95" s="32">
        <v>3016535.73</v>
      </c>
      <c r="O95" s="33">
        <v>31673876.890000001</v>
      </c>
      <c r="P95" s="41"/>
      <c r="Q95" s="254"/>
      <c r="R95" s="44"/>
      <c r="S95" s="44"/>
      <c r="T95" s="44"/>
      <c r="U95" s="44"/>
      <c r="V95" s="44"/>
      <c r="W95" s="44"/>
      <c r="X95" s="44"/>
      <c r="Y95" s="44"/>
      <c r="Z95" s="44"/>
      <c r="AA95" s="44"/>
      <c r="AB95" s="44"/>
      <c r="AC95" s="44"/>
      <c r="AD95" s="44"/>
      <c r="AE95" s="44"/>
      <c r="AF95" s="44"/>
      <c r="AG95" s="44"/>
      <c r="AH95" s="44"/>
      <c r="AI95" s="44"/>
      <c r="AJ95" s="44"/>
      <c r="AK95" s="44"/>
    </row>
    <row r="96" spans="1:37" ht="15">
      <c r="A96" s="963"/>
      <c r="B96" s="256" t="s">
        <v>1070</v>
      </c>
      <c r="C96" s="32">
        <v>28907.19</v>
      </c>
      <c r="D96" s="32">
        <v>17079.12</v>
      </c>
      <c r="E96" s="32">
        <v>20875.490000000002</v>
      </c>
      <c r="F96" s="32">
        <v>22644.03</v>
      </c>
      <c r="G96" s="32">
        <v>31006.71</v>
      </c>
      <c r="H96" s="32">
        <v>24532.47</v>
      </c>
      <c r="I96" s="32">
        <v>21496.6</v>
      </c>
      <c r="J96" s="32">
        <v>23052.07</v>
      </c>
      <c r="K96" s="32">
        <v>20290.009999999998</v>
      </c>
      <c r="L96" s="32">
        <v>20828.02</v>
      </c>
      <c r="M96" s="32">
        <v>25300.02</v>
      </c>
      <c r="N96" s="32">
        <v>22697</v>
      </c>
      <c r="O96" s="33">
        <v>278708.73</v>
      </c>
      <c r="P96" s="41"/>
      <c r="Q96" s="254"/>
      <c r="R96" s="44"/>
      <c r="S96" s="44"/>
      <c r="T96" s="44"/>
      <c r="U96" s="44"/>
      <c r="V96" s="44"/>
      <c r="W96" s="44"/>
      <c r="X96" s="44"/>
      <c r="Y96" s="44"/>
      <c r="Z96" s="44"/>
      <c r="AA96" s="44"/>
      <c r="AB96" s="44"/>
      <c r="AC96" s="44"/>
      <c r="AD96" s="44"/>
      <c r="AE96" s="44"/>
      <c r="AF96" s="44"/>
      <c r="AG96" s="44"/>
      <c r="AH96" s="44"/>
      <c r="AI96" s="44"/>
      <c r="AJ96" s="44"/>
      <c r="AK96" s="44"/>
    </row>
    <row r="97" spans="1:37" ht="15">
      <c r="A97" s="963"/>
      <c r="B97" s="256" t="s">
        <v>1071</v>
      </c>
      <c r="C97" s="32">
        <v>123216.37</v>
      </c>
      <c r="D97" s="32">
        <v>60776.14</v>
      </c>
      <c r="E97" s="32">
        <v>87750.31</v>
      </c>
      <c r="F97" s="32">
        <v>92147.74</v>
      </c>
      <c r="G97" s="32">
        <v>90371.1</v>
      </c>
      <c r="H97" s="32">
        <v>93245.4</v>
      </c>
      <c r="I97" s="32">
        <v>86638.84</v>
      </c>
      <c r="J97" s="32">
        <v>97360.4</v>
      </c>
      <c r="K97" s="32">
        <v>70193.45</v>
      </c>
      <c r="L97" s="32">
        <v>94377.13</v>
      </c>
      <c r="M97" s="32">
        <v>78515.59</v>
      </c>
      <c r="N97" s="32">
        <v>76559.37</v>
      </c>
      <c r="O97" s="33">
        <v>1051151.8400000001</v>
      </c>
      <c r="P97" s="41"/>
      <c r="Q97" s="254"/>
      <c r="R97" s="44"/>
      <c r="S97" s="44"/>
      <c r="T97" s="44"/>
      <c r="U97" s="44"/>
      <c r="V97" s="44"/>
      <c r="W97" s="44"/>
      <c r="X97" s="44"/>
      <c r="Y97" s="44"/>
      <c r="Z97" s="44"/>
      <c r="AA97" s="44"/>
      <c r="AB97" s="44"/>
      <c r="AC97" s="44"/>
      <c r="AD97" s="44"/>
      <c r="AE97" s="44"/>
      <c r="AF97" s="44"/>
      <c r="AG97" s="44"/>
      <c r="AH97" s="44"/>
      <c r="AI97" s="44"/>
      <c r="AJ97" s="44"/>
      <c r="AK97" s="44"/>
    </row>
    <row r="98" spans="1:37" ht="15">
      <c r="A98" s="963"/>
      <c r="B98" s="256" t="s">
        <v>1072</v>
      </c>
      <c r="C98" s="32">
        <v>487393.63</v>
      </c>
      <c r="D98" s="32">
        <v>311407.11</v>
      </c>
      <c r="E98" s="32">
        <v>507128.68</v>
      </c>
      <c r="F98" s="32">
        <v>628656.75</v>
      </c>
      <c r="G98" s="32">
        <v>779678.95</v>
      </c>
      <c r="H98" s="32">
        <v>840568.41</v>
      </c>
      <c r="I98" s="32">
        <v>816051.71</v>
      </c>
      <c r="J98" s="32">
        <v>968965.49</v>
      </c>
      <c r="K98" s="32">
        <v>691770.02</v>
      </c>
      <c r="L98" s="32">
        <v>1041397.89</v>
      </c>
      <c r="M98" s="32">
        <v>942512.9</v>
      </c>
      <c r="N98" s="32">
        <v>946377.13</v>
      </c>
      <c r="O98" s="33">
        <v>8961908.6699999999</v>
      </c>
      <c r="P98" s="41"/>
      <c r="Q98" s="254"/>
      <c r="R98" s="44"/>
      <c r="S98" s="44"/>
      <c r="T98" s="44"/>
      <c r="U98" s="44"/>
      <c r="V98" s="44"/>
      <c r="W98" s="44"/>
      <c r="X98" s="44"/>
      <c r="Y98" s="44"/>
      <c r="Z98" s="44"/>
      <c r="AA98" s="44"/>
      <c r="AB98" s="44"/>
      <c r="AC98" s="44"/>
      <c r="AD98" s="44"/>
      <c r="AE98" s="44"/>
      <c r="AF98" s="44"/>
      <c r="AG98" s="44"/>
      <c r="AH98" s="44"/>
      <c r="AI98" s="44"/>
      <c r="AJ98" s="44"/>
      <c r="AK98" s="44"/>
    </row>
    <row r="99" spans="1:37" ht="15">
      <c r="A99" s="963"/>
      <c r="B99" s="256" t="s">
        <v>1073</v>
      </c>
      <c r="C99" s="32">
        <v>167.17</v>
      </c>
      <c r="D99" s="32">
        <v>39.69</v>
      </c>
      <c r="E99" s="32">
        <v>206.99</v>
      </c>
      <c r="F99" s="32">
        <v>228.96</v>
      </c>
      <c r="G99" s="32">
        <v>276.3</v>
      </c>
      <c r="H99" s="32">
        <v>230.31</v>
      </c>
      <c r="I99" s="32">
        <v>203.22</v>
      </c>
      <c r="J99" s="32">
        <v>101.7</v>
      </c>
      <c r="K99" s="32">
        <v>138.15</v>
      </c>
      <c r="L99" s="32">
        <v>273.24</v>
      </c>
      <c r="M99" s="32">
        <v>173.25</v>
      </c>
      <c r="N99" s="32">
        <v>125.55</v>
      </c>
      <c r="O99" s="33">
        <v>2164.5300000000002</v>
      </c>
      <c r="P99" s="41"/>
      <c r="Q99" s="254"/>
      <c r="R99" s="44"/>
      <c r="S99" s="44"/>
      <c r="T99" s="44"/>
      <c r="U99" s="44"/>
      <c r="V99" s="44"/>
      <c r="W99" s="44"/>
      <c r="X99" s="44"/>
      <c r="Y99" s="44"/>
      <c r="Z99" s="44"/>
      <c r="AA99" s="44"/>
      <c r="AB99" s="44"/>
      <c r="AC99" s="44"/>
      <c r="AD99" s="44"/>
      <c r="AE99" s="44"/>
      <c r="AF99" s="44"/>
      <c r="AG99" s="44"/>
      <c r="AH99" s="44"/>
      <c r="AI99" s="44"/>
      <c r="AJ99" s="44"/>
      <c r="AK99" s="44"/>
    </row>
    <row r="100" spans="1:37" ht="15">
      <c r="A100" s="963"/>
      <c r="B100" s="256" t="s">
        <v>1074</v>
      </c>
      <c r="C100" s="32">
        <v>227534.41</v>
      </c>
      <c r="D100" s="32">
        <v>180557.57</v>
      </c>
      <c r="E100" s="32">
        <v>256263.7</v>
      </c>
      <c r="F100" s="32">
        <v>261543.34</v>
      </c>
      <c r="G100" s="32">
        <v>278181.89500000002</v>
      </c>
      <c r="H100" s="32">
        <v>276151.71000000002</v>
      </c>
      <c r="I100" s="32">
        <v>254081.82</v>
      </c>
      <c r="J100" s="32">
        <v>309650.96000000002</v>
      </c>
      <c r="K100" s="32">
        <v>207052.52499999999</v>
      </c>
      <c r="L100" s="32">
        <v>309566.29399999999</v>
      </c>
      <c r="M100" s="32">
        <v>258790.50399999999</v>
      </c>
      <c r="N100" s="32">
        <v>226541.345</v>
      </c>
      <c r="O100" s="33">
        <v>3045916.0729999999</v>
      </c>
      <c r="P100" s="41"/>
      <c r="Q100" s="254"/>
      <c r="R100" s="44"/>
      <c r="S100" s="44"/>
      <c r="T100" s="44"/>
      <c r="U100" s="44"/>
      <c r="V100" s="44"/>
      <c r="W100" s="44"/>
      <c r="X100" s="44"/>
      <c r="Y100" s="44"/>
      <c r="Z100" s="44"/>
      <c r="AA100" s="44"/>
      <c r="AB100" s="44"/>
      <c r="AC100" s="44"/>
      <c r="AD100" s="44"/>
      <c r="AE100" s="44"/>
      <c r="AF100" s="44"/>
      <c r="AG100" s="44"/>
      <c r="AH100" s="44"/>
      <c r="AI100" s="44"/>
      <c r="AJ100" s="44"/>
      <c r="AK100" s="44"/>
    </row>
    <row r="101" spans="1:37" ht="15">
      <c r="A101" s="963"/>
      <c r="B101" s="256" t="s">
        <v>1075</v>
      </c>
      <c r="C101" s="32">
        <v>688399.20400000003</v>
      </c>
      <c r="D101" s="32">
        <v>550459.87300000002</v>
      </c>
      <c r="E101" s="32">
        <v>711394.86199999996</v>
      </c>
      <c r="F101" s="32">
        <v>760952.86899999995</v>
      </c>
      <c r="G101" s="32">
        <v>792086.76300000004</v>
      </c>
      <c r="H101" s="32">
        <v>818951.50100000005</v>
      </c>
      <c r="I101" s="32">
        <v>818839.33299999998</v>
      </c>
      <c r="J101" s="32">
        <v>924446.13800000004</v>
      </c>
      <c r="K101" s="32">
        <v>602430.68299999996</v>
      </c>
      <c r="L101" s="32">
        <v>887843.31400000001</v>
      </c>
      <c r="M101" s="32">
        <v>865445.29599999997</v>
      </c>
      <c r="N101" s="32">
        <v>820227.152</v>
      </c>
      <c r="O101" s="33">
        <v>9241476.9879999999</v>
      </c>
      <c r="P101" s="41"/>
      <c r="Q101" s="254"/>
      <c r="R101" s="44"/>
      <c r="S101" s="44"/>
      <c r="T101" s="44"/>
      <c r="U101" s="44"/>
      <c r="V101" s="44"/>
      <c r="W101" s="44"/>
      <c r="X101" s="44"/>
      <c r="Y101" s="44"/>
      <c r="Z101" s="44"/>
      <c r="AA101" s="44"/>
      <c r="AB101" s="44"/>
      <c r="AC101" s="44"/>
      <c r="AD101" s="44"/>
      <c r="AE101" s="44"/>
      <c r="AF101" s="44"/>
      <c r="AG101" s="44"/>
      <c r="AH101" s="44"/>
      <c r="AI101" s="44"/>
      <c r="AJ101" s="44"/>
      <c r="AK101" s="44"/>
    </row>
    <row r="102" spans="1:37" ht="15">
      <c r="A102" s="963"/>
      <c r="B102" s="256" t="s">
        <v>1076</v>
      </c>
      <c r="C102" s="32">
        <v>213817.50200000001</v>
      </c>
      <c r="D102" s="32">
        <v>165948.473</v>
      </c>
      <c r="E102" s="32">
        <v>217711.19399999999</v>
      </c>
      <c r="F102" s="32">
        <v>227632.23499999999</v>
      </c>
      <c r="G102" s="32">
        <v>236726.38699999999</v>
      </c>
      <c r="H102" s="32">
        <v>218391.826</v>
      </c>
      <c r="I102" s="32">
        <v>217083.17199999999</v>
      </c>
      <c r="J102" s="32">
        <v>260585.18799999999</v>
      </c>
      <c r="K102" s="32">
        <v>186876.193</v>
      </c>
      <c r="L102" s="32">
        <v>269178.08799999999</v>
      </c>
      <c r="M102" s="32">
        <v>226846.26800000001</v>
      </c>
      <c r="N102" s="32">
        <v>187330.783</v>
      </c>
      <c r="O102" s="33">
        <v>2628127.3089999999</v>
      </c>
      <c r="P102" s="41"/>
      <c r="Q102" s="254"/>
      <c r="R102" s="44"/>
      <c r="S102" s="44"/>
      <c r="T102" s="44"/>
      <c r="U102" s="44"/>
      <c r="V102" s="44"/>
      <c r="W102" s="44"/>
      <c r="X102" s="44"/>
      <c r="Y102" s="44"/>
      <c r="Z102" s="44"/>
      <c r="AA102" s="44"/>
      <c r="AB102" s="44"/>
      <c r="AC102" s="44"/>
      <c r="AD102" s="44"/>
      <c r="AE102" s="44"/>
      <c r="AF102" s="44"/>
      <c r="AG102" s="44"/>
      <c r="AH102" s="44"/>
      <c r="AI102" s="44"/>
      <c r="AJ102" s="44"/>
      <c r="AK102" s="44"/>
    </row>
    <row r="103" spans="1:37" ht="15">
      <c r="A103" s="963"/>
      <c r="B103" s="256" t="s">
        <v>1077</v>
      </c>
      <c r="C103" s="32">
        <v>35385.879999999997</v>
      </c>
      <c r="D103" s="32">
        <v>25849.279999999999</v>
      </c>
      <c r="E103" s="32">
        <v>49900.35</v>
      </c>
      <c r="F103" s="32">
        <v>55284.92</v>
      </c>
      <c r="G103" s="32">
        <v>59993.09</v>
      </c>
      <c r="H103" s="32">
        <v>61964.57</v>
      </c>
      <c r="I103" s="32">
        <v>64020.3</v>
      </c>
      <c r="J103" s="32">
        <v>84828.04</v>
      </c>
      <c r="K103" s="32">
        <v>57398.55</v>
      </c>
      <c r="L103" s="32">
        <v>87614.23</v>
      </c>
      <c r="M103" s="32">
        <v>76053.289999999994</v>
      </c>
      <c r="N103" s="32">
        <v>85679.01</v>
      </c>
      <c r="O103" s="33">
        <v>743971.51</v>
      </c>
      <c r="P103" s="41"/>
      <c r="Q103" s="254"/>
      <c r="R103" s="44"/>
      <c r="S103" s="44"/>
      <c r="T103" s="44"/>
      <c r="U103" s="44"/>
      <c r="V103" s="44"/>
      <c r="W103" s="44"/>
      <c r="X103" s="44"/>
      <c r="Y103" s="44"/>
      <c r="Z103" s="44"/>
      <c r="AA103" s="44"/>
      <c r="AB103" s="44"/>
      <c r="AC103" s="44"/>
      <c r="AD103" s="44"/>
      <c r="AE103" s="44"/>
      <c r="AF103" s="44"/>
      <c r="AG103" s="44"/>
      <c r="AH103" s="44"/>
      <c r="AI103" s="44"/>
      <c r="AJ103" s="44"/>
      <c r="AK103" s="44"/>
    </row>
    <row r="104" spans="1:37" ht="15">
      <c r="A104" s="963"/>
      <c r="B104" s="256" t="s">
        <v>1078</v>
      </c>
      <c r="C104" s="32">
        <v>1486.83</v>
      </c>
      <c r="D104" s="32">
        <v>1065.33</v>
      </c>
      <c r="E104" s="32">
        <v>1324.4</v>
      </c>
      <c r="F104" s="32">
        <v>1297.45</v>
      </c>
      <c r="G104" s="32">
        <v>1668.15</v>
      </c>
      <c r="H104" s="32">
        <v>1364.85</v>
      </c>
      <c r="I104" s="32">
        <v>724.55</v>
      </c>
      <c r="J104" s="32">
        <v>1181.1849999999999</v>
      </c>
      <c r="K104" s="32">
        <v>859.35</v>
      </c>
      <c r="L104" s="32">
        <v>1433.9349999999999</v>
      </c>
      <c r="M104" s="32">
        <v>1280.5999999999999</v>
      </c>
      <c r="N104" s="32">
        <v>1331.15</v>
      </c>
      <c r="O104" s="33">
        <v>15017.78</v>
      </c>
      <c r="P104" s="41"/>
      <c r="Q104" s="254"/>
      <c r="R104" s="44"/>
      <c r="S104" s="44"/>
      <c r="T104" s="44"/>
      <c r="U104" s="44"/>
      <c r="V104" s="44"/>
      <c r="W104" s="44"/>
      <c r="X104" s="44"/>
      <c r="Y104" s="44"/>
      <c r="Z104" s="44"/>
      <c r="AA104" s="44"/>
      <c r="AB104" s="44"/>
      <c r="AC104" s="44"/>
      <c r="AD104" s="44"/>
      <c r="AE104" s="44"/>
      <c r="AF104" s="44"/>
      <c r="AG104" s="44"/>
      <c r="AH104" s="44"/>
      <c r="AI104" s="44"/>
      <c r="AJ104" s="44"/>
      <c r="AK104" s="44"/>
    </row>
    <row r="105" spans="1:37" ht="15">
      <c r="A105" s="963"/>
      <c r="B105" s="256" t="s">
        <v>1079</v>
      </c>
      <c r="C105" s="32">
        <v>73817.774000000005</v>
      </c>
      <c r="D105" s="32">
        <v>53100.358999999997</v>
      </c>
      <c r="E105" s="32">
        <v>77210.758000000002</v>
      </c>
      <c r="F105" s="32">
        <v>88737.198999999993</v>
      </c>
      <c r="G105" s="32">
        <v>107938.49800000001</v>
      </c>
      <c r="H105" s="32">
        <v>111606.833</v>
      </c>
      <c r="I105" s="32">
        <v>115560.86199999999</v>
      </c>
      <c r="J105" s="32">
        <v>138173.799</v>
      </c>
      <c r="K105" s="32">
        <v>95302.89</v>
      </c>
      <c r="L105" s="32">
        <v>116646.685</v>
      </c>
      <c r="M105" s="32">
        <v>96346.437999999995</v>
      </c>
      <c r="N105" s="32">
        <v>81747.592000000004</v>
      </c>
      <c r="O105" s="33">
        <v>1156189.6869999999</v>
      </c>
      <c r="P105" s="41"/>
      <c r="Q105" s="254"/>
      <c r="R105" s="44"/>
      <c r="S105" s="44"/>
      <c r="T105" s="44"/>
      <c r="U105" s="44"/>
      <c r="V105" s="44"/>
      <c r="W105" s="44"/>
      <c r="X105" s="44"/>
      <c r="Y105" s="44"/>
      <c r="Z105" s="44"/>
      <c r="AA105" s="44"/>
      <c r="AB105" s="44"/>
      <c r="AC105" s="44"/>
      <c r="AD105" s="44"/>
      <c r="AE105" s="44"/>
      <c r="AF105" s="44"/>
      <c r="AG105" s="44"/>
      <c r="AH105" s="44"/>
      <c r="AI105" s="44"/>
      <c r="AJ105" s="44"/>
      <c r="AK105" s="44"/>
    </row>
    <row r="106" spans="1:37" ht="15">
      <c r="A106" s="963"/>
      <c r="B106" s="256" t="s">
        <v>1080</v>
      </c>
      <c r="C106" s="32">
        <v>1600051.2379999999</v>
      </c>
      <c r="D106" s="32">
        <v>1233829.7949999999</v>
      </c>
      <c r="E106" s="32">
        <v>1726063.68</v>
      </c>
      <c r="F106" s="32">
        <v>1819647.4</v>
      </c>
      <c r="G106" s="32">
        <v>1848718.9890000001</v>
      </c>
      <c r="H106" s="32">
        <v>1826774.3640000001</v>
      </c>
      <c r="I106" s="32">
        <v>1803784.2250000001</v>
      </c>
      <c r="J106" s="32">
        <v>2124739.1800000002</v>
      </c>
      <c r="K106" s="32">
        <v>1584677.993</v>
      </c>
      <c r="L106" s="32">
        <v>2163272.372</v>
      </c>
      <c r="M106" s="32">
        <v>1833674.1969999999</v>
      </c>
      <c r="N106" s="32">
        <v>1502036.845</v>
      </c>
      <c r="O106" s="33">
        <v>21067270.278000001</v>
      </c>
      <c r="P106" s="41"/>
      <c r="Q106" s="254"/>
      <c r="R106" s="44"/>
      <c r="S106" s="44"/>
      <c r="T106" s="44"/>
      <c r="U106" s="44"/>
      <c r="V106" s="44"/>
      <c r="W106" s="44"/>
      <c r="X106" s="44"/>
      <c r="Y106" s="44"/>
      <c r="Z106" s="44"/>
      <c r="AA106" s="44"/>
      <c r="AB106" s="44"/>
      <c r="AC106" s="44"/>
      <c r="AD106" s="44"/>
      <c r="AE106" s="44"/>
      <c r="AF106" s="44"/>
      <c r="AG106" s="44"/>
      <c r="AH106" s="44"/>
      <c r="AI106" s="44"/>
      <c r="AJ106" s="44"/>
      <c r="AK106" s="44"/>
    </row>
    <row r="107" spans="1:37" ht="15">
      <c r="A107" s="963"/>
      <c r="B107" s="256" t="s">
        <v>1081</v>
      </c>
      <c r="C107" s="32">
        <v>1136995.8370000001</v>
      </c>
      <c r="D107" s="32">
        <v>846835.66</v>
      </c>
      <c r="E107" s="32">
        <v>1140723.544</v>
      </c>
      <c r="F107" s="32">
        <v>1215858.3060000001</v>
      </c>
      <c r="G107" s="32">
        <v>1270653.95</v>
      </c>
      <c r="H107" s="32">
        <v>1211767.615</v>
      </c>
      <c r="I107" s="32">
        <v>1152840.575</v>
      </c>
      <c r="J107" s="32">
        <v>1282004.7849999999</v>
      </c>
      <c r="K107" s="32">
        <v>959457.80799999996</v>
      </c>
      <c r="L107" s="32">
        <v>1317000.527</v>
      </c>
      <c r="M107" s="32">
        <v>1062921.959</v>
      </c>
      <c r="N107" s="32">
        <v>940706.71799999999</v>
      </c>
      <c r="O107" s="33">
        <v>13537767.284</v>
      </c>
      <c r="P107" s="41"/>
      <c r="Q107" s="254"/>
      <c r="R107" s="44"/>
      <c r="S107" s="44"/>
      <c r="T107" s="44"/>
      <c r="U107" s="44"/>
      <c r="V107" s="44"/>
      <c r="W107" s="44"/>
      <c r="X107" s="44"/>
      <c r="Y107" s="44"/>
      <c r="Z107" s="44"/>
      <c r="AA107" s="44"/>
      <c r="AB107" s="44"/>
      <c r="AC107" s="44"/>
      <c r="AD107" s="44"/>
      <c r="AE107" s="44"/>
      <c r="AF107" s="44"/>
      <c r="AG107" s="44"/>
      <c r="AH107" s="44"/>
      <c r="AI107" s="44"/>
      <c r="AJ107" s="44"/>
      <c r="AK107" s="44"/>
    </row>
    <row r="108" spans="1:37" ht="15">
      <c r="A108" s="963"/>
      <c r="B108" s="256" t="s">
        <v>1082</v>
      </c>
      <c r="C108" s="32">
        <v>91486.607999999993</v>
      </c>
      <c r="D108" s="32">
        <v>61226.37</v>
      </c>
      <c r="E108" s="32">
        <v>80562.085000000006</v>
      </c>
      <c r="F108" s="32">
        <v>82392.335000000006</v>
      </c>
      <c r="G108" s="32">
        <v>93722.656000000003</v>
      </c>
      <c r="H108" s="32">
        <v>96213.267999999996</v>
      </c>
      <c r="I108" s="32">
        <v>87354.592999999993</v>
      </c>
      <c r="J108" s="32">
        <v>87993.282999999996</v>
      </c>
      <c r="K108" s="32">
        <v>63464.144999999997</v>
      </c>
      <c r="L108" s="32">
        <v>94540.248000000007</v>
      </c>
      <c r="M108" s="32">
        <v>91726.456999999995</v>
      </c>
      <c r="N108" s="32">
        <v>69366.395000000004</v>
      </c>
      <c r="O108" s="33">
        <v>1000048.443</v>
      </c>
      <c r="P108" s="41"/>
      <c r="Q108" s="254"/>
      <c r="R108" s="44"/>
      <c r="S108" s="44"/>
      <c r="T108" s="44"/>
      <c r="U108" s="44"/>
      <c r="V108" s="44"/>
      <c r="W108" s="44"/>
      <c r="X108" s="44"/>
      <c r="Y108" s="44"/>
      <c r="Z108" s="44"/>
      <c r="AA108" s="44"/>
      <c r="AB108" s="44"/>
      <c r="AC108" s="44"/>
      <c r="AD108" s="44"/>
      <c r="AE108" s="44"/>
      <c r="AF108" s="44"/>
      <c r="AG108" s="44"/>
      <c r="AH108" s="44"/>
      <c r="AI108" s="44"/>
      <c r="AJ108" s="44"/>
      <c r="AK108" s="44"/>
    </row>
    <row r="109" spans="1:37" ht="15">
      <c r="A109" s="963"/>
      <c r="B109" s="256" t="s">
        <v>1083</v>
      </c>
      <c r="C109" s="32">
        <v>30164.081999999999</v>
      </c>
      <c r="D109" s="32">
        <v>26600.106</v>
      </c>
      <c r="E109" s="32">
        <v>30387.681</v>
      </c>
      <c r="F109" s="32">
        <v>33594.805</v>
      </c>
      <c r="G109" s="32">
        <v>34563.650999999998</v>
      </c>
      <c r="H109" s="32">
        <v>33142.061999999998</v>
      </c>
      <c r="I109" s="32">
        <v>29765.83</v>
      </c>
      <c r="J109" s="32">
        <v>33706.203999999998</v>
      </c>
      <c r="K109" s="32">
        <v>26858.636999999999</v>
      </c>
      <c r="L109" s="32">
        <v>35695.161</v>
      </c>
      <c r="M109" s="32">
        <v>29038.407999999999</v>
      </c>
      <c r="N109" s="32">
        <v>29767.51</v>
      </c>
      <c r="O109" s="33">
        <v>373284.13699999999</v>
      </c>
      <c r="P109" s="41"/>
      <c r="Q109" s="254"/>
      <c r="R109" s="44"/>
      <c r="S109" s="44"/>
      <c r="T109" s="44"/>
      <c r="U109" s="44"/>
      <c r="V109" s="44"/>
      <c r="W109" s="44"/>
      <c r="X109" s="44"/>
      <c r="Y109" s="44"/>
      <c r="Z109" s="44"/>
      <c r="AA109" s="44"/>
      <c r="AB109" s="44"/>
      <c r="AC109" s="44"/>
      <c r="AD109" s="44"/>
      <c r="AE109" s="44"/>
      <c r="AF109" s="44"/>
      <c r="AG109" s="44"/>
      <c r="AH109" s="44"/>
      <c r="AI109" s="44"/>
      <c r="AJ109" s="44"/>
      <c r="AK109" s="44"/>
    </row>
    <row r="110" spans="1:37" ht="15">
      <c r="A110" s="963"/>
      <c r="B110" s="256" t="s">
        <v>1084</v>
      </c>
      <c r="C110" s="32">
        <v>2955.41</v>
      </c>
      <c r="D110" s="32">
        <v>4800.92</v>
      </c>
      <c r="E110" s="32">
        <v>2175.7600000000002</v>
      </c>
      <c r="F110" s="32">
        <v>2574.23</v>
      </c>
      <c r="G110" s="32">
        <v>3664.52</v>
      </c>
      <c r="H110" s="32">
        <v>3374.87</v>
      </c>
      <c r="I110" s="32">
        <v>3206.26</v>
      </c>
      <c r="J110" s="32">
        <v>2776.92</v>
      </c>
      <c r="K110" s="32">
        <v>2812.4</v>
      </c>
      <c r="L110" s="32">
        <v>2796.02</v>
      </c>
      <c r="M110" s="32">
        <v>2591.7399999999998</v>
      </c>
      <c r="N110" s="32">
        <v>2221.5700000000002</v>
      </c>
      <c r="O110" s="33">
        <v>35950.620000000003</v>
      </c>
      <c r="P110" s="41"/>
      <c r="Q110" s="254"/>
      <c r="R110" s="44"/>
      <c r="S110" s="44"/>
      <c r="T110" s="44"/>
      <c r="U110" s="44"/>
      <c r="V110" s="44"/>
      <c r="W110" s="44"/>
      <c r="X110" s="44"/>
      <c r="Y110" s="44"/>
      <c r="Z110" s="44"/>
      <c r="AA110" s="44"/>
      <c r="AB110" s="44"/>
      <c r="AC110" s="44"/>
      <c r="AD110" s="44"/>
      <c r="AE110" s="44"/>
      <c r="AF110" s="44"/>
      <c r="AG110" s="44"/>
      <c r="AH110" s="44"/>
      <c r="AI110" s="44"/>
      <c r="AJ110" s="44"/>
      <c r="AK110" s="44"/>
    </row>
    <row r="111" spans="1:37" ht="15">
      <c r="A111" s="963"/>
      <c r="B111" s="256" t="s">
        <v>1085</v>
      </c>
      <c r="C111" s="32">
        <v>42853.887000000002</v>
      </c>
      <c r="D111" s="32">
        <v>33181.319000000003</v>
      </c>
      <c r="E111" s="32">
        <v>39799.324999999997</v>
      </c>
      <c r="F111" s="32">
        <v>43802.02</v>
      </c>
      <c r="G111" s="32">
        <v>43642.135999999999</v>
      </c>
      <c r="H111" s="32">
        <v>42634.036999999997</v>
      </c>
      <c r="I111" s="32">
        <v>41223.474999999999</v>
      </c>
      <c r="J111" s="32">
        <v>43886.783000000003</v>
      </c>
      <c r="K111" s="32">
        <v>38528.025000000001</v>
      </c>
      <c r="L111" s="32">
        <v>48891.620999999999</v>
      </c>
      <c r="M111" s="32">
        <v>42649.870999999999</v>
      </c>
      <c r="N111" s="32">
        <v>41703.735000000001</v>
      </c>
      <c r="O111" s="33">
        <v>502796.234</v>
      </c>
      <c r="P111" s="41"/>
      <c r="Q111" s="254"/>
      <c r="R111" s="44"/>
      <c r="S111" s="44"/>
      <c r="T111" s="44"/>
      <c r="U111" s="44"/>
      <c r="V111" s="44"/>
      <c r="W111" s="44"/>
      <c r="X111" s="44"/>
      <c r="Y111" s="44"/>
      <c r="Z111" s="44"/>
      <c r="AA111" s="44"/>
      <c r="AB111" s="44"/>
      <c r="AC111" s="44"/>
      <c r="AD111" s="44"/>
      <c r="AE111" s="44"/>
      <c r="AF111" s="44"/>
      <c r="AG111" s="44"/>
      <c r="AH111" s="44"/>
      <c r="AI111" s="44"/>
      <c r="AJ111" s="44"/>
      <c r="AK111" s="44"/>
    </row>
    <row r="112" spans="1:37" ht="6" customHeight="1">
      <c r="A112" s="963"/>
      <c r="B112" s="256"/>
      <c r="C112" s="32"/>
      <c r="D112" s="32"/>
      <c r="E112" s="32"/>
      <c r="F112" s="32"/>
      <c r="G112" s="32"/>
      <c r="H112" s="32"/>
      <c r="I112" s="32"/>
      <c r="J112" s="32"/>
      <c r="K112" s="32"/>
      <c r="L112" s="32"/>
      <c r="M112" s="32"/>
      <c r="N112" s="32"/>
      <c r="O112" s="33"/>
      <c r="P112" s="41"/>
      <c r="Q112" s="254"/>
      <c r="R112" s="44"/>
      <c r="S112" s="44"/>
      <c r="T112" s="44"/>
      <c r="U112" s="44"/>
      <c r="V112" s="44"/>
      <c r="W112" s="44"/>
      <c r="X112" s="44"/>
      <c r="Y112" s="44"/>
      <c r="Z112" s="44"/>
      <c r="AA112" s="44"/>
      <c r="AB112" s="44"/>
      <c r="AC112" s="44"/>
      <c r="AD112" s="44"/>
      <c r="AE112" s="44"/>
      <c r="AF112" s="44"/>
      <c r="AG112" s="44"/>
      <c r="AH112" s="44"/>
      <c r="AI112" s="44"/>
      <c r="AJ112" s="44"/>
      <c r="AK112" s="44"/>
    </row>
    <row r="113" spans="1:37" ht="15">
      <c r="A113" s="963"/>
      <c r="B113" s="251" t="s">
        <v>1086</v>
      </c>
      <c r="C113" s="352">
        <v>2220641.6039999998</v>
      </c>
      <c r="D113" s="352">
        <v>1696144.6170000001</v>
      </c>
      <c r="E113" s="352">
        <v>2061686.0789999999</v>
      </c>
      <c r="F113" s="352">
        <v>2129627.3330000001</v>
      </c>
      <c r="G113" s="352">
        <v>2193892.6150000002</v>
      </c>
      <c r="H113" s="352">
        <v>2133937.1660000002</v>
      </c>
      <c r="I113" s="352">
        <v>2151242.6850000001</v>
      </c>
      <c r="J113" s="352">
        <v>2313504.784</v>
      </c>
      <c r="K113" s="352">
        <v>1639436.03</v>
      </c>
      <c r="L113" s="352">
        <v>2286326.608</v>
      </c>
      <c r="M113" s="352">
        <v>2044674.0789999999</v>
      </c>
      <c r="N113" s="352">
        <v>2012285.659</v>
      </c>
      <c r="O113" s="350">
        <v>24883399.259</v>
      </c>
      <c r="P113" s="327"/>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row>
    <row r="114" spans="1:37" ht="15">
      <c r="A114" s="963"/>
      <c r="B114" s="256" t="s">
        <v>1087</v>
      </c>
      <c r="C114" s="32">
        <v>90656.406000000003</v>
      </c>
      <c r="D114" s="32">
        <v>62519.235999999997</v>
      </c>
      <c r="E114" s="32">
        <v>70372.955000000002</v>
      </c>
      <c r="F114" s="32">
        <v>84233.81</v>
      </c>
      <c r="G114" s="32">
        <v>84705.576000000001</v>
      </c>
      <c r="H114" s="32">
        <v>89585.611999999994</v>
      </c>
      <c r="I114" s="32">
        <v>81117.226999999999</v>
      </c>
      <c r="J114" s="32">
        <v>85240.252999999997</v>
      </c>
      <c r="K114" s="32">
        <v>68038.52</v>
      </c>
      <c r="L114" s="32">
        <v>76913.206000000006</v>
      </c>
      <c r="M114" s="32">
        <v>70048.92</v>
      </c>
      <c r="N114" s="32">
        <v>87241.922000000006</v>
      </c>
      <c r="O114" s="33">
        <v>950673.64300000004</v>
      </c>
      <c r="P114" s="41"/>
      <c r="Q114" s="254"/>
      <c r="R114" s="44"/>
      <c r="S114" s="44"/>
      <c r="T114" s="44"/>
      <c r="U114" s="44"/>
      <c r="V114" s="44"/>
      <c r="W114" s="44"/>
      <c r="X114" s="44"/>
      <c r="Y114" s="44"/>
      <c r="Z114" s="44"/>
      <c r="AA114" s="44"/>
      <c r="AB114" s="44"/>
      <c r="AC114" s="44"/>
      <c r="AD114" s="44"/>
      <c r="AE114" s="44"/>
      <c r="AF114" s="44"/>
      <c r="AG114" s="44"/>
      <c r="AH114" s="44"/>
      <c r="AI114" s="44"/>
      <c r="AJ114" s="44"/>
      <c r="AK114" s="44"/>
    </row>
    <row r="115" spans="1:37" ht="15">
      <c r="A115" s="963"/>
      <c r="B115" s="256" t="s">
        <v>1088</v>
      </c>
      <c r="C115" s="32">
        <v>442517.04599999997</v>
      </c>
      <c r="D115" s="32">
        <v>306996.30300000001</v>
      </c>
      <c r="E115" s="32">
        <v>440784.20600000001</v>
      </c>
      <c r="F115" s="32">
        <v>424746.89</v>
      </c>
      <c r="G115" s="32">
        <v>456628.12400000001</v>
      </c>
      <c r="H115" s="32">
        <v>451710.46299999999</v>
      </c>
      <c r="I115" s="32">
        <v>487246.93400000001</v>
      </c>
      <c r="J115" s="32">
        <v>528268.40300000005</v>
      </c>
      <c r="K115" s="32">
        <v>342685.739</v>
      </c>
      <c r="L115" s="32">
        <v>562500.03500000003</v>
      </c>
      <c r="M115" s="32">
        <v>466341.14199999999</v>
      </c>
      <c r="N115" s="32">
        <v>424103.63</v>
      </c>
      <c r="O115" s="33">
        <v>5334528.915</v>
      </c>
      <c r="P115" s="41"/>
      <c r="Q115" s="254"/>
      <c r="R115" s="44"/>
      <c r="S115" s="44"/>
      <c r="T115" s="44"/>
      <c r="U115" s="44"/>
      <c r="V115" s="44"/>
      <c r="W115" s="44"/>
      <c r="X115" s="44"/>
      <c r="Y115" s="44"/>
      <c r="Z115" s="44"/>
      <c r="AA115" s="44"/>
      <c r="AB115" s="44"/>
      <c r="AC115" s="44"/>
      <c r="AD115" s="44"/>
      <c r="AE115" s="44"/>
      <c r="AF115" s="44"/>
      <c r="AG115" s="44"/>
      <c r="AH115" s="44"/>
      <c r="AI115" s="44"/>
      <c r="AJ115" s="44"/>
      <c r="AK115" s="44"/>
    </row>
    <row r="116" spans="1:37" ht="15">
      <c r="A116" s="963"/>
      <c r="B116" s="256" t="s">
        <v>1089</v>
      </c>
      <c r="C116" s="32">
        <v>72185.402000000002</v>
      </c>
      <c r="D116" s="32">
        <v>64512.112000000001</v>
      </c>
      <c r="E116" s="32">
        <v>59726.79</v>
      </c>
      <c r="F116" s="32">
        <v>60157.127999999997</v>
      </c>
      <c r="G116" s="32">
        <v>63259.343999999997</v>
      </c>
      <c r="H116" s="32">
        <v>65288.93</v>
      </c>
      <c r="I116" s="32">
        <v>62148.786999999997</v>
      </c>
      <c r="J116" s="32">
        <v>64894.360999999997</v>
      </c>
      <c r="K116" s="32">
        <v>51243.296999999999</v>
      </c>
      <c r="L116" s="32">
        <v>67106.626000000004</v>
      </c>
      <c r="M116" s="32">
        <v>68029.222999999998</v>
      </c>
      <c r="N116" s="32">
        <v>66798.528000000006</v>
      </c>
      <c r="O116" s="33">
        <v>765350.52800000005</v>
      </c>
      <c r="P116" s="41"/>
      <c r="Q116" s="254"/>
      <c r="R116" s="44"/>
      <c r="S116" s="44"/>
      <c r="T116" s="44"/>
      <c r="U116" s="44"/>
      <c r="V116" s="44"/>
      <c r="W116" s="44"/>
      <c r="X116" s="44"/>
      <c r="Y116" s="44"/>
      <c r="Z116" s="44"/>
      <c r="AA116" s="44"/>
      <c r="AB116" s="44"/>
      <c r="AC116" s="44"/>
      <c r="AD116" s="44"/>
      <c r="AE116" s="44"/>
      <c r="AF116" s="44"/>
      <c r="AG116" s="44"/>
      <c r="AH116" s="44"/>
      <c r="AI116" s="44"/>
      <c r="AJ116" s="44"/>
      <c r="AK116" s="44"/>
    </row>
    <row r="117" spans="1:37" ht="15">
      <c r="A117" s="963"/>
      <c r="B117" s="256" t="s">
        <v>1090</v>
      </c>
      <c r="C117" s="32">
        <v>71813.379000000001</v>
      </c>
      <c r="D117" s="32">
        <v>60954.68</v>
      </c>
      <c r="E117" s="32">
        <v>55512.934000000001</v>
      </c>
      <c r="F117" s="32">
        <v>53639.303999999996</v>
      </c>
      <c r="G117" s="32">
        <v>58327.563999999998</v>
      </c>
      <c r="H117" s="32">
        <v>56102.963000000003</v>
      </c>
      <c r="I117" s="32">
        <v>70222.243000000002</v>
      </c>
      <c r="J117" s="32">
        <v>71263.245999999999</v>
      </c>
      <c r="K117" s="32">
        <v>50981.796999999999</v>
      </c>
      <c r="L117" s="32">
        <v>50359.103999999999</v>
      </c>
      <c r="M117" s="32">
        <v>63031.211000000003</v>
      </c>
      <c r="N117" s="32">
        <v>55609.866000000002</v>
      </c>
      <c r="O117" s="33">
        <v>717818.29099999997</v>
      </c>
      <c r="P117" s="41"/>
      <c r="Q117" s="254"/>
      <c r="R117" s="44"/>
      <c r="S117" s="44"/>
      <c r="T117" s="44"/>
      <c r="U117" s="44"/>
      <c r="V117" s="44"/>
      <c r="W117" s="44"/>
      <c r="X117" s="44"/>
      <c r="Y117" s="44"/>
      <c r="Z117" s="44"/>
      <c r="AA117" s="44"/>
      <c r="AB117" s="44"/>
      <c r="AC117" s="44"/>
      <c r="AD117" s="44"/>
      <c r="AE117" s="44"/>
      <c r="AF117" s="44"/>
      <c r="AG117" s="44"/>
      <c r="AH117" s="44"/>
      <c r="AI117" s="44"/>
      <c r="AJ117" s="44"/>
      <c r="AK117" s="44"/>
    </row>
    <row r="118" spans="1:37" ht="15">
      <c r="A118" s="963"/>
      <c r="B118" s="256" t="s">
        <v>1091</v>
      </c>
      <c r="C118" s="32">
        <v>44760.637999999999</v>
      </c>
      <c r="D118" s="32">
        <v>38444.794000000002</v>
      </c>
      <c r="E118" s="32">
        <v>39962.472000000002</v>
      </c>
      <c r="F118" s="32">
        <v>47747.868000000002</v>
      </c>
      <c r="G118" s="32">
        <v>39123.459000000003</v>
      </c>
      <c r="H118" s="32">
        <v>33850.817000000003</v>
      </c>
      <c r="I118" s="32">
        <v>44013.324999999997</v>
      </c>
      <c r="J118" s="32">
        <v>41644.483999999997</v>
      </c>
      <c r="K118" s="32">
        <v>29043.704000000002</v>
      </c>
      <c r="L118" s="32">
        <v>35357.373</v>
      </c>
      <c r="M118" s="32">
        <v>36602.131999999998</v>
      </c>
      <c r="N118" s="32">
        <v>39021.351000000002</v>
      </c>
      <c r="O118" s="33">
        <v>469572.41700000002</v>
      </c>
      <c r="P118" s="41"/>
      <c r="Q118" s="254"/>
      <c r="R118" s="44"/>
      <c r="S118" s="44"/>
      <c r="T118" s="44"/>
      <c r="U118" s="44"/>
      <c r="V118" s="44"/>
      <c r="W118" s="44"/>
      <c r="X118" s="44"/>
      <c r="Y118" s="44"/>
      <c r="Z118" s="44"/>
      <c r="AA118" s="44"/>
      <c r="AB118" s="44"/>
      <c r="AC118" s="44"/>
      <c r="AD118" s="44"/>
      <c r="AE118" s="44"/>
      <c r="AF118" s="44"/>
      <c r="AG118" s="44"/>
      <c r="AH118" s="44"/>
      <c r="AI118" s="44"/>
      <c r="AJ118" s="44"/>
      <c r="AK118" s="44"/>
    </row>
    <row r="119" spans="1:37" ht="15">
      <c r="A119" s="963"/>
      <c r="B119" s="256" t="s">
        <v>1092</v>
      </c>
      <c r="C119" s="32">
        <v>369517.79499999998</v>
      </c>
      <c r="D119" s="32">
        <v>292624.40500000003</v>
      </c>
      <c r="E119" s="32">
        <v>370994.58799999999</v>
      </c>
      <c r="F119" s="32">
        <v>363124.87699999998</v>
      </c>
      <c r="G119" s="32">
        <v>369280.18699999998</v>
      </c>
      <c r="H119" s="32">
        <v>341943.272</v>
      </c>
      <c r="I119" s="32">
        <v>349955.31</v>
      </c>
      <c r="J119" s="32">
        <v>397533.25900000002</v>
      </c>
      <c r="K119" s="32">
        <v>259550.58799999999</v>
      </c>
      <c r="L119" s="32">
        <v>400178.364</v>
      </c>
      <c r="M119" s="32">
        <v>350883.467</v>
      </c>
      <c r="N119" s="32">
        <v>320256.49300000002</v>
      </c>
      <c r="O119" s="33">
        <v>4185842.605</v>
      </c>
      <c r="P119" s="41"/>
      <c r="Q119" s="254"/>
      <c r="R119" s="44"/>
      <c r="S119" s="44"/>
      <c r="T119" s="44"/>
      <c r="U119" s="44"/>
      <c r="V119" s="44"/>
      <c r="W119" s="44"/>
      <c r="X119" s="44"/>
      <c r="Y119" s="44"/>
      <c r="Z119" s="44"/>
      <c r="AA119" s="44"/>
      <c r="AB119" s="44"/>
      <c r="AC119" s="44"/>
      <c r="AD119" s="44"/>
      <c r="AE119" s="44"/>
      <c r="AF119" s="44"/>
      <c r="AG119" s="44"/>
      <c r="AH119" s="44"/>
      <c r="AI119" s="44"/>
      <c r="AJ119" s="44"/>
      <c r="AK119" s="44"/>
    </row>
    <row r="120" spans="1:37" ht="15">
      <c r="A120" s="963"/>
      <c r="B120" s="256" t="s">
        <v>1093</v>
      </c>
      <c r="C120" s="32">
        <v>125206.461</v>
      </c>
      <c r="D120" s="32">
        <v>83931.793999999994</v>
      </c>
      <c r="E120" s="32">
        <v>107241.943</v>
      </c>
      <c r="F120" s="32">
        <v>124800.083</v>
      </c>
      <c r="G120" s="32">
        <v>124211.30499999999</v>
      </c>
      <c r="H120" s="32">
        <v>117040.2</v>
      </c>
      <c r="I120" s="32">
        <v>125371.503</v>
      </c>
      <c r="J120" s="32">
        <v>133341.36300000001</v>
      </c>
      <c r="K120" s="32">
        <v>81246.362999999998</v>
      </c>
      <c r="L120" s="32">
        <v>120867.227</v>
      </c>
      <c r="M120" s="32">
        <v>92664.553</v>
      </c>
      <c r="N120" s="32">
        <v>105748.122</v>
      </c>
      <c r="O120" s="33">
        <v>1341670.9169999999</v>
      </c>
      <c r="P120" s="41"/>
      <c r="Q120" s="254"/>
      <c r="R120" s="44"/>
      <c r="S120" s="44"/>
      <c r="T120" s="44"/>
      <c r="U120" s="44"/>
      <c r="V120" s="44"/>
      <c r="W120" s="44"/>
      <c r="X120" s="44"/>
      <c r="Y120" s="44"/>
      <c r="Z120" s="44"/>
      <c r="AA120" s="44"/>
      <c r="AB120" s="44"/>
      <c r="AC120" s="44"/>
      <c r="AD120" s="44"/>
      <c r="AE120" s="44"/>
      <c r="AF120" s="44"/>
      <c r="AG120" s="44"/>
      <c r="AH120" s="44"/>
      <c r="AI120" s="44"/>
      <c r="AJ120" s="44"/>
      <c r="AK120" s="44"/>
    </row>
    <row r="121" spans="1:37" ht="15">
      <c r="A121" s="963"/>
      <c r="B121" s="256" t="s">
        <v>1094</v>
      </c>
      <c r="C121" s="32">
        <v>10359.535</v>
      </c>
      <c r="D121" s="32">
        <v>8797.1689999999999</v>
      </c>
      <c r="E121" s="32">
        <v>8717.6149999999998</v>
      </c>
      <c r="F121" s="32">
        <v>12376.529</v>
      </c>
      <c r="G121" s="32">
        <v>7411.67</v>
      </c>
      <c r="H121" s="32">
        <v>7238.2280000000001</v>
      </c>
      <c r="I121" s="32">
        <v>8903.5920000000006</v>
      </c>
      <c r="J121" s="32">
        <v>8356.2309999999998</v>
      </c>
      <c r="K121" s="32">
        <v>6399.1130000000003</v>
      </c>
      <c r="L121" s="32">
        <v>10842.888999999999</v>
      </c>
      <c r="M121" s="32">
        <v>6491.8180000000002</v>
      </c>
      <c r="N121" s="32">
        <v>9798.3539999999994</v>
      </c>
      <c r="O121" s="33">
        <v>105692.743</v>
      </c>
      <c r="P121" s="41"/>
      <c r="Q121" s="254"/>
      <c r="R121" s="44"/>
      <c r="S121" s="44"/>
      <c r="T121" s="44"/>
      <c r="U121" s="44"/>
      <c r="V121" s="44"/>
      <c r="W121" s="44"/>
      <c r="X121" s="44"/>
      <c r="Y121" s="44"/>
      <c r="Z121" s="44"/>
      <c r="AA121" s="44"/>
      <c r="AB121" s="44"/>
      <c r="AC121" s="44"/>
      <c r="AD121" s="44"/>
      <c r="AE121" s="44"/>
      <c r="AF121" s="44"/>
      <c r="AG121" s="44"/>
      <c r="AH121" s="44"/>
      <c r="AI121" s="44"/>
      <c r="AJ121" s="44"/>
      <c r="AK121" s="44"/>
    </row>
    <row r="122" spans="1:37" ht="15">
      <c r="A122" s="963"/>
      <c r="B122" s="256" t="s">
        <v>1095</v>
      </c>
      <c r="C122" s="32">
        <v>243919.56200000001</v>
      </c>
      <c r="D122" s="32">
        <v>188730.65700000001</v>
      </c>
      <c r="E122" s="32">
        <v>213478.258</v>
      </c>
      <c r="F122" s="32">
        <v>232466.56200000001</v>
      </c>
      <c r="G122" s="32">
        <v>254992.64300000001</v>
      </c>
      <c r="H122" s="32">
        <v>235371.31099999999</v>
      </c>
      <c r="I122" s="32">
        <v>219573.67800000001</v>
      </c>
      <c r="J122" s="32">
        <v>238249.88800000001</v>
      </c>
      <c r="K122" s="32">
        <v>189376.609</v>
      </c>
      <c r="L122" s="32">
        <v>237545.49600000001</v>
      </c>
      <c r="M122" s="32">
        <v>202698.361</v>
      </c>
      <c r="N122" s="32">
        <v>210142.63800000001</v>
      </c>
      <c r="O122" s="33">
        <v>2666545.6630000002</v>
      </c>
      <c r="P122" s="41"/>
      <c r="Q122" s="254"/>
      <c r="R122" s="44"/>
      <c r="S122" s="44"/>
      <c r="T122" s="44"/>
      <c r="U122" s="44"/>
      <c r="V122" s="44"/>
      <c r="W122" s="44"/>
      <c r="X122" s="44"/>
      <c r="Y122" s="44"/>
      <c r="Z122" s="44"/>
      <c r="AA122" s="44"/>
      <c r="AB122" s="44"/>
      <c r="AC122" s="44"/>
      <c r="AD122" s="44"/>
      <c r="AE122" s="44"/>
      <c r="AF122" s="44"/>
      <c r="AG122" s="44"/>
      <c r="AH122" s="44"/>
      <c r="AI122" s="44"/>
      <c r="AJ122" s="44"/>
      <c r="AK122" s="44"/>
    </row>
    <row r="123" spans="1:37" ht="15">
      <c r="A123" s="963"/>
      <c r="B123" s="256" t="s">
        <v>1096</v>
      </c>
      <c r="C123" s="32">
        <v>33627.497000000003</v>
      </c>
      <c r="D123" s="32">
        <v>24215.728999999999</v>
      </c>
      <c r="E123" s="32">
        <v>35839.487999999998</v>
      </c>
      <c r="F123" s="32">
        <v>37954.182000000001</v>
      </c>
      <c r="G123" s="32">
        <v>40368.031999999999</v>
      </c>
      <c r="H123" s="32">
        <v>33234.709000000003</v>
      </c>
      <c r="I123" s="32">
        <v>33631.468999999997</v>
      </c>
      <c r="J123" s="32">
        <v>38735.728000000003</v>
      </c>
      <c r="K123" s="32">
        <v>22051.32</v>
      </c>
      <c r="L123" s="32">
        <v>34777.324999999997</v>
      </c>
      <c r="M123" s="32">
        <v>31957.448</v>
      </c>
      <c r="N123" s="32">
        <v>37205.400999999998</v>
      </c>
      <c r="O123" s="33">
        <v>403598.32799999998</v>
      </c>
      <c r="P123" s="41"/>
      <c r="Q123" s="254"/>
      <c r="R123" s="44"/>
      <c r="S123" s="44"/>
      <c r="T123" s="44"/>
      <c r="U123" s="44"/>
      <c r="V123" s="44"/>
      <c r="W123" s="44"/>
      <c r="X123" s="44"/>
      <c r="Y123" s="44"/>
      <c r="Z123" s="44"/>
      <c r="AA123" s="44"/>
      <c r="AB123" s="44"/>
      <c r="AC123" s="44"/>
      <c r="AD123" s="44"/>
      <c r="AE123" s="44"/>
      <c r="AF123" s="44"/>
      <c r="AG123" s="44"/>
      <c r="AH123" s="44"/>
      <c r="AI123" s="44"/>
      <c r="AJ123" s="44"/>
      <c r="AK123" s="44"/>
    </row>
    <row r="124" spans="1:37" ht="15">
      <c r="A124" s="963"/>
      <c r="B124" s="256" t="s">
        <v>1097</v>
      </c>
      <c r="C124" s="32">
        <v>208070.427</v>
      </c>
      <c r="D124" s="32">
        <v>177678.42300000001</v>
      </c>
      <c r="E124" s="32">
        <v>205704.93599999999</v>
      </c>
      <c r="F124" s="32">
        <v>216913.965</v>
      </c>
      <c r="G124" s="32">
        <v>225109.359</v>
      </c>
      <c r="H124" s="32">
        <v>208050.49600000001</v>
      </c>
      <c r="I124" s="32">
        <v>193685.136</v>
      </c>
      <c r="J124" s="32">
        <v>220226.81</v>
      </c>
      <c r="K124" s="32">
        <v>155737.48800000001</v>
      </c>
      <c r="L124" s="32">
        <v>202949.91500000001</v>
      </c>
      <c r="M124" s="32">
        <v>218511.11499999999</v>
      </c>
      <c r="N124" s="32">
        <v>197536.41800000001</v>
      </c>
      <c r="O124" s="33">
        <v>2430174.4879999999</v>
      </c>
      <c r="P124" s="41"/>
      <c r="Q124" s="254"/>
      <c r="R124" s="44"/>
      <c r="S124" s="44"/>
      <c r="T124" s="44"/>
      <c r="U124" s="44"/>
      <c r="V124" s="44"/>
      <c r="W124" s="44"/>
      <c r="X124" s="44"/>
      <c r="Y124" s="44"/>
      <c r="Z124" s="44"/>
      <c r="AA124" s="44"/>
      <c r="AB124" s="44"/>
      <c r="AC124" s="44"/>
      <c r="AD124" s="44"/>
      <c r="AE124" s="44"/>
      <c r="AF124" s="44"/>
      <c r="AG124" s="44"/>
      <c r="AH124" s="44"/>
      <c r="AI124" s="44"/>
      <c r="AJ124" s="44"/>
      <c r="AK124" s="44"/>
    </row>
    <row r="125" spans="1:37" ht="15">
      <c r="A125" s="963"/>
      <c r="B125" s="256" t="s">
        <v>1098</v>
      </c>
      <c r="C125" s="32">
        <v>21742.523000000001</v>
      </c>
      <c r="D125" s="32">
        <v>17908.746999999999</v>
      </c>
      <c r="E125" s="32">
        <v>15404.5</v>
      </c>
      <c r="F125" s="32">
        <v>20277.762999999999</v>
      </c>
      <c r="G125" s="32">
        <v>21495.684000000001</v>
      </c>
      <c r="H125" s="32">
        <v>20327.334999999999</v>
      </c>
      <c r="I125" s="32">
        <v>19548.734</v>
      </c>
      <c r="J125" s="32">
        <v>19118.734</v>
      </c>
      <c r="K125" s="32">
        <v>13472.858</v>
      </c>
      <c r="L125" s="32">
        <v>19147.507000000001</v>
      </c>
      <c r="M125" s="32">
        <v>19577.421999999999</v>
      </c>
      <c r="N125" s="32">
        <v>16734.28</v>
      </c>
      <c r="O125" s="33">
        <v>224756.087</v>
      </c>
      <c r="P125" s="41"/>
      <c r="Q125" s="254"/>
      <c r="R125" s="44"/>
      <c r="S125" s="44"/>
      <c r="T125" s="44"/>
      <c r="U125" s="44"/>
      <c r="V125" s="44"/>
      <c r="W125" s="44"/>
      <c r="X125" s="44"/>
      <c r="Y125" s="44"/>
      <c r="Z125" s="44"/>
      <c r="AA125" s="44"/>
      <c r="AB125" s="44"/>
      <c r="AC125" s="44"/>
      <c r="AD125" s="44"/>
      <c r="AE125" s="44"/>
      <c r="AF125" s="44"/>
      <c r="AG125" s="44"/>
      <c r="AH125" s="44"/>
      <c r="AI125" s="44"/>
      <c r="AJ125" s="44"/>
      <c r="AK125" s="44"/>
    </row>
    <row r="126" spans="1:37" ht="15">
      <c r="A126" s="963"/>
      <c r="B126" s="256" t="s">
        <v>1099</v>
      </c>
      <c r="C126" s="32">
        <v>194942.97099999999</v>
      </c>
      <c r="D126" s="32">
        <v>151081.98000000001</v>
      </c>
      <c r="E126" s="32">
        <v>189336.95699999999</v>
      </c>
      <c r="F126" s="32">
        <v>186379.42600000001</v>
      </c>
      <c r="G126" s="32">
        <v>194653.26</v>
      </c>
      <c r="H126" s="32">
        <v>196501.03099999999</v>
      </c>
      <c r="I126" s="32">
        <v>194759.47899999999</v>
      </c>
      <c r="J126" s="32">
        <v>198830.177</v>
      </c>
      <c r="K126" s="32">
        <v>148543.60500000001</v>
      </c>
      <c r="L126" s="32">
        <v>190934.383</v>
      </c>
      <c r="M126" s="32">
        <v>167019.291</v>
      </c>
      <c r="N126" s="32">
        <v>190822.505</v>
      </c>
      <c r="O126" s="33">
        <v>2203805.0649999999</v>
      </c>
      <c r="P126" s="41"/>
      <c r="Q126" s="254"/>
      <c r="R126" s="44"/>
      <c r="S126" s="44"/>
      <c r="T126" s="44"/>
      <c r="U126" s="44"/>
      <c r="V126" s="44"/>
      <c r="W126" s="44"/>
      <c r="X126" s="44"/>
      <c r="Y126" s="44"/>
      <c r="Z126" s="44"/>
      <c r="AA126" s="44"/>
      <c r="AB126" s="44"/>
      <c r="AC126" s="44"/>
      <c r="AD126" s="44"/>
      <c r="AE126" s="44"/>
      <c r="AF126" s="44"/>
      <c r="AG126" s="44"/>
      <c r="AH126" s="44"/>
      <c r="AI126" s="44"/>
      <c r="AJ126" s="44"/>
      <c r="AK126" s="44"/>
    </row>
    <row r="127" spans="1:37" ht="15">
      <c r="A127" s="963"/>
      <c r="B127" s="256" t="s">
        <v>1100</v>
      </c>
      <c r="C127" s="32">
        <v>57356.956999999995</v>
      </c>
      <c r="D127" s="32">
        <v>40734.787000000004</v>
      </c>
      <c r="E127" s="32">
        <v>43912.53</v>
      </c>
      <c r="F127" s="32">
        <v>49023.913</v>
      </c>
      <c r="G127" s="32">
        <v>40825.192000000003</v>
      </c>
      <c r="H127" s="32">
        <v>49430.455000000002</v>
      </c>
      <c r="I127" s="32">
        <v>45268.45</v>
      </c>
      <c r="J127" s="32">
        <v>51276.205999999998</v>
      </c>
      <c r="K127" s="32">
        <v>35204.652000000002</v>
      </c>
      <c r="L127" s="32">
        <v>49588.447</v>
      </c>
      <c r="M127" s="32">
        <v>39329.573000000004</v>
      </c>
      <c r="N127" s="32">
        <v>43532.178</v>
      </c>
      <c r="O127" s="32">
        <v>545483.34</v>
      </c>
      <c r="P127" s="41"/>
      <c r="Q127" s="254"/>
      <c r="R127" s="44"/>
      <c r="S127" s="44"/>
      <c r="T127" s="44"/>
      <c r="U127" s="44"/>
      <c r="V127" s="44"/>
      <c r="W127" s="44"/>
      <c r="X127" s="44"/>
      <c r="Y127" s="44"/>
      <c r="Z127" s="44"/>
      <c r="AA127" s="44"/>
      <c r="AB127" s="44"/>
      <c r="AC127" s="44"/>
      <c r="AD127" s="44"/>
      <c r="AE127" s="44"/>
      <c r="AF127" s="44"/>
      <c r="AG127" s="44"/>
      <c r="AH127" s="44"/>
      <c r="AI127" s="44"/>
      <c r="AJ127" s="44"/>
      <c r="AK127" s="44"/>
    </row>
    <row r="128" spans="1:37" ht="15">
      <c r="A128" s="963"/>
      <c r="B128" s="256" t="s">
        <v>1101</v>
      </c>
      <c r="C128" s="32">
        <v>233965.005</v>
      </c>
      <c r="D128" s="32">
        <v>177013.80100000001</v>
      </c>
      <c r="E128" s="32">
        <v>204695.90700000001</v>
      </c>
      <c r="F128" s="32">
        <v>215785.033</v>
      </c>
      <c r="G128" s="32">
        <v>213501.21599999999</v>
      </c>
      <c r="H128" s="32">
        <v>228261.34400000001</v>
      </c>
      <c r="I128" s="32">
        <v>215796.818</v>
      </c>
      <c r="J128" s="32">
        <v>216525.641</v>
      </c>
      <c r="K128" s="32">
        <v>185860.37700000001</v>
      </c>
      <c r="L128" s="32">
        <v>227258.71100000001</v>
      </c>
      <c r="M128" s="32">
        <v>211488.40299999999</v>
      </c>
      <c r="N128" s="32">
        <v>207733.973</v>
      </c>
      <c r="O128" s="33">
        <v>2537886.2289999998</v>
      </c>
      <c r="P128" s="41"/>
      <c r="Q128" s="254"/>
      <c r="R128" s="44"/>
      <c r="S128" s="44"/>
      <c r="T128" s="44"/>
      <c r="U128" s="44"/>
      <c r="V128" s="44"/>
      <c r="W128" s="44"/>
      <c r="X128" s="44"/>
      <c r="Y128" s="44"/>
      <c r="Z128" s="44"/>
      <c r="AA128" s="44"/>
      <c r="AB128" s="44"/>
      <c r="AC128" s="44"/>
      <c r="AD128" s="44"/>
      <c r="AE128" s="44"/>
      <c r="AF128" s="44"/>
      <c r="AG128" s="44"/>
      <c r="AH128" s="44"/>
      <c r="AI128" s="44"/>
      <c r="AJ128" s="44"/>
      <c r="AK128" s="44"/>
    </row>
    <row r="129" spans="1:37" ht="6" customHeight="1">
      <c r="A129" s="963"/>
      <c r="B129" s="256"/>
      <c r="C129" s="32"/>
      <c r="D129" s="32"/>
      <c r="E129" s="32"/>
      <c r="F129" s="32"/>
      <c r="G129" s="32"/>
      <c r="H129" s="32"/>
      <c r="I129" s="32"/>
      <c r="J129" s="32"/>
      <c r="K129" s="32"/>
      <c r="L129" s="32"/>
      <c r="M129" s="32"/>
      <c r="N129" s="32"/>
      <c r="O129" s="33"/>
      <c r="P129" s="41"/>
      <c r="Q129" s="254"/>
      <c r="R129" s="44"/>
      <c r="S129" s="44"/>
      <c r="T129" s="44"/>
      <c r="U129" s="44"/>
      <c r="V129" s="44"/>
      <c r="W129" s="44"/>
      <c r="X129" s="44"/>
      <c r="Y129" s="44"/>
      <c r="Z129" s="44"/>
      <c r="AA129" s="44"/>
      <c r="AB129" s="44"/>
      <c r="AC129" s="44"/>
      <c r="AD129" s="44"/>
      <c r="AE129" s="44"/>
      <c r="AF129" s="44"/>
      <c r="AG129" s="44"/>
      <c r="AH129" s="44"/>
      <c r="AI129" s="44"/>
      <c r="AJ129" s="44"/>
      <c r="AK129" s="44"/>
    </row>
    <row r="130" spans="1:37" ht="15">
      <c r="A130" s="963"/>
      <c r="B130" s="251" t="s">
        <v>1102</v>
      </c>
      <c r="C130" s="352">
        <v>337194.47</v>
      </c>
      <c r="D130" s="352">
        <v>301343.78999999998</v>
      </c>
      <c r="E130" s="352">
        <v>318397.56</v>
      </c>
      <c r="F130" s="352">
        <v>342553.05</v>
      </c>
      <c r="G130" s="352">
        <v>357327.21</v>
      </c>
      <c r="H130" s="352">
        <v>337678.39</v>
      </c>
      <c r="I130" s="352">
        <v>326174.77</v>
      </c>
      <c r="J130" s="352">
        <v>345810.33</v>
      </c>
      <c r="K130" s="352">
        <v>326846.05</v>
      </c>
      <c r="L130" s="352">
        <v>331219.84000000003</v>
      </c>
      <c r="M130" s="352">
        <v>342268.81</v>
      </c>
      <c r="N130" s="352">
        <v>331865.67</v>
      </c>
      <c r="O130" s="350">
        <v>3998679.94</v>
      </c>
      <c r="P130" s="327"/>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row>
    <row r="131" spans="1:37" ht="15">
      <c r="A131" s="963"/>
      <c r="B131" s="256" t="s">
        <v>1103</v>
      </c>
      <c r="C131" s="32">
        <v>80415.009999999995</v>
      </c>
      <c r="D131" s="32">
        <v>62660.41</v>
      </c>
      <c r="E131" s="32">
        <v>72319.03</v>
      </c>
      <c r="F131" s="32">
        <v>75934.259999999995</v>
      </c>
      <c r="G131" s="32">
        <v>77216.45</v>
      </c>
      <c r="H131" s="32">
        <v>77966.22</v>
      </c>
      <c r="I131" s="32">
        <v>73203.95</v>
      </c>
      <c r="J131" s="32">
        <v>80181.81</v>
      </c>
      <c r="K131" s="32">
        <v>63288.75</v>
      </c>
      <c r="L131" s="32">
        <v>82536.47</v>
      </c>
      <c r="M131" s="32">
        <v>73849.100000000006</v>
      </c>
      <c r="N131" s="32">
        <v>72873.97</v>
      </c>
      <c r="O131" s="33">
        <v>892445.43</v>
      </c>
      <c r="P131" s="41"/>
      <c r="Q131" s="254"/>
      <c r="R131" s="44"/>
      <c r="S131" s="44"/>
      <c r="T131" s="44"/>
      <c r="U131" s="44"/>
      <c r="V131" s="44"/>
      <c r="W131" s="44"/>
      <c r="X131" s="44"/>
      <c r="Y131" s="44"/>
      <c r="Z131" s="44"/>
      <c r="AA131" s="44"/>
      <c r="AB131" s="44"/>
      <c r="AC131" s="44"/>
      <c r="AD131" s="44"/>
      <c r="AE131" s="44"/>
      <c r="AF131" s="44"/>
      <c r="AG131" s="44"/>
      <c r="AH131" s="44"/>
      <c r="AI131" s="44"/>
      <c r="AJ131" s="44"/>
      <c r="AK131" s="44"/>
    </row>
    <row r="132" spans="1:37" ht="15">
      <c r="A132" s="963"/>
      <c r="B132" s="256" t="s">
        <v>1104</v>
      </c>
      <c r="C132" s="32">
        <v>50554.42</v>
      </c>
      <c r="D132" s="32">
        <v>33796.080000000002</v>
      </c>
      <c r="E132" s="32">
        <v>45056.75</v>
      </c>
      <c r="F132" s="32">
        <v>45574.23</v>
      </c>
      <c r="G132" s="32">
        <v>60760.24</v>
      </c>
      <c r="H132" s="32">
        <v>47669.71</v>
      </c>
      <c r="I132" s="32">
        <v>49489.03</v>
      </c>
      <c r="J132" s="32">
        <v>45601.46</v>
      </c>
      <c r="K132" s="32">
        <v>42955.02</v>
      </c>
      <c r="L132" s="32">
        <v>45916.09</v>
      </c>
      <c r="M132" s="32">
        <v>49686.89</v>
      </c>
      <c r="N132" s="32">
        <v>51268.36</v>
      </c>
      <c r="O132" s="33">
        <v>568328.28</v>
      </c>
      <c r="P132" s="41"/>
      <c r="Q132" s="254"/>
      <c r="R132" s="44"/>
      <c r="S132" s="44"/>
      <c r="T132" s="44"/>
      <c r="U132" s="44"/>
      <c r="V132" s="44"/>
      <c r="W132" s="44"/>
      <c r="X132" s="44"/>
      <c r="Y132" s="44"/>
      <c r="Z132" s="44"/>
      <c r="AA132" s="44"/>
      <c r="AB132" s="44"/>
      <c r="AC132" s="44"/>
      <c r="AD132" s="44"/>
      <c r="AE132" s="44"/>
      <c r="AF132" s="44"/>
      <c r="AG132" s="44"/>
      <c r="AH132" s="44"/>
      <c r="AI132" s="44"/>
      <c r="AJ132" s="44"/>
      <c r="AK132" s="44"/>
    </row>
    <row r="133" spans="1:37" ht="15">
      <c r="A133" s="963"/>
      <c r="B133" s="256" t="s">
        <v>1105</v>
      </c>
      <c r="C133" s="32">
        <v>19944.3</v>
      </c>
      <c r="D133" s="32">
        <v>28802.35</v>
      </c>
      <c r="E133" s="32">
        <v>24481.97</v>
      </c>
      <c r="F133" s="32">
        <v>35478</v>
      </c>
      <c r="G133" s="32">
        <v>27107.200000000001</v>
      </c>
      <c r="H133" s="32">
        <v>26545.89</v>
      </c>
      <c r="I133" s="32">
        <v>22097</v>
      </c>
      <c r="J133" s="32">
        <v>25273.46</v>
      </c>
      <c r="K133" s="32">
        <v>26729.69</v>
      </c>
      <c r="L133" s="32">
        <v>12724.75</v>
      </c>
      <c r="M133" s="32">
        <v>22384.84</v>
      </c>
      <c r="N133" s="32">
        <v>19746.5</v>
      </c>
      <c r="O133" s="33">
        <v>291315.95</v>
      </c>
      <c r="P133" s="41"/>
      <c r="Q133" s="254"/>
      <c r="R133" s="44"/>
      <c r="S133" s="44"/>
      <c r="T133" s="44"/>
      <c r="U133" s="44"/>
      <c r="V133" s="44"/>
      <c r="W133" s="44"/>
      <c r="X133" s="44"/>
      <c r="Y133" s="44"/>
      <c r="Z133" s="44"/>
      <c r="AA133" s="44"/>
      <c r="AB133" s="44"/>
      <c r="AC133" s="44"/>
      <c r="AD133" s="44"/>
      <c r="AE133" s="44"/>
      <c r="AF133" s="44"/>
      <c r="AG133" s="44"/>
      <c r="AH133" s="44"/>
      <c r="AI133" s="44"/>
      <c r="AJ133" s="44"/>
      <c r="AK133" s="44"/>
    </row>
    <row r="134" spans="1:37" ht="15">
      <c r="A134" s="963"/>
      <c r="B134" s="256" t="s">
        <v>1285</v>
      </c>
      <c r="C134" s="32">
        <v>180107.88</v>
      </c>
      <c r="D134" s="32">
        <v>170959.32</v>
      </c>
      <c r="E134" s="32">
        <v>171931.4</v>
      </c>
      <c r="F134" s="32">
        <v>179620.15</v>
      </c>
      <c r="G134" s="32">
        <v>187109.08</v>
      </c>
      <c r="H134" s="32">
        <v>181061.9</v>
      </c>
      <c r="I134" s="32">
        <v>176360.7</v>
      </c>
      <c r="J134" s="32">
        <v>188759.75</v>
      </c>
      <c r="K134" s="32">
        <v>189150.3</v>
      </c>
      <c r="L134" s="32">
        <v>183956.35</v>
      </c>
      <c r="M134" s="32">
        <v>191037.35</v>
      </c>
      <c r="N134" s="32">
        <v>183032.9</v>
      </c>
      <c r="O134" s="33">
        <v>2183087.08</v>
      </c>
      <c r="P134" s="41"/>
      <c r="Q134" s="254"/>
      <c r="R134" s="44"/>
      <c r="S134" s="44"/>
      <c r="T134" s="44"/>
      <c r="U134" s="44"/>
      <c r="V134" s="44"/>
      <c r="W134" s="44"/>
      <c r="X134" s="44"/>
      <c r="Y134" s="44"/>
      <c r="Z134" s="44"/>
      <c r="AA134" s="44"/>
      <c r="AB134" s="44"/>
      <c r="AC134" s="44"/>
      <c r="AD134" s="44"/>
      <c r="AE134" s="44"/>
      <c r="AF134" s="44"/>
      <c r="AG134" s="44"/>
      <c r="AH134" s="44"/>
      <c r="AI134" s="44"/>
      <c r="AJ134" s="44"/>
      <c r="AK134" s="44"/>
    </row>
    <row r="135" spans="1:37" ht="15">
      <c r="A135" s="963"/>
      <c r="B135" s="256" t="s">
        <v>1107</v>
      </c>
      <c r="C135" s="32">
        <v>3476.75</v>
      </c>
      <c r="D135" s="32">
        <v>2871.66</v>
      </c>
      <c r="E135" s="32">
        <v>2116.5500000000002</v>
      </c>
      <c r="F135" s="32">
        <v>3097</v>
      </c>
      <c r="G135" s="32">
        <v>2371.6999999999998</v>
      </c>
      <c r="H135" s="32">
        <v>1859.42</v>
      </c>
      <c r="I135" s="32">
        <v>2448.64</v>
      </c>
      <c r="J135" s="32">
        <v>2837.47</v>
      </c>
      <c r="K135" s="32">
        <v>2725.1</v>
      </c>
      <c r="L135" s="32">
        <v>3179.73</v>
      </c>
      <c r="M135" s="32">
        <v>2573.62</v>
      </c>
      <c r="N135" s="32">
        <v>2372.34</v>
      </c>
      <c r="O135" s="33">
        <v>31929.98</v>
      </c>
      <c r="P135" s="41"/>
      <c r="Q135" s="254"/>
      <c r="R135" s="44"/>
      <c r="S135" s="44"/>
      <c r="T135" s="44"/>
      <c r="U135" s="44"/>
      <c r="V135" s="44"/>
      <c r="W135" s="44"/>
      <c r="X135" s="44"/>
      <c r="Y135" s="44"/>
      <c r="Z135" s="44"/>
      <c r="AA135" s="44"/>
      <c r="AB135" s="44"/>
      <c r="AC135" s="44"/>
      <c r="AD135" s="44"/>
      <c r="AE135" s="44"/>
      <c r="AF135" s="44"/>
      <c r="AG135" s="44"/>
      <c r="AH135" s="44"/>
      <c r="AI135" s="44"/>
      <c r="AJ135" s="44"/>
      <c r="AK135" s="44"/>
    </row>
    <row r="136" spans="1:37" ht="15">
      <c r="A136" s="963"/>
      <c r="B136" s="256" t="s">
        <v>1108</v>
      </c>
      <c r="C136" s="32">
        <v>2696.11</v>
      </c>
      <c r="D136" s="32">
        <v>2253.9699999999998</v>
      </c>
      <c r="E136" s="32">
        <v>2491.86</v>
      </c>
      <c r="F136" s="32">
        <v>2849.41</v>
      </c>
      <c r="G136" s="32">
        <v>2762.54</v>
      </c>
      <c r="H136" s="32">
        <v>2575.25</v>
      </c>
      <c r="I136" s="32">
        <v>2575.4499999999998</v>
      </c>
      <c r="J136" s="32">
        <v>3156.38</v>
      </c>
      <c r="K136" s="32">
        <v>1997.19</v>
      </c>
      <c r="L136" s="32">
        <v>2906.45</v>
      </c>
      <c r="M136" s="32">
        <v>2737.01</v>
      </c>
      <c r="N136" s="32">
        <v>2571.6</v>
      </c>
      <c r="O136" s="33">
        <v>31573.22</v>
      </c>
      <c r="P136" s="41"/>
      <c r="Q136" s="254"/>
      <c r="R136" s="44"/>
      <c r="S136" s="44"/>
      <c r="T136" s="44"/>
      <c r="U136" s="44"/>
      <c r="V136" s="44"/>
      <c r="W136" s="44"/>
      <c r="X136" s="44"/>
      <c r="Y136" s="44"/>
      <c r="Z136" s="44"/>
      <c r="AA136" s="44"/>
      <c r="AB136" s="44"/>
      <c r="AC136" s="44"/>
      <c r="AD136" s="44"/>
      <c r="AE136" s="44"/>
      <c r="AF136" s="44"/>
      <c r="AG136" s="44"/>
      <c r="AH136" s="44"/>
      <c r="AI136" s="44"/>
      <c r="AJ136" s="44"/>
      <c r="AK136" s="44"/>
    </row>
    <row r="137" spans="1:37" ht="6" customHeight="1">
      <c r="A137" s="963"/>
      <c r="B137" s="256"/>
      <c r="C137" s="32"/>
      <c r="D137" s="32"/>
      <c r="E137" s="32"/>
      <c r="F137" s="32"/>
      <c r="G137" s="32"/>
      <c r="H137" s="32"/>
      <c r="I137" s="32"/>
      <c r="J137" s="32"/>
      <c r="K137" s="32"/>
      <c r="L137" s="32"/>
      <c r="M137" s="32"/>
      <c r="N137" s="32"/>
      <c r="O137" s="33"/>
      <c r="P137" s="41"/>
      <c r="Q137" s="254"/>
      <c r="R137" s="44"/>
      <c r="S137" s="44"/>
      <c r="T137" s="44"/>
      <c r="U137" s="44"/>
      <c r="V137" s="44"/>
      <c r="W137" s="44"/>
      <c r="X137" s="44"/>
      <c r="Y137" s="44"/>
      <c r="Z137" s="44"/>
      <c r="AA137" s="44"/>
      <c r="AB137" s="44"/>
      <c r="AC137" s="44"/>
      <c r="AD137" s="44"/>
      <c r="AE137" s="44"/>
      <c r="AF137" s="44"/>
      <c r="AG137" s="44"/>
      <c r="AH137" s="44"/>
      <c r="AI137" s="44"/>
      <c r="AJ137" s="44"/>
      <c r="AK137" s="44"/>
    </row>
    <row r="138" spans="1:37" ht="15">
      <c r="A138" s="963"/>
      <c r="B138" s="251" t="s">
        <v>1109</v>
      </c>
      <c r="C138" s="352">
        <v>21023543.603999998</v>
      </c>
      <c r="D138" s="352">
        <v>16109108.747</v>
      </c>
      <c r="E138" s="352">
        <v>16012481.498</v>
      </c>
      <c r="F138" s="352">
        <v>17019825.521000002</v>
      </c>
      <c r="G138" s="352">
        <v>16088973.147</v>
      </c>
      <c r="H138" s="352">
        <v>15021564.845000001</v>
      </c>
      <c r="I138" s="352">
        <v>15672111.622</v>
      </c>
      <c r="J138" s="352">
        <v>22304114.203000002</v>
      </c>
      <c r="K138" s="352">
        <v>15898299.991</v>
      </c>
      <c r="L138" s="352">
        <v>18406843.936999999</v>
      </c>
      <c r="M138" s="352">
        <v>17338288.695999999</v>
      </c>
      <c r="N138" s="352">
        <v>17289142.864</v>
      </c>
      <c r="O138" s="350">
        <v>208184298.67500001</v>
      </c>
      <c r="P138" s="327"/>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row>
    <row r="139" spans="1:37" ht="15">
      <c r="A139" s="963"/>
      <c r="B139" s="256" t="s">
        <v>1110</v>
      </c>
      <c r="C139" s="32">
        <v>14495.4</v>
      </c>
      <c r="D139" s="32">
        <v>11303.4</v>
      </c>
      <c r="E139" s="32">
        <v>13108.16</v>
      </c>
      <c r="F139" s="32">
        <v>12766.55</v>
      </c>
      <c r="G139" s="32">
        <v>14013.64</v>
      </c>
      <c r="H139" s="32">
        <v>13112.43</v>
      </c>
      <c r="I139" s="32">
        <v>11810.09</v>
      </c>
      <c r="J139" s="32">
        <v>12806.18</v>
      </c>
      <c r="K139" s="32">
        <v>10102.6</v>
      </c>
      <c r="L139" s="32">
        <v>13885.82</v>
      </c>
      <c r="M139" s="32">
        <v>12259.34</v>
      </c>
      <c r="N139" s="32">
        <v>14169.59</v>
      </c>
      <c r="O139" s="33">
        <v>153833.20000000001</v>
      </c>
      <c r="P139" s="41"/>
      <c r="Q139" s="254"/>
      <c r="R139" s="44"/>
      <c r="S139" s="44"/>
      <c r="T139" s="44"/>
      <c r="U139" s="44"/>
      <c r="V139" s="44"/>
      <c r="W139" s="44"/>
      <c r="X139" s="44"/>
      <c r="Y139" s="44"/>
      <c r="Z139" s="44"/>
      <c r="AA139" s="44"/>
      <c r="AB139" s="44"/>
      <c r="AC139" s="44"/>
      <c r="AD139" s="44"/>
      <c r="AE139" s="44"/>
      <c r="AF139" s="44"/>
      <c r="AG139" s="44"/>
      <c r="AH139" s="44"/>
      <c r="AI139" s="44"/>
      <c r="AJ139" s="44"/>
      <c r="AK139" s="44"/>
    </row>
    <row r="140" spans="1:37" ht="15">
      <c r="A140" s="963"/>
      <c r="B140" s="256" t="s">
        <v>1248</v>
      </c>
      <c r="C140" s="32">
        <v>863225.91399999999</v>
      </c>
      <c r="D140" s="32">
        <v>704474.56700000004</v>
      </c>
      <c r="E140" s="32">
        <v>883618.24800000002</v>
      </c>
      <c r="F140" s="32">
        <v>976691.85100000002</v>
      </c>
      <c r="G140" s="32">
        <v>962146.57700000005</v>
      </c>
      <c r="H140" s="32">
        <v>969057.63500000001</v>
      </c>
      <c r="I140" s="32">
        <v>918085.57200000004</v>
      </c>
      <c r="J140" s="32">
        <v>1058339.3230000001</v>
      </c>
      <c r="K140" s="32">
        <v>789883.72100000002</v>
      </c>
      <c r="L140" s="32">
        <v>1110418.327</v>
      </c>
      <c r="M140" s="32">
        <v>977155.20600000001</v>
      </c>
      <c r="N140" s="32">
        <v>993820.89399999997</v>
      </c>
      <c r="O140" s="33">
        <v>11206917.835000001</v>
      </c>
      <c r="P140" s="41"/>
      <c r="Q140" s="254"/>
      <c r="R140" s="44"/>
      <c r="S140" s="44"/>
      <c r="T140" s="44"/>
      <c r="U140" s="44"/>
      <c r="V140" s="44"/>
      <c r="W140" s="44"/>
      <c r="X140" s="44"/>
      <c r="Y140" s="44"/>
      <c r="Z140" s="44"/>
      <c r="AA140" s="44"/>
      <c r="AB140" s="44"/>
      <c r="AC140" s="44"/>
      <c r="AD140" s="44"/>
      <c r="AE140" s="44"/>
      <c r="AF140" s="44"/>
      <c r="AG140" s="44"/>
      <c r="AH140" s="44"/>
      <c r="AI140" s="44"/>
      <c r="AJ140" s="44"/>
      <c r="AK140" s="44"/>
    </row>
    <row r="141" spans="1:37" ht="15">
      <c r="A141" s="963"/>
      <c r="B141" s="256" t="s">
        <v>1249</v>
      </c>
      <c r="C141" s="32">
        <v>0</v>
      </c>
      <c r="D141" s="32">
        <v>372.26</v>
      </c>
      <c r="E141" s="32">
        <v>0</v>
      </c>
      <c r="F141" s="32">
        <v>0</v>
      </c>
      <c r="G141" s="32">
        <v>14.37</v>
      </c>
      <c r="H141" s="32">
        <v>57.64</v>
      </c>
      <c r="I141" s="32">
        <v>0</v>
      </c>
      <c r="J141" s="32">
        <v>22.34</v>
      </c>
      <c r="K141" s="32">
        <v>0</v>
      </c>
      <c r="L141" s="32">
        <v>0</v>
      </c>
      <c r="M141" s="32">
        <v>9.58</v>
      </c>
      <c r="N141" s="32">
        <v>0</v>
      </c>
      <c r="O141" s="33">
        <v>476.19</v>
      </c>
      <c r="P141" s="41"/>
      <c r="Q141" s="254"/>
      <c r="R141" s="44"/>
      <c r="S141" s="44"/>
      <c r="T141" s="44"/>
      <c r="U141" s="44"/>
      <c r="V141" s="44"/>
      <c r="W141" s="44"/>
      <c r="X141" s="44"/>
      <c r="Y141" s="44"/>
      <c r="Z141" s="44"/>
      <c r="AA141" s="44"/>
      <c r="AB141" s="44"/>
      <c r="AC141" s="44"/>
      <c r="AD141" s="44"/>
      <c r="AE141" s="44"/>
      <c r="AF141" s="44"/>
      <c r="AG141" s="44"/>
      <c r="AH141" s="44"/>
      <c r="AI141" s="44"/>
      <c r="AJ141" s="44"/>
      <c r="AK141" s="44"/>
    </row>
    <row r="142" spans="1:37" ht="15">
      <c r="A142" s="963"/>
      <c r="B142" s="256" t="s">
        <v>1113</v>
      </c>
      <c r="C142" s="32">
        <v>27.61</v>
      </c>
      <c r="D142" s="32">
        <v>15.29</v>
      </c>
      <c r="E142" s="32">
        <v>15.32</v>
      </c>
      <c r="F142" s="32">
        <v>4.62</v>
      </c>
      <c r="G142" s="32">
        <v>15.5</v>
      </c>
      <c r="H142" s="32">
        <v>26.35</v>
      </c>
      <c r="I142" s="32">
        <v>6.2</v>
      </c>
      <c r="J142" s="32">
        <v>12.4</v>
      </c>
      <c r="K142" s="32">
        <v>40.08</v>
      </c>
      <c r="L142" s="32">
        <v>30.23</v>
      </c>
      <c r="M142" s="32">
        <v>15.5</v>
      </c>
      <c r="N142" s="32">
        <v>30.23</v>
      </c>
      <c r="O142" s="33">
        <v>239.33</v>
      </c>
      <c r="P142" s="41"/>
      <c r="Q142" s="254"/>
      <c r="R142" s="44"/>
      <c r="S142" s="44"/>
      <c r="T142" s="44"/>
      <c r="U142" s="44"/>
      <c r="V142" s="44"/>
      <c r="W142" s="44"/>
      <c r="X142" s="44"/>
      <c r="Y142" s="44"/>
      <c r="Z142" s="44"/>
      <c r="AA142" s="44"/>
      <c r="AB142" s="44"/>
      <c r="AC142" s="44"/>
      <c r="AD142" s="44"/>
      <c r="AE142" s="44"/>
      <c r="AF142" s="44"/>
      <c r="AG142" s="44"/>
      <c r="AH142" s="44"/>
      <c r="AI142" s="44"/>
      <c r="AJ142" s="44"/>
      <c r="AK142" s="44"/>
    </row>
    <row r="143" spans="1:37" ht="15">
      <c r="A143" s="963"/>
      <c r="B143" s="256" t="s">
        <v>1286</v>
      </c>
      <c r="C143" s="32">
        <v>5044.45</v>
      </c>
      <c r="D143" s="32">
        <v>3815.11</v>
      </c>
      <c r="E143" s="32">
        <v>2719.8</v>
      </c>
      <c r="F143" s="32">
        <v>3866.26</v>
      </c>
      <c r="G143" s="32">
        <v>2447.9299999999998</v>
      </c>
      <c r="H143" s="32">
        <v>3869.92</v>
      </c>
      <c r="I143" s="32">
        <v>4620.8999999999996</v>
      </c>
      <c r="J143" s="32">
        <v>3095.17</v>
      </c>
      <c r="K143" s="32">
        <v>2415.3200000000002</v>
      </c>
      <c r="L143" s="32">
        <v>5256.65</v>
      </c>
      <c r="M143" s="32">
        <v>2898.29</v>
      </c>
      <c r="N143" s="32">
        <v>3473.86</v>
      </c>
      <c r="O143" s="33">
        <v>43523.66</v>
      </c>
      <c r="P143" s="41"/>
      <c r="Q143" s="254"/>
      <c r="R143" s="44"/>
      <c r="S143" s="44"/>
      <c r="T143" s="44"/>
      <c r="U143" s="44"/>
      <c r="V143" s="44"/>
      <c r="W143" s="44"/>
      <c r="X143" s="44"/>
      <c r="Y143" s="44"/>
      <c r="Z143" s="44"/>
      <c r="AA143" s="44"/>
      <c r="AB143" s="44"/>
      <c r="AC143" s="44"/>
      <c r="AD143" s="44"/>
      <c r="AE143" s="44"/>
      <c r="AF143" s="44"/>
      <c r="AG143" s="44"/>
      <c r="AH143" s="44"/>
      <c r="AI143" s="44"/>
      <c r="AJ143" s="44"/>
      <c r="AK143" s="44"/>
    </row>
    <row r="144" spans="1:37" ht="15">
      <c r="A144" s="963"/>
      <c r="B144" s="256" t="s">
        <v>1115</v>
      </c>
      <c r="C144" s="32">
        <v>13565455.859999999</v>
      </c>
      <c r="D144" s="32">
        <v>11164754.51</v>
      </c>
      <c r="E144" s="32">
        <v>13565639.59</v>
      </c>
      <c r="F144" s="32">
        <v>13637412.57</v>
      </c>
      <c r="G144" s="32">
        <v>14160655.630000001</v>
      </c>
      <c r="H144" s="32">
        <v>13573693.98</v>
      </c>
      <c r="I144" s="32">
        <v>13956896.66</v>
      </c>
      <c r="J144" s="32">
        <v>15001792.060000001</v>
      </c>
      <c r="K144" s="32">
        <v>10968437.34</v>
      </c>
      <c r="L144" s="32">
        <v>15268648.199999999</v>
      </c>
      <c r="M144" s="32">
        <v>13385077.84</v>
      </c>
      <c r="N144" s="32">
        <v>12754786.050000001</v>
      </c>
      <c r="O144" s="33">
        <v>161003250.28999999</v>
      </c>
      <c r="P144" s="41"/>
      <c r="Q144" s="254"/>
      <c r="R144" s="44"/>
      <c r="S144" s="44"/>
      <c r="T144" s="44"/>
      <c r="U144" s="44"/>
      <c r="V144" s="44"/>
      <c r="W144" s="44"/>
      <c r="X144" s="44"/>
      <c r="Y144" s="44"/>
      <c r="Z144" s="44"/>
      <c r="AA144" s="44"/>
      <c r="AB144" s="44"/>
      <c r="AC144" s="44"/>
      <c r="AD144" s="44"/>
      <c r="AE144" s="44"/>
      <c r="AF144" s="44"/>
      <c r="AG144" s="44"/>
      <c r="AH144" s="44"/>
      <c r="AI144" s="44"/>
      <c r="AJ144" s="44"/>
      <c r="AK144" s="44"/>
    </row>
    <row r="145" spans="1:37" ht="15">
      <c r="A145" s="963"/>
      <c r="B145" s="256" t="s">
        <v>1117</v>
      </c>
      <c r="C145" s="32">
        <v>6399323.9699999997</v>
      </c>
      <c r="D145" s="32">
        <v>4094281.98</v>
      </c>
      <c r="E145" s="32">
        <v>1355308.66</v>
      </c>
      <c r="F145" s="32">
        <v>2185230.59</v>
      </c>
      <c r="G145" s="32">
        <v>719867.12</v>
      </c>
      <c r="H145" s="32">
        <v>227057.96</v>
      </c>
      <c r="I145" s="32">
        <v>518253.31</v>
      </c>
      <c r="J145" s="32">
        <v>5920040.1699999999</v>
      </c>
      <c r="K145" s="32">
        <v>3903462.24</v>
      </c>
      <c r="L145" s="32">
        <v>1674270.29</v>
      </c>
      <c r="M145" s="32">
        <v>2643290.09</v>
      </c>
      <c r="N145" s="32">
        <v>3119350.78</v>
      </c>
      <c r="O145" s="33">
        <v>32759737.16</v>
      </c>
      <c r="P145" s="41"/>
      <c r="Q145" s="254"/>
      <c r="R145" s="44"/>
      <c r="S145" s="44"/>
      <c r="T145" s="44"/>
      <c r="U145" s="44"/>
      <c r="V145" s="44"/>
      <c r="W145" s="44"/>
      <c r="X145" s="44"/>
      <c r="Y145" s="44"/>
      <c r="Z145" s="44"/>
      <c r="AA145" s="44"/>
      <c r="AB145" s="44"/>
      <c r="AC145" s="44"/>
      <c r="AD145" s="44"/>
      <c r="AE145" s="44"/>
      <c r="AF145" s="44"/>
      <c r="AG145" s="44"/>
      <c r="AH145" s="44"/>
      <c r="AI145" s="44"/>
      <c r="AJ145" s="44"/>
      <c r="AK145" s="44"/>
    </row>
    <row r="146" spans="1:37" ht="15">
      <c r="A146" s="963"/>
      <c r="B146" s="256" t="s">
        <v>1116</v>
      </c>
      <c r="C146" s="32">
        <v>175970.4</v>
      </c>
      <c r="D146" s="32">
        <v>130091.63</v>
      </c>
      <c r="E146" s="32">
        <v>192071.72</v>
      </c>
      <c r="F146" s="32">
        <v>203853.08</v>
      </c>
      <c r="G146" s="32">
        <v>229812.38</v>
      </c>
      <c r="H146" s="32">
        <v>234688.93</v>
      </c>
      <c r="I146" s="32">
        <v>262438.89</v>
      </c>
      <c r="J146" s="32">
        <v>308006.56</v>
      </c>
      <c r="K146" s="32">
        <v>223958.69</v>
      </c>
      <c r="L146" s="32">
        <v>334334.42</v>
      </c>
      <c r="M146" s="32">
        <v>317582.84999999998</v>
      </c>
      <c r="N146" s="32">
        <v>403511.46</v>
      </c>
      <c r="O146" s="33">
        <v>3016321.01</v>
      </c>
      <c r="P146" s="41"/>
      <c r="Q146" s="254"/>
      <c r="R146" s="44"/>
      <c r="S146" s="44"/>
      <c r="T146" s="44"/>
      <c r="U146" s="44"/>
      <c r="V146" s="44"/>
      <c r="W146" s="44"/>
      <c r="X146" s="44"/>
      <c r="Y146" s="44"/>
      <c r="Z146" s="44"/>
      <c r="AA146" s="44"/>
      <c r="AB146" s="44"/>
      <c r="AC146" s="44"/>
      <c r="AD146" s="44"/>
      <c r="AE146" s="44"/>
      <c r="AF146" s="44"/>
      <c r="AG146" s="44"/>
      <c r="AH146" s="44"/>
      <c r="AI146" s="44"/>
      <c r="AJ146" s="44"/>
      <c r="AK146" s="44"/>
    </row>
    <row r="147" spans="1:37" ht="5.25" customHeight="1">
      <c r="A147" s="456"/>
      <c r="B147" s="373"/>
      <c r="C147" s="70"/>
      <c r="D147" s="70"/>
      <c r="E147" s="70"/>
      <c r="F147" s="70"/>
      <c r="G147" s="70"/>
      <c r="H147" s="70"/>
      <c r="I147" s="70"/>
      <c r="J147" s="70"/>
      <c r="K147" s="70"/>
      <c r="L147" s="70"/>
      <c r="M147" s="70"/>
      <c r="N147" s="70"/>
      <c r="O147" s="458"/>
      <c r="P147" s="44"/>
      <c r="Q147" s="254"/>
      <c r="R147" s="44"/>
      <c r="S147" s="44"/>
      <c r="T147" s="44"/>
      <c r="U147" s="44"/>
      <c r="V147" s="44"/>
      <c r="W147" s="44"/>
      <c r="X147" s="44"/>
      <c r="Y147" s="44"/>
      <c r="Z147" s="44"/>
      <c r="AA147" s="44"/>
      <c r="AB147" s="44"/>
      <c r="AC147" s="44"/>
      <c r="AD147" s="44"/>
      <c r="AE147" s="44"/>
      <c r="AF147" s="44"/>
      <c r="AG147" s="44"/>
      <c r="AH147" s="44"/>
      <c r="AI147" s="44"/>
      <c r="AJ147" s="44"/>
      <c r="AK147" s="44"/>
    </row>
    <row r="148" spans="1:37" ht="15">
      <c r="A148" s="439"/>
      <c r="B148" s="295" t="s">
        <v>26</v>
      </c>
      <c r="C148" s="350">
        <v>71060410.620000005</v>
      </c>
      <c r="D148" s="350">
        <v>55148410.379000001</v>
      </c>
      <c r="E148" s="350">
        <v>68431437.645999998</v>
      </c>
      <c r="F148" s="350">
        <v>72125305.182999998</v>
      </c>
      <c r="G148" s="350">
        <v>72743141.687000006</v>
      </c>
      <c r="H148" s="350">
        <v>71396989.726999998</v>
      </c>
      <c r="I148" s="350">
        <v>69875246.991999999</v>
      </c>
      <c r="J148" s="350">
        <v>84080832.841999993</v>
      </c>
      <c r="K148" s="350">
        <v>62787405.409999996</v>
      </c>
      <c r="L148" s="350">
        <v>81393644.670000002</v>
      </c>
      <c r="M148" s="350">
        <v>72342584.092999995</v>
      </c>
      <c r="N148" s="350">
        <v>66519303.447999999</v>
      </c>
      <c r="O148" s="350">
        <v>847904712.69700003</v>
      </c>
      <c r="P148" s="4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row>
    <row r="149" spans="1:37">
      <c r="Q149" s="44"/>
      <c r="R149" s="41"/>
      <c r="S149" s="41"/>
      <c r="T149" s="41"/>
      <c r="U149" s="41"/>
      <c r="V149" s="41"/>
      <c r="W149" s="41"/>
      <c r="X149" s="41"/>
      <c r="Y149" s="41"/>
      <c r="Z149" s="41"/>
      <c r="AA149" s="41"/>
      <c r="AB149" s="41"/>
      <c r="AC149" s="41"/>
      <c r="AD149" s="41"/>
      <c r="AE149" s="41"/>
      <c r="AF149" s="41"/>
      <c r="AG149" s="41"/>
      <c r="AH149" s="41"/>
      <c r="AI149" s="41"/>
      <c r="AJ149" s="41"/>
      <c r="AK149" s="41"/>
    </row>
    <row r="150" spans="1:37">
      <c r="A150" s="272" t="s">
        <v>845</v>
      </c>
      <c r="R150" s="41"/>
      <c r="S150" s="41"/>
      <c r="T150" s="41"/>
      <c r="U150" s="41"/>
      <c r="V150" s="41"/>
      <c r="W150" s="41"/>
      <c r="X150" s="41"/>
      <c r="Y150" s="41"/>
      <c r="Z150" s="41"/>
      <c r="AA150" s="41"/>
      <c r="AB150" s="41"/>
      <c r="AC150" s="41"/>
      <c r="AD150" s="41"/>
      <c r="AE150" s="41"/>
      <c r="AF150" s="41"/>
      <c r="AG150" s="41"/>
      <c r="AH150" s="41"/>
      <c r="AI150" s="41"/>
      <c r="AJ150" s="41"/>
    </row>
    <row r="151" spans="1:37">
      <c r="A151" s="5" t="s">
        <v>1665</v>
      </c>
      <c r="B151" s="459"/>
      <c r="H151" s="41"/>
    </row>
    <row r="152" spans="1:37" ht="14.25" customHeight="1"/>
    <row r="154" spans="1:37">
      <c r="C154" s="460"/>
      <c r="D154" s="460"/>
      <c r="E154" s="460"/>
      <c r="F154" s="460"/>
      <c r="G154" s="460"/>
      <c r="H154" s="460"/>
      <c r="I154" s="460"/>
      <c r="J154" s="460"/>
      <c r="K154" s="460"/>
      <c r="L154" s="460"/>
      <c r="M154" s="460"/>
      <c r="N154" s="460"/>
    </row>
  </sheetData>
  <mergeCells count="19">
    <mergeCell ref="A79:O79"/>
    <mergeCell ref="A1:O1"/>
    <mergeCell ref="A2:O2"/>
    <mergeCell ref="A3:O3"/>
    <mergeCell ref="A4:O4"/>
    <mergeCell ref="A6:A7"/>
    <mergeCell ref="B6:B7"/>
    <mergeCell ref="C6:N6"/>
    <mergeCell ref="O6:O7"/>
    <mergeCell ref="A8:A71"/>
    <mergeCell ref="A75:O75"/>
    <mergeCell ref="A76:O76"/>
    <mergeCell ref="A77:O77"/>
    <mergeCell ref="A78:O78"/>
    <mergeCell ref="A81:A82"/>
    <mergeCell ref="B81:B82"/>
    <mergeCell ref="C81:N81"/>
    <mergeCell ref="O81:O82"/>
    <mergeCell ref="A83:A146"/>
  </mergeCells>
  <hyperlinks>
    <hyperlink ref="B1:N1" location="'Seccion D MLE'!A4" display="TABLA D04A1"/>
    <hyperlink ref="B75:N75" location="'Seccion D MLE'!A4" display="TABLA D04A2"/>
    <hyperlink ref="A1:O1" location="'Sección D'!A1" display="TABLA D05c1 02"/>
    <hyperlink ref="A75:O75" location="'Sección D'!A1" display="TABLA D05c2 02"/>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P154"/>
  <sheetViews>
    <sheetView showGridLines="0" zoomScale="90" zoomScaleNormal="90" workbookViewId="0">
      <selection sqref="A1:T1"/>
    </sheetView>
  </sheetViews>
  <sheetFormatPr baseColWidth="10" defaultColWidth="11.42578125" defaultRowHeight="14.25"/>
  <cols>
    <col min="1" max="1" width="8.140625" style="27" customWidth="1"/>
    <col min="2" max="2" width="48.140625" style="27" customWidth="1"/>
    <col min="3" max="3" width="16.85546875" style="27" bestFit="1" customWidth="1"/>
    <col min="4" max="5" width="15.85546875" style="27" bestFit="1" customWidth="1"/>
    <col min="6" max="6" width="16.42578125" style="27" bestFit="1" customWidth="1"/>
    <col min="7" max="7" width="17.28515625" style="27" bestFit="1" customWidth="1"/>
    <col min="8" max="9" width="16.85546875" style="27" bestFit="1" customWidth="1"/>
    <col min="10" max="10" width="17.28515625" style="27" bestFit="1" customWidth="1"/>
    <col min="11" max="11" width="16.42578125" style="27" bestFit="1" customWidth="1"/>
    <col min="12" max="12" width="16.42578125" style="27" customWidth="1"/>
    <col min="13" max="13" width="17.28515625" style="27" bestFit="1" customWidth="1"/>
    <col min="14" max="15" width="16.85546875" style="27" bestFit="1" customWidth="1"/>
    <col min="16" max="16" width="17.28515625" style="27" bestFit="1" customWidth="1"/>
    <col min="17" max="18" width="16.85546875" style="27" bestFit="1" customWidth="1"/>
    <col min="19" max="19" width="17.28515625" style="27" bestFit="1" customWidth="1"/>
    <col min="20" max="20" width="18.28515625" style="27" bestFit="1" customWidth="1"/>
    <col min="21" max="21" width="13.85546875" style="27" bestFit="1" customWidth="1"/>
    <col min="22" max="22" width="48.28515625" style="27" bestFit="1" customWidth="1"/>
    <col min="23" max="23" width="19" style="27" bestFit="1" customWidth="1"/>
    <col min="24" max="26" width="17.7109375" style="27" bestFit="1" customWidth="1"/>
    <col min="27" max="40" width="19" style="27" bestFit="1" customWidth="1"/>
    <col min="41" max="41" width="16.140625" style="27" bestFit="1" customWidth="1"/>
    <col min="42" max="42" width="20" style="27" bestFit="1" customWidth="1"/>
    <col min="43" max="16384" width="11.42578125" style="27"/>
  </cols>
  <sheetData>
    <row r="1" spans="1:23" ht="15">
      <c r="A1" s="881" t="s">
        <v>1327</v>
      </c>
      <c r="B1" s="881"/>
      <c r="C1" s="881"/>
      <c r="D1" s="881"/>
      <c r="E1" s="881"/>
      <c r="F1" s="881"/>
      <c r="G1" s="881"/>
      <c r="H1" s="881"/>
      <c r="I1" s="881"/>
      <c r="J1" s="881"/>
      <c r="K1" s="881"/>
      <c r="L1" s="881"/>
      <c r="M1" s="881"/>
      <c r="N1" s="881"/>
      <c r="O1" s="881"/>
      <c r="P1" s="881"/>
      <c r="Q1" s="881"/>
      <c r="R1" s="881"/>
      <c r="S1" s="881"/>
      <c r="T1" s="881"/>
    </row>
    <row r="2" spans="1:23">
      <c r="A2" s="912" t="s">
        <v>1288</v>
      </c>
      <c r="B2" s="912"/>
      <c r="C2" s="912"/>
      <c r="D2" s="912"/>
      <c r="E2" s="912"/>
      <c r="F2" s="912"/>
      <c r="G2" s="912"/>
      <c r="H2" s="912"/>
      <c r="I2" s="912"/>
      <c r="J2" s="912"/>
      <c r="K2" s="912"/>
      <c r="L2" s="912"/>
      <c r="M2" s="912"/>
      <c r="N2" s="912"/>
      <c r="O2" s="912"/>
      <c r="P2" s="912"/>
      <c r="Q2" s="912"/>
      <c r="R2" s="912"/>
      <c r="S2" s="912"/>
      <c r="T2" s="912"/>
    </row>
    <row r="3" spans="1:23">
      <c r="A3" s="913" t="s">
        <v>1239</v>
      </c>
      <c r="B3" s="913"/>
      <c r="C3" s="913"/>
      <c r="D3" s="913"/>
      <c r="E3" s="913"/>
      <c r="F3" s="913"/>
      <c r="G3" s="913"/>
      <c r="H3" s="913"/>
      <c r="I3" s="913"/>
      <c r="J3" s="913"/>
      <c r="K3" s="913"/>
      <c r="L3" s="913"/>
      <c r="M3" s="913"/>
      <c r="N3" s="913"/>
      <c r="O3" s="913"/>
      <c r="P3" s="913"/>
      <c r="Q3" s="913"/>
      <c r="R3" s="913"/>
      <c r="S3" s="913"/>
      <c r="T3" s="913"/>
    </row>
    <row r="4" spans="1:23">
      <c r="A4" s="913" t="s">
        <v>1609</v>
      </c>
      <c r="B4" s="913"/>
      <c r="C4" s="913"/>
      <c r="D4" s="913"/>
      <c r="E4" s="913"/>
      <c r="F4" s="913"/>
      <c r="G4" s="913"/>
      <c r="H4" s="913"/>
      <c r="I4" s="913"/>
      <c r="J4" s="913"/>
      <c r="K4" s="913"/>
      <c r="L4" s="913"/>
      <c r="M4" s="913"/>
      <c r="N4" s="913"/>
      <c r="O4" s="913"/>
      <c r="P4" s="913"/>
      <c r="Q4" s="913"/>
      <c r="R4" s="913"/>
      <c r="S4" s="913"/>
      <c r="T4" s="913"/>
    </row>
    <row r="5" spans="1:23" ht="15" thickBot="1">
      <c r="A5" s="144"/>
      <c r="B5" s="144"/>
      <c r="C5" s="144"/>
      <c r="D5" s="144"/>
      <c r="E5" s="144"/>
      <c r="F5" s="144"/>
      <c r="G5" s="144"/>
      <c r="H5" s="144"/>
      <c r="I5" s="144"/>
      <c r="J5" s="144"/>
      <c r="K5" s="144"/>
      <c r="L5" s="144"/>
      <c r="M5" s="144"/>
      <c r="N5" s="144"/>
      <c r="O5" s="144"/>
      <c r="P5" s="144"/>
      <c r="Q5" s="144"/>
      <c r="R5" s="144"/>
      <c r="S5" s="144"/>
      <c r="T5" s="144"/>
    </row>
    <row r="6" spans="1:23">
      <c r="A6" s="959" t="s">
        <v>1240</v>
      </c>
      <c r="B6" s="959" t="s">
        <v>1241</v>
      </c>
      <c r="C6" s="961" t="s">
        <v>1362</v>
      </c>
      <c r="D6" s="961"/>
      <c r="E6" s="961"/>
      <c r="F6" s="961"/>
      <c r="G6" s="961"/>
      <c r="H6" s="961"/>
      <c r="I6" s="961"/>
      <c r="J6" s="961"/>
      <c r="K6" s="961"/>
      <c r="L6" s="961"/>
      <c r="M6" s="961"/>
      <c r="N6" s="961"/>
      <c r="O6" s="961"/>
      <c r="P6" s="961"/>
      <c r="Q6" s="961"/>
      <c r="R6" s="961"/>
      <c r="S6" s="961"/>
      <c r="T6" s="959" t="s">
        <v>108</v>
      </c>
      <c r="V6" s="44"/>
      <c r="W6" s="41"/>
    </row>
    <row r="7" spans="1:23" ht="25.5">
      <c r="A7" s="960"/>
      <c r="B7" s="960"/>
      <c r="C7" s="462" t="s">
        <v>877</v>
      </c>
      <c r="D7" s="462" t="s">
        <v>878</v>
      </c>
      <c r="E7" s="462" t="s">
        <v>487</v>
      </c>
      <c r="F7" s="462" t="s">
        <v>497</v>
      </c>
      <c r="G7" s="462" t="s">
        <v>508</v>
      </c>
      <c r="H7" s="462" t="s">
        <v>879</v>
      </c>
      <c r="I7" s="462" t="s">
        <v>789</v>
      </c>
      <c r="J7" s="462" t="s">
        <v>1289</v>
      </c>
      <c r="K7" s="462" t="s">
        <v>599</v>
      </c>
      <c r="L7" s="462" t="s">
        <v>1610</v>
      </c>
      <c r="M7" s="462" t="s">
        <v>1290</v>
      </c>
      <c r="N7" s="462" t="s">
        <v>686</v>
      </c>
      <c r="O7" s="462" t="s">
        <v>754</v>
      </c>
      <c r="P7" s="462" t="s">
        <v>721</v>
      </c>
      <c r="Q7" s="462" t="s">
        <v>1291</v>
      </c>
      <c r="R7" s="462" t="s">
        <v>1292</v>
      </c>
      <c r="S7" s="462" t="s">
        <v>100</v>
      </c>
      <c r="T7" s="960"/>
      <c r="U7" s="265"/>
      <c r="V7" s="44"/>
      <c r="W7" s="41"/>
    </row>
    <row r="8" spans="1:23" ht="15" customHeight="1">
      <c r="A8" s="962" t="s">
        <v>7</v>
      </c>
      <c r="B8" s="251" t="s">
        <v>1059</v>
      </c>
      <c r="C8" s="786">
        <v>72567</v>
      </c>
      <c r="D8" s="786">
        <v>116241</v>
      </c>
      <c r="E8" s="786">
        <v>240637</v>
      </c>
      <c r="F8" s="786">
        <v>66159</v>
      </c>
      <c r="G8" s="786">
        <v>362207</v>
      </c>
      <c r="H8" s="786">
        <v>1054406</v>
      </c>
      <c r="I8" s="786">
        <v>6559832</v>
      </c>
      <c r="J8" s="786">
        <v>427262</v>
      </c>
      <c r="K8" s="786">
        <v>301289</v>
      </c>
      <c r="L8" s="786">
        <v>132317</v>
      </c>
      <c r="M8" s="786">
        <v>637163</v>
      </c>
      <c r="N8" s="786">
        <v>230072</v>
      </c>
      <c r="O8" s="786">
        <v>299849</v>
      </c>
      <c r="P8" s="786">
        <v>143642</v>
      </c>
      <c r="Q8" s="786">
        <v>12414</v>
      </c>
      <c r="R8" s="786">
        <v>68716</v>
      </c>
      <c r="S8" s="786">
        <v>42132</v>
      </c>
      <c r="T8" s="786">
        <v>10766905</v>
      </c>
      <c r="U8" s="327"/>
      <c r="V8" s="254"/>
      <c r="W8" s="41"/>
    </row>
    <row r="9" spans="1:23" ht="15">
      <c r="A9" s="963"/>
      <c r="B9" s="256" t="s">
        <v>1060</v>
      </c>
      <c r="C9" s="787">
        <v>72317</v>
      </c>
      <c r="D9" s="787">
        <v>115921</v>
      </c>
      <c r="E9" s="787">
        <v>239506</v>
      </c>
      <c r="F9" s="787">
        <v>66059</v>
      </c>
      <c r="G9" s="787">
        <v>361908</v>
      </c>
      <c r="H9" s="787">
        <v>1047889</v>
      </c>
      <c r="I9" s="787">
        <v>6533865</v>
      </c>
      <c r="J9" s="787">
        <v>425800</v>
      </c>
      <c r="K9" s="787">
        <v>300277</v>
      </c>
      <c r="L9" s="787">
        <v>131766</v>
      </c>
      <c r="M9" s="787">
        <v>634160</v>
      </c>
      <c r="N9" s="787">
        <v>229460</v>
      </c>
      <c r="O9" s="787">
        <v>299166</v>
      </c>
      <c r="P9" s="787">
        <v>143168</v>
      </c>
      <c r="Q9" s="787">
        <v>12399</v>
      </c>
      <c r="R9" s="787">
        <v>68463</v>
      </c>
      <c r="S9" s="787">
        <v>42053</v>
      </c>
      <c r="T9" s="787">
        <v>10724177</v>
      </c>
      <c r="U9" s="41"/>
      <c r="V9" s="254"/>
      <c r="W9" s="41"/>
    </row>
    <row r="10" spans="1:23" ht="15">
      <c r="A10" s="963"/>
      <c r="B10" s="256" t="s">
        <v>1061</v>
      </c>
      <c r="C10" s="787">
        <v>13</v>
      </c>
      <c r="D10" s="787">
        <v>28</v>
      </c>
      <c r="E10" s="787">
        <v>27</v>
      </c>
      <c r="F10" s="787">
        <v>9</v>
      </c>
      <c r="G10" s="787">
        <v>161</v>
      </c>
      <c r="H10" s="787">
        <v>1221</v>
      </c>
      <c r="I10" s="787">
        <v>7642</v>
      </c>
      <c r="J10" s="787">
        <v>128</v>
      </c>
      <c r="K10" s="787">
        <v>221</v>
      </c>
      <c r="L10" s="787">
        <v>234</v>
      </c>
      <c r="M10" s="787">
        <v>446</v>
      </c>
      <c r="N10" s="787">
        <v>314</v>
      </c>
      <c r="O10" s="787">
        <v>180</v>
      </c>
      <c r="P10" s="787">
        <v>267</v>
      </c>
      <c r="Q10" s="787">
        <v>2</v>
      </c>
      <c r="R10" s="787">
        <v>232</v>
      </c>
      <c r="S10" s="787">
        <v>48</v>
      </c>
      <c r="T10" s="787">
        <v>11173</v>
      </c>
      <c r="U10" s="41"/>
      <c r="V10" s="254"/>
    </row>
    <row r="11" spans="1:23" ht="15">
      <c r="A11" s="963"/>
      <c r="B11" s="256" t="s">
        <v>1062</v>
      </c>
      <c r="C11" s="787">
        <v>237</v>
      </c>
      <c r="D11" s="787">
        <v>292</v>
      </c>
      <c r="E11" s="787">
        <v>1104</v>
      </c>
      <c r="F11" s="787">
        <v>91</v>
      </c>
      <c r="G11" s="787">
        <v>138</v>
      </c>
      <c r="H11" s="787">
        <v>5296</v>
      </c>
      <c r="I11" s="787">
        <v>18325</v>
      </c>
      <c r="J11" s="787">
        <v>1334</v>
      </c>
      <c r="K11" s="787">
        <v>791</v>
      </c>
      <c r="L11" s="787">
        <v>317</v>
      </c>
      <c r="M11" s="787">
        <v>2557</v>
      </c>
      <c r="N11" s="787">
        <v>298</v>
      </c>
      <c r="O11" s="787">
        <v>503</v>
      </c>
      <c r="P11" s="787">
        <v>207</v>
      </c>
      <c r="Q11" s="787">
        <v>13</v>
      </c>
      <c r="R11" s="787">
        <v>21</v>
      </c>
      <c r="S11" s="787">
        <v>31</v>
      </c>
      <c r="T11" s="787">
        <v>31555</v>
      </c>
      <c r="U11" s="41"/>
      <c r="V11" s="254"/>
      <c r="W11" s="41"/>
    </row>
    <row r="12" spans="1:23" ht="6" customHeight="1">
      <c r="A12" s="963"/>
      <c r="B12" s="256"/>
      <c r="C12" s="788"/>
      <c r="D12" s="788"/>
      <c r="E12" s="788"/>
      <c r="F12" s="788"/>
      <c r="G12" s="788"/>
      <c r="H12" s="788"/>
      <c r="I12" s="788"/>
      <c r="J12" s="788"/>
      <c r="K12" s="788"/>
      <c r="L12" s="788"/>
      <c r="M12" s="788"/>
      <c r="N12" s="788"/>
      <c r="O12" s="788"/>
      <c r="P12" s="788"/>
      <c r="Q12" s="788"/>
      <c r="R12" s="788"/>
      <c r="S12" s="788"/>
      <c r="T12" s="787"/>
      <c r="U12" s="41"/>
      <c r="V12" s="254"/>
      <c r="W12" s="41"/>
    </row>
    <row r="13" spans="1:23" ht="15">
      <c r="A13" s="963"/>
      <c r="B13" s="251" t="s">
        <v>1063</v>
      </c>
      <c r="C13" s="786">
        <v>192351</v>
      </c>
      <c r="D13" s="786">
        <v>251877</v>
      </c>
      <c r="E13" s="786">
        <v>733958</v>
      </c>
      <c r="F13" s="786">
        <v>256242</v>
      </c>
      <c r="G13" s="786">
        <v>773837</v>
      </c>
      <c r="H13" s="786">
        <v>2137998</v>
      </c>
      <c r="I13" s="786">
        <v>9396378</v>
      </c>
      <c r="J13" s="786">
        <v>973165</v>
      </c>
      <c r="K13" s="786">
        <v>955109</v>
      </c>
      <c r="L13" s="786">
        <v>354815</v>
      </c>
      <c r="M13" s="786">
        <v>1330082</v>
      </c>
      <c r="N13" s="786">
        <v>564984</v>
      </c>
      <c r="O13" s="786">
        <v>631625</v>
      </c>
      <c r="P13" s="786">
        <v>270973</v>
      </c>
      <c r="Q13" s="786">
        <v>47349</v>
      </c>
      <c r="R13" s="786">
        <v>132563</v>
      </c>
      <c r="S13" s="786">
        <v>103040</v>
      </c>
      <c r="T13" s="786">
        <v>19106346</v>
      </c>
      <c r="U13" s="327"/>
      <c r="V13" s="254"/>
      <c r="W13" s="41"/>
    </row>
    <row r="14" spans="1:23" ht="15">
      <c r="A14" s="963"/>
      <c r="B14" s="256" t="s">
        <v>1064</v>
      </c>
      <c r="C14" s="787">
        <v>161932</v>
      </c>
      <c r="D14" s="787">
        <v>201089</v>
      </c>
      <c r="E14" s="787">
        <v>622837</v>
      </c>
      <c r="F14" s="787">
        <v>220919</v>
      </c>
      <c r="G14" s="787">
        <v>642068</v>
      </c>
      <c r="H14" s="787">
        <v>1691420</v>
      </c>
      <c r="I14" s="787">
        <v>7304730</v>
      </c>
      <c r="J14" s="787">
        <v>765096</v>
      </c>
      <c r="K14" s="787">
        <v>791487</v>
      </c>
      <c r="L14" s="787">
        <v>290699</v>
      </c>
      <c r="M14" s="787">
        <v>1064377</v>
      </c>
      <c r="N14" s="787">
        <v>448355</v>
      </c>
      <c r="O14" s="787">
        <v>518442</v>
      </c>
      <c r="P14" s="787">
        <v>224378</v>
      </c>
      <c r="Q14" s="787">
        <v>42493</v>
      </c>
      <c r="R14" s="787">
        <v>108213</v>
      </c>
      <c r="S14" s="787">
        <v>86108</v>
      </c>
      <c r="T14" s="787">
        <v>15184643</v>
      </c>
      <c r="U14" s="41"/>
      <c r="V14" s="254"/>
      <c r="W14" s="41"/>
    </row>
    <row r="15" spans="1:23" ht="15">
      <c r="A15" s="963"/>
      <c r="B15" s="256" t="s">
        <v>1065</v>
      </c>
      <c r="C15" s="787">
        <v>26311</v>
      </c>
      <c r="D15" s="787">
        <v>46764</v>
      </c>
      <c r="E15" s="787">
        <v>97217</v>
      </c>
      <c r="F15" s="787">
        <v>30642</v>
      </c>
      <c r="G15" s="787">
        <v>113150</v>
      </c>
      <c r="H15" s="787">
        <v>403930</v>
      </c>
      <c r="I15" s="787">
        <v>1866432</v>
      </c>
      <c r="J15" s="787">
        <v>187306</v>
      </c>
      <c r="K15" s="787">
        <v>143937</v>
      </c>
      <c r="L15" s="787">
        <v>55409</v>
      </c>
      <c r="M15" s="787">
        <v>228247</v>
      </c>
      <c r="N15" s="787">
        <v>98661</v>
      </c>
      <c r="O15" s="787">
        <v>97297</v>
      </c>
      <c r="P15" s="787">
        <v>40516</v>
      </c>
      <c r="Q15" s="787">
        <v>4033</v>
      </c>
      <c r="R15" s="787">
        <v>23228</v>
      </c>
      <c r="S15" s="787">
        <v>15689</v>
      </c>
      <c r="T15" s="787">
        <v>3478769</v>
      </c>
      <c r="U15" s="41"/>
      <c r="V15" s="254"/>
    </row>
    <row r="16" spans="1:23" ht="15">
      <c r="A16" s="963"/>
      <c r="B16" s="256" t="s">
        <v>1066</v>
      </c>
      <c r="C16" s="787">
        <v>4108</v>
      </c>
      <c r="D16" s="787">
        <v>4024</v>
      </c>
      <c r="E16" s="787">
        <v>13904</v>
      </c>
      <c r="F16" s="787">
        <v>4681</v>
      </c>
      <c r="G16" s="787">
        <v>18619</v>
      </c>
      <c r="H16" s="787">
        <v>42648</v>
      </c>
      <c r="I16" s="787">
        <v>225216</v>
      </c>
      <c r="J16" s="787">
        <v>20763</v>
      </c>
      <c r="K16" s="787">
        <v>19685</v>
      </c>
      <c r="L16" s="787">
        <v>8707</v>
      </c>
      <c r="M16" s="787">
        <v>37458</v>
      </c>
      <c r="N16" s="787">
        <v>17968</v>
      </c>
      <c r="O16" s="787">
        <v>15886</v>
      </c>
      <c r="P16" s="787">
        <v>6079</v>
      </c>
      <c r="Q16" s="787">
        <v>823</v>
      </c>
      <c r="R16" s="787">
        <v>1122</v>
      </c>
      <c r="S16" s="787">
        <v>1243</v>
      </c>
      <c r="T16" s="787">
        <v>442934</v>
      </c>
      <c r="U16" s="41"/>
      <c r="V16" s="254"/>
      <c r="W16" s="41"/>
    </row>
    <row r="17" spans="1:23" ht="6" customHeight="1">
      <c r="A17" s="963"/>
      <c r="B17" s="256"/>
      <c r="C17" s="787"/>
      <c r="D17" s="787"/>
      <c r="E17" s="787"/>
      <c r="F17" s="787"/>
      <c r="G17" s="787"/>
      <c r="H17" s="787"/>
      <c r="I17" s="787"/>
      <c r="J17" s="787"/>
      <c r="K17" s="787"/>
      <c r="L17" s="787"/>
      <c r="M17" s="787"/>
      <c r="N17" s="787"/>
      <c r="O17" s="787"/>
      <c r="P17" s="787"/>
      <c r="Q17" s="787"/>
      <c r="R17" s="787"/>
      <c r="S17" s="787"/>
      <c r="T17" s="787"/>
      <c r="U17" s="41"/>
      <c r="V17" s="254"/>
      <c r="W17" s="41"/>
    </row>
    <row r="18" spans="1:23" ht="15">
      <c r="A18" s="963"/>
      <c r="B18" s="251" t="s">
        <v>1067</v>
      </c>
      <c r="C18" s="786">
        <v>66579</v>
      </c>
      <c r="D18" s="786">
        <v>115029</v>
      </c>
      <c r="E18" s="786">
        <v>197743</v>
      </c>
      <c r="F18" s="786">
        <v>74178</v>
      </c>
      <c r="G18" s="786">
        <v>210995</v>
      </c>
      <c r="H18" s="786">
        <v>644422</v>
      </c>
      <c r="I18" s="786">
        <v>6300432</v>
      </c>
      <c r="J18" s="786">
        <v>216639</v>
      </c>
      <c r="K18" s="786">
        <v>339490</v>
      </c>
      <c r="L18" s="786">
        <v>120649</v>
      </c>
      <c r="M18" s="786">
        <v>398132</v>
      </c>
      <c r="N18" s="786">
        <v>170600</v>
      </c>
      <c r="O18" s="786">
        <v>180372</v>
      </c>
      <c r="P18" s="786">
        <v>95621</v>
      </c>
      <c r="Q18" s="786">
        <v>12452</v>
      </c>
      <c r="R18" s="786">
        <v>44319</v>
      </c>
      <c r="S18" s="786">
        <v>34864</v>
      </c>
      <c r="T18" s="786">
        <v>9222516</v>
      </c>
      <c r="U18" s="327"/>
      <c r="V18" s="254"/>
      <c r="W18" s="41"/>
    </row>
    <row r="19" spans="1:23" ht="15">
      <c r="A19" s="963"/>
      <c r="B19" s="256" t="s">
        <v>1068</v>
      </c>
      <c r="C19" s="787">
        <v>585</v>
      </c>
      <c r="D19" s="787">
        <v>479</v>
      </c>
      <c r="E19" s="787">
        <v>2534</v>
      </c>
      <c r="F19" s="787">
        <v>447</v>
      </c>
      <c r="G19" s="787">
        <v>2406</v>
      </c>
      <c r="H19" s="787">
        <v>4501</v>
      </c>
      <c r="I19" s="787">
        <v>49542</v>
      </c>
      <c r="J19" s="787">
        <v>2407</v>
      </c>
      <c r="K19" s="787">
        <v>2947</v>
      </c>
      <c r="L19" s="787">
        <v>286</v>
      </c>
      <c r="M19" s="787">
        <v>3069</v>
      </c>
      <c r="N19" s="787">
        <v>1601</v>
      </c>
      <c r="O19" s="787">
        <v>1241</v>
      </c>
      <c r="P19" s="787">
        <v>860</v>
      </c>
      <c r="Q19" s="787">
        <v>65</v>
      </c>
      <c r="R19" s="787">
        <v>125</v>
      </c>
      <c r="S19" s="787">
        <v>259</v>
      </c>
      <c r="T19" s="787">
        <v>73354</v>
      </c>
      <c r="U19" s="41"/>
      <c r="V19" s="254"/>
      <c r="W19" s="41"/>
    </row>
    <row r="20" spans="1:23" ht="15">
      <c r="A20" s="963"/>
      <c r="B20" s="256" t="s">
        <v>1069</v>
      </c>
      <c r="C20" s="787">
        <v>56463</v>
      </c>
      <c r="D20" s="787">
        <v>93969</v>
      </c>
      <c r="E20" s="787">
        <v>150793</v>
      </c>
      <c r="F20" s="787">
        <v>59822</v>
      </c>
      <c r="G20" s="787">
        <v>152432</v>
      </c>
      <c r="H20" s="787">
        <v>460002</v>
      </c>
      <c r="I20" s="787">
        <v>5033532</v>
      </c>
      <c r="J20" s="787">
        <v>146563</v>
      </c>
      <c r="K20" s="787">
        <v>272614</v>
      </c>
      <c r="L20" s="787">
        <v>91274</v>
      </c>
      <c r="M20" s="787">
        <v>283913</v>
      </c>
      <c r="N20" s="787">
        <v>125762</v>
      </c>
      <c r="O20" s="787">
        <v>118963</v>
      </c>
      <c r="P20" s="787">
        <v>67304</v>
      </c>
      <c r="Q20" s="787">
        <v>10847</v>
      </c>
      <c r="R20" s="787">
        <v>36073</v>
      </c>
      <c r="S20" s="787">
        <v>13448</v>
      </c>
      <c r="T20" s="787">
        <v>7173774</v>
      </c>
      <c r="U20" s="41"/>
      <c r="V20" s="254"/>
      <c r="W20" s="41"/>
    </row>
    <row r="21" spans="1:23" ht="15">
      <c r="A21" s="963"/>
      <c r="B21" s="256" t="s">
        <v>1070</v>
      </c>
      <c r="C21" s="787">
        <v>84</v>
      </c>
      <c r="D21" s="787">
        <v>2</v>
      </c>
      <c r="E21" s="787">
        <v>774</v>
      </c>
      <c r="F21" s="787">
        <v>17</v>
      </c>
      <c r="G21" s="787">
        <v>78</v>
      </c>
      <c r="H21" s="787">
        <v>880</v>
      </c>
      <c r="I21" s="787">
        <v>10214</v>
      </c>
      <c r="J21" s="787">
        <v>171</v>
      </c>
      <c r="K21" s="787">
        <v>205</v>
      </c>
      <c r="L21" s="787">
        <v>82</v>
      </c>
      <c r="M21" s="787">
        <v>929</v>
      </c>
      <c r="N21" s="787">
        <v>433</v>
      </c>
      <c r="O21" s="787">
        <v>288</v>
      </c>
      <c r="P21" s="787">
        <v>194</v>
      </c>
      <c r="Q21" s="787">
        <v>6</v>
      </c>
      <c r="R21" s="787">
        <v>14</v>
      </c>
      <c r="S21" s="787">
        <v>0</v>
      </c>
      <c r="T21" s="787">
        <v>14371</v>
      </c>
      <c r="U21" s="41"/>
      <c r="V21" s="254"/>
      <c r="W21" s="41"/>
    </row>
    <row r="22" spans="1:23" ht="15">
      <c r="A22" s="963"/>
      <c r="B22" s="256" t="s">
        <v>1071</v>
      </c>
      <c r="C22" s="787">
        <v>173</v>
      </c>
      <c r="D22" s="787">
        <v>1</v>
      </c>
      <c r="E22" s="787">
        <v>0</v>
      </c>
      <c r="F22" s="787">
        <v>8</v>
      </c>
      <c r="G22" s="787">
        <v>277</v>
      </c>
      <c r="H22" s="787">
        <v>2614</v>
      </c>
      <c r="I22" s="787">
        <v>39817</v>
      </c>
      <c r="J22" s="787">
        <v>1341</v>
      </c>
      <c r="K22" s="787">
        <v>217</v>
      </c>
      <c r="L22" s="787">
        <v>80</v>
      </c>
      <c r="M22" s="787">
        <v>3095</v>
      </c>
      <c r="N22" s="787">
        <v>296</v>
      </c>
      <c r="O22" s="787">
        <v>36</v>
      </c>
      <c r="P22" s="787">
        <v>12</v>
      </c>
      <c r="Q22" s="787">
        <v>6</v>
      </c>
      <c r="R22" s="787">
        <v>0</v>
      </c>
      <c r="S22" s="787">
        <v>89</v>
      </c>
      <c r="T22" s="787">
        <v>48062</v>
      </c>
      <c r="U22" s="41"/>
      <c r="V22" s="254"/>
      <c r="W22" s="41"/>
    </row>
    <row r="23" spans="1:23" ht="15">
      <c r="A23" s="963"/>
      <c r="B23" s="256" t="s">
        <v>1072</v>
      </c>
      <c r="C23" s="787">
        <v>2498</v>
      </c>
      <c r="D23" s="787">
        <v>4836</v>
      </c>
      <c r="E23" s="787">
        <v>5489</v>
      </c>
      <c r="F23" s="787">
        <v>977</v>
      </c>
      <c r="G23" s="787">
        <v>12706</v>
      </c>
      <c r="H23" s="787">
        <v>27838</v>
      </c>
      <c r="I23" s="787">
        <v>264902</v>
      </c>
      <c r="J23" s="787">
        <v>8553</v>
      </c>
      <c r="K23" s="787">
        <v>14023</v>
      </c>
      <c r="L23" s="787">
        <v>6117</v>
      </c>
      <c r="M23" s="787">
        <v>12565</v>
      </c>
      <c r="N23" s="787">
        <v>9243</v>
      </c>
      <c r="O23" s="787">
        <v>8179</v>
      </c>
      <c r="P23" s="787">
        <v>6027</v>
      </c>
      <c r="Q23" s="787">
        <v>253</v>
      </c>
      <c r="R23" s="787">
        <v>1507</v>
      </c>
      <c r="S23" s="787">
        <v>15037</v>
      </c>
      <c r="T23" s="787">
        <v>400750</v>
      </c>
      <c r="U23" s="41"/>
      <c r="V23" s="254"/>
      <c r="W23" s="41"/>
    </row>
    <row r="24" spans="1:23" ht="15">
      <c r="A24" s="963"/>
      <c r="B24" s="256" t="s">
        <v>1073</v>
      </c>
      <c r="C24" s="787">
        <v>0</v>
      </c>
      <c r="D24" s="787">
        <v>0</v>
      </c>
      <c r="E24" s="787">
        <v>0</v>
      </c>
      <c r="F24" s="787">
        <v>3</v>
      </c>
      <c r="G24" s="787">
        <v>5</v>
      </c>
      <c r="H24" s="787">
        <v>13</v>
      </c>
      <c r="I24" s="787">
        <v>248</v>
      </c>
      <c r="J24" s="787">
        <v>9</v>
      </c>
      <c r="K24" s="787">
        <v>50</v>
      </c>
      <c r="L24" s="787">
        <v>2</v>
      </c>
      <c r="M24" s="787">
        <v>9</v>
      </c>
      <c r="N24" s="787">
        <v>4</v>
      </c>
      <c r="O24" s="787">
        <v>3</v>
      </c>
      <c r="P24" s="787">
        <v>0</v>
      </c>
      <c r="Q24" s="787">
        <v>0</v>
      </c>
      <c r="R24" s="787">
        <v>0</v>
      </c>
      <c r="S24" s="787">
        <v>0</v>
      </c>
      <c r="T24" s="787">
        <v>346</v>
      </c>
      <c r="U24" s="41"/>
      <c r="V24" s="254"/>
      <c r="W24" s="41"/>
    </row>
    <row r="25" spans="1:23" ht="15">
      <c r="A25" s="963"/>
      <c r="B25" s="256" t="s">
        <v>1074</v>
      </c>
      <c r="C25" s="787">
        <v>413</v>
      </c>
      <c r="D25" s="787">
        <v>77</v>
      </c>
      <c r="E25" s="787">
        <v>1536</v>
      </c>
      <c r="F25" s="787">
        <v>1814</v>
      </c>
      <c r="G25" s="787">
        <v>2224</v>
      </c>
      <c r="H25" s="787">
        <v>7566</v>
      </c>
      <c r="I25" s="787">
        <v>55268</v>
      </c>
      <c r="J25" s="787">
        <v>4297</v>
      </c>
      <c r="K25" s="787">
        <v>3256</v>
      </c>
      <c r="L25" s="787">
        <v>1920</v>
      </c>
      <c r="M25" s="787">
        <v>5753</v>
      </c>
      <c r="N25" s="787">
        <v>1944</v>
      </c>
      <c r="O25" s="787">
        <v>1366</v>
      </c>
      <c r="P25" s="787">
        <v>812</v>
      </c>
      <c r="Q25" s="787">
        <v>7</v>
      </c>
      <c r="R25" s="787">
        <v>0</v>
      </c>
      <c r="S25" s="787">
        <v>268</v>
      </c>
      <c r="T25" s="787">
        <v>88521</v>
      </c>
      <c r="U25" s="41"/>
      <c r="V25" s="254"/>
      <c r="W25" s="41"/>
    </row>
    <row r="26" spans="1:23" ht="15">
      <c r="A26" s="963"/>
      <c r="B26" s="256" t="s">
        <v>1075</v>
      </c>
      <c r="C26" s="787">
        <v>2575</v>
      </c>
      <c r="D26" s="787">
        <v>4800</v>
      </c>
      <c r="E26" s="787">
        <v>3539</v>
      </c>
      <c r="F26" s="787">
        <v>1433</v>
      </c>
      <c r="G26" s="787">
        <v>5168</v>
      </c>
      <c r="H26" s="787">
        <v>36898</v>
      </c>
      <c r="I26" s="787">
        <v>300112</v>
      </c>
      <c r="J26" s="787">
        <v>7803</v>
      </c>
      <c r="K26" s="787">
        <v>10110</v>
      </c>
      <c r="L26" s="787">
        <v>6049</v>
      </c>
      <c r="M26" s="787">
        <v>31390</v>
      </c>
      <c r="N26" s="787">
        <v>3404</v>
      </c>
      <c r="O26" s="787">
        <v>9889</v>
      </c>
      <c r="P26" s="787">
        <v>5796</v>
      </c>
      <c r="Q26" s="787">
        <v>183</v>
      </c>
      <c r="R26" s="787">
        <v>2188</v>
      </c>
      <c r="S26" s="787">
        <v>2337</v>
      </c>
      <c r="T26" s="787">
        <v>433674</v>
      </c>
      <c r="U26" s="41"/>
      <c r="V26" s="254"/>
      <c r="W26" s="41"/>
    </row>
    <row r="27" spans="1:23" ht="15">
      <c r="A27" s="963"/>
      <c r="B27" s="256" t="s">
        <v>1076</v>
      </c>
      <c r="C27" s="787">
        <v>450</v>
      </c>
      <c r="D27" s="787">
        <v>1827</v>
      </c>
      <c r="E27" s="787">
        <v>6203</v>
      </c>
      <c r="F27" s="787">
        <v>586</v>
      </c>
      <c r="G27" s="787">
        <v>4204</v>
      </c>
      <c r="H27" s="787">
        <v>12497</v>
      </c>
      <c r="I27" s="787">
        <v>61340</v>
      </c>
      <c r="J27" s="787">
        <v>4402</v>
      </c>
      <c r="K27" s="787">
        <v>4993</v>
      </c>
      <c r="L27" s="787">
        <v>3355</v>
      </c>
      <c r="M27" s="787">
        <v>10009</v>
      </c>
      <c r="N27" s="787">
        <v>3721</v>
      </c>
      <c r="O27" s="787">
        <v>4633</v>
      </c>
      <c r="P27" s="787">
        <v>1234</v>
      </c>
      <c r="Q27" s="787">
        <v>134</v>
      </c>
      <c r="R27" s="787">
        <v>697</v>
      </c>
      <c r="S27" s="787">
        <v>365</v>
      </c>
      <c r="T27" s="787">
        <v>120650</v>
      </c>
      <c r="U27" s="41"/>
      <c r="V27" s="254"/>
      <c r="W27" s="41"/>
    </row>
    <row r="28" spans="1:23" ht="15">
      <c r="A28" s="963"/>
      <c r="B28" s="256" t="s">
        <v>1077</v>
      </c>
      <c r="C28" s="787">
        <v>52</v>
      </c>
      <c r="D28" s="787">
        <v>240</v>
      </c>
      <c r="E28" s="787">
        <v>1197</v>
      </c>
      <c r="F28" s="787">
        <v>269</v>
      </c>
      <c r="G28" s="787">
        <v>1244</v>
      </c>
      <c r="H28" s="787">
        <v>1481</v>
      </c>
      <c r="I28" s="787">
        <v>35019</v>
      </c>
      <c r="J28" s="787">
        <v>1137</v>
      </c>
      <c r="K28" s="787">
        <v>869</v>
      </c>
      <c r="L28" s="787">
        <v>711</v>
      </c>
      <c r="M28" s="787">
        <v>978</v>
      </c>
      <c r="N28" s="787">
        <v>485</v>
      </c>
      <c r="O28" s="787">
        <v>1683</v>
      </c>
      <c r="P28" s="787">
        <v>443</v>
      </c>
      <c r="Q28" s="787">
        <v>4</v>
      </c>
      <c r="R28" s="787">
        <v>801</v>
      </c>
      <c r="S28" s="787">
        <v>65</v>
      </c>
      <c r="T28" s="787">
        <v>46678</v>
      </c>
      <c r="U28" s="41"/>
      <c r="V28" s="254"/>
      <c r="W28" s="41"/>
    </row>
    <row r="29" spans="1:23" ht="15">
      <c r="A29" s="963"/>
      <c r="B29" s="256" t="s">
        <v>1078</v>
      </c>
      <c r="C29" s="787">
        <v>0</v>
      </c>
      <c r="D29" s="787">
        <v>0</v>
      </c>
      <c r="E29" s="787">
        <v>2</v>
      </c>
      <c r="F29" s="787">
        <v>0</v>
      </c>
      <c r="G29" s="787">
        <v>1</v>
      </c>
      <c r="H29" s="787">
        <v>3</v>
      </c>
      <c r="I29" s="787">
        <v>792</v>
      </c>
      <c r="J29" s="787">
        <v>0</v>
      </c>
      <c r="K29" s="787">
        <v>0</v>
      </c>
      <c r="L29" s="787">
        <v>1</v>
      </c>
      <c r="M29" s="787">
        <v>0</v>
      </c>
      <c r="N29" s="787">
        <v>0</v>
      </c>
      <c r="O29" s="787">
        <v>6</v>
      </c>
      <c r="P29" s="787">
        <v>0</v>
      </c>
      <c r="Q29" s="787">
        <v>2</v>
      </c>
      <c r="R29" s="787">
        <v>0</v>
      </c>
      <c r="S29" s="787">
        <v>0</v>
      </c>
      <c r="T29" s="787">
        <v>807</v>
      </c>
      <c r="U29" s="41"/>
      <c r="V29" s="254"/>
      <c r="W29" s="41"/>
    </row>
    <row r="30" spans="1:23" ht="15">
      <c r="A30" s="963"/>
      <c r="B30" s="256" t="s">
        <v>1079</v>
      </c>
      <c r="C30" s="787">
        <v>334</v>
      </c>
      <c r="D30" s="787">
        <v>842</v>
      </c>
      <c r="E30" s="787">
        <v>684</v>
      </c>
      <c r="F30" s="787">
        <v>138</v>
      </c>
      <c r="G30" s="787">
        <v>596</v>
      </c>
      <c r="H30" s="787">
        <v>4357</v>
      </c>
      <c r="I30" s="787">
        <v>13915</v>
      </c>
      <c r="J30" s="787">
        <v>335</v>
      </c>
      <c r="K30" s="787">
        <v>1925</v>
      </c>
      <c r="L30" s="787">
        <v>51</v>
      </c>
      <c r="M30" s="787">
        <v>1070</v>
      </c>
      <c r="N30" s="787">
        <v>1527</v>
      </c>
      <c r="O30" s="787">
        <v>789</v>
      </c>
      <c r="P30" s="787">
        <v>1361</v>
      </c>
      <c r="Q30" s="787">
        <v>76</v>
      </c>
      <c r="R30" s="787">
        <v>0</v>
      </c>
      <c r="S30" s="787">
        <v>57</v>
      </c>
      <c r="T30" s="787">
        <v>28057</v>
      </c>
      <c r="U30" s="41"/>
      <c r="V30" s="254"/>
      <c r="W30" s="41"/>
    </row>
    <row r="31" spans="1:23" ht="15">
      <c r="A31" s="963"/>
      <c r="B31" s="256" t="s">
        <v>1080</v>
      </c>
      <c r="C31" s="787">
        <v>861</v>
      </c>
      <c r="D31" s="787">
        <v>5012</v>
      </c>
      <c r="E31" s="787">
        <v>16170</v>
      </c>
      <c r="F31" s="787">
        <v>5798</v>
      </c>
      <c r="G31" s="787">
        <v>19339</v>
      </c>
      <c r="H31" s="787">
        <v>55888</v>
      </c>
      <c r="I31" s="787">
        <v>258191</v>
      </c>
      <c r="J31" s="787">
        <v>24159</v>
      </c>
      <c r="K31" s="787">
        <v>14624</v>
      </c>
      <c r="L31" s="787">
        <v>7028</v>
      </c>
      <c r="M31" s="787">
        <v>30357</v>
      </c>
      <c r="N31" s="787">
        <v>12291</v>
      </c>
      <c r="O31" s="787">
        <v>18067</v>
      </c>
      <c r="P31" s="787">
        <v>5423</v>
      </c>
      <c r="Q31" s="787">
        <v>252</v>
      </c>
      <c r="R31" s="787">
        <v>2714</v>
      </c>
      <c r="S31" s="787">
        <v>1626</v>
      </c>
      <c r="T31" s="787">
        <v>477800</v>
      </c>
      <c r="U31" s="41"/>
      <c r="V31" s="254"/>
      <c r="W31" s="41"/>
    </row>
    <row r="32" spans="1:23" ht="15">
      <c r="A32" s="963"/>
      <c r="B32" s="256" t="s">
        <v>1081</v>
      </c>
      <c r="C32" s="787">
        <v>1340</v>
      </c>
      <c r="D32" s="787">
        <v>1986</v>
      </c>
      <c r="E32" s="787">
        <v>4173</v>
      </c>
      <c r="F32" s="787">
        <v>1614</v>
      </c>
      <c r="G32" s="787">
        <v>8595</v>
      </c>
      <c r="H32" s="787">
        <v>22128</v>
      </c>
      <c r="I32" s="787">
        <v>139630</v>
      </c>
      <c r="J32" s="787">
        <v>12999</v>
      </c>
      <c r="K32" s="787">
        <v>10562</v>
      </c>
      <c r="L32" s="787">
        <v>3357</v>
      </c>
      <c r="M32" s="787">
        <v>11484</v>
      </c>
      <c r="N32" s="787">
        <v>8348</v>
      </c>
      <c r="O32" s="787">
        <v>13231</v>
      </c>
      <c r="P32" s="787">
        <v>5629</v>
      </c>
      <c r="Q32" s="787">
        <v>389</v>
      </c>
      <c r="R32" s="787">
        <v>4</v>
      </c>
      <c r="S32" s="787">
        <v>1098</v>
      </c>
      <c r="T32" s="787">
        <v>246567</v>
      </c>
      <c r="U32" s="41"/>
      <c r="V32" s="254"/>
      <c r="W32" s="41"/>
    </row>
    <row r="33" spans="1:23" ht="15">
      <c r="A33" s="963"/>
      <c r="B33" s="256" t="s">
        <v>1284</v>
      </c>
      <c r="C33" s="787">
        <v>57</v>
      </c>
      <c r="D33" s="787">
        <v>73</v>
      </c>
      <c r="E33" s="787">
        <v>112</v>
      </c>
      <c r="F33" s="787">
        <v>80</v>
      </c>
      <c r="G33" s="787">
        <v>243</v>
      </c>
      <c r="H33" s="787">
        <v>858</v>
      </c>
      <c r="I33" s="787">
        <v>4942</v>
      </c>
      <c r="J33" s="787">
        <v>290</v>
      </c>
      <c r="K33" s="787">
        <v>70</v>
      </c>
      <c r="L33" s="787">
        <v>45</v>
      </c>
      <c r="M33" s="787">
        <v>229</v>
      </c>
      <c r="N33" s="787">
        <v>72</v>
      </c>
      <c r="O33" s="787">
        <v>46</v>
      </c>
      <c r="P33" s="787">
        <v>49</v>
      </c>
      <c r="Q33" s="787">
        <v>2</v>
      </c>
      <c r="R33" s="787">
        <v>2</v>
      </c>
      <c r="S33" s="787">
        <v>21</v>
      </c>
      <c r="T33" s="787">
        <v>7191</v>
      </c>
      <c r="U33" s="41"/>
      <c r="V33" s="254"/>
      <c r="W33" s="41"/>
    </row>
    <row r="34" spans="1:23" ht="15">
      <c r="A34" s="963"/>
      <c r="B34" s="256" t="s">
        <v>1083</v>
      </c>
      <c r="C34" s="787">
        <v>529</v>
      </c>
      <c r="D34" s="787">
        <v>477</v>
      </c>
      <c r="E34" s="787">
        <v>3815</v>
      </c>
      <c r="F34" s="787">
        <v>1073</v>
      </c>
      <c r="G34" s="787">
        <v>828</v>
      </c>
      <c r="H34" s="787">
        <v>2723</v>
      </c>
      <c r="I34" s="787">
        <v>13821</v>
      </c>
      <c r="J34" s="787">
        <v>1464</v>
      </c>
      <c r="K34" s="787">
        <v>2984</v>
      </c>
      <c r="L34" s="787">
        <v>198</v>
      </c>
      <c r="M34" s="787">
        <v>2349</v>
      </c>
      <c r="N34" s="787">
        <v>1445</v>
      </c>
      <c r="O34" s="787">
        <v>1730</v>
      </c>
      <c r="P34" s="787">
        <v>448</v>
      </c>
      <c r="Q34" s="787">
        <v>226</v>
      </c>
      <c r="R34" s="787">
        <v>107</v>
      </c>
      <c r="S34" s="787">
        <v>98</v>
      </c>
      <c r="T34" s="787">
        <v>34315</v>
      </c>
      <c r="U34" s="41"/>
      <c r="V34" s="254"/>
      <c r="W34" s="41"/>
    </row>
    <row r="35" spans="1:23" ht="15">
      <c r="A35" s="963"/>
      <c r="B35" s="256" t="s">
        <v>1084</v>
      </c>
      <c r="C35" s="787">
        <v>0</v>
      </c>
      <c r="D35" s="787">
        <v>1</v>
      </c>
      <c r="E35" s="787">
        <v>2</v>
      </c>
      <c r="F35" s="787">
        <v>2</v>
      </c>
      <c r="G35" s="787">
        <v>2</v>
      </c>
      <c r="H35" s="787">
        <v>12</v>
      </c>
      <c r="I35" s="787">
        <v>149</v>
      </c>
      <c r="J35" s="787">
        <v>1</v>
      </c>
      <c r="K35" s="787">
        <v>8</v>
      </c>
      <c r="L35" s="787">
        <v>0</v>
      </c>
      <c r="M35" s="787">
        <v>1</v>
      </c>
      <c r="N35" s="787">
        <v>5</v>
      </c>
      <c r="O35" s="787">
        <v>2</v>
      </c>
      <c r="P35" s="787">
        <v>1</v>
      </c>
      <c r="Q35" s="787">
        <v>0</v>
      </c>
      <c r="R35" s="787">
        <v>0</v>
      </c>
      <c r="S35" s="787">
        <v>0</v>
      </c>
      <c r="T35" s="787">
        <v>186</v>
      </c>
      <c r="U35" s="41"/>
      <c r="V35" s="254"/>
    </row>
    <row r="36" spans="1:23" ht="15">
      <c r="A36" s="963"/>
      <c r="B36" s="256" t="s">
        <v>1085</v>
      </c>
      <c r="C36" s="787">
        <v>165</v>
      </c>
      <c r="D36" s="787">
        <v>407</v>
      </c>
      <c r="E36" s="787">
        <v>720</v>
      </c>
      <c r="F36" s="787">
        <v>97</v>
      </c>
      <c r="G36" s="787">
        <v>647</v>
      </c>
      <c r="H36" s="787">
        <v>4163</v>
      </c>
      <c r="I36" s="787">
        <v>18998</v>
      </c>
      <c r="J36" s="787">
        <v>708</v>
      </c>
      <c r="K36" s="787">
        <v>33</v>
      </c>
      <c r="L36" s="787">
        <v>93</v>
      </c>
      <c r="M36" s="787">
        <v>932</v>
      </c>
      <c r="N36" s="787">
        <v>19</v>
      </c>
      <c r="O36" s="787">
        <v>220</v>
      </c>
      <c r="P36" s="787">
        <v>28</v>
      </c>
      <c r="Q36" s="787">
        <v>0</v>
      </c>
      <c r="R36" s="787">
        <v>87</v>
      </c>
      <c r="S36" s="787">
        <v>96</v>
      </c>
      <c r="T36" s="787">
        <v>27413</v>
      </c>
      <c r="U36" s="41"/>
      <c r="V36" s="254"/>
      <c r="W36" s="41"/>
    </row>
    <row r="37" spans="1:23" ht="6" customHeight="1">
      <c r="A37" s="963"/>
      <c r="B37" s="256"/>
      <c r="C37" s="788"/>
      <c r="D37" s="787"/>
      <c r="E37" s="788"/>
      <c r="F37" s="788"/>
      <c r="G37" s="788"/>
      <c r="H37" s="788"/>
      <c r="I37" s="788"/>
      <c r="J37" s="788"/>
      <c r="K37" s="788"/>
      <c r="L37" s="788"/>
      <c r="M37" s="788"/>
      <c r="N37" s="788"/>
      <c r="O37" s="788"/>
      <c r="P37" s="788"/>
      <c r="Q37" s="788"/>
      <c r="R37" s="788"/>
      <c r="S37" s="788"/>
      <c r="T37" s="787"/>
      <c r="U37" s="41"/>
      <c r="V37" s="254"/>
      <c r="W37" s="41"/>
    </row>
    <row r="38" spans="1:23" ht="15">
      <c r="A38" s="963"/>
      <c r="B38" s="251" t="s">
        <v>1086</v>
      </c>
      <c r="C38" s="786">
        <v>1428</v>
      </c>
      <c r="D38" s="786">
        <v>938</v>
      </c>
      <c r="E38" s="786">
        <v>3214</v>
      </c>
      <c r="F38" s="786">
        <v>693</v>
      </c>
      <c r="G38" s="786">
        <v>3297</v>
      </c>
      <c r="H38" s="786">
        <v>10991</v>
      </c>
      <c r="I38" s="786">
        <v>49926</v>
      </c>
      <c r="J38" s="786">
        <v>3742</v>
      </c>
      <c r="K38" s="786">
        <v>3499</v>
      </c>
      <c r="L38" s="786">
        <v>1320</v>
      </c>
      <c r="M38" s="786">
        <v>6540</v>
      </c>
      <c r="N38" s="786">
        <v>1512</v>
      </c>
      <c r="O38" s="786">
        <v>2017</v>
      </c>
      <c r="P38" s="786">
        <v>1165</v>
      </c>
      <c r="Q38" s="786">
        <v>127</v>
      </c>
      <c r="R38" s="786">
        <v>384</v>
      </c>
      <c r="S38" s="786">
        <v>189</v>
      </c>
      <c r="T38" s="786">
        <v>90982</v>
      </c>
      <c r="U38" s="327"/>
      <c r="V38" s="254"/>
      <c r="W38" s="41"/>
    </row>
    <row r="39" spans="1:23" ht="15">
      <c r="A39" s="963"/>
      <c r="B39" s="256" t="s">
        <v>1087</v>
      </c>
      <c r="C39" s="787">
        <v>12</v>
      </c>
      <c r="D39" s="787">
        <v>24</v>
      </c>
      <c r="E39" s="787">
        <v>81</v>
      </c>
      <c r="F39" s="787">
        <v>17</v>
      </c>
      <c r="G39" s="787">
        <v>74</v>
      </c>
      <c r="H39" s="787">
        <v>278</v>
      </c>
      <c r="I39" s="787">
        <v>1689</v>
      </c>
      <c r="J39" s="787">
        <v>53</v>
      </c>
      <c r="K39" s="787">
        <v>117</v>
      </c>
      <c r="L39" s="787">
        <v>32</v>
      </c>
      <c r="M39" s="787">
        <v>221</v>
      </c>
      <c r="N39" s="787">
        <v>29</v>
      </c>
      <c r="O39" s="787">
        <v>31</v>
      </c>
      <c r="P39" s="787">
        <v>20</v>
      </c>
      <c r="Q39" s="787">
        <v>2</v>
      </c>
      <c r="R39" s="787">
        <v>11</v>
      </c>
      <c r="S39" s="787">
        <v>4</v>
      </c>
      <c r="T39" s="787">
        <v>2695</v>
      </c>
      <c r="U39" s="41"/>
      <c r="V39" s="254"/>
      <c r="W39" s="41"/>
    </row>
    <row r="40" spans="1:23" ht="15">
      <c r="A40" s="963"/>
      <c r="B40" s="256" t="s">
        <v>1088</v>
      </c>
      <c r="C40" s="787">
        <v>192</v>
      </c>
      <c r="D40" s="787">
        <v>241</v>
      </c>
      <c r="E40" s="787">
        <v>563</v>
      </c>
      <c r="F40" s="787">
        <v>132</v>
      </c>
      <c r="G40" s="787">
        <v>851</v>
      </c>
      <c r="H40" s="787">
        <v>2020</v>
      </c>
      <c r="I40" s="787">
        <v>10330</v>
      </c>
      <c r="J40" s="787">
        <v>477</v>
      </c>
      <c r="K40" s="787">
        <v>598</v>
      </c>
      <c r="L40" s="787">
        <v>376</v>
      </c>
      <c r="M40" s="787">
        <v>1178</v>
      </c>
      <c r="N40" s="787">
        <v>249</v>
      </c>
      <c r="O40" s="787">
        <v>333</v>
      </c>
      <c r="P40" s="787">
        <v>221</v>
      </c>
      <c r="Q40" s="787">
        <v>4</v>
      </c>
      <c r="R40" s="787">
        <v>160</v>
      </c>
      <c r="S40" s="787">
        <v>22</v>
      </c>
      <c r="T40" s="787">
        <v>17947</v>
      </c>
      <c r="U40" s="41"/>
      <c r="V40" s="254"/>
      <c r="W40" s="41"/>
    </row>
    <row r="41" spans="1:23" ht="15">
      <c r="A41" s="963"/>
      <c r="B41" s="256" t="s">
        <v>1089</v>
      </c>
      <c r="C41" s="787">
        <v>20</v>
      </c>
      <c r="D41" s="787">
        <v>22</v>
      </c>
      <c r="E41" s="787">
        <v>114</v>
      </c>
      <c r="F41" s="787">
        <v>15</v>
      </c>
      <c r="G41" s="787">
        <v>194</v>
      </c>
      <c r="H41" s="787">
        <v>427</v>
      </c>
      <c r="I41" s="787">
        <v>1432</v>
      </c>
      <c r="J41" s="787">
        <v>157</v>
      </c>
      <c r="K41" s="787">
        <v>167</v>
      </c>
      <c r="L41" s="787">
        <v>102</v>
      </c>
      <c r="M41" s="787">
        <v>476</v>
      </c>
      <c r="N41" s="787">
        <v>94</v>
      </c>
      <c r="O41" s="787">
        <v>144</v>
      </c>
      <c r="P41" s="787">
        <v>69</v>
      </c>
      <c r="Q41" s="787">
        <v>18</v>
      </c>
      <c r="R41" s="787">
        <v>17</v>
      </c>
      <c r="S41" s="787">
        <v>1</v>
      </c>
      <c r="T41" s="787">
        <v>3469</v>
      </c>
      <c r="U41" s="41"/>
      <c r="V41" s="254"/>
      <c r="W41" s="41"/>
    </row>
    <row r="42" spans="1:23" ht="15">
      <c r="A42" s="963"/>
      <c r="B42" s="256" t="s">
        <v>1090</v>
      </c>
      <c r="C42" s="787">
        <v>8</v>
      </c>
      <c r="D42" s="787">
        <v>11</v>
      </c>
      <c r="E42" s="787">
        <v>127</v>
      </c>
      <c r="F42" s="787">
        <v>30</v>
      </c>
      <c r="G42" s="787">
        <v>38</v>
      </c>
      <c r="H42" s="787">
        <v>112</v>
      </c>
      <c r="I42" s="787">
        <v>1523</v>
      </c>
      <c r="J42" s="787">
        <v>54</v>
      </c>
      <c r="K42" s="787">
        <v>46</v>
      </c>
      <c r="L42" s="787">
        <v>31</v>
      </c>
      <c r="M42" s="787">
        <v>174</v>
      </c>
      <c r="N42" s="787">
        <v>25</v>
      </c>
      <c r="O42" s="787">
        <v>56</v>
      </c>
      <c r="P42" s="787">
        <v>36</v>
      </c>
      <c r="Q42" s="787">
        <v>2</v>
      </c>
      <c r="R42" s="787">
        <v>7</v>
      </c>
      <c r="S42" s="787">
        <v>8</v>
      </c>
      <c r="T42" s="787">
        <v>2288</v>
      </c>
      <c r="U42" s="41"/>
      <c r="V42" s="254"/>
      <c r="W42" s="41"/>
    </row>
    <row r="43" spans="1:23" ht="15">
      <c r="A43" s="963"/>
      <c r="B43" s="256" t="s">
        <v>1091</v>
      </c>
      <c r="C43" s="787">
        <v>32</v>
      </c>
      <c r="D43" s="787">
        <v>27</v>
      </c>
      <c r="E43" s="787">
        <v>43</v>
      </c>
      <c r="F43" s="787">
        <v>11</v>
      </c>
      <c r="G43" s="787">
        <v>35</v>
      </c>
      <c r="H43" s="787">
        <v>356</v>
      </c>
      <c r="I43" s="787">
        <v>1229</v>
      </c>
      <c r="J43" s="787">
        <v>100</v>
      </c>
      <c r="K43" s="787">
        <v>87</v>
      </c>
      <c r="L43" s="787">
        <v>37</v>
      </c>
      <c r="M43" s="787">
        <v>242</v>
      </c>
      <c r="N43" s="787">
        <v>52</v>
      </c>
      <c r="O43" s="787">
        <v>40</v>
      </c>
      <c r="P43" s="787">
        <v>29</v>
      </c>
      <c r="Q43" s="787">
        <v>31</v>
      </c>
      <c r="R43" s="787">
        <v>2</v>
      </c>
      <c r="S43" s="787">
        <v>5</v>
      </c>
      <c r="T43" s="787">
        <v>2358</v>
      </c>
      <c r="U43" s="41"/>
      <c r="V43" s="254"/>
      <c r="W43" s="41"/>
    </row>
    <row r="44" spans="1:23" ht="15">
      <c r="A44" s="963"/>
      <c r="B44" s="256" t="s">
        <v>1092</v>
      </c>
      <c r="C44" s="787">
        <v>774</v>
      </c>
      <c r="D44" s="787">
        <v>284</v>
      </c>
      <c r="E44" s="787">
        <v>817</v>
      </c>
      <c r="F44" s="787">
        <v>169</v>
      </c>
      <c r="G44" s="787">
        <v>976</v>
      </c>
      <c r="H44" s="787">
        <v>3746</v>
      </c>
      <c r="I44" s="787">
        <v>13146</v>
      </c>
      <c r="J44" s="787">
        <v>876</v>
      </c>
      <c r="K44" s="787">
        <v>705</v>
      </c>
      <c r="L44" s="787">
        <v>295</v>
      </c>
      <c r="M44" s="787">
        <v>1756</v>
      </c>
      <c r="N44" s="787">
        <v>445</v>
      </c>
      <c r="O44" s="787">
        <v>597</v>
      </c>
      <c r="P44" s="787">
        <v>434</v>
      </c>
      <c r="Q44" s="787">
        <v>21</v>
      </c>
      <c r="R44" s="787">
        <v>18</v>
      </c>
      <c r="S44" s="787">
        <v>40</v>
      </c>
      <c r="T44" s="787">
        <v>25099</v>
      </c>
      <c r="U44" s="41"/>
      <c r="V44" s="254"/>
      <c r="W44" s="41"/>
    </row>
    <row r="45" spans="1:23" ht="15">
      <c r="A45" s="963"/>
      <c r="B45" s="256" t="s">
        <v>1093</v>
      </c>
      <c r="C45" s="787">
        <v>30</v>
      </c>
      <c r="D45" s="787">
        <v>13</v>
      </c>
      <c r="E45" s="787">
        <v>89</v>
      </c>
      <c r="F45" s="787">
        <v>15</v>
      </c>
      <c r="G45" s="787">
        <v>319</v>
      </c>
      <c r="H45" s="787">
        <v>449</v>
      </c>
      <c r="I45" s="787">
        <v>4307</v>
      </c>
      <c r="J45" s="787">
        <v>265</v>
      </c>
      <c r="K45" s="787">
        <v>116</v>
      </c>
      <c r="L45" s="787">
        <v>34</v>
      </c>
      <c r="M45" s="787">
        <v>286</v>
      </c>
      <c r="N45" s="787">
        <v>111</v>
      </c>
      <c r="O45" s="787">
        <v>207</v>
      </c>
      <c r="P45" s="787">
        <v>75</v>
      </c>
      <c r="Q45" s="787">
        <v>6</v>
      </c>
      <c r="R45" s="787">
        <v>4</v>
      </c>
      <c r="S45" s="787">
        <v>8</v>
      </c>
      <c r="T45" s="787">
        <v>6334</v>
      </c>
      <c r="U45" s="41"/>
      <c r="V45" s="254"/>
      <c r="W45" s="41"/>
    </row>
    <row r="46" spans="1:23" ht="15">
      <c r="A46" s="963"/>
      <c r="B46" s="256" t="s">
        <v>1094</v>
      </c>
      <c r="C46" s="787">
        <v>2</v>
      </c>
      <c r="D46" s="787">
        <v>0</v>
      </c>
      <c r="E46" s="787">
        <v>2</v>
      </c>
      <c r="F46" s="787">
        <v>0</v>
      </c>
      <c r="G46" s="787">
        <v>4</v>
      </c>
      <c r="H46" s="787">
        <v>33</v>
      </c>
      <c r="I46" s="787">
        <v>210</v>
      </c>
      <c r="J46" s="787">
        <v>13</v>
      </c>
      <c r="K46" s="787">
        <v>2</v>
      </c>
      <c r="L46" s="787">
        <v>1</v>
      </c>
      <c r="M46" s="787">
        <v>14</v>
      </c>
      <c r="N46" s="787">
        <v>2</v>
      </c>
      <c r="O46" s="787">
        <v>4</v>
      </c>
      <c r="P46" s="787">
        <v>1</v>
      </c>
      <c r="Q46" s="787">
        <v>0</v>
      </c>
      <c r="R46" s="787">
        <v>1</v>
      </c>
      <c r="S46" s="787">
        <v>1</v>
      </c>
      <c r="T46" s="787">
        <v>290</v>
      </c>
      <c r="U46" s="41"/>
      <c r="V46" s="254"/>
      <c r="W46" s="41"/>
    </row>
    <row r="47" spans="1:23" ht="15">
      <c r="A47" s="963"/>
      <c r="B47" s="256" t="s">
        <v>1095</v>
      </c>
      <c r="C47" s="787">
        <v>36</v>
      </c>
      <c r="D47" s="787">
        <v>32</v>
      </c>
      <c r="E47" s="787">
        <v>255</v>
      </c>
      <c r="F47" s="787">
        <v>24</v>
      </c>
      <c r="G47" s="787">
        <v>48</v>
      </c>
      <c r="H47" s="787">
        <v>671</v>
      </c>
      <c r="I47" s="787">
        <v>3612</v>
      </c>
      <c r="J47" s="787">
        <v>240</v>
      </c>
      <c r="K47" s="787">
        <v>244</v>
      </c>
      <c r="L47" s="787">
        <v>56</v>
      </c>
      <c r="M47" s="787">
        <v>398</v>
      </c>
      <c r="N47" s="787">
        <v>86</v>
      </c>
      <c r="O47" s="787">
        <v>80</v>
      </c>
      <c r="P47" s="787">
        <v>66</v>
      </c>
      <c r="Q47" s="787">
        <v>12</v>
      </c>
      <c r="R47" s="787">
        <v>11</v>
      </c>
      <c r="S47" s="787">
        <v>29</v>
      </c>
      <c r="T47" s="787">
        <v>5900</v>
      </c>
      <c r="U47" s="41"/>
      <c r="V47" s="254"/>
      <c r="W47" s="41"/>
    </row>
    <row r="48" spans="1:23" ht="15">
      <c r="A48" s="963"/>
      <c r="B48" s="256" t="s">
        <v>1096</v>
      </c>
      <c r="C48" s="787">
        <v>6</v>
      </c>
      <c r="D48" s="787">
        <v>16</v>
      </c>
      <c r="E48" s="787">
        <v>35</v>
      </c>
      <c r="F48" s="787">
        <v>6</v>
      </c>
      <c r="G48" s="787">
        <v>37</v>
      </c>
      <c r="H48" s="787">
        <v>108</v>
      </c>
      <c r="I48" s="787">
        <v>555</v>
      </c>
      <c r="J48" s="787">
        <v>82</v>
      </c>
      <c r="K48" s="787">
        <v>57</v>
      </c>
      <c r="L48" s="787">
        <v>24</v>
      </c>
      <c r="M48" s="787">
        <v>119</v>
      </c>
      <c r="N48" s="787">
        <v>18</v>
      </c>
      <c r="O48" s="787">
        <v>52</v>
      </c>
      <c r="P48" s="787">
        <v>10</v>
      </c>
      <c r="Q48" s="787">
        <v>3</v>
      </c>
      <c r="R48" s="787">
        <v>4</v>
      </c>
      <c r="S48" s="787">
        <v>4</v>
      </c>
      <c r="T48" s="787">
        <v>1136</v>
      </c>
      <c r="U48" s="41"/>
      <c r="V48" s="254"/>
      <c r="W48" s="41"/>
    </row>
    <row r="49" spans="1:39" ht="15">
      <c r="A49" s="963"/>
      <c r="B49" s="256" t="s">
        <v>1097</v>
      </c>
      <c r="C49" s="787">
        <v>9</v>
      </c>
      <c r="D49" s="787">
        <v>20</v>
      </c>
      <c r="E49" s="787">
        <v>95</v>
      </c>
      <c r="F49" s="787">
        <v>14</v>
      </c>
      <c r="G49" s="787">
        <v>67</v>
      </c>
      <c r="H49" s="787">
        <v>192</v>
      </c>
      <c r="I49" s="787">
        <v>879</v>
      </c>
      <c r="J49" s="787">
        <v>53</v>
      </c>
      <c r="K49" s="787">
        <v>84</v>
      </c>
      <c r="L49" s="787">
        <v>17</v>
      </c>
      <c r="M49" s="787">
        <v>93</v>
      </c>
      <c r="N49" s="787">
        <v>41</v>
      </c>
      <c r="O49" s="787">
        <v>42</v>
      </c>
      <c r="P49" s="787">
        <v>7</v>
      </c>
      <c r="Q49" s="787">
        <v>0</v>
      </c>
      <c r="R49" s="787">
        <v>2</v>
      </c>
      <c r="S49" s="787">
        <v>7</v>
      </c>
      <c r="T49" s="787">
        <v>1622</v>
      </c>
      <c r="U49" s="41"/>
      <c r="V49" s="254"/>
      <c r="W49" s="41"/>
    </row>
    <row r="50" spans="1:39" ht="15">
      <c r="A50" s="963"/>
      <c r="B50" s="256" t="s">
        <v>1098</v>
      </c>
      <c r="C50" s="787">
        <v>10</v>
      </c>
      <c r="D50" s="787">
        <v>13</v>
      </c>
      <c r="E50" s="787">
        <v>47</v>
      </c>
      <c r="F50" s="787">
        <v>17</v>
      </c>
      <c r="G50" s="787">
        <v>32</v>
      </c>
      <c r="H50" s="787">
        <v>109</v>
      </c>
      <c r="I50" s="787">
        <v>596</v>
      </c>
      <c r="J50" s="787">
        <v>74</v>
      </c>
      <c r="K50" s="787">
        <v>62</v>
      </c>
      <c r="L50" s="787">
        <v>16</v>
      </c>
      <c r="M50" s="787">
        <v>87</v>
      </c>
      <c r="N50" s="787">
        <v>40</v>
      </c>
      <c r="O50" s="787">
        <v>32</v>
      </c>
      <c r="P50" s="787">
        <v>7</v>
      </c>
      <c r="Q50" s="787">
        <v>0</v>
      </c>
      <c r="R50" s="787">
        <v>1</v>
      </c>
      <c r="S50" s="787">
        <v>7</v>
      </c>
      <c r="T50" s="787">
        <v>1150</v>
      </c>
      <c r="U50" s="41"/>
      <c r="V50" s="254"/>
      <c r="W50" s="41"/>
    </row>
    <row r="51" spans="1:39" ht="15">
      <c r="A51" s="963"/>
      <c r="B51" s="256" t="s">
        <v>1099</v>
      </c>
      <c r="C51" s="787">
        <v>116</v>
      </c>
      <c r="D51" s="787">
        <v>64</v>
      </c>
      <c r="E51" s="787">
        <v>433</v>
      </c>
      <c r="F51" s="787">
        <v>126</v>
      </c>
      <c r="G51" s="787">
        <v>368</v>
      </c>
      <c r="H51" s="787">
        <v>692</v>
      </c>
      <c r="I51" s="787">
        <v>3831</v>
      </c>
      <c r="J51" s="787">
        <v>609</v>
      </c>
      <c r="K51" s="787">
        <v>586</v>
      </c>
      <c r="L51" s="787">
        <v>132</v>
      </c>
      <c r="M51" s="787">
        <v>697</v>
      </c>
      <c r="N51" s="787">
        <v>168</v>
      </c>
      <c r="O51" s="787">
        <v>150</v>
      </c>
      <c r="P51" s="787">
        <v>67</v>
      </c>
      <c r="Q51" s="787">
        <v>15</v>
      </c>
      <c r="R51" s="787">
        <v>97</v>
      </c>
      <c r="S51" s="787">
        <v>16</v>
      </c>
      <c r="T51" s="787">
        <v>8167</v>
      </c>
      <c r="U51" s="41"/>
      <c r="V51" s="254"/>
      <c r="W51" s="41"/>
    </row>
    <row r="52" spans="1:39" ht="15">
      <c r="A52" s="963"/>
      <c r="B52" s="256" t="s">
        <v>1100</v>
      </c>
      <c r="C52" s="787">
        <v>58</v>
      </c>
      <c r="D52" s="787">
        <v>39</v>
      </c>
      <c r="E52" s="787">
        <v>146</v>
      </c>
      <c r="F52" s="787">
        <v>36</v>
      </c>
      <c r="G52" s="787">
        <v>43</v>
      </c>
      <c r="H52" s="787">
        <v>369</v>
      </c>
      <c r="I52" s="787">
        <v>1595</v>
      </c>
      <c r="J52" s="787">
        <v>346</v>
      </c>
      <c r="K52" s="787">
        <v>195</v>
      </c>
      <c r="L52" s="787">
        <v>47</v>
      </c>
      <c r="M52" s="787">
        <v>329</v>
      </c>
      <c r="N52" s="787">
        <v>45</v>
      </c>
      <c r="O52" s="787">
        <v>73</v>
      </c>
      <c r="P52" s="787">
        <v>15</v>
      </c>
      <c r="Q52" s="787">
        <v>4</v>
      </c>
      <c r="R52" s="787">
        <v>13</v>
      </c>
      <c r="S52" s="787">
        <v>8</v>
      </c>
      <c r="T52" s="787">
        <v>3361</v>
      </c>
      <c r="U52" s="41"/>
      <c r="V52" s="254"/>
    </row>
    <row r="53" spans="1:39" ht="15">
      <c r="A53" s="963"/>
      <c r="B53" s="256" t="s">
        <v>1101</v>
      </c>
      <c r="C53" s="787">
        <v>123</v>
      </c>
      <c r="D53" s="787">
        <v>132</v>
      </c>
      <c r="E53" s="787">
        <v>367</v>
      </c>
      <c r="F53" s="787">
        <v>81</v>
      </c>
      <c r="G53" s="787">
        <v>211</v>
      </c>
      <c r="H53" s="787">
        <v>1429</v>
      </c>
      <c r="I53" s="787">
        <v>4992</v>
      </c>
      <c r="J53" s="787">
        <v>343</v>
      </c>
      <c r="K53" s="787">
        <v>433</v>
      </c>
      <c r="L53" s="787">
        <v>120</v>
      </c>
      <c r="M53" s="787">
        <v>470</v>
      </c>
      <c r="N53" s="787">
        <v>107</v>
      </c>
      <c r="O53" s="787">
        <v>176</v>
      </c>
      <c r="P53" s="787">
        <v>108</v>
      </c>
      <c r="Q53" s="787">
        <v>9</v>
      </c>
      <c r="R53" s="787">
        <v>36</v>
      </c>
      <c r="S53" s="787">
        <v>29</v>
      </c>
      <c r="T53" s="787">
        <v>9166</v>
      </c>
      <c r="U53" s="41"/>
      <c r="V53" s="254"/>
      <c r="W53" s="41"/>
    </row>
    <row r="54" spans="1:39" ht="13.5" customHeight="1">
      <c r="A54" s="963"/>
      <c r="B54" s="256"/>
      <c r="C54" s="788"/>
      <c r="D54" s="788"/>
      <c r="E54" s="788"/>
      <c r="F54" s="788"/>
      <c r="G54" s="788"/>
      <c r="H54" s="788"/>
      <c r="I54" s="788"/>
      <c r="J54" s="788"/>
      <c r="K54" s="788"/>
      <c r="L54" s="788"/>
      <c r="M54" s="788"/>
      <c r="N54" s="788"/>
      <c r="O54" s="788"/>
      <c r="P54" s="788"/>
      <c r="Q54" s="788"/>
      <c r="R54" s="788"/>
      <c r="S54" s="788"/>
      <c r="T54" s="787"/>
      <c r="U54" s="41"/>
      <c r="V54" s="254"/>
      <c r="W54" s="44"/>
      <c r="X54" s="44"/>
      <c r="Y54" s="44"/>
      <c r="Z54" s="44"/>
      <c r="AA54" s="44"/>
      <c r="AB54" s="44"/>
      <c r="AC54" s="44"/>
      <c r="AD54" s="44"/>
      <c r="AE54" s="44"/>
      <c r="AF54" s="44"/>
      <c r="AG54" s="44"/>
      <c r="AH54" s="44"/>
      <c r="AI54" s="44"/>
      <c r="AJ54" s="44"/>
      <c r="AK54" s="44"/>
      <c r="AL54" s="44"/>
      <c r="AM54" s="44"/>
    </row>
    <row r="55" spans="1:39" ht="15">
      <c r="A55" s="963"/>
      <c r="B55" s="251" t="s">
        <v>1102</v>
      </c>
      <c r="C55" s="786">
        <v>684</v>
      </c>
      <c r="D55" s="786">
        <v>808</v>
      </c>
      <c r="E55" s="786">
        <v>3495</v>
      </c>
      <c r="F55" s="786">
        <v>731</v>
      </c>
      <c r="G55" s="786">
        <v>1358</v>
      </c>
      <c r="H55" s="786">
        <v>12252</v>
      </c>
      <c r="I55" s="786">
        <v>436234</v>
      </c>
      <c r="J55" s="786">
        <v>4787</v>
      </c>
      <c r="K55" s="786">
        <v>3727</v>
      </c>
      <c r="L55" s="786">
        <v>1180</v>
      </c>
      <c r="M55" s="786">
        <v>8657</v>
      </c>
      <c r="N55" s="786">
        <v>2451</v>
      </c>
      <c r="O55" s="786">
        <v>2242</v>
      </c>
      <c r="P55" s="786">
        <v>1371</v>
      </c>
      <c r="Q55" s="786">
        <v>111</v>
      </c>
      <c r="R55" s="786">
        <v>385</v>
      </c>
      <c r="S55" s="786">
        <v>76</v>
      </c>
      <c r="T55" s="786">
        <v>480549</v>
      </c>
      <c r="U55" s="327"/>
      <c r="V55" s="254"/>
      <c r="W55" s="41"/>
    </row>
    <row r="56" spans="1:39" ht="15">
      <c r="A56" s="963"/>
      <c r="B56" s="256" t="s">
        <v>1103</v>
      </c>
      <c r="C56" s="787">
        <v>601</v>
      </c>
      <c r="D56" s="787">
        <v>658</v>
      </c>
      <c r="E56" s="787">
        <v>3015</v>
      </c>
      <c r="F56" s="787">
        <v>638</v>
      </c>
      <c r="G56" s="787">
        <v>1051</v>
      </c>
      <c r="H56" s="787">
        <v>10650</v>
      </c>
      <c r="I56" s="787">
        <v>47332</v>
      </c>
      <c r="J56" s="787">
        <v>3840</v>
      </c>
      <c r="K56" s="787">
        <v>3016</v>
      </c>
      <c r="L56" s="787">
        <v>1032</v>
      </c>
      <c r="M56" s="787">
        <v>6819</v>
      </c>
      <c r="N56" s="787">
        <v>2050</v>
      </c>
      <c r="O56" s="787">
        <v>1921</v>
      </c>
      <c r="P56" s="787">
        <v>1274</v>
      </c>
      <c r="Q56" s="787">
        <v>89</v>
      </c>
      <c r="R56" s="787">
        <v>335</v>
      </c>
      <c r="S56" s="787">
        <v>69</v>
      </c>
      <c r="T56" s="787">
        <v>84390</v>
      </c>
      <c r="U56" s="41"/>
      <c r="V56" s="254"/>
      <c r="W56" s="41"/>
    </row>
    <row r="57" spans="1:39" ht="15">
      <c r="A57" s="963"/>
      <c r="B57" s="256" t="s">
        <v>1104</v>
      </c>
      <c r="C57" s="787">
        <v>10</v>
      </c>
      <c r="D57" s="787">
        <v>21</v>
      </c>
      <c r="E57" s="787">
        <v>226</v>
      </c>
      <c r="F57" s="787">
        <v>50</v>
      </c>
      <c r="G57" s="787">
        <v>109</v>
      </c>
      <c r="H57" s="787">
        <v>659</v>
      </c>
      <c r="I57" s="787">
        <v>7851</v>
      </c>
      <c r="J57" s="787">
        <v>256</v>
      </c>
      <c r="K57" s="787">
        <v>408</v>
      </c>
      <c r="L57" s="787">
        <v>50</v>
      </c>
      <c r="M57" s="787">
        <v>500</v>
      </c>
      <c r="N57" s="787">
        <v>266</v>
      </c>
      <c r="O57" s="787">
        <v>68</v>
      </c>
      <c r="P57" s="787">
        <v>47</v>
      </c>
      <c r="Q57" s="787">
        <v>0</v>
      </c>
      <c r="R57" s="787">
        <v>12</v>
      </c>
      <c r="S57" s="787">
        <v>0</v>
      </c>
      <c r="T57" s="787">
        <v>10533</v>
      </c>
      <c r="U57" s="41"/>
      <c r="V57" s="254"/>
      <c r="W57" s="41"/>
    </row>
    <row r="58" spans="1:39" ht="15">
      <c r="A58" s="963"/>
      <c r="B58" s="256" t="s">
        <v>1105</v>
      </c>
      <c r="C58" s="787">
        <v>0</v>
      </c>
      <c r="D58" s="787">
        <v>0</v>
      </c>
      <c r="E58" s="787">
        <v>10</v>
      </c>
      <c r="F58" s="787">
        <v>0</v>
      </c>
      <c r="G58" s="787">
        <v>22</v>
      </c>
      <c r="H58" s="787">
        <v>167</v>
      </c>
      <c r="I58" s="787">
        <v>25678</v>
      </c>
      <c r="J58" s="787">
        <v>393</v>
      </c>
      <c r="K58" s="787">
        <v>68</v>
      </c>
      <c r="L58" s="787">
        <v>0</v>
      </c>
      <c r="M58" s="787">
        <v>873</v>
      </c>
      <c r="N58" s="787">
        <v>0</v>
      </c>
      <c r="O58" s="787">
        <v>20</v>
      </c>
      <c r="P58" s="787">
        <v>0</v>
      </c>
      <c r="Q58" s="787">
        <v>14</v>
      </c>
      <c r="R58" s="787">
        <v>0</v>
      </c>
      <c r="S58" s="787">
        <v>0</v>
      </c>
      <c r="T58" s="787">
        <v>27245</v>
      </c>
      <c r="U58" s="41"/>
      <c r="V58" s="254"/>
      <c r="W58" s="41"/>
    </row>
    <row r="59" spans="1:39" ht="15">
      <c r="A59" s="963"/>
      <c r="B59" s="256" t="s">
        <v>1285</v>
      </c>
      <c r="C59" s="787">
        <v>0</v>
      </c>
      <c r="D59" s="787">
        <v>0</v>
      </c>
      <c r="E59" s="787">
        <v>0</v>
      </c>
      <c r="F59" s="787">
        <v>0</v>
      </c>
      <c r="G59" s="787">
        <v>0</v>
      </c>
      <c r="H59" s="787">
        <v>0</v>
      </c>
      <c r="I59" s="787">
        <v>352218</v>
      </c>
      <c r="J59" s="787">
        <v>1</v>
      </c>
      <c r="K59" s="787">
        <v>0</v>
      </c>
      <c r="L59" s="787">
        <v>5</v>
      </c>
      <c r="M59" s="787">
        <v>0</v>
      </c>
      <c r="N59" s="787">
        <v>0</v>
      </c>
      <c r="O59" s="787">
        <v>0</v>
      </c>
      <c r="P59" s="787">
        <v>0</v>
      </c>
      <c r="Q59" s="787">
        <v>0</v>
      </c>
      <c r="R59" s="787">
        <v>0</v>
      </c>
      <c r="S59" s="787">
        <v>0</v>
      </c>
      <c r="T59" s="787">
        <v>352224</v>
      </c>
      <c r="U59" s="41"/>
      <c r="V59" s="254"/>
      <c r="W59" s="41"/>
    </row>
    <row r="60" spans="1:39" ht="15">
      <c r="A60" s="963"/>
      <c r="B60" s="256" t="s">
        <v>1107</v>
      </c>
      <c r="C60" s="787">
        <v>38</v>
      </c>
      <c r="D60" s="787">
        <v>12</v>
      </c>
      <c r="E60" s="787">
        <v>133</v>
      </c>
      <c r="F60" s="787">
        <v>0</v>
      </c>
      <c r="G60" s="787">
        <v>3</v>
      </c>
      <c r="H60" s="787">
        <v>51</v>
      </c>
      <c r="I60" s="787">
        <v>1046</v>
      </c>
      <c r="J60" s="787">
        <v>69</v>
      </c>
      <c r="K60" s="787">
        <v>28</v>
      </c>
      <c r="L60" s="787">
        <v>0</v>
      </c>
      <c r="M60" s="787">
        <v>2</v>
      </c>
      <c r="N60" s="787">
        <v>0</v>
      </c>
      <c r="O60" s="787">
        <v>77</v>
      </c>
      <c r="P60" s="787">
        <v>0</v>
      </c>
      <c r="Q60" s="787">
        <v>0</v>
      </c>
      <c r="R60" s="787">
        <v>1</v>
      </c>
      <c r="S60" s="787">
        <v>1</v>
      </c>
      <c r="T60" s="787">
        <v>1461</v>
      </c>
      <c r="U60" s="41"/>
      <c r="V60" s="254"/>
    </row>
    <row r="61" spans="1:39" ht="15">
      <c r="A61" s="963"/>
      <c r="B61" s="256" t="s">
        <v>1108</v>
      </c>
      <c r="C61" s="787">
        <v>35</v>
      </c>
      <c r="D61" s="787">
        <v>117</v>
      </c>
      <c r="E61" s="787">
        <v>111</v>
      </c>
      <c r="F61" s="787">
        <v>43</v>
      </c>
      <c r="G61" s="787">
        <v>173</v>
      </c>
      <c r="H61" s="787">
        <v>725</v>
      </c>
      <c r="I61" s="787">
        <v>2109</v>
      </c>
      <c r="J61" s="787">
        <v>228</v>
      </c>
      <c r="K61" s="787">
        <v>207</v>
      </c>
      <c r="L61" s="787">
        <v>93</v>
      </c>
      <c r="M61" s="787">
        <v>463</v>
      </c>
      <c r="N61" s="787">
        <v>135</v>
      </c>
      <c r="O61" s="787">
        <v>156</v>
      </c>
      <c r="P61" s="787">
        <v>50</v>
      </c>
      <c r="Q61" s="787">
        <v>8</v>
      </c>
      <c r="R61" s="787">
        <v>37</v>
      </c>
      <c r="S61" s="787">
        <v>6</v>
      </c>
      <c r="T61" s="787">
        <v>4696</v>
      </c>
      <c r="U61" s="41"/>
      <c r="V61" s="254"/>
      <c r="W61" s="41"/>
    </row>
    <row r="62" spans="1:39" ht="6" customHeight="1">
      <c r="A62" s="963"/>
      <c r="B62" s="256"/>
      <c r="C62" s="788"/>
      <c r="D62" s="788"/>
      <c r="E62" s="788"/>
      <c r="F62" s="788"/>
      <c r="G62" s="788"/>
      <c r="H62" s="788"/>
      <c r="I62" s="788"/>
      <c r="J62" s="788"/>
      <c r="K62" s="788"/>
      <c r="L62" s="788"/>
      <c r="M62" s="788"/>
      <c r="N62" s="788"/>
      <c r="O62" s="788"/>
      <c r="P62" s="788"/>
      <c r="Q62" s="788"/>
      <c r="R62" s="788"/>
      <c r="S62" s="788"/>
      <c r="T62" s="787"/>
      <c r="U62" s="41"/>
      <c r="V62" s="254"/>
      <c r="W62" s="41"/>
    </row>
    <row r="63" spans="1:39" ht="15">
      <c r="A63" s="963"/>
      <c r="B63" s="251" t="s">
        <v>1109</v>
      </c>
      <c r="C63" s="786">
        <v>3353</v>
      </c>
      <c r="D63" s="786">
        <v>4753</v>
      </c>
      <c r="E63" s="786">
        <v>7825</v>
      </c>
      <c r="F63" s="786">
        <v>3251</v>
      </c>
      <c r="G63" s="786">
        <v>14655</v>
      </c>
      <c r="H63" s="786">
        <v>54304</v>
      </c>
      <c r="I63" s="786">
        <v>296177</v>
      </c>
      <c r="J63" s="786">
        <v>14975</v>
      </c>
      <c r="K63" s="786">
        <v>27802</v>
      </c>
      <c r="L63" s="786">
        <v>16320</v>
      </c>
      <c r="M63" s="786">
        <v>35620</v>
      </c>
      <c r="N63" s="786">
        <v>6784</v>
      </c>
      <c r="O63" s="786">
        <v>12522</v>
      </c>
      <c r="P63" s="786">
        <v>7592</v>
      </c>
      <c r="Q63" s="786">
        <v>930</v>
      </c>
      <c r="R63" s="786">
        <v>3701</v>
      </c>
      <c r="S63" s="786">
        <v>1231</v>
      </c>
      <c r="T63" s="786">
        <v>511795</v>
      </c>
      <c r="U63" s="327"/>
      <c r="V63" s="254"/>
      <c r="W63" s="41"/>
    </row>
    <row r="64" spans="1:39" ht="15">
      <c r="A64" s="963"/>
      <c r="B64" s="256" t="s">
        <v>1110</v>
      </c>
      <c r="C64" s="787">
        <v>39</v>
      </c>
      <c r="D64" s="787">
        <v>22</v>
      </c>
      <c r="E64" s="787">
        <v>160</v>
      </c>
      <c r="F64" s="787">
        <v>1</v>
      </c>
      <c r="G64" s="787">
        <v>23</v>
      </c>
      <c r="H64" s="787">
        <v>243</v>
      </c>
      <c r="I64" s="787">
        <v>1216</v>
      </c>
      <c r="J64" s="787">
        <v>16</v>
      </c>
      <c r="K64" s="787">
        <v>106</v>
      </c>
      <c r="L64" s="787">
        <v>87</v>
      </c>
      <c r="M64" s="787">
        <v>594</v>
      </c>
      <c r="N64" s="787">
        <v>1</v>
      </c>
      <c r="O64" s="787">
        <v>49</v>
      </c>
      <c r="P64" s="787">
        <v>2</v>
      </c>
      <c r="Q64" s="787">
        <v>0</v>
      </c>
      <c r="R64" s="787">
        <v>11</v>
      </c>
      <c r="S64" s="787">
        <v>3</v>
      </c>
      <c r="T64" s="787">
        <v>2573</v>
      </c>
      <c r="U64" s="41"/>
      <c r="V64" s="254"/>
      <c r="W64" s="41"/>
    </row>
    <row r="65" spans="1:23" ht="15">
      <c r="A65" s="963"/>
      <c r="B65" s="256" t="s">
        <v>1248</v>
      </c>
      <c r="C65" s="787">
        <v>1744</v>
      </c>
      <c r="D65" s="787">
        <v>1290</v>
      </c>
      <c r="E65" s="787">
        <v>2312</v>
      </c>
      <c r="F65" s="787">
        <v>1035</v>
      </c>
      <c r="G65" s="787">
        <v>6789</v>
      </c>
      <c r="H65" s="787">
        <v>32543</v>
      </c>
      <c r="I65" s="787">
        <v>112149</v>
      </c>
      <c r="J65" s="787">
        <v>6011</v>
      </c>
      <c r="K65" s="787">
        <v>19965</v>
      </c>
      <c r="L65" s="787">
        <v>8261</v>
      </c>
      <c r="M65" s="787">
        <v>19991</v>
      </c>
      <c r="N65" s="787">
        <v>2817</v>
      </c>
      <c r="O65" s="787">
        <v>6567</v>
      </c>
      <c r="P65" s="787">
        <v>5008</v>
      </c>
      <c r="Q65" s="787">
        <v>374</v>
      </c>
      <c r="R65" s="787">
        <v>2154</v>
      </c>
      <c r="S65" s="787">
        <v>154</v>
      </c>
      <c r="T65" s="787">
        <v>229164</v>
      </c>
      <c r="U65" s="41"/>
      <c r="V65" s="254"/>
      <c r="W65" s="41"/>
    </row>
    <row r="66" spans="1:23" ht="15">
      <c r="A66" s="963"/>
      <c r="B66" s="256" t="s">
        <v>1249</v>
      </c>
      <c r="C66" s="787">
        <v>0</v>
      </c>
      <c r="D66" s="787">
        <v>0</v>
      </c>
      <c r="E66" s="787">
        <v>0</v>
      </c>
      <c r="F66" s="787">
        <v>4</v>
      </c>
      <c r="G66" s="787">
        <v>0</v>
      </c>
      <c r="H66" s="787">
        <v>0</v>
      </c>
      <c r="I66" s="787">
        <v>1</v>
      </c>
      <c r="J66" s="787">
        <v>0</v>
      </c>
      <c r="K66" s="787">
        <v>0</v>
      </c>
      <c r="L66" s="787">
        <v>0</v>
      </c>
      <c r="M66" s="787">
        <v>0</v>
      </c>
      <c r="N66" s="787">
        <v>0</v>
      </c>
      <c r="O66" s="787">
        <v>0</v>
      </c>
      <c r="P66" s="787">
        <v>0</v>
      </c>
      <c r="Q66" s="787">
        <v>20</v>
      </c>
      <c r="R66" s="787">
        <v>0</v>
      </c>
      <c r="S66" s="787">
        <v>0</v>
      </c>
      <c r="T66" s="787">
        <v>25</v>
      </c>
      <c r="U66" s="41"/>
      <c r="V66" s="254"/>
      <c r="W66" s="41"/>
    </row>
    <row r="67" spans="1:23" ht="15">
      <c r="A67" s="963"/>
      <c r="B67" s="256" t="s">
        <v>1113</v>
      </c>
      <c r="C67" s="787">
        <v>0</v>
      </c>
      <c r="D67" s="787">
        <v>10</v>
      </c>
      <c r="E67" s="787">
        <v>16</v>
      </c>
      <c r="F67" s="787">
        <v>0</v>
      </c>
      <c r="G67" s="787">
        <v>0</v>
      </c>
      <c r="H67" s="787">
        <v>9</v>
      </c>
      <c r="I67" s="787">
        <v>26</v>
      </c>
      <c r="J67" s="787">
        <v>3</v>
      </c>
      <c r="K67" s="787">
        <v>1</v>
      </c>
      <c r="L67" s="787">
        <v>0</v>
      </c>
      <c r="M67" s="787">
        <v>1</v>
      </c>
      <c r="N67" s="787">
        <v>0</v>
      </c>
      <c r="O67" s="787">
        <v>2</v>
      </c>
      <c r="P67" s="787">
        <v>0</v>
      </c>
      <c r="Q67" s="787">
        <v>0</v>
      </c>
      <c r="R67" s="787">
        <v>0</v>
      </c>
      <c r="S67" s="787">
        <v>0</v>
      </c>
      <c r="T67" s="787">
        <v>68</v>
      </c>
      <c r="U67" s="41"/>
      <c r="V67" s="254"/>
      <c r="W67" s="41"/>
    </row>
    <row r="68" spans="1:23" ht="15">
      <c r="A68" s="963"/>
      <c r="B68" s="256" t="s">
        <v>1286</v>
      </c>
      <c r="C68" s="787">
        <v>3</v>
      </c>
      <c r="D68" s="787">
        <v>11</v>
      </c>
      <c r="E68" s="787">
        <v>5</v>
      </c>
      <c r="F68" s="787">
        <v>0</v>
      </c>
      <c r="G68" s="787">
        <v>20</v>
      </c>
      <c r="H68" s="787">
        <v>84</v>
      </c>
      <c r="I68" s="787">
        <v>455</v>
      </c>
      <c r="J68" s="787">
        <v>32</v>
      </c>
      <c r="K68" s="787">
        <v>112</v>
      </c>
      <c r="L68" s="787">
        <v>0</v>
      </c>
      <c r="M68" s="787">
        <v>47</v>
      </c>
      <c r="N68" s="787">
        <v>0</v>
      </c>
      <c r="O68" s="787">
        <v>0</v>
      </c>
      <c r="P68" s="787">
        <v>0</v>
      </c>
      <c r="Q68" s="787">
        <v>2</v>
      </c>
      <c r="R68" s="787">
        <v>0</v>
      </c>
      <c r="S68" s="787">
        <v>0</v>
      </c>
      <c r="T68" s="787">
        <v>771</v>
      </c>
      <c r="U68" s="41"/>
      <c r="V68" s="254"/>
      <c r="W68" s="41"/>
    </row>
    <row r="69" spans="1:23" ht="15">
      <c r="A69" s="963"/>
      <c r="B69" s="256" t="s">
        <v>1115</v>
      </c>
      <c r="C69" s="787">
        <v>1330</v>
      </c>
      <c r="D69" s="787">
        <v>1604</v>
      </c>
      <c r="E69" s="787">
        <v>3498</v>
      </c>
      <c r="F69" s="787">
        <v>1519</v>
      </c>
      <c r="G69" s="787">
        <v>5657</v>
      </c>
      <c r="H69" s="787">
        <v>14424</v>
      </c>
      <c r="I69" s="787">
        <v>53343</v>
      </c>
      <c r="J69" s="787">
        <v>5470</v>
      </c>
      <c r="K69" s="787">
        <v>4810</v>
      </c>
      <c r="L69" s="787">
        <v>2834</v>
      </c>
      <c r="M69" s="787">
        <v>9156</v>
      </c>
      <c r="N69" s="787">
        <v>2897</v>
      </c>
      <c r="O69" s="787">
        <v>4457</v>
      </c>
      <c r="P69" s="787">
        <v>2012</v>
      </c>
      <c r="Q69" s="787">
        <v>346</v>
      </c>
      <c r="R69" s="787">
        <v>953</v>
      </c>
      <c r="S69" s="787">
        <v>203</v>
      </c>
      <c r="T69" s="787">
        <v>114513</v>
      </c>
      <c r="U69" s="41"/>
      <c r="V69" s="254"/>
      <c r="W69" s="41"/>
    </row>
    <row r="70" spans="1:23" ht="15">
      <c r="A70" s="963"/>
      <c r="B70" s="256" t="s">
        <v>1117</v>
      </c>
      <c r="C70" s="787">
        <v>237</v>
      </c>
      <c r="D70" s="787">
        <v>1816</v>
      </c>
      <c r="E70" s="787">
        <v>1431</v>
      </c>
      <c r="F70" s="787">
        <v>595</v>
      </c>
      <c r="G70" s="787">
        <v>2162</v>
      </c>
      <c r="H70" s="787">
        <v>6870</v>
      </c>
      <c r="I70" s="787">
        <v>72906</v>
      </c>
      <c r="J70" s="787">
        <v>3443</v>
      </c>
      <c r="K70" s="787">
        <v>2668</v>
      </c>
      <c r="L70" s="787">
        <v>5131</v>
      </c>
      <c r="M70" s="787">
        <v>5474</v>
      </c>
      <c r="N70" s="787">
        <v>873</v>
      </c>
      <c r="O70" s="787">
        <v>1447</v>
      </c>
      <c r="P70" s="787">
        <v>570</v>
      </c>
      <c r="Q70" s="787">
        <v>188</v>
      </c>
      <c r="R70" s="787">
        <v>583</v>
      </c>
      <c r="S70" s="787">
        <v>94</v>
      </c>
      <c r="T70" s="787">
        <v>106488</v>
      </c>
      <c r="U70" s="41"/>
      <c r="V70" s="254"/>
      <c r="W70" s="41"/>
    </row>
    <row r="71" spans="1:23" ht="15">
      <c r="A71" s="963"/>
      <c r="B71" s="256" t="s">
        <v>1116</v>
      </c>
      <c r="C71" s="787">
        <v>0</v>
      </c>
      <c r="D71" s="787">
        <v>0</v>
      </c>
      <c r="E71" s="787">
        <v>403</v>
      </c>
      <c r="F71" s="787">
        <v>97</v>
      </c>
      <c r="G71" s="787">
        <v>4</v>
      </c>
      <c r="H71" s="787">
        <v>131</v>
      </c>
      <c r="I71" s="787">
        <v>56081</v>
      </c>
      <c r="J71" s="787">
        <v>0</v>
      </c>
      <c r="K71" s="787">
        <v>140</v>
      </c>
      <c r="L71" s="787">
        <v>7</v>
      </c>
      <c r="M71" s="787">
        <v>357</v>
      </c>
      <c r="N71" s="787">
        <v>196</v>
      </c>
      <c r="O71" s="787">
        <v>0</v>
      </c>
      <c r="P71" s="787">
        <v>0</v>
      </c>
      <c r="Q71" s="787">
        <v>0</v>
      </c>
      <c r="R71" s="787">
        <v>0</v>
      </c>
      <c r="S71" s="787">
        <v>777</v>
      </c>
      <c r="T71" s="787">
        <v>58193</v>
      </c>
      <c r="U71" s="41"/>
      <c r="V71" s="254"/>
    </row>
    <row r="72" spans="1:23">
      <c r="A72" s="456"/>
      <c r="B72" s="373"/>
      <c r="C72" s="789"/>
      <c r="D72" s="789"/>
      <c r="E72" s="789"/>
      <c r="F72" s="789"/>
      <c r="G72" s="789"/>
      <c r="H72" s="789"/>
      <c r="I72" s="789"/>
      <c r="J72" s="789"/>
      <c r="K72" s="789"/>
      <c r="L72" s="789"/>
      <c r="M72" s="789"/>
      <c r="N72" s="789"/>
      <c r="O72" s="789"/>
      <c r="P72" s="789"/>
      <c r="Q72" s="789"/>
      <c r="R72" s="789"/>
      <c r="S72" s="789"/>
      <c r="T72" s="789"/>
      <c r="U72" s="41"/>
    </row>
    <row r="73" spans="1:23" ht="15">
      <c r="A73" s="439"/>
      <c r="B73" s="295" t="s">
        <v>26</v>
      </c>
      <c r="C73" s="786">
        <v>336962</v>
      </c>
      <c r="D73" s="786">
        <v>489646</v>
      </c>
      <c r="E73" s="786">
        <v>1186872</v>
      </c>
      <c r="F73" s="786">
        <v>401254</v>
      </c>
      <c r="G73" s="786">
        <v>1366349</v>
      </c>
      <c r="H73" s="786">
        <v>3914373</v>
      </c>
      <c r="I73" s="786">
        <v>23038979</v>
      </c>
      <c r="J73" s="786">
        <v>1640570</v>
      </c>
      <c r="K73" s="786">
        <v>1630916</v>
      </c>
      <c r="L73" s="786">
        <v>626601</v>
      </c>
      <c r="M73" s="786">
        <v>2416194</v>
      </c>
      <c r="N73" s="786">
        <v>976403</v>
      </c>
      <c r="O73" s="786">
        <v>1128627</v>
      </c>
      <c r="P73" s="786">
        <v>520364</v>
      </c>
      <c r="Q73" s="786">
        <v>73383</v>
      </c>
      <c r="R73" s="786">
        <v>250068</v>
      </c>
      <c r="S73" s="786">
        <v>181532</v>
      </c>
      <c r="T73" s="786">
        <v>40179093</v>
      </c>
      <c r="U73" s="41"/>
      <c r="V73" s="457"/>
    </row>
    <row r="75" spans="1:23" ht="15">
      <c r="A75" s="881" t="s">
        <v>1328</v>
      </c>
      <c r="B75" s="881"/>
      <c r="C75" s="881"/>
      <c r="D75" s="881"/>
      <c r="E75" s="881"/>
      <c r="F75" s="881"/>
      <c r="G75" s="881"/>
      <c r="H75" s="881"/>
      <c r="I75" s="881"/>
      <c r="J75" s="881"/>
      <c r="K75" s="881"/>
      <c r="L75" s="881"/>
      <c r="M75" s="881"/>
      <c r="N75" s="881"/>
      <c r="O75" s="881"/>
      <c r="P75" s="881"/>
      <c r="Q75" s="881"/>
      <c r="R75" s="881"/>
      <c r="S75" s="881"/>
      <c r="T75" s="881"/>
    </row>
    <row r="76" spans="1:23">
      <c r="A76" s="912" t="s">
        <v>1293</v>
      </c>
      <c r="B76" s="912"/>
      <c r="C76" s="912"/>
      <c r="D76" s="912"/>
      <c r="E76" s="912"/>
      <c r="F76" s="912"/>
      <c r="G76" s="912"/>
      <c r="H76" s="912"/>
      <c r="I76" s="912"/>
      <c r="J76" s="912"/>
      <c r="K76" s="912"/>
      <c r="L76" s="912"/>
      <c r="M76" s="912"/>
      <c r="N76" s="912"/>
      <c r="O76" s="912"/>
      <c r="P76" s="912"/>
      <c r="Q76" s="912"/>
      <c r="R76" s="912"/>
      <c r="S76" s="912"/>
      <c r="T76" s="912"/>
    </row>
    <row r="77" spans="1:23">
      <c r="A77" s="913" t="s">
        <v>1239</v>
      </c>
      <c r="B77" s="913"/>
      <c r="C77" s="913"/>
      <c r="D77" s="913"/>
      <c r="E77" s="913"/>
      <c r="F77" s="913"/>
      <c r="G77" s="913"/>
      <c r="H77" s="913"/>
      <c r="I77" s="913"/>
      <c r="J77" s="913"/>
      <c r="K77" s="913"/>
      <c r="L77" s="913"/>
      <c r="M77" s="913"/>
      <c r="N77" s="913"/>
      <c r="O77" s="913"/>
      <c r="P77" s="913"/>
      <c r="Q77" s="913"/>
      <c r="R77" s="913"/>
      <c r="S77" s="913"/>
      <c r="T77" s="913"/>
    </row>
    <row r="78" spans="1:23">
      <c r="A78" s="912" t="s">
        <v>1609</v>
      </c>
      <c r="B78" s="912"/>
      <c r="C78" s="912"/>
      <c r="D78" s="912"/>
      <c r="E78" s="912"/>
      <c r="F78" s="912"/>
      <c r="G78" s="912"/>
      <c r="H78" s="912"/>
      <c r="I78" s="912"/>
      <c r="J78" s="912"/>
      <c r="K78" s="912"/>
      <c r="L78" s="912"/>
      <c r="M78" s="912"/>
      <c r="N78" s="912"/>
      <c r="O78" s="912"/>
      <c r="P78" s="912"/>
      <c r="Q78" s="912"/>
      <c r="R78" s="912"/>
      <c r="S78" s="912"/>
      <c r="T78" s="912"/>
    </row>
    <row r="79" spans="1:23">
      <c r="A79" s="953" t="s">
        <v>1131</v>
      </c>
      <c r="B79" s="953"/>
      <c r="C79" s="953"/>
      <c r="D79" s="953"/>
      <c r="E79" s="953"/>
      <c r="F79" s="953"/>
      <c r="G79" s="953"/>
      <c r="H79" s="953"/>
      <c r="I79" s="953"/>
      <c r="J79" s="953"/>
      <c r="K79" s="953"/>
      <c r="L79" s="953"/>
      <c r="M79" s="953"/>
      <c r="N79" s="953"/>
      <c r="O79" s="953"/>
      <c r="P79" s="953"/>
      <c r="Q79" s="953"/>
      <c r="R79" s="953"/>
      <c r="S79" s="953"/>
      <c r="T79" s="953"/>
    </row>
    <row r="80" spans="1:23" ht="15" thickBot="1">
      <c r="A80" s="144"/>
      <c r="B80" s="144"/>
      <c r="C80" s="464"/>
      <c r="D80" s="464"/>
      <c r="E80" s="464"/>
      <c r="F80" s="464"/>
      <c r="G80" s="464"/>
      <c r="H80" s="464"/>
      <c r="I80" s="464"/>
      <c r="J80" s="464"/>
      <c r="K80" s="464"/>
      <c r="L80" s="464"/>
      <c r="M80" s="464"/>
      <c r="N80" s="464"/>
      <c r="O80" s="464"/>
      <c r="P80" s="464"/>
      <c r="Q80" s="464"/>
      <c r="R80" s="464"/>
      <c r="S80" s="464"/>
      <c r="T80" s="144"/>
    </row>
    <row r="81" spans="1:42">
      <c r="A81" s="959" t="s">
        <v>1240</v>
      </c>
      <c r="B81" s="959" t="s">
        <v>1252</v>
      </c>
      <c r="C81" s="961" t="s">
        <v>1362</v>
      </c>
      <c r="D81" s="961"/>
      <c r="E81" s="961"/>
      <c r="F81" s="961"/>
      <c r="G81" s="961"/>
      <c r="H81" s="961"/>
      <c r="I81" s="961"/>
      <c r="J81" s="961"/>
      <c r="K81" s="961"/>
      <c r="L81" s="961"/>
      <c r="M81" s="961"/>
      <c r="N81" s="961"/>
      <c r="O81" s="961"/>
      <c r="P81" s="961"/>
      <c r="Q81" s="961"/>
      <c r="R81" s="961"/>
      <c r="S81" s="961"/>
      <c r="T81" s="959" t="s">
        <v>108</v>
      </c>
      <c r="V81" s="44"/>
      <c r="W81" s="41"/>
    </row>
    <row r="82" spans="1:42" ht="25.5">
      <c r="A82" s="960"/>
      <c r="B82" s="960"/>
      <c r="C82" s="462" t="s">
        <v>877</v>
      </c>
      <c r="D82" s="462" t="s">
        <v>878</v>
      </c>
      <c r="E82" s="462" t="s">
        <v>487</v>
      </c>
      <c r="F82" s="462" t="s">
        <v>497</v>
      </c>
      <c r="G82" s="462" t="s">
        <v>508</v>
      </c>
      <c r="H82" s="462" t="s">
        <v>879</v>
      </c>
      <c r="I82" s="462" t="s">
        <v>789</v>
      </c>
      <c r="J82" s="462" t="s">
        <v>1289</v>
      </c>
      <c r="K82" s="462" t="s">
        <v>599</v>
      </c>
      <c r="L82" s="462" t="s">
        <v>1610</v>
      </c>
      <c r="M82" s="462" t="s">
        <v>1290</v>
      </c>
      <c r="N82" s="462" t="s">
        <v>686</v>
      </c>
      <c r="O82" s="462" t="s">
        <v>754</v>
      </c>
      <c r="P82" s="462" t="s">
        <v>721</v>
      </c>
      <c r="Q82" s="462" t="s">
        <v>1291</v>
      </c>
      <c r="R82" s="462" t="s">
        <v>1292</v>
      </c>
      <c r="S82" s="462" t="s">
        <v>100</v>
      </c>
      <c r="T82" s="960"/>
      <c r="V82" s="44"/>
      <c r="W82" s="41"/>
    </row>
    <row r="83" spans="1:42" ht="15" customHeight="1">
      <c r="A83" s="962" t="s">
        <v>7</v>
      </c>
      <c r="B83" s="251" t="s">
        <v>1059</v>
      </c>
      <c r="C83" s="790">
        <v>1068224.3600000001</v>
      </c>
      <c r="D83" s="790">
        <v>1722666.15</v>
      </c>
      <c r="E83" s="790">
        <v>3467963.13</v>
      </c>
      <c r="F83" s="790">
        <v>899809.74</v>
      </c>
      <c r="G83" s="790">
        <v>5235918.43</v>
      </c>
      <c r="H83" s="790">
        <v>15479627.359999999</v>
      </c>
      <c r="I83" s="790">
        <v>94201305.390000001</v>
      </c>
      <c r="J83" s="790">
        <v>6118393.1799999997</v>
      </c>
      <c r="K83" s="790">
        <v>4364463.0999999996</v>
      </c>
      <c r="L83" s="790">
        <v>1942000.36</v>
      </c>
      <c r="M83" s="790">
        <v>9407644.7400000002</v>
      </c>
      <c r="N83" s="790">
        <v>3397883.53</v>
      </c>
      <c r="O83" s="790">
        <v>4210911.92</v>
      </c>
      <c r="P83" s="790">
        <v>2078677.6</v>
      </c>
      <c r="Q83" s="790">
        <v>186176.3</v>
      </c>
      <c r="R83" s="790">
        <v>959081.04</v>
      </c>
      <c r="S83" s="790">
        <v>248915.63</v>
      </c>
      <c r="T83" s="790">
        <v>154989661.96000001</v>
      </c>
      <c r="U83" s="327"/>
      <c r="V83" s="254"/>
      <c r="W83" s="254"/>
      <c r="X83" s="254"/>
      <c r="Y83" s="254"/>
      <c r="Z83" s="254"/>
      <c r="AA83" s="254"/>
      <c r="AB83" s="254"/>
      <c r="AC83" s="254"/>
      <c r="AD83" s="254"/>
      <c r="AE83" s="254"/>
      <c r="AF83" s="254"/>
      <c r="AG83" s="254"/>
      <c r="AH83" s="254"/>
      <c r="AI83" s="254"/>
      <c r="AJ83" s="254"/>
      <c r="AK83" s="254"/>
      <c r="AL83" s="254"/>
      <c r="AM83" s="254"/>
      <c r="AN83" s="254"/>
      <c r="AO83" s="254"/>
      <c r="AP83" s="254"/>
    </row>
    <row r="84" spans="1:42" ht="15">
      <c r="A84" s="963"/>
      <c r="B84" s="256" t="s">
        <v>1060</v>
      </c>
      <c r="C84" s="787">
        <v>1062747.98</v>
      </c>
      <c r="D84" s="787">
        <v>1715833.82</v>
      </c>
      <c r="E84" s="787">
        <v>3445719.37</v>
      </c>
      <c r="F84" s="787">
        <v>897618.98</v>
      </c>
      <c r="G84" s="787">
        <v>5229491.76</v>
      </c>
      <c r="H84" s="787">
        <v>15334571.15</v>
      </c>
      <c r="I84" s="787">
        <v>93668537.030000001</v>
      </c>
      <c r="J84" s="787">
        <v>6086831.1699999999</v>
      </c>
      <c r="K84" s="787">
        <v>4342310.13</v>
      </c>
      <c r="L84" s="787">
        <v>1929644.88</v>
      </c>
      <c r="M84" s="787">
        <v>9342396.7200000007</v>
      </c>
      <c r="N84" s="787">
        <v>3384180.92</v>
      </c>
      <c r="O84" s="787">
        <v>4196790.9000000004</v>
      </c>
      <c r="P84" s="787">
        <v>2068242.22</v>
      </c>
      <c r="Q84" s="787">
        <v>185832.44</v>
      </c>
      <c r="R84" s="787">
        <v>953294.13</v>
      </c>
      <c r="S84" s="787">
        <v>247000.13</v>
      </c>
      <c r="T84" s="788">
        <v>154091043.72999999</v>
      </c>
      <c r="U84" s="41"/>
      <c r="V84" s="254"/>
      <c r="W84" s="44"/>
      <c r="X84" s="44"/>
      <c r="Y84" s="44"/>
      <c r="Z84" s="44"/>
      <c r="AA84" s="44"/>
      <c r="AB84" s="44"/>
      <c r="AC84" s="44"/>
      <c r="AD84" s="44"/>
      <c r="AE84" s="44"/>
      <c r="AF84" s="44"/>
      <c r="AG84" s="44"/>
      <c r="AH84" s="44"/>
      <c r="AI84" s="44"/>
      <c r="AJ84" s="44"/>
      <c r="AK84" s="44"/>
      <c r="AL84" s="44"/>
      <c r="AM84" s="44"/>
      <c r="AN84" s="44"/>
      <c r="AO84" s="44"/>
      <c r="AP84" s="44"/>
    </row>
    <row r="85" spans="1:42" ht="15">
      <c r="A85" s="963"/>
      <c r="B85" s="256" t="s">
        <v>1061</v>
      </c>
      <c r="C85" s="787">
        <v>416.1</v>
      </c>
      <c r="D85" s="787">
        <v>639.41</v>
      </c>
      <c r="E85" s="787">
        <v>693.34</v>
      </c>
      <c r="F85" s="787">
        <v>222.77</v>
      </c>
      <c r="G85" s="787">
        <v>3901.15</v>
      </c>
      <c r="H85" s="787">
        <v>32185.9</v>
      </c>
      <c r="I85" s="787">
        <v>186926.48</v>
      </c>
      <c r="J85" s="787">
        <v>3525.46</v>
      </c>
      <c r="K85" s="787">
        <v>5324.57</v>
      </c>
      <c r="L85" s="787">
        <v>5645.73</v>
      </c>
      <c r="M85" s="787">
        <v>10948.75</v>
      </c>
      <c r="N85" s="787">
        <v>7564.34</v>
      </c>
      <c r="O85" s="787">
        <v>4003</v>
      </c>
      <c r="P85" s="787">
        <v>6004.17</v>
      </c>
      <c r="Q85" s="787">
        <v>42.64</v>
      </c>
      <c r="R85" s="787">
        <v>5365.82</v>
      </c>
      <c r="S85" s="787">
        <v>1247.75</v>
      </c>
      <c r="T85" s="788">
        <v>274657.38</v>
      </c>
      <c r="U85" s="41"/>
      <c r="V85" s="254"/>
      <c r="W85" s="44"/>
      <c r="X85" s="44"/>
      <c r="Y85" s="44"/>
      <c r="Z85" s="44"/>
      <c r="AA85" s="44"/>
      <c r="AB85" s="44"/>
      <c r="AC85" s="44"/>
      <c r="AD85" s="44"/>
      <c r="AE85" s="44"/>
      <c r="AF85" s="44"/>
      <c r="AG85" s="44"/>
      <c r="AH85" s="44"/>
      <c r="AI85" s="44"/>
      <c r="AJ85" s="44"/>
      <c r="AK85" s="44"/>
      <c r="AL85" s="44"/>
      <c r="AM85" s="44"/>
      <c r="AN85" s="44"/>
      <c r="AO85" s="44"/>
      <c r="AP85" s="44"/>
    </row>
    <row r="86" spans="1:42" ht="15">
      <c r="A86" s="963"/>
      <c r="B86" s="256" t="s">
        <v>1062</v>
      </c>
      <c r="C86" s="787">
        <v>5060.28</v>
      </c>
      <c r="D86" s="787">
        <v>6192.92</v>
      </c>
      <c r="E86" s="787">
        <v>21550.42</v>
      </c>
      <c r="F86" s="787">
        <v>1967.99</v>
      </c>
      <c r="G86" s="787">
        <v>2525.52</v>
      </c>
      <c r="H86" s="787">
        <v>112870.31</v>
      </c>
      <c r="I86" s="787">
        <v>345841.88</v>
      </c>
      <c r="J86" s="787">
        <v>28036.55</v>
      </c>
      <c r="K86" s="787">
        <v>16828.400000000001</v>
      </c>
      <c r="L86" s="787">
        <v>6709.75</v>
      </c>
      <c r="M86" s="787">
        <v>54299.27</v>
      </c>
      <c r="N86" s="787">
        <v>6138.27</v>
      </c>
      <c r="O86" s="787">
        <v>10118.02</v>
      </c>
      <c r="P86" s="787">
        <v>4431.21</v>
      </c>
      <c r="Q86" s="787">
        <v>301.22000000000003</v>
      </c>
      <c r="R86" s="787">
        <v>421.09</v>
      </c>
      <c r="S86" s="787">
        <v>667.75</v>
      </c>
      <c r="T86" s="788">
        <v>623960.85</v>
      </c>
      <c r="U86" s="41"/>
      <c r="V86" s="254"/>
      <c r="W86" s="44"/>
      <c r="X86" s="44"/>
      <c r="Y86" s="44"/>
      <c r="Z86" s="44"/>
      <c r="AA86" s="44"/>
      <c r="AB86" s="44"/>
      <c r="AC86" s="44"/>
      <c r="AD86" s="44"/>
      <c r="AE86" s="44"/>
      <c r="AF86" s="44"/>
      <c r="AG86" s="44"/>
      <c r="AH86" s="44"/>
      <c r="AI86" s="44"/>
      <c r="AJ86" s="44"/>
      <c r="AK86" s="44"/>
      <c r="AL86" s="44"/>
      <c r="AM86" s="44"/>
      <c r="AN86" s="44"/>
      <c r="AO86" s="44"/>
      <c r="AP86" s="44"/>
    </row>
    <row r="87" spans="1:42" ht="6" customHeight="1">
      <c r="A87" s="963"/>
      <c r="B87" s="256"/>
      <c r="C87" s="788"/>
      <c r="D87" s="788"/>
      <c r="E87" s="788"/>
      <c r="F87" s="788"/>
      <c r="G87" s="788"/>
      <c r="H87" s="788"/>
      <c r="I87" s="788"/>
      <c r="J87" s="788"/>
      <c r="K87" s="788"/>
      <c r="L87" s="788"/>
      <c r="M87" s="788"/>
      <c r="N87" s="788"/>
      <c r="O87" s="788"/>
      <c r="P87" s="788"/>
      <c r="Q87" s="788"/>
      <c r="R87" s="788"/>
      <c r="S87" s="788"/>
      <c r="T87" s="788"/>
      <c r="U87" s="41"/>
      <c r="V87" s="254"/>
      <c r="W87" s="44"/>
      <c r="X87" s="44"/>
      <c r="Y87" s="44"/>
      <c r="Z87" s="44"/>
      <c r="AA87" s="44"/>
      <c r="AB87" s="44"/>
      <c r="AC87" s="44"/>
      <c r="AD87" s="44"/>
      <c r="AE87" s="44"/>
      <c r="AF87" s="44"/>
      <c r="AG87" s="44"/>
      <c r="AH87" s="44"/>
      <c r="AI87" s="44"/>
      <c r="AJ87" s="44"/>
      <c r="AK87" s="44"/>
      <c r="AL87" s="44"/>
      <c r="AM87" s="44"/>
      <c r="AN87" s="44"/>
      <c r="AO87" s="44"/>
      <c r="AP87" s="44"/>
    </row>
    <row r="88" spans="1:42" ht="15">
      <c r="A88" s="963"/>
      <c r="B88" s="251" t="s">
        <v>1063</v>
      </c>
      <c r="C88" s="790">
        <v>1626919.43</v>
      </c>
      <c r="D88" s="790">
        <v>2224705.7400000002</v>
      </c>
      <c r="E88" s="790">
        <v>6462515.3899999997</v>
      </c>
      <c r="F88" s="790">
        <v>2275592.0699999998</v>
      </c>
      <c r="G88" s="790">
        <v>7210606.2800000003</v>
      </c>
      <c r="H88" s="790">
        <v>20283537.440000001</v>
      </c>
      <c r="I88" s="790">
        <v>94493321.510000005</v>
      </c>
      <c r="J88" s="790">
        <v>9794550.8300000001</v>
      </c>
      <c r="K88" s="790">
        <v>8809289.5899999999</v>
      </c>
      <c r="L88" s="790">
        <v>3443103.25</v>
      </c>
      <c r="M88" s="790">
        <v>13898976.060000001</v>
      </c>
      <c r="N88" s="790">
        <v>5639953</v>
      </c>
      <c r="O88" s="790">
        <v>6249369.3899999997</v>
      </c>
      <c r="P88" s="790">
        <v>2394958.21</v>
      </c>
      <c r="Q88" s="790">
        <v>328575.59000000003</v>
      </c>
      <c r="R88" s="790">
        <v>1304444.69</v>
      </c>
      <c r="S88" s="790">
        <v>231395.94</v>
      </c>
      <c r="T88" s="790">
        <v>186671814.41</v>
      </c>
      <c r="U88" s="327"/>
      <c r="V88" s="254"/>
      <c r="W88" s="254"/>
      <c r="X88" s="254"/>
      <c r="Y88" s="254"/>
      <c r="Z88" s="254"/>
      <c r="AA88" s="254"/>
      <c r="AB88" s="254"/>
      <c r="AC88" s="254"/>
      <c r="AD88" s="254"/>
      <c r="AE88" s="254"/>
      <c r="AF88" s="254"/>
      <c r="AG88" s="254"/>
      <c r="AH88" s="254"/>
      <c r="AI88" s="254"/>
      <c r="AJ88" s="254"/>
      <c r="AK88" s="254"/>
      <c r="AL88" s="254"/>
      <c r="AM88" s="254"/>
      <c r="AN88" s="254"/>
      <c r="AO88" s="254"/>
      <c r="AP88" s="254"/>
    </row>
    <row r="89" spans="1:42" ht="15">
      <c r="A89" s="963"/>
      <c r="B89" s="256" t="s">
        <v>1064</v>
      </c>
      <c r="C89" s="787">
        <v>742087.18</v>
      </c>
      <c r="D89" s="787">
        <v>894258.85</v>
      </c>
      <c r="E89" s="787">
        <v>2898016.15</v>
      </c>
      <c r="F89" s="787">
        <v>1099318.18</v>
      </c>
      <c r="G89" s="787">
        <v>3065105.51</v>
      </c>
      <c r="H89" s="787">
        <v>7897521.8799999999</v>
      </c>
      <c r="I89" s="787">
        <v>33865547.200000003</v>
      </c>
      <c r="J89" s="787">
        <v>3473077.9</v>
      </c>
      <c r="K89" s="787">
        <v>3666707.54</v>
      </c>
      <c r="L89" s="787">
        <v>1388838.17</v>
      </c>
      <c r="M89" s="787">
        <v>5182205.8600000003</v>
      </c>
      <c r="N89" s="787">
        <v>2092291.89</v>
      </c>
      <c r="O89" s="787">
        <v>2342536.96</v>
      </c>
      <c r="P89" s="787">
        <v>1035706.19</v>
      </c>
      <c r="Q89" s="787">
        <v>188584.7</v>
      </c>
      <c r="R89" s="787">
        <v>533741.85</v>
      </c>
      <c r="S89" s="787">
        <v>132335.92000000001</v>
      </c>
      <c r="T89" s="788">
        <v>70497881.930000007</v>
      </c>
      <c r="U89" s="41"/>
      <c r="V89" s="254"/>
      <c r="W89" s="44"/>
      <c r="X89" s="44"/>
      <c r="Y89" s="44"/>
      <c r="Z89" s="44"/>
      <c r="AA89" s="44"/>
      <c r="AB89" s="44"/>
      <c r="AC89" s="44"/>
      <c r="AD89" s="44"/>
      <c r="AE89" s="44"/>
      <c r="AF89" s="44"/>
      <c r="AG89" s="44"/>
      <c r="AH89" s="44"/>
      <c r="AI89" s="44"/>
      <c r="AJ89" s="44"/>
      <c r="AK89" s="44"/>
      <c r="AL89" s="44"/>
      <c r="AM89" s="44"/>
      <c r="AN89" s="44"/>
      <c r="AO89" s="44"/>
      <c r="AP89" s="44"/>
    </row>
    <row r="90" spans="1:42" ht="15">
      <c r="A90" s="963"/>
      <c r="B90" s="256" t="s">
        <v>1065</v>
      </c>
      <c r="C90" s="787">
        <v>827979.02</v>
      </c>
      <c r="D90" s="787">
        <v>1277474.82</v>
      </c>
      <c r="E90" s="787">
        <v>3371305.69</v>
      </c>
      <c r="F90" s="787">
        <v>1121096.98</v>
      </c>
      <c r="G90" s="787">
        <v>3883930.37</v>
      </c>
      <c r="H90" s="787">
        <v>11780199.119999999</v>
      </c>
      <c r="I90" s="787">
        <v>56958785.689999998</v>
      </c>
      <c r="J90" s="787">
        <v>6014371.5099999998</v>
      </c>
      <c r="K90" s="787">
        <v>4868533.95</v>
      </c>
      <c r="L90" s="787">
        <v>1912154.76</v>
      </c>
      <c r="M90" s="787">
        <v>8096919.2400000002</v>
      </c>
      <c r="N90" s="787">
        <v>3280648</v>
      </c>
      <c r="O90" s="787">
        <v>3676511.59</v>
      </c>
      <c r="P90" s="787">
        <v>1286624.44</v>
      </c>
      <c r="Q90" s="787">
        <v>129514.98</v>
      </c>
      <c r="R90" s="787">
        <v>760089.99</v>
      </c>
      <c r="S90" s="787">
        <v>93053.08</v>
      </c>
      <c r="T90" s="788">
        <v>109339193.23</v>
      </c>
      <c r="U90" s="41"/>
      <c r="V90" s="254"/>
      <c r="W90" s="44"/>
      <c r="X90" s="44"/>
      <c r="Y90" s="44"/>
      <c r="Z90" s="44"/>
      <c r="AA90" s="44"/>
      <c r="AB90" s="44"/>
      <c r="AC90" s="44"/>
      <c r="AD90" s="44"/>
      <c r="AE90" s="44"/>
      <c r="AF90" s="44"/>
      <c r="AG90" s="44"/>
      <c r="AH90" s="44"/>
      <c r="AI90" s="44"/>
      <c r="AJ90" s="44"/>
      <c r="AK90" s="44"/>
      <c r="AL90" s="44"/>
      <c r="AM90" s="44"/>
      <c r="AN90" s="44"/>
      <c r="AO90" s="44"/>
      <c r="AP90" s="44"/>
    </row>
    <row r="91" spans="1:42" ht="15">
      <c r="A91" s="963"/>
      <c r="B91" s="256" t="s">
        <v>1066</v>
      </c>
      <c r="C91" s="787">
        <v>56853.23</v>
      </c>
      <c r="D91" s="787">
        <v>52972.07</v>
      </c>
      <c r="E91" s="787">
        <v>193193.55</v>
      </c>
      <c r="F91" s="787">
        <v>55176.91</v>
      </c>
      <c r="G91" s="787">
        <v>261570.4</v>
      </c>
      <c r="H91" s="787">
        <v>605816.43999999994</v>
      </c>
      <c r="I91" s="787">
        <v>3668988.62</v>
      </c>
      <c r="J91" s="787">
        <v>307101.42</v>
      </c>
      <c r="K91" s="787">
        <v>274048.09999999998</v>
      </c>
      <c r="L91" s="787">
        <v>142110.32</v>
      </c>
      <c r="M91" s="787">
        <v>619850.96</v>
      </c>
      <c r="N91" s="787">
        <v>267013.11</v>
      </c>
      <c r="O91" s="787">
        <v>230320.84</v>
      </c>
      <c r="P91" s="787">
        <v>72627.58</v>
      </c>
      <c r="Q91" s="787">
        <v>10475.91</v>
      </c>
      <c r="R91" s="787">
        <v>10612.85</v>
      </c>
      <c r="S91" s="787">
        <v>6006.94</v>
      </c>
      <c r="T91" s="788">
        <v>6834739.25</v>
      </c>
      <c r="U91" s="41"/>
      <c r="V91" s="254"/>
      <c r="W91" s="44"/>
      <c r="X91" s="44"/>
      <c r="Y91" s="44"/>
      <c r="Z91" s="44"/>
      <c r="AA91" s="44"/>
      <c r="AB91" s="44"/>
      <c r="AC91" s="44"/>
      <c r="AD91" s="44"/>
      <c r="AE91" s="44"/>
      <c r="AF91" s="44"/>
      <c r="AG91" s="44"/>
      <c r="AH91" s="44"/>
      <c r="AI91" s="44"/>
      <c r="AJ91" s="44"/>
      <c r="AK91" s="44"/>
      <c r="AL91" s="44"/>
      <c r="AM91" s="44"/>
      <c r="AN91" s="44"/>
      <c r="AO91" s="44"/>
      <c r="AP91" s="44"/>
    </row>
    <row r="92" spans="1:42" ht="6" customHeight="1">
      <c r="A92" s="963"/>
      <c r="B92" s="256"/>
      <c r="C92" s="788"/>
      <c r="D92" s="788"/>
      <c r="E92" s="788"/>
      <c r="F92" s="788"/>
      <c r="G92" s="788"/>
      <c r="H92" s="788"/>
      <c r="I92" s="788"/>
      <c r="J92" s="788"/>
      <c r="K92" s="788"/>
      <c r="L92" s="788"/>
      <c r="M92" s="788"/>
      <c r="N92" s="788"/>
      <c r="O92" s="788"/>
      <c r="P92" s="788"/>
      <c r="Q92" s="788"/>
      <c r="R92" s="788"/>
      <c r="S92" s="788"/>
      <c r="T92" s="788"/>
      <c r="U92" s="41"/>
      <c r="V92" s="254"/>
      <c r="W92" s="44"/>
      <c r="X92" s="44"/>
      <c r="Y92" s="44"/>
      <c r="Z92" s="44"/>
      <c r="AA92" s="44"/>
      <c r="AB92" s="44"/>
      <c r="AC92" s="44"/>
      <c r="AD92" s="44"/>
      <c r="AE92" s="44"/>
      <c r="AF92" s="44"/>
      <c r="AG92" s="44"/>
      <c r="AH92" s="44"/>
      <c r="AI92" s="44"/>
      <c r="AJ92" s="44"/>
      <c r="AK92" s="44"/>
      <c r="AL92" s="44"/>
      <c r="AM92" s="44"/>
      <c r="AN92" s="44"/>
      <c r="AO92" s="44"/>
      <c r="AP92" s="44"/>
    </row>
    <row r="93" spans="1:42" ht="15">
      <c r="A93" s="963"/>
      <c r="B93" s="251" t="s">
        <v>1067</v>
      </c>
      <c r="C93" s="790">
        <v>367278.95600000001</v>
      </c>
      <c r="D93" s="790">
        <v>689627.30700000003</v>
      </c>
      <c r="E93" s="790">
        <v>1474738.8840000001</v>
      </c>
      <c r="F93" s="790">
        <v>491243.00599999999</v>
      </c>
      <c r="G93" s="790">
        <v>1870502.182</v>
      </c>
      <c r="H93" s="790">
        <v>5568664.1749999998</v>
      </c>
      <c r="I93" s="790">
        <v>40389615.263999999</v>
      </c>
      <c r="J93" s="790">
        <v>2269144.085</v>
      </c>
      <c r="K93" s="790">
        <v>2449280.4029999999</v>
      </c>
      <c r="L93" s="790">
        <v>919569.37100000004</v>
      </c>
      <c r="M93" s="790">
        <v>3515520.4309999999</v>
      </c>
      <c r="N93" s="790">
        <v>1487846.44</v>
      </c>
      <c r="O93" s="790">
        <v>1804228.578</v>
      </c>
      <c r="P93" s="790">
        <v>748176.60800000001</v>
      </c>
      <c r="Q93" s="790">
        <v>70532.452000000005</v>
      </c>
      <c r="R93" s="790">
        <v>282292.81</v>
      </c>
      <c r="S93" s="790">
        <v>299508.19199999998</v>
      </c>
      <c r="T93" s="790">
        <v>64697769.144000001</v>
      </c>
      <c r="U93" s="327"/>
      <c r="V93" s="254"/>
      <c r="W93" s="254"/>
      <c r="X93" s="254"/>
      <c r="Y93" s="254"/>
      <c r="Z93" s="254"/>
      <c r="AA93" s="254"/>
      <c r="AB93" s="254"/>
      <c r="AC93" s="254"/>
      <c r="AD93" s="254"/>
      <c r="AE93" s="254"/>
      <c r="AF93" s="254"/>
      <c r="AG93" s="254"/>
      <c r="AH93" s="254"/>
      <c r="AI93" s="254"/>
      <c r="AJ93" s="254"/>
      <c r="AK93" s="254"/>
      <c r="AL93" s="254"/>
      <c r="AM93" s="254"/>
      <c r="AN93" s="254"/>
      <c r="AO93" s="254"/>
      <c r="AP93" s="254"/>
    </row>
    <row r="94" spans="1:42" ht="15">
      <c r="A94" s="963"/>
      <c r="B94" s="256" t="s">
        <v>1068</v>
      </c>
      <c r="C94" s="787">
        <v>27763.919999999998</v>
      </c>
      <c r="D94" s="787">
        <v>22913.02</v>
      </c>
      <c r="E94" s="787">
        <v>190473.48</v>
      </c>
      <c r="F94" s="787">
        <v>24939.74</v>
      </c>
      <c r="G94" s="787">
        <v>123158</v>
      </c>
      <c r="H94" s="787">
        <v>396098.54</v>
      </c>
      <c r="I94" s="787">
        <v>3732117.79</v>
      </c>
      <c r="J94" s="787">
        <v>148724.82999999999</v>
      </c>
      <c r="K94" s="787">
        <v>152875.29</v>
      </c>
      <c r="L94" s="787">
        <v>23673.25</v>
      </c>
      <c r="M94" s="787">
        <v>206896.84</v>
      </c>
      <c r="N94" s="787">
        <v>116077.29</v>
      </c>
      <c r="O94" s="787">
        <v>61205.18</v>
      </c>
      <c r="P94" s="787">
        <v>37174.93</v>
      </c>
      <c r="Q94" s="787">
        <v>3021.9</v>
      </c>
      <c r="R94" s="787">
        <v>8656.93</v>
      </c>
      <c r="S94" s="787">
        <v>1829.37</v>
      </c>
      <c r="T94" s="788">
        <v>5277600.3</v>
      </c>
      <c r="U94" s="41"/>
      <c r="V94" s="254"/>
      <c r="W94" s="44"/>
      <c r="X94" s="44"/>
      <c r="Y94" s="44"/>
      <c r="Z94" s="44"/>
      <c r="AA94" s="44"/>
      <c r="AB94" s="44"/>
      <c r="AC94" s="44"/>
      <c r="AD94" s="44"/>
      <c r="AE94" s="44"/>
      <c r="AF94" s="44"/>
      <c r="AG94" s="44"/>
      <c r="AH94" s="44"/>
      <c r="AI94" s="44"/>
      <c r="AJ94" s="44"/>
      <c r="AK94" s="44"/>
      <c r="AL94" s="44"/>
      <c r="AM94" s="44"/>
      <c r="AN94" s="44"/>
      <c r="AO94" s="44"/>
      <c r="AP94" s="44"/>
    </row>
    <row r="95" spans="1:42" ht="15">
      <c r="A95" s="963"/>
      <c r="B95" s="256" t="s">
        <v>1069</v>
      </c>
      <c r="C95" s="787">
        <v>171356.13</v>
      </c>
      <c r="D95" s="787">
        <v>250908.36</v>
      </c>
      <c r="E95" s="787">
        <v>436985.67</v>
      </c>
      <c r="F95" s="787">
        <v>157727.44</v>
      </c>
      <c r="G95" s="787">
        <v>452261.7</v>
      </c>
      <c r="H95" s="787">
        <v>1286362.42</v>
      </c>
      <c r="I95" s="787">
        <v>13885827.26</v>
      </c>
      <c r="J95" s="787">
        <v>405178.55</v>
      </c>
      <c r="K95" s="787">
        <v>833813.73</v>
      </c>
      <c r="L95" s="787">
        <v>261358.28</v>
      </c>
      <c r="M95" s="787">
        <v>849631.79</v>
      </c>
      <c r="N95" s="787">
        <v>366618.65</v>
      </c>
      <c r="O95" s="787">
        <v>333659.17</v>
      </c>
      <c r="P95" s="787">
        <v>191939.29</v>
      </c>
      <c r="Q95" s="787">
        <v>35484.93</v>
      </c>
      <c r="R95" s="787">
        <v>113761.56</v>
      </c>
      <c r="S95" s="787">
        <v>27442</v>
      </c>
      <c r="T95" s="788">
        <v>20060316.93</v>
      </c>
      <c r="U95" s="41"/>
      <c r="V95" s="254"/>
      <c r="W95" s="44"/>
      <c r="X95" s="44"/>
      <c r="Y95" s="44"/>
      <c r="Z95" s="44"/>
      <c r="AA95" s="44"/>
      <c r="AB95" s="44"/>
      <c r="AC95" s="44"/>
      <c r="AD95" s="44"/>
      <c r="AE95" s="44"/>
      <c r="AF95" s="44"/>
      <c r="AG95" s="44"/>
      <c r="AH95" s="44"/>
      <c r="AI95" s="44"/>
      <c r="AJ95" s="44"/>
      <c r="AK95" s="44"/>
      <c r="AL95" s="44"/>
      <c r="AM95" s="44"/>
      <c r="AN95" s="44"/>
      <c r="AO95" s="44"/>
      <c r="AP95" s="44"/>
    </row>
    <row r="96" spans="1:42" ht="15">
      <c r="A96" s="963"/>
      <c r="B96" s="256" t="s">
        <v>1070</v>
      </c>
      <c r="C96" s="787">
        <v>235.05</v>
      </c>
      <c r="D96" s="787">
        <v>22.11</v>
      </c>
      <c r="E96" s="787">
        <v>7158.85</v>
      </c>
      <c r="F96" s="787">
        <v>191.09</v>
      </c>
      <c r="G96" s="787">
        <v>823.66</v>
      </c>
      <c r="H96" s="787">
        <v>9645.69</v>
      </c>
      <c r="I96" s="787">
        <v>109113.51</v>
      </c>
      <c r="J96" s="787">
        <v>1646.78</v>
      </c>
      <c r="K96" s="787">
        <v>2181.09</v>
      </c>
      <c r="L96" s="787">
        <v>431.39</v>
      </c>
      <c r="M96" s="787">
        <v>10335.040000000001</v>
      </c>
      <c r="N96" s="787">
        <v>7699.46</v>
      </c>
      <c r="O96" s="787">
        <v>2841.42</v>
      </c>
      <c r="P96" s="787">
        <v>1680.92</v>
      </c>
      <c r="Q96" s="787">
        <v>59.31</v>
      </c>
      <c r="R96" s="787">
        <v>128.68</v>
      </c>
      <c r="S96" s="787">
        <v>0</v>
      </c>
      <c r="T96" s="788">
        <v>154194.04999999999</v>
      </c>
      <c r="U96" s="41"/>
      <c r="V96" s="254"/>
      <c r="W96" s="44"/>
      <c r="X96" s="44"/>
      <c r="Y96" s="44"/>
      <c r="Z96" s="44"/>
      <c r="AA96" s="44"/>
      <c r="AB96" s="44"/>
      <c r="AC96" s="44"/>
      <c r="AD96" s="44"/>
      <c r="AE96" s="44"/>
      <c r="AF96" s="44"/>
      <c r="AG96" s="44"/>
      <c r="AH96" s="44"/>
      <c r="AI96" s="44"/>
      <c r="AJ96" s="44"/>
      <c r="AK96" s="44"/>
      <c r="AL96" s="44"/>
      <c r="AM96" s="44"/>
      <c r="AN96" s="44"/>
      <c r="AO96" s="44"/>
      <c r="AP96" s="44"/>
    </row>
    <row r="97" spans="1:42" ht="15">
      <c r="A97" s="963"/>
      <c r="B97" s="256" t="s">
        <v>1071</v>
      </c>
      <c r="C97" s="787">
        <v>2610.9</v>
      </c>
      <c r="D97" s="787">
        <v>15.2</v>
      </c>
      <c r="E97" s="787">
        <v>0</v>
      </c>
      <c r="F97" s="787">
        <v>121.78</v>
      </c>
      <c r="G97" s="787">
        <v>4191.66</v>
      </c>
      <c r="H97" s="787">
        <v>39747.279999999999</v>
      </c>
      <c r="I97" s="787">
        <v>602573.69999999995</v>
      </c>
      <c r="J97" s="787">
        <v>20321.3</v>
      </c>
      <c r="K97" s="787">
        <v>3294.5</v>
      </c>
      <c r="L97" s="787">
        <v>1217.08</v>
      </c>
      <c r="M97" s="787">
        <v>46946.68</v>
      </c>
      <c r="N97" s="787">
        <v>4522.22</v>
      </c>
      <c r="O97" s="787">
        <v>550.36</v>
      </c>
      <c r="P97" s="787">
        <v>183.18</v>
      </c>
      <c r="Q97" s="787">
        <v>91.2</v>
      </c>
      <c r="R97" s="787">
        <v>0</v>
      </c>
      <c r="S97" s="787">
        <v>211.4</v>
      </c>
      <c r="T97" s="788">
        <v>726598.44</v>
      </c>
      <c r="U97" s="41"/>
      <c r="V97" s="254"/>
      <c r="W97" s="44"/>
      <c r="X97" s="44"/>
      <c r="Y97" s="44"/>
      <c r="Z97" s="44"/>
      <c r="AA97" s="44"/>
      <c r="AB97" s="44"/>
      <c r="AC97" s="44"/>
      <c r="AD97" s="44"/>
      <c r="AE97" s="44"/>
      <c r="AF97" s="44"/>
      <c r="AG97" s="44"/>
      <c r="AH97" s="44"/>
      <c r="AI97" s="44"/>
      <c r="AJ97" s="44"/>
      <c r="AK97" s="44"/>
      <c r="AL97" s="44"/>
      <c r="AM97" s="44"/>
      <c r="AN97" s="44"/>
      <c r="AO97" s="44"/>
      <c r="AP97" s="44"/>
    </row>
    <row r="98" spans="1:42" ht="14.25" customHeight="1">
      <c r="A98" s="963"/>
      <c r="B98" s="256" t="s">
        <v>1072</v>
      </c>
      <c r="C98" s="787">
        <v>33652.129999999997</v>
      </c>
      <c r="D98" s="787">
        <v>64873.98</v>
      </c>
      <c r="E98" s="787">
        <v>81234.95</v>
      </c>
      <c r="F98" s="787">
        <v>15836.85</v>
      </c>
      <c r="G98" s="787">
        <v>181385.08</v>
      </c>
      <c r="H98" s="787">
        <v>391752.04</v>
      </c>
      <c r="I98" s="787">
        <v>3711602.64</v>
      </c>
      <c r="J98" s="787">
        <v>115959.93</v>
      </c>
      <c r="K98" s="787">
        <v>193627.68</v>
      </c>
      <c r="L98" s="787">
        <v>92896.23</v>
      </c>
      <c r="M98" s="787">
        <v>177661.13</v>
      </c>
      <c r="N98" s="787">
        <v>126238.95</v>
      </c>
      <c r="O98" s="787">
        <v>107753.57</v>
      </c>
      <c r="P98" s="787">
        <v>80339.740000000005</v>
      </c>
      <c r="Q98" s="787">
        <v>3283.19</v>
      </c>
      <c r="R98" s="787">
        <v>20673.310000000001</v>
      </c>
      <c r="S98" s="787">
        <v>221573.25</v>
      </c>
      <c r="T98" s="788">
        <v>5620344.6500000004</v>
      </c>
      <c r="U98" s="41"/>
      <c r="V98" s="254"/>
      <c r="W98" s="44"/>
      <c r="X98" s="44"/>
      <c r="Y98" s="44"/>
      <c r="Z98" s="44"/>
      <c r="AA98" s="44"/>
      <c r="AB98" s="44"/>
      <c r="AC98" s="44"/>
      <c r="AD98" s="44"/>
      <c r="AE98" s="44"/>
      <c r="AF98" s="44"/>
      <c r="AG98" s="44"/>
      <c r="AH98" s="44"/>
      <c r="AI98" s="44"/>
      <c r="AJ98" s="44"/>
      <c r="AK98" s="44"/>
      <c r="AL98" s="44"/>
      <c r="AM98" s="44"/>
      <c r="AN98" s="44"/>
      <c r="AO98" s="44"/>
      <c r="AP98" s="44"/>
    </row>
    <row r="99" spans="1:42" ht="15">
      <c r="A99" s="963"/>
      <c r="B99" s="256" t="s">
        <v>1073</v>
      </c>
      <c r="C99" s="787">
        <v>0</v>
      </c>
      <c r="D99" s="787">
        <v>0</v>
      </c>
      <c r="E99" s="787">
        <v>0</v>
      </c>
      <c r="F99" s="787">
        <v>14.18</v>
      </c>
      <c r="G99" s="787">
        <v>23.59</v>
      </c>
      <c r="H99" s="787">
        <v>68.31</v>
      </c>
      <c r="I99" s="787">
        <v>1357.54</v>
      </c>
      <c r="J99" s="787">
        <v>42.8</v>
      </c>
      <c r="K99" s="787">
        <v>238.11</v>
      </c>
      <c r="L99" s="787">
        <v>9.5399999999999991</v>
      </c>
      <c r="M99" s="787">
        <v>42.93</v>
      </c>
      <c r="N99" s="787">
        <v>19.079999999999998</v>
      </c>
      <c r="O99" s="787">
        <v>14.31</v>
      </c>
      <c r="P99" s="787">
        <v>0</v>
      </c>
      <c r="Q99" s="787">
        <v>0</v>
      </c>
      <c r="R99" s="787">
        <v>0</v>
      </c>
      <c r="S99" s="787">
        <v>0</v>
      </c>
      <c r="T99" s="788">
        <v>1830.39</v>
      </c>
      <c r="U99" s="41"/>
      <c r="V99" s="254"/>
      <c r="W99" s="44"/>
      <c r="X99" s="44"/>
      <c r="Y99" s="44"/>
      <c r="Z99" s="44"/>
      <c r="AA99" s="44"/>
      <c r="AB99" s="44"/>
      <c r="AC99" s="44"/>
      <c r="AD99" s="44"/>
      <c r="AE99" s="44"/>
      <c r="AF99" s="44"/>
      <c r="AG99" s="44"/>
      <c r="AH99" s="44"/>
      <c r="AI99" s="44"/>
      <c r="AJ99" s="44"/>
      <c r="AK99" s="44"/>
      <c r="AL99" s="44"/>
      <c r="AM99" s="44"/>
      <c r="AN99" s="44"/>
      <c r="AO99" s="44"/>
      <c r="AP99" s="44"/>
    </row>
    <row r="100" spans="1:42" ht="15">
      <c r="A100" s="963"/>
      <c r="B100" s="256" t="s">
        <v>1074</v>
      </c>
      <c r="C100" s="787">
        <v>9121.39</v>
      </c>
      <c r="D100" s="787">
        <v>4031.9</v>
      </c>
      <c r="E100" s="787">
        <v>38986.730000000003</v>
      </c>
      <c r="F100" s="787">
        <v>42475.4</v>
      </c>
      <c r="G100" s="787">
        <v>49714.61</v>
      </c>
      <c r="H100" s="787">
        <v>179849.73</v>
      </c>
      <c r="I100" s="787">
        <v>1192935.889</v>
      </c>
      <c r="J100" s="787">
        <v>94119.27</v>
      </c>
      <c r="K100" s="787">
        <v>69244.645000000004</v>
      </c>
      <c r="L100" s="787">
        <v>39817.51</v>
      </c>
      <c r="M100" s="787">
        <v>133119.98000000001</v>
      </c>
      <c r="N100" s="787">
        <v>48846.87</v>
      </c>
      <c r="O100" s="787">
        <v>33845.040000000001</v>
      </c>
      <c r="P100" s="787">
        <v>17755.009999999998</v>
      </c>
      <c r="Q100" s="787">
        <v>333.14</v>
      </c>
      <c r="R100" s="787">
        <v>0</v>
      </c>
      <c r="S100" s="787">
        <v>2204.46</v>
      </c>
      <c r="T100" s="788">
        <v>1956401.574</v>
      </c>
      <c r="U100" s="41"/>
      <c r="V100" s="254"/>
      <c r="W100" s="44"/>
      <c r="X100" s="44"/>
      <c r="Y100" s="44"/>
      <c r="Z100" s="44"/>
      <c r="AA100" s="44"/>
      <c r="AB100" s="44"/>
      <c r="AC100" s="44"/>
      <c r="AD100" s="44"/>
      <c r="AE100" s="44"/>
      <c r="AF100" s="44"/>
      <c r="AG100" s="44"/>
      <c r="AH100" s="44"/>
      <c r="AI100" s="44"/>
      <c r="AJ100" s="44"/>
      <c r="AK100" s="44"/>
      <c r="AL100" s="44"/>
      <c r="AM100" s="44"/>
      <c r="AN100" s="44"/>
      <c r="AO100" s="44"/>
      <c r="AP100" s="44"/>
    </row>
    <row r="101" spans="1:42" ht="15">
      <c r="A101" s="963"/>
      <c r="B101" s="256" t="s">
        <v>1075</v>
      </c>
      <c r="C101" s="787">
        <v>41113.35</v>
      </c>
      <c r="D101" s="787">
        <v>50863.71</v>
      </c>
      <c r="E101" s="787">
        <v>71060.478000000003</v>
      </c>
      <c r="F101" s="787">
        <v>20475.25</v>
      </c>
      <c r="G101" s="787">
        <v>82080.92</v>
      </c>
      <c r="H101" s="787">
        <v>601223.03599999996</v>
      </c>
      <c r="I101" s="787">
        <v>3842159.699</v>
      </c>
      <c r="J101" s="787">
        <v>124815.58500000001</v>
      </c>
      <c r="K101" s="787">
        <v>132504.47500000001</v>
      </c>
      <c r="L101" s="787">
        <v>63345.171000000002</v>
      </c>
      <c r="M101" s="787">
        <v>422318.05599999998</v>
      </c>
      <c r="N101" s="787">
        <v>40481.120000000003</v>
      </c>
      <c r="O101" s="787">
        <v>129339.22</v>
      </c>
      <c r="P101" s="787">
        <v>67620.52</v>
      </c>
      <c r="Q101" s="787">
        <v>1810.29</v>
      </c>
      <c r="R101" s="787">
        <v>35214.875999999997</v>
      </c>
      <c r="S101" s="787">
        <v>15243.55</v>
      </c>
      <c r="T101" s="788">
        <v>5741669.3059999999</v>
      </c>
      <c r="U101" s="41"/>
      <c r="V101" s="254"/>
      <c r="W101" s="44"/>
      <c r="X101" s="44"/>
      <c r="Y101" s="44"/>
      <c r="Z101" s="44"/>
      <c r="AA101" s="44"/>
      <c r="AB101" s="44"/>
      <c r="AC101" s="44"/>
      <c r="AD101" s="44"/>
      <c r="AE101" s="44"/>
      <c r="AF101" s="44"/>
      <c r="AG101" s="44"/>
      <c r="AH101" s="44"/>
      <c r="AI101" s="44"/>
      <c r="AJ101" s="44"/>
      <c r="AK101" s="44"/>
      <c r="AL101" s="44"/>
      <c r="AM101" s="44"/>
      <c r="AN101" s="44"/>
      <c r="AO101" s="44"/>
      <c r="AP101" s="44"/>
    </row>
    <row r="102" spans="1:42" ht="15">
      <c r="A102" s="963"/>
      <c r="B102" s="256" t="s">
        <v>1076</v>
      </c>
      <c r="C102" s="787">
        <v>4676.4399999999996</v>
      </c>
      <c r="D102" s="787">
        <v>21154.05</v>
      </c>
      <c r="E102" s="787">
        <v>78447.763000000006</v>
      </c>
      <c r="F102" s="787">
        <v>7326.24</v>
      </c>
      <c r="G102" s="787">
        <v>52661.95</v>
      </c>
      <c r="H102" s="787">
        <v>161551.50599999999</v>
      </c>
      <c r="I102" s="787">
        <v>825414.80299999996</v>
      </c>
      <c r="J102" s="787">
        <v>62807.11</v>
      </c>
      <c r="K102" s="787">
        <v>61195.28</v>
      </c>
      <c r="L102" s="787">
        <v>44934.377999999997</v>
      </c>
      <c r="M102" s="787">
        <v>140970.13</v>
      </c>
      <c r="N102" s="787">
        <v>52825.43</v>
      </c>
      <c r="O102" s="787">
        <v>62399.724999999999</v>
      </c>
      <c r="P102" s="787">
        <v>16209.64</v>
      </c>
      <c r="Q102" s="787">
        <v>1623.365</v>
      </c>
      <c r="R102" s="787">
        <v>9841.52</v>
      </c>
      <c r="S102" s="787">
        <v>996.78</v>
      </c>
      <c r="T102" s="788">
        <v>1605036.11</v>
      </c>
      <c r="U102" s="41"/>
      <c r="V102" s="254"/>
      <c r="W102" s="44"/>
      <c r="X102" s="44"/>
      <c r="Y102" s="44"/>
      <c r="Z102" s="44"/>
      <c r="AA102" s="44"/>
      <c r="AB102" s="44"/>
      <c r="AC102" s="44"/>
      <c r="AD102" s="44"/>
      <c r="AE102" s="44"/>
      <c r="AF102" s="44"/>
      <c r="AG102" s="44"/>
      <c r="AH102" s="44"/>
      <c r="AI102" s="44"/>
      <c r="AJ102" s="44"/>
      <c r="AK102" s="44"/>
      <c r="AL102" s="44"/>
      <c r="AM102" s="44"/>
      <c r="AN102" s="44"/>
      <c r="AO102" s="44"/>
      <c r="AP102" s="44"/>
    </row>
    <row r="103" spans="1:42" ht="15">
      <c r="A103" s="963"/>
      <c r="B103" s="256" t="s">
        <v>1077</v>
      </c>
      <c r="C103" s="787">
        <v>309.11</v>
      </c>
      <c r="D103" s="787">
        <v>1483.76</v>
      </c>
      <c r="E103" s="787">
        <v>7546.87</v>
      </c>
      <c r="F103" s="787">
        <v>1524.03</v>
      </c>
      <c r="G103" s="787">
        <v>7611.12</v>
      </c>
      <c r="H103" s="787">
        <v>9034.9500000000007</v>
      </c>
      <c r="I103" s="787">
        <v>229043.75</v>
      </c>
      <c r="J103" s="787">
        <v>7360.11</v>
      </c>
      <c r="K103" s="787">
        <v>5520.25</v>
      </c>
      <c r="L103" s="787">
        <v>5011.7299999999996</v>
      </c>
      <c r="M103" s="787">
        <v>6564.71</v>
      </c>
      <c r="N103" s="787">
        <v>3375.36</v>
      </c>
      <c r="O103" s="787">
        <v>10455.39</v>
      </c>
      <c r="P103" s="787">
        <v>2678.3</v>
      </c>
      <c r="Q103" s="787">
        <v>45</v>
      </c>
      <c r="R103" s="787">
        <v>4767.0200000000004</v>
      </c>
      <c r="S103" s="787">
        <v>329.87</v>
      </c>
      <c r="T103" s="788">
        <v>302661.33</v>
      </c>
      <c r="U103" s="41"/>
      <c r="V103" s="254"/>
      <c r="W103" s="44"/>
      <c r="X103" s="44"/>
      <c r="Y103" s="44"/>
      <c r="Z103" s="44"/>
      <c r="AA103" s="44"/>
      <c r="AB103" s="44"/>
      <c r="AC103" s="44"/>
      <c r="AD103" s="44"/>
      <c r="AE103" s="44"/>
      <c r="AF103" s="44"/>
      <c r="AG103" s="44"/>
      <c r="AH103" s="44"/>
      <c r="AI103" s="44"/>
      <c r="AJ103" s="44"/>
      <c r="AK103" s="44"/>
      <c r="AL103" s="44"/>
      <c r="AM103" s="44"/>
      <c r="AN103" s="44"/>
      <c r="AO103" s="44"/>
      <c r="AP103" s="44"/>
    </row>
    <row r="104" spans="1:42" ht="15">
      <c r="A104" s="963"/>
      <c r="B104" s="256" t="s">
        <v>1078</v>
      </c>
      <c r="C104" s="787">
        <v>0</v>
      </c>
      <c r="D104" s="787">
        <v>0</v>
      </c>
      <c r="E104" s="787">
        <v>33.700000000000003</v>
      </c>
      <c r="F104" s="787">
        <v>0</v>
      </c>
      <c r="G104" s="787">
        <v>18.535</v>
      </c>
      <c r="H104" s="787">
        <v>50.12</v>
      </c>
      <c r="I104" s="787">
        <v>13285.665000000001</v>
      </c>
      <c r="J104" s="787">
        <v>0</v>
      </c>
      <c r="K104" s="787">
        <v>0</v>
      </c>
      <c r="L104" s="787">
        <v>16.850000000000001</v>
      </c>
      <c r="M104" s="787">
        <v>0</v>
      </c>
      <c r="N104" s="787">
        <v>0</v>
      </c>
      <c r="O104" s="787">
        <v>101.1</v>
      </c>
      <c r="P104" s="787">
        <v>0</v>
      </c>
      <c r="Q104" s="787">
        <v>21.06</v>
      </c>
      <c r="R104" s="787">
        <v>0</v>
      </c>
      <c r="S104" s="787">
        <v>0</v>
      </c>
      <c r="T104" s="788">
        <v>13527.03</v>
      </c>
      <c r="U104" s="41"/>
      <c r="V104" s="254"/>
      <c r="W104" s="44"/>
      <c r="X104" s="44"/>
      <c r="Y104" s="44"/>
      <c r="Z104" s="44"/>
      <c r="AA104" s="44"/>
      <c r="AB104" s="44"/>
      <c r="AC104" s="44"/>
      <c r="AD104" s="44"/>
      <c r="AE104" s="44"/>
      <c r="AF104" s="44"/>
      <c r="AG104" s="44"/>
      <c r="AH104" s="44"/>
      <c r="AI104" s="44"/>
      <c r="AJ104" s="44"/>
      <c r="AK104" s="44"/>
      <c r="AL104" s="44"/>
      <c r="AM104" s="44"/>
      <c r="AN104" s="44"/>
      <c r="AO104" s="44"/>
      <c r="AP104" s="44"/>
    </row>
    <row r="105" spans="1:42" ht="15">
      <c r="A105" s="963"/>
      <c r="B105" s="256" t="s">
        <v>1079</v>
      </c>
      <c r="C105" s="787">
        <v>3801.19</v>
      </c>
      <c r="D105" s="787">
        <v>30517.721000000001</v>
      </c>
      <c r="E105" s="787">
        <v>15946.781999999999</v>
      </c>
      <c r="F105" s="787">
        <v>5959.9620000000004</v>
      </c>
      <c r="G105" s="787">
        <v>18663.808000000001</v>
      </c>
      <c r="H105" s="787">
        <v>137963.136</v>
      </c>
      <c r="I105" s="787">
        <v>373236.967</v>
      </c>
      <c r="J105" s="787">
        <v>7636.8249999999998</v>
      </c>
      <c r="K105" s="787">
        <v>68133.653000000006</v>
      </c>
      <c r="L105" s="787">
        <v>1762.39</v>
      </c>
      <c r="M105" s="787">
        <v>35640.184000000001</v>
      </c>
      <c r="N105" s="787">
        <v>35517.421999999999</v>
      </c>
      <c r="O105" s="787">
        <v>21261.125</v>
      </c>
      <c r="P105" s="787">
        <v>30512.523000000001</v>
      </c>
      <c r="Q105" s="787">
        <v>3976.94</v>
      </c>
      <c r="R105" s="787">
        <v>0</v>
      </c>
      <c r="S105" s="787">
        <v>1244.365</v>
      </c>
      <c r="T105" s="788">
        <v>791774.99300000002</v>
      </c>
      <c r="U105" s="41"/>
      <c r="V105" s="254"/>
      <c r="W105" s="44"/>
      <c r="X105" s="44"/>
      <c r="Y105" s="44"/>
      <c r="Z105" s="44"/>
      <c r="AA105" s="44"/>
      <c r="AB105" s="44"/>
      <c r="AC105" s="44"/>
      <c r="AD105" s="44"/>
      <c r="AE105" s="44"/>
      <c r="AF105" s="44"/>
      <c r="AG105" s="44"/>
      <c r="AH105" s="44"/>
      <c r="AI105" s="44"/>
      <c r="AJ105" s="44"/>
      <c r="AK105" s="44"/>
      <c r="AL105" s="44"/>
      <c r="AM105" s="44"/>
      <c r="AN105" s="44"/>
      <c r="AO105" s="44"/>
      <c r="AP105" s="44"/>
    </row>
    <row r="106" spans="1:42" ht="15">
      <c r="A106" s="963"/>
      <c r="B106" s="256" t="s">
        <v>1080</v>
      </c>
      <c r="C106" s="787">
        <v>22659.97</v>
      </c>
      <c r="D106" s="787">
        <v>152523.12</v>
      </c>
      <c r="E106" s="787">
        <v>331437.80499999999</v>
      </c>
      <c r="F106" s="787">
        <v>137711.19</v>
      </c>
      <c r="G106" s="787">
        <v>484732.54200000002</v>
      </c>
      <c r="H106" s="787">
        <v>1280314.139</v>
      </c>
      <c r="I106" s="787">
        <v>6514145.7819999997</v>
      </c>
      <c r="J106" s="787">
        <v>722489.47</v>
      </c>
      <c r="K106" s="787">
        <v>417503.53</v>
      </c>
      <c r="L106" s="787">
        <v>214117.177</v>
      </c>
      <c r="M106" s="787">
        <v>909544.652</v>
      </c>
      <c r="N106" s="787">
        <v>331583.86</v>
      </c>
      <c r="O106" s="787">
        <v>487139.58600000001</v>
      </c>
      <c r="P106" s="787">
        <v>132855.82</v>
      </c>
      <c r="Q106" s="787">
        <v>6898.31</v>
      </c>
      <c r="R106" s="787">
        <v>86929.29</v>
      </c>
      <c r="S106" s="787">
        <v>7470.91</v>
      </c>
      <c r="T106" s="788">
        <v>12240057.153000001</v>
      </c>
      <c r="U106" s="41"/>
      <c r="V106" s="254"/>
      <c r="W106" s="44"/>
      <c r="X106" s="44"/>
      <c r="Y106" s="44"/>
      <c r="Z106" s="44"/>
      <c r="AA106" s="44"/>
      <c r="AB106" s="44"/>
      <c r="AC106" s="44"/>
      <c r="AD106" s="44"/>
      <c r="AE106" s="44"/>
      <c r="AF106" s="44"/>
      <c r="AG106" s="44"/>
      <c r="AH106" s="44"/>
      <c r="AI106" s="44"/>
      <c r="AJ106" s="44"/>
      <c r="AK106" s="44"/>
      <c r="AL106" s="44"/>
      <c r="AM106" s="44"/>
      <c r="AN106" s="44"/>
      <c r="AO106" s="44"/>
      <c r="AP106" s="44"/>
    </row>
    <row r="107" spans="1:42" ht="15">
      <c r="A107" s="963"/>
      <c r="B107" s="256" t="s">
        <v>1081</v>
      </c>
      <c r="C107" s="787">
        <v>41884.148999999998</v>
      </c>
      <c r="D107" s="787">
        <v>78349.785999999993</v>
      </c>
      <c r="E107" s="787">
        <v>163197.845</v>
      </c>
      <c r="F107" s="787">
        <v>63934.012999999999</v>
      </c>
      <c r="G107" s="787">
        <v>380871.36200000002</v>
      </c>
      <c r="H107" s="787">
        <v>928826.51100000006</v>
      </c>
      <c r="I107" s="787">
        <v>4671472.2810000004</v>
      </c>
      <c r="J107" s="787">
        <v>519557.45299999998</v>
      </c>
      <c r="K107" s="787">
        <v>478021.07900000003</v>
      </c>
      <c r="L107" s="787">
        <v>164070.924</v>
      </c>
      <c r="M107" s="787">
        <v>526865.98699999996</v>
      </c>
      <c r="N107" s="787">
        <v>333974.20799999998</v>
      </c>
      <c r="O107" s="787">
        <v>534538.48600000003</v>
      </c>
      <c r="P107" s="787">
        <v>162437.959</v>
      </c>
      <c r="Q107" s="787">
        <v>12886.96</v>
      </c>
      <c r="R107" s="787">
        <v>45.34</v>
      </c>
      <c r="S107" s="787">
        <v>20175.275000000001</v>
      </c>
      <c r="T107" s="788">
        <v>9081109.6180000007</v>
      </c>
      <c r="U107" s="41"/>
      <c r="V107" s="254"/>
      <c r="W107" s="44"/>
      <c r="X107" s="44"/>
      <c r="Y107" s="44"/>
      <c r="Z107" s="44"/>
      <c r="AA107" s="44"/>
      <c r="AB107" s="44"/>
      <c r="AC107" s="44"/>
      <c r="AD107" s="44"/>
      <c r="AE107" s="44"/>
      <c r="AF107" s="44"/>
      <c r="AG107" s="44"/>
      <c r="AH107" s="44"/>
      <c r="AI107" s="44"/>
      <c r="AJ107" s="44"/>
      <c r="AK107" s="44"/>
      <c r="AL107" s="44"/>
      <c r="AM107" s="44"/>
      <c r="AN107" s="44"/>
      <c r="AO107" s="44"/>
      <c r="AP107" s="44"/>
    </row>
    <row r="108" spans="1:42" ht="15">
      <c r="A108" s="963"/>
      <c r="B108" s="256" t="s">
        <v>1082</v>
      </c>
      <c r="C108" s="787">
        <v>1872.537</v>
      </c>
      <c r="D108" s="787">
        <v>3547.72</v>
      </c>
      <c r="E108" s="787">
        <v>5862.7749999999996</v>
      </c>
      <c r="F108" s="787">
        <v>2359.2660000000001</v>
      </c>
      <c r="G108" s="787">
        <v>13228.739</v>
      </c>
      <c r="H108" s="787">
        <v>47643.682999999997</v>
      </c>
      <c r="I108" s="787">
        <v>248979.54199999999</v>
      </c>
      <c r="J108" s="787">
        <v>16206.191000000001</v>
      </c>
      <c r="K108" s="787">
        <v>3684.4479999999999</v>
      </c>
      <c r="L108" s="787">
        <v>1936.973</v>
      </c>
      <c r="M108" s="787">
        <v>14495.790999999999</v>
      </c>
      <c r="N108" s="787">
        <v>4053.038</v>
      </c>
      <c r="O108" s="787">
        <v>1981.826</v>
      </c>
      <c r="P108" s="787">
        <v>2229.34</v>
      </c>
      <c r="Q108" s="787">
        <v>69.206999999999994</v>
      </c>
      <c r="R108" s="787">
        <v>134.17400000000001</v>
      </c>
      <c r="S108" s="787">
        <v>333.79</v>
      </c>
      <c r="T108" s="788">
        <v>368619.04</v>
      </c>
      <c r="U108" s="41"/>
      <c r="V108" s="254"/>
      <c r="W108" s="44"/>
      <c r="X108" s="44"/>
      <c r="Y108" s="44"/>
      <c r="Z108" s="44"/>
      <c r="AA108" s="44"/>
      <c r="AB108" s="44"/>
      <c r="AC108" s="44"/>
      <c r="AD108" s="44"/>
      <c r="AE108" s="44"/>
      <c r="AF108" s="44"/>
      <c r="AG108" s="44"/>
      <c r="AH108" s="44"/>
      <c r="AI108" s="44"/>
      <c r="AJ108" s="44"/>
      <c r="AK108" s="44"/>
      <c r="AL108" s="44"/>
      <c r="AM108" s="44"/>
      <c r="AN108" s="44"/>
      <c r="AO108" s="44"/>
      <c r="AP108" s="44"/>
    </row>
    <row r="109" spans="1:42" ht="15">
      <c r="A109" s="963"/>
      <c r="B109" s="256" t="s">
        <v>1083</v>
      </c>
      <c r="C109" s="787">
        <v>3476.75</v>
      </c>
      <c r="D109" s="787">
        <v>4013.7849999999999</v>
      </c>
      <c r="E109" s="787">
        <v>37284.896999999997</v>
      </c>
      <c r="F109" s="787">
        <v>8349.0849999999991</v>
      </c>
      <c r="G109" s="787">
        <v>12264.556</v>
      </c>
      <c r="H109" s="787">
        <v>29815.059000000001</v>
      </c>
      <c r="I109" s="787">
        <v>176086.90100000001</v>
      </c>
      <c r="J109" s="787">
        <v>13465.401</v>
      </c>
      <c r="K109" s="787">
        <v>24462.767</v>
      </c>
      <c r="L109" s="787">
        <v>3916.5619999999999</v>
      </c>
      <c r="M109" s="787">
        <v>23674.995999999999</v>
      </c>
      <c r="N109" s="787">
        <v>15473.531999999999</v>
      </c>
      <c r="O109" s="787">
        <v>14473.52</v>
      </c>
      <c r="P109" s="787">
        <v>4066.4360000000001</v>
      </c>
      <c r="Q109" s="787">
        <v>927.65</v>
      </c>
      <c r="R109" s="787">
        <v>1256.26</v>
      </c>
      <c r="S109" s="787">
        <v>275.98</v>
      </c>
      <c r="T109" s="788">
        <v>373284.13699999999</v>
      </c>
      <c r="U109" s="41"/>
      <c r="V109" s="254"/>
      <c r="W109" s="44"/>
      <c r="X109" s="44"/>
      <c r="Y109" s="44"/>
      <c r="Z109" s="44"/>
      <c r="AA109" s="44"/>
      <c r="AB109" s="44"/>
      <c r="AC109" s="44"/>
      <c r="AD109" s="44"/>
      <c r="AE109" s="44"/>
      <c r="AF109" s="44"/>
      <c r="AG109" s="44"/>
      <c r="AH109" s="44"/>
      <c r="AI109" s="44"/>
      <c r="AJ109" s="44"/>
      <c r="AK109" s="44"/>
      <c r="AL109" s="44"/>
      <c r="AM109" s="44"/>
      <c r="AN109" s="44"/>
      <c r="AO109" s="44"/>
      <c r="AP109" s="44"/>
    </row>
    <row r="110" spans="1:42" ht="15">
      <c r="A110" s="963"/>
      <c r="B110" s="256" t="s">
        <v>1084</v>
      </c>
      <c r="C110" s="787">
        <v>0</v>
      </c>
      <c r="D110" s="787">
        <v>314.51</v>
      </c>
      <c r="E110" s="787">
        <v>656.54</v>
      </c>
      <c r="F110" s="787">
        <v>451.59</v>
      </c>
      <c r="G110" s="787">
        <v>258.23</v>
      </c>
      <c r="H110" s="787">
        <v>3912.66</v>
      </c>
      <c r="I110" s="787">
        <v>27150.05</v>
      </c>
      <c r="J110" s="787">
        <v>29.54</v>
      </c>
      <c r="K110" s="787">
        <v>2229.12</v>
      </c>
      <c r="L110" s="787">
        <v>0</v>
      </c>
      <c r="M110" s="787">
        <v>314.51</v>
      </c>
      <c r="N110" s="787">
        <v>346.85</v>
      </c>
      <c r="O110" s="787">
        <v>58.33</v>
      </c>
      <c r="P110" s="787">
        <v>228.69</v>
      </c>
      <c r="Q110" s="787">
        <v>0</v>
      </c>
      <c r="R110" s="787">
        <v>0</v>
      </c>
      <c r="S110" s="787">
        <v>0</v>
      </c>
      <c r="T110" s="788">
        <v>35950.620000000003</v>
      </c>
      <c r="U110" s="41"/>
      <c r="V110" s="254"/>
      <c r="W110" s="44"/>
      <c r="X110" s="44"/>
      <c r="Y110" s="44"/>
      <c r="Z110" s="44"/>
      <c r="AA110" s="44"/>
      <c r="AB110" s="44"/>
      <c r="AC110" s="44"/>
      <c r="AD110" s="44"/>
      <c r="AE110" s="44"/>
      <c r="AF110" s="44"/>
      <c r="AG110" s="44"/>
      <c r="AH110" s="44"/>
      <c r="AI110" s="44"/>
      <c r="AJ110" s="44"/>
      <c r="AK110" s="44"/>
      <c r="AL110" s="44"/>
      <c r="AM110" s="44"/>
      <c r="AN110" s="44"/>
      <c r="AO110" s="44"/>
      <c r="AP110" s="44"/>
    </row>
    <row r="111" spans="1:42" ht="15">
      <c r="A111" s="963"/>
      <c r="B111" s="256" t="s">
        <v>1085</v>
      </c>
      <c r="C111" s="787">
        <v>2745.94</v>
      </c>
      <c r="D111" s="787">
        <v>4094.5749999999998</v>
      </c>
      <c r="E111" s="787">
        <v>8423.7489999999998</v>
      </c>
      <c r="F111" s="787">
        <v>1845.9</v>
      </c>
      <c r="G111" s="787">
        <v>6552.12</v>
      </c>
      <c r="H111" s="787">
        <v>64805.364999999998</v>
      </c>
      <c r="I111" s="787">
        <v>233111.495</v>
      </c>
      <c r="J111" s="787">
        <v>8782.94</v>
      </c>
      <c r="K111" s="787">
        <v>750.75599999999997</v>
      </c>
      <c r="L111" s="787">
        <v>1053.9359999999999</v>
      </c>
      <c r="M111" s="787">
        <v>10497.025</v>
      </c>
      <c r="N111" s="787">
        <v>193.1</v>
      </c>
      <c r="O111" s="787">
        <v>2611.2199999999998</v>
      </c>
      <c r="P111" s="787">
        <v>264.31</v>
      </c>
      <c r="Q111" s="787">
        <v>0</v>
      </c>
      <c r="R111" s="787">
        <v>883.85</v>
      </c>
      <c r="S111" s="787">
        <v>177.19200000000001</v>
      </c>
      <c r="T111" s="788">
        <v>346793.473</v>
      </c>
      <c r="U111" s="41"/>
      <c r="V111" s="254"/>
      <c r="W111" s="44"/>
      <c r="X111" s="44"/>
      <c r="Y111" s="44"/>
      <c r="Z111" s="44"/>
      <c r="AA111" s="44"/>
      <c r="AB111" s="44"/>
      <c r="AC111" s="44"/>
      <c r="AD111" s="44"/>
      <c r="AE111" s="44"/>
      <c r="AF111" s="44"/>
      <c r="AG111" s="44"/>
      <c r="AH111" s="44"/>
      <c r="AI111" s="44"/>
      <c r="AJ111" s="44"/>
      <c r="AK111" s="44"/>
      <c r="AL111" s="44"/>
      <c r="AM111" s="44"/>
      <c r="AN111" s="44"/>
      <c r="AO111" s="44"/>
      <c r="AP111" s="44"/>
    </row>
    <row r="112" spans="1:42" ht="6" customHeight="1">
      <c r="A112" s="963"/>
      <c r="B112" s="256"/>
      <c r="C112" s="787"/>
      <c r="D112" s="787"/>
      <c r="E112" s="787"/>
      <c r="F112" s="787"/>
      <c r="G112" s="787"/>
      <c r="H112" s="787"/>
      <c r="I112" s="787"/>
      <c r="J112" s="787"/>
      <c r="K112" s="787"/>
      <c r="L112" s="787"/>
      <c r="M112" s="787"/>
      <c r="N112" s="787"/>
      <c r="O112" s="787"/>
      <c r="P112" s="787"/>
      <c r="Q112" s="787"/>
      <c r="R112" s="787"/>
      <c r="S112" s="787"/>
      <c r="T112" s="788"/>
      <c r="U112" s="41"/>
      <c r="V112" s="254"/>
      <c r="W112" s="44"/>
      <c r="X112" s="44"/>
      <c r="Y112" s="44"/>
      <c r="Z112" s="44"/>
      <c r="AA112" s="44"/>
      <c r="AB112" s="44"/>
      <c r="AC112" s="44"/>
      <c r="AD112" s="44"/>
      <c r="AE112" s="44"/>
      <c r="AF112" s="44"/>
      <c r="AG112" s="44"/>
      <c r="AH112" s="44"/>
      <c r="AI112" s="44"/>
      <c r="AJ112" s="44"/>
      <c r="AK112" s="44"/>
      <c r="AL112" s="44"/>
      <c r="AM112" s="44"/>
      <c r="AN112" s="44"/>
      <c r="AO112" s="44"/>
      <c r="AP112" s="44"/>
    </row>
    <row r="113" spans="1:42" ht="15">
      <c r="A113" s="963"/>
      <c r="B113" s="251" t="s">
        <v>1086</v>
      </c>
      <c r="C113" s="786">
        <v>220027.87599999999</v>
      </c>
      <c r="D113" s="786">
        <v>135291.54999999999</v>
      </c>
      <c r="E113" s="786">
        <v>527253.31000000006</v>
      </c>
      <c r="F113" s="786">
        <v>105285.39599999999</v>
      </c>
      <c r="G113" s="786">
        <v>540219.53599999996</v>
      </c>
      <c r="H113" s="786">
        <v>1860309.0449999999</v>
      </c>
      <c r="I113" s="786">
        <v>8470338.3670000006</v>
      </c>
      <c r="J113" s="786">
        <v>651838.70799999998</v>
      </c>
      <c r="K113" s="786">
        <v>595147.15300000005</v>
      </c>
      <c r="L113" s="786">
        <v>202077.12100000001</v>
      </c>
      <c r="M113" s="786">
        <v>940551.06200000003</v>
      </c>
      <c r="N113" s="786">
        <v>187354.25099999999</v>
      </c>
      <c r="O113" s="786">
        <v>267751.35700000002</v>
      </c>
      <c r="P113" s="786">
        <v>136003.27900000001</v>
      </c>
      <c r="Q113" s="786">
        <v>15737.210999999999</v>
      </c>
      <c r="R113" s="786">
        <v>64254.898000000001</v>
      </c>
      <c r="S113" s="786">
        <v>16414.929</v>
      </c>
      <c r="T113" s="790">
        <v>14935855.049000001</v>
      </c>
      <c r="U113" s="327"/>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row>
    <row r="114" spans="1:42" ht="15">
      <c r="A114" s="963"/>
      <c r="B114" s="256" t="s">
        <v>1087</v>
      </c>
      <c r="C114" s="787">
        <v>1135.98</v>
      </c>
      <c r="D114" s="787">
        <v>3137.1959999999999</v>
      </c>
      <c r="E114" s="787">
        <v>14899.977999999999</v>
      </c>
      <c r="F114" s="787">
        <v>1811.29</v>
      </c>
      <c r="G114" s="787">
        <v>13827.752</v>
      </c>
      <c r="H114" s="787">
        <v>71036.066000000006</v>
      </c>
      <c r="I114" s="787">
        <v>405753.995</v>
      </c>
      <c r="J114" s="787">
        <v>10712.596</v>
      </c>
      <c r="K114" s="787">
        <v>19981.023000000001</v>
      </c>
      <c r="L114" s="787">
        <v>3253.2759999999998</v>
      </c>
      <c r="M114" s="787">
        <v>29465.932000000001</v>
      </c>
      <c r="N114" s="787">
        <v>4089.866</v>
      </c>
      <c r="O114" s="787">
        <v>2815.739</v>
      </c>
      <c r="P114" s="787">
        <v>1554.9010000000001</v>
      </c>
      <c r="Q114" s="787">
        <v>83.32</v>
      </c>
      <c r="R114" s="787">
        <v>1104.7049999999999</v>
      </c>
      <c r="S114" s="787">
        <v>579.72199999999998</v>
      </c>
      <c r="T114" s="788">
        <v>585243.33700000006</v>
      </c>
      <c r="U114" s="41"/>
      <c r="V114" s="254"/>
      <c r="W114" s="44"/>
      <c r="X114" s="44"/>
      <c r="Y114" s="44"/>
      <c r="Z114" s="44"/>
      <c r="AA114" s="44"/>
      <c r="AB114" s="44"/>
      <c r="AC114" s="44"/>
      <c r="AD114" s="44"/>
      <c r="AE114" s="44"/>
      <c r="AF114" s="44"/>
      <c r="AG114" s="44"/>
      <c r="AH114" s="44"/>
      <c r="AI114" s="44"/>
      <c r="AJ114" s="44"/>
      <c r="AK114" s="44"/>
      <c r="AL114" s="44"/>
      <c r="AM114" s="44"/>
      <c r="AN114" s="44"/>
      <c r="AO114" s="44"/>
      <c r="AP114" s="44"/>
    </row>
    <row r="115" spans="1:42" ht="15">
      <c r="A115" s="963"/>
      <c r="B115" s="256" t="s">
        <v>1088</v>
      </c>
      <c r="C115" s="787">
        <v>30390.967000000001</v>
      </c>
      <c r="D115" s="787">
        <v>21876.402999999998</v>
      </c>
      <c r="E115" s="787">
        <v>95596.525999999998</v>
      </c>
      <c r="F115" s="787">
        <v>27234.368999999999</v>
      </c>
      <c r="G115" s="787">
        <v>185630.636</v>
      </c>
      <c r="H115" s="787">
        <v>345081.49300000002</v>
      </c>
      <c r="I115" s="787">
        <v>1823793.835</v>
      </c>
      <c r="J115" s="787">
        <v>85898.846999999994</v>
      </c>
      <c r="K115" s="787">
        <v>89336.495999999999</v>
      </c>
      <c r="L115" s="787">
        <v>60401.805999999997</v>
      </c>
      <c r="M115" s="787">
        <v>187520.99799999999</v>
      </c>
      <c r="N115" s="787">
        <v>40661</v>
      </c>
      <c r="O115" s="787">
        <v>55971.69</v>
      </c>
      <c r="P115" s="787">
        <v>31904.909</v>
      </c>
      <c r="Q115" s="787">
        <v>1468.86</v>
      </c>
      <c r="R115" s="787">
        <v>28465.038</v>
      </c>
      <c r="S115" s="787">
        <v>3449.01</v>
      </c>
      <c r="T115" s="788">
        <v>3114682.8829999999</v>
      </c>
      <c r="U115" s="41"/>
      <c r="V115" s="254"/>
      <c r="W115" s="44"/>
      <c r="X115" s="44"/>
      <c r="Y115" s="44"/>
      <c r="Z115" s="44"/>
      <c r="AA115" s="44"/>
      <c r="AB115" s="44"/>
      <c r="AC115" s="44"/>
      <c r="AD115" s="44"/>
      <c r="AE115" s="44"/>
      <c r="AF115" s="44"/>
      <c r="AG115" s="44"/>
      <c r="AH115" s="44"/>
      <c r="AI115" s="44"/>
      <c r="AJ115" s="44"/>
      <c r="AK115" s="44"/>
      <c r="AL115" s="44"/>
      <c r="AM115" s="44"/>
      <c r="AN115" s="44"/>
      <c r="AO115" s="44"/>
      <c r="AP115" s="44"/>
    </row>
    <row r="116" spans="1:42" ht="15">
      <c r="A116" s="963"/>
      <c r="B116" s="256" t="s">
        <v>1089</v>
      </c>
      <c r="C116" s="787">
        <v>2845.8890000000001</v>
      </c>
      <c r="D116" s="787">
        <v>3918.09</v>
      </c>
      <c r="E116" s="787">
        <v>15875.754000000001</v>
      </c>
      <c r="F116" s="787">
        <v>1158.875</v>
      </c>
      <c r="G116" s="787">
        <v>23465.275000000001</v>
      </c>
      <c r="H116" s="787">
        <v>41047.838000000003</v>
      </c>
      <c r="I116" s="787">
        <v>168309.03400000001</v>
      </c>
      <c r="J116" s="787">
        <v>22581.433000000001</v>
      </c>
      <c r="K116" s="787">
        <v>18287.677</v>
      </c>
      <c r="L116" s="787">
        <v>11000.674000000001</v>
      </c>
      <c r="M116" s="787">
        <v>55501.58</v>
      </c>
      <c r="N116" s="787">
        <v>6956.4040000000005</v>
      </c>
      <c r="O116" s="787">
        <v>10648.540999999999</v>
      </c>
      <c r="P116" s="787">
        <v>7214.2340000000004</v>
      </c>
      <c r="Q116" s="787">
        <v>1516.8440000000001</v>
      </c>
      <c r="R116" s="787">
        <v>418.49299999999999</v>
      </c>
      <c r="S116" s="787">
        <v>28.82</v>
      </c>
      <c r="T116" s="788">
        <v>390775.45500000002</v>
      </c>
      <c r="U116" s="41"/>
      <c r="V116" s="254"/>
      <c r="W116" s="44"/>
      <c r="X116" s="44"/>
      <c r="Y116" s="44"/>
      <c r="Z116" s="44"/>
      <c r="AA116" s="44"/>
      <c r="AB116" s="44"/>
      <c r="AC116" s="44"/>
      <c r="AD116" s="44"/>
      <c r="AE116" s="44"/>
      <c r="AF116" s="44"/>
      <c r="AG116" s="44"/>
      <c r="AH116" s="44"/>
      <c r="AI116" s="44"/>
      <c r="AJ116" s="44"/>
      <c r="AK116" s="44"/>
      <c r="AL116" s="44"/>
      <c r="AM116" s="44"/>
      <c r="AN116" s="44"/>
      <c r="AO116" s="44"/>
      <c r="AP116" s="44"/>
    </row>
    <row r="117" spans="1:42" ht="15">
      <c r="A117" s="963"/>
      <c r="B117" s="256" t="s">
        <v>1090</v>
      </c>
      <c r="C117" s="787">
        <v>2312.1849999999999</v>
      </c>
      <c r="D117" s="787">
        <v>594.19000000000005</v>
      </c>
      <c r="E117" s="787">
        <v>20671.116999999998</v>
      </c>
      <c r="F117" s="787">
        <v>7538.3220000000001</v>
      </c>
      <c r="G117" s="787">
        <v>4424.884</v>
      </c>
      <c r="H117" s="787">
        <v>30950.214</v>
      </c>
      <c r="I117" s="787">
        <v>447787.62599999999</v>
      </c>
      <c r="J117" s="787">
        <v>10023.385</v>
      </c>
      <c r="K117" s="787">
        <v>7022.8860000000004</v>
      </c>
      <c r="L117" s="787">
        <v>9736.8140000000003</v>
      </c>
      <c r="M117" s="787">
        <v>10952.694</v>
      </c>
      <c r="N117" s="787">
        <v>2266.2649999999999</v>
      </c>
      <c r="O117" s="787">
        <v>12511.575000000001</v>
      </c>
      <c r="P117" s="787">
        <v>5857.1790000000001</v>
      </c>
      <c r="Q117" s="787">
        <v>101.78</v>
      </c>
      <c r="R117" s="787">
        <v>973.28200000000004</v>
      </c>
      <c r="S117" s="787">
        <v>0</v>
      </c>
      <c r="T117" s="788">
        <v>573724.39800000004</v>
      </c>
      <c r="U117" s="41"/>
      <c r="V117" s="254"/>
      <c r="W117" s="44"/>
      <c r="X117" s="44"/>
      <c r="Y117" s="44"/>
      <c r="Z117" s="44"/>
      <c r="AA117" s="44"/>
      <c r="AB117" s="44"/>
      <c r="AC117" s="44"/>
      <c r="AD117" s="44"/>
      <c r="AE117" s="44"/>
      <c r="AF117" s="44"/>
      <c r="AG117" s="44"/>
      <c r="AH117" s="44"/>
      <c r="AI117" s="44"/>
      <c r="AJ117" s="44"/>
      <c r="AK117" s="44"/>
      <c r="AL117" s="44"/>
      <c r="AM117" s="44"/>
      <c r="AN117" s="44"/>
      <c r="AO117" s="44"/>
      <c r="AP117" s="44"/>
    </row>
    <row r="118" spans="1:42" ht="15">
      <c r="A118" s="963"/>
      <c r="B118" s="256" t="s">
        <v>1091</v>
      </c>
      <c r="C118" s="787">
        <v>3622.9760000000001</v>
      </c>
      <c r="D118" s="787">
        <v>3344.3029999999999</v>
      </c>
      <c r="E118" s="787">
        <v>5353.5510000000004</v>
      </c>
      <c r="F118" s="787">
        <v>1465.4649999999999</v>
      </c>
      <c r="G118" s="787">
        <v>4646.9340000000002</v>
      </c>
      <c r="H118" s="787">
        <v>48759.603999999999</v>
      </c>
      <c r="I118" s="787">
        <v>159650.829</v>
      </c>
      <c r="J118" s="787">
        <v>11201.717000000001</v>
      </c>
      <c r="K118" s="787">
        <v>4675.5079999999998</v>
      </c>
      <c r="L118" s="787">
        <v>4990.8180000000002</v>
      </c>
      <c r="M118" s="787">
        <v>15584.501</v>
      </c>
      <c r="N118" s="787">
        <v>5995.0870000000004</v>
      </c>
      <c r="O118" s="787">
        <v>3383.152</v>
      </c>
      <c r="P118" s="787">
        <v>3088.1039999999998</v>
      </c>
      <c r="Q118" s="787">
        <v>3128.2669999999998</v>
      </c>
      <c r="R118" s="787">
        <v>95.44</v>
      </c>
      <c r="S118" s="787">
        <v>335.18</v>
      </c>
      <c r="T118" s="788">
        <v>279321.43599999999</v>
      </c>
      <c r="U118" s="41"/>
      <c r="V118" s="254"/>
      <c r="W118" s="44"/>
      <c r="X118" s="44"/>
      <c r="Y118" s="44"/>
      <c r="Z118" s="44"/>
      <c r="AA118" s="44"/>
      <c r="AB118" s="44"/>
      <c r="AC118" s="44"/>
      <c r="AD118" s="44"/>
      <c r="AE118" s="44"/>
      <c r="AF118" s="44"/>
      <c r="AG118" s="44"/>
      <c r="AH118" s="44"/>
      <c r="AI118" s="44"/>
      <c r="AJ118" s="44"/>
      <c r="AK118" s="44"/>
      <c r="AL118" s="44"/>
      <c r="AM118" s="44"/>
      <c r="AN118" s="44"/>
      <c r="AO118" s="44"/>
      <c r="AP118" s="44"/>
    </row>
    <row r="119" spans="1:42" ht="15">
      <c r="A119" s="963"/>
      <c r="B119" s="256" t="s">
        <v>1092</v>
      </c>
      <c r="C119" s="787">
        <v>99997.61</v>
      </c>
      <c r="D119" s="787">
        <v>33758.936000000002</v>
      </c>
      <c r="E119" s="787">
        <v>68347.584000000003</v>
      </c>
      <c r="F119" s="787">
        <v>13077.398999999999</v>
      </c>
      <c r="G119" s="787">
        <v>103160.849</v>
      </c>
      <c r="H119" s="787">
        <v>396006.83600000001</v>
      </c>
      <c r="I119" s="787">
        <v>1154710.0519999999</v>
      </c>
      <c r="J119" s="787">
        <v>80468.074999999997</v>
      </c>
      <c r="K119" s="787">
        <v>82038.365000000005</v>
      </c>
      <c r="L119" s="787">
        <v>30869.605</v>
      </c>
      <c r="M119" s="787">
        <v>173157.77900000001</v>
      </c>
      <c r="N119" s="787">
        <v>42284.523000000001</v>
      </c>
      <c r="O119" s="787">
        <v>54553.849000000002</v>
      </c>
      <c r="P119" s="787">
        <v>41728.192999999999</v>
      </c>
      <c r="Q119" s="787">
        <v>1839.1690000000001</v>
      </c>
      <c r="R119" s="787">
        <v>1233.481</v>
      </c>
      <c r="S119" s="787">
        <v>3908.8339999999998</v>
      </c>
      <c r="T119" s="788">
        <v>2381141.139</v>
      </c>
      <c r="U119" s="41"/>
      <c r="V119" s="254"/>
      <c r="W119" s="44"/>
      <c r="X119" s="44"/>
      <c r="Y119" s="44"/>
      <c r="Z119" s="44"/>
      <c r="AA119" s="44"/>
      <c r="AB119" s="44"/>
      <c r="AC119" s="44"/>
      <c r="AD119" s="44"/>
      <c r="AE119" s="44"/>
      <c r="AF119" s="44"/>
      <c r="AG119" s="44"/>
      <c r="AH119" s="44"/>
      <c r="AI119" s="44"/>
      <c r="AJ119" s="44"/>
      <c r="AK119" s="44"/>
      <c r="AL119" s="44"/>
      <c r="AM119" s="44"/>
      <c r="AN119" s="44"/>
      <c r="AO119" s="44"/>
      <c r="AP119" s="44"/>
    </row>
    <row r="120" spans="1:42" ht="15">
      <c r="A120" s="963"/>
      <c r="B120" s="256" t="s">
        <v>1093</v>
      </c>
      <c r="C120" s="787">
        <v>4477.098</v>
      </c>
      <c r="D120" s="787">
        <v>835.45100000000002</v>
      </c>
      <c r="E120" s="787">
        <v>10987.231</v>
      </c>
      <c r="F120" s="787">
        <v>2202.3850000000002</v>
      </c>
      <c r="G120" s="787">
        <v>40189.711000000003</v>
      </c>
      <c r="H120" s="787">
        <v>58084.552000000003</v>
      </c>
      <c r="I120" s="787">
        <v>631813.72100000002</v>
      </c>
      <c r="J120" s="787">
        <v>42265.896999999997</v>
      </c>
      <c r="K120" s="787">
        <v>16581.255000000001</v>
      </c>
      <c r="L120" s="787">
        <v>5368.5680000000002</v>
      </c>
      <c r="M120" s="787">
        <v>34235.048000000003</v>
      </c>
      <c r="N120" s="787">
        <v>4487.7650000000003</v>
      </c>
      <c r="O120" s="787">
        <v>20189.960999999999</v>
      </c>
      <c r="P120" s="787">
        <v>10824.914000000001</v>
      </c>
      <c r="Q120" s="787">
        <v>841.69500000000005</v>
      </c>
      <c r="R120" s="787">
        <v>720.07299999999998</v>
      </c>
      <c r="S120" s="787">
        <v>377.71</v>
      </c>
      <c r="T120" s="788">
        <v>884483.03500000003</v>
      </c>
      <c r="U120" s="41"/>
      <c r="V120" s="254"/>
      <c r="W120" s="44"/>
      <c r="X120" s="44"/>
      <c r="Y120" s="44"/>
      <c r="Z120" s="44"/>
      <c r="AA120" s="44"/>
      <c r="AB120" s="44"/>
      <c r="AC120" s="44"/>
      <c r="AD120" s="44"/>
      <c r="AE120" s="44"/>
      <c r="AF120" s="44"/>
      <c r="AG120" s="44"/>
      <c r="AH120" s="44"/>
      <c r="AI120" s="44"/>
      <c r="AJ120" s="44"/>
      <c r="AK120" s="44"/>
      <c r="AL120" s="44"/>
      <c r="AM120" s="44"/>
      <c r="AN120" s="44"/>
      <c r="AO120" s="44"/>
      <c r="AP120" s="44"/>
    </row>
    <row r="121" spans="1:42" ht="15">
      <c r="A121" s="963"/>
      <c r="B121" s="256" t="s">
        <v>1094</v>
      </c>
      <c r="C121" s="787">
        <v>635.23699999999997</v>
      </c>
      <c r="D121" s="787">
        <v>0</v>
      </c>
      <c r="E121" s="787">
        <v>747.21100000000001</v>
      </c>
      <c r="F121" s="787">
        <v>0</v>
      </c>
      <c r="G121" s="787">
        <v>379.11</v>
      </c>
      <c r="H121" s="787">
        <v>6101.2420000000002</v>
      </c>
      <c r="I121" s="787">
        <v>46181.646000000001</v>
      </c>
      <c r="J121" s="787">
        <v>1288.33</v>
      </c>
      <c r="K121" s="787">
        <v>155.44999999999999</v>
      </c>
      <c r="L121" s="787">
        <v>396.23</v>
      </c>
      <c r="M121" s="787">
        <v>1389.7919999999999</v>
      </c>
      <c r="N121" s="787">
        <v>72.930000000000007</v>
      </c>
      <c r="O121" s="787">
        <v>290.18</v>
      </c>
      <c r="P121" s="787">
        <v>79.87</v>
      </c>
      <c r="Q121" s="787">
        <v>0</v>
      </c>
      <c r="R121" s="787">
        <v>97.22</v>
      </c>
      <c r="S121" s="787">
        <v>0</v>
      </c>
      <c r="T121" s="788">
        <v>57814.447999999997</v>
      </c>
      <c r="U121" s="41"/>
      <c r="V121" s="254"/>
      <c r="W121" s="44"/>
      <c r="X121" s="44"/>
      <c r="Y121" s="44"/>
      <c r="Z121" s="44"/>
      <c r="AA121" s="44"/>
      <c r="AB121" s="44"/>
      <c r="AC121" s="44"/>
      <c r="AD121" s="44"/>
      <c r="AE121" s="44"/>
      <c r="AF121" s="44"/>
      <c r="AG121" s="44"/>
      <c r="AH121" s="44"/>
      <c r="AI121" s="44"/>
      <c r="AJ121" s="44"/>
      <c r="AK121" s="44"/>
      <c r="AL121" s="44"/>
      <c r="AM121" s="44"/>
      <c r="AN121" s="44"/>
      <c r="AO121" s="44"/>
      <c r="AP121" s="44"/>
    </row>
    <row r="122" spans="1:42" ht="15">
      <c r="A122" s="963"/>
      <c r="B122" s="256" t="s">
        <v>1095</v>
      </c>
      <c r="C122" s="787">
        <v>10359.773999999999</v>
      </c>
      <c r="D122" s="787">
        <v>6285.9</v>
      </c>
      <c r="E122" s="787">
        <v>69995.051999999996</v>
      </c>
      <c r="F122" s="787">
        <v>3947.0450000000001</v>
      </c>
      <c r="G122" s="787">
        <v>9663.5640000000003</v>
      </c>
      <c r="H122" s="787">
        <v>202312.992</v>
      </c>
      <c r="I122" s="787">
        <v>997857.68099999998</v>
      </c>
      <c r="J122" s="787">
        <v>54393.213000000003</v>
      </c>
      <c r="K122" s="787">
        <v>56580.322999999997</v>
      </c>
      <c r="L122" s="787">
        <v>13280.879000000001</v>
      </c>
      <c r="M122" s="787">
        <v>65006.618999999999</v>
      </c>
      <c r="N122" s="787">
        <v>13362.585999999999</v>
      </c>
      <c r="O122" s="787">
        <v>13375.153</v>
      </c>
      <c r="P122" s="787">
        <v>8242.5750000000007</v>
      </c>
      <c r="Q122" s="787">
        <v>2425.7570000000001</v>
      </c>
      <c r="R122" s="787">
        <v>2525.4380000000001</v>
      </c>
      <c r="S122" s="787">
        <v>1687.7929999999999</v>
      </c>
      <c r="T122" s="788">
        <v>1531302.344</v>
      </c>
      <c r="U122" s="41"/>
      <c r="V122" s="254"/>
      <c r="W122" s="44"/>
      <c r="X122" s="44"/>
      <c r="Y122" s="44"/>
      <c r="Z122" s="44"/>
      <c r="AA122" s="44"/>
      <c r="AB122" s="44"/>
      <c r="AC122" s="44"/>
      <c r="AD122" s="44"/>
      <c r="AE122" s="44"/>
      <c r="AF122" s="44"/>
      <c r="AG122" s="44"/>
      <c r="AH122" s="44"/>
      <c r="AI122" s="44"/>
      <c r="AJ122" s="44"/>
      <c r="AK122" s="44"/>
      <c r="AL122" s="44"/>
      <c r="AM122" s="44"/>
      <c r="AN122" s="44"/>
      <c r="AO122" s="44"/>
      <c r="AP122" s="44"/>
    </row>
    <row r="123" spans="1:42" ht="15">
      <c r="A123" s="963"/>
      <c r="B123" s="256" t="s">
        <v>1096</v>
      </c>
      <c r="C123" s="787">
        <v>1600.1559999999999</v>
      </c>
      <c r="D123" s="787">
        <v>1746.287</v>
      </c>
      <c r="E123" s="787">
        <v>5892.348</v>
      </c>
      <c r="F123" s="787">
        <v>856.71199999999999</v>
      </c>
      <c r="G123" s="787">
        <v>2691.8679999999999</v>
      </c>
      <c r="H123" s="787">
        <v>21195.830999999998</v>
      </c>
      <c r="I123" s="787">
        <v>93970.505000000005</v>
      </c>
      <c r="J123" s="787">
        <v>13142.834000000001</v>
      </c>
      <c r="K123" s="787">
        <v>7878.7420000000002</v>
      </c>
      <c r="L123" s="787">
        <v>3480.9319999999998</v>
      </c>
      <c r="M123" s="787">
        <v>10200.252</v>
      </c>
      <c r="N123" s="787">
        <v>1999.171</v>
      </c>
      <c r="O123" s="787">
        <v>7468.4589999999998</v>
      </c>
      <c r="P123" s="787">
        <v>1269.48</v>
      </c>
      <c r="Q123" s="787">
        <v>407.71</v>
      </c>
      <c r="R123" s="787">
        <v>994.29</v>
      </c>
      <c r="S123" s="787">
        <v>255.73</v>
      </c>
      <c r="T123" s="788">
        <v>175051.307</v>
      </c>
      <c r="U123" s="41"/>
      <c r="V123" s="254"/>
      <c r="W123" s="44"/>
      <c r="X123" s="44"/>
      <c r="Y123" s="44"/>
      <c r="Z123" s="44"/>
      <c r="AA123" s="44"/>
      <c r="AB123" s="44"/>
      <c r="AC123" s="44"/>
      <c r="AD123" s="44"/>
      <c r="AE123" s="44"/>
      <c r="AF123" s="44"/>
      <c r="AG123" s="44"/>
      <c r="AH123" s="44"/>
      <c r="AI123" s="44"/>
      <c r="AJ123" s="44"/>
      <c r="AK123" s="44"/>
      <c r="AL123" s="44"/>
      <c r="AM123" s="44"/>
      <c r="AN123" s="44"/>
      <c r="AO123" s="44"/>
      <c r="AP123" s="44"/>
    </row>
    <row r="124" spans="1:42" ht="15">
      <c r="A124" s="963"/>
      <c r="B124" s="256" t="s">
        <v>1097</v>
      </c>
      <c r="C124" s="787">
        <v>4192.1379999999999</v>
      </c>
      <c r="D124" s="787">
        <v>6079.2209999999995</v>
      </c>
      <c r="E124" s="787">
        <v>27053.782999999999</v>
      </c>
      <c r="F124" s="787">
        <v>2547.6979999999999</v>
      </c>
      <c r="G124" s="787">
        <v>20922.238000000001</v>
      </c>
      <c r="H124" s="787">
        <v>74242.707999999999</v>
      </c>
      <c r="I124" s="787">
        <v>308608.91800000001</v>
      </c>
      <c r="J124" s="787">
        <v>16228.132</v>
      </c>
      <c r="K124" s="787">
        <v>34297.391000000003</v>
      </c>
      <c r="L124" s="787">
        <v>6068.99</v>
      </c>
      <c r="M124" s="787">
        <v>29974.431</v>
      </c>
      <c r="N124" s="787">
        <v>11538.585999999999</v>
      </c>
      <c r="O124" s="787">
        <v>9662.5370000000003</v>
      </c>
      <c r="P124" s="787">
        <v>2435.2170000000001</v>
      </c>
      <c r="Q124" s="787">
        <v>0</v>
      </c>
      <c r="R124" s="787">
        <v>739.13400000000001</v>
      </c>
      <c r="S124" s="787">
        <v>2568.71</v>
      </c>
      <c r="T124" s="788">
        <v>557159.83200000005</v>
      </c>
      <c r="U124" s="41"/>
      <c r="V124" s="254"/>
      <c r="W124" s="44"/>
      <c r="X124" s="44"/>
      <c r="Y124" s="44"/>
      <c r="Z124" s="44"/>
      <c r="AA124" s="44"/>
      <c r="AB124" s="44"/>
      <c r="AC124" s="44"/>
      <c r="AD124" s="44"/>
      <c r="AE124" s="44"/>
      <c r="AF124" s="44"/>
      <c r="AG124" s="44"/>
      <c r="AH124" s="44"/>
      <c r="AI124" s="44"/>
      <c r="AJ124" s="44"/>
      <c r="AK124" s="44"/>
      <c r="AL124" s="44"/>
      <c r="AM124" s="44"/>
      <c r="AN124" s="44"/>
      <c r="AO124" s="44"/>
      <c r="AP124" s="44"/>
    </row>
    <row r="125" spans="1:42" ht="15">
      <c r="A125" s="963"/>
      <c r="B125" s="256" t="s">
        <v>1098</v>
      </c>
      <c r="C125" s="787">
        <v>2130.6039999999998</v>
      </c>
      <c r="D125" s="787">
        <v>3062.8609999999999</v>
      </c>
      <c r="E125" s="787">
        <v>7909.875</v>
      </c>
      <c r="F125" s="787">
        <v>2372.2199999999998</v>
      </c>
      <c r="G125" s="787">
        <v>2427.4569999999999</v>
      </c>
      <c r="H125" s="787">
        <v>17122.583999999999</v>
      </c>
      <c r="I125" s="787">
        <v>132064.94399999999</v>
      </c>
      <c r="J125" s="787">
        <v>9918.6329999999998</v>
      </c>
      <c r="K125" s="787">
        <v>10799.793</v>
      </c>
      <c r="L125" s="787">
        <v>2460.8009999999999</v>
      </c>
      <c r="M125" s="787">
        <v>13413.786</v>
      </c>
      <c r="N125" s="787">
        <v>7845.7860000000001</v>
      </c>
      <c r="O125" s="787">
        <v>6464.277</v>
      </c>
      <c r="P125" s="787">
        <v>918.61199999999997</v>
      </c>
      <c r="Q125" s="787">
        <v>0</v>
      </c>
      <c r="R125" s="787">
        <v>29.54</v>
      </c>
      <c r="S125" s="787">
        <v>48.62</v>
      </c>
      <c r="T125" s="788">
        <v>218990.39300000001</v>
      </c>
      <c r="U125" s="41"/>
      <c r="V125" s="254"/>
      <c r="W125" s="44"/>
      <c r="X125" s="44"/>
      <c r="Y125" s="44"/>
      <c r="Z125" s="44"/>
      <c r="AA125" s="44"/>
      <c r="AB125" s="44"/>
      <c r="AC125" s="44"/>
      <c r="AD125" s="44"/>
      <c r="AE125" s="44"/>
      <c r="AF125" s="44"/>
      <c r="AG125" s="44"/>
      <c r="AH125" s="44"/>
      <c r="AI125" s="44"/>
      <c r="AJ125" s="44"/>
      <c r="AK125" s="44"/>
      <c r="AL125" s="44"/>
      <c r="AM125" s="44"/>
      <c r="AN125" s="44"/>
      <c r="AO125" s="44"/>
      <c r="AP125" s="44"/>
    </row>
    <row r="126" spans="1:42" ht="15">
      <c r="A126" s="963"/>
      <c r="B126" s="256" t="s">
        <v>1099</v>
      </c>
      <c r="C126" s="787">
        <v>26580.784</v>
      </c>
      <c r="D126" s="787">
        <v>18849.293000000001</v>
      </c>
      <c r="E126" s="787">
        <v>109293.7</v>
      </c>
      <c r="F126" s="787">
        <v>29453.456999999999</v>
      </c>
      <c r="G126" s="787">
        <v>92489.856</v>
      </c>
      <c r="H126" s="787">
        <v>161115.641</v>
      </c>
      <c r="I126" s="787">
        <v>1054744.983</v>
      </c>
      <c r="J126" s="787">
        <v>208349.32</v>
      </c>
      <c r="K126" s="787">
        <v>151396.57800000001</v>
      </c>
      <c r="L126" s="787">
        <v>28205.469000000001</v>
      </c>
      <c r="M126" s="787">
        <v>213804.45600000001</v>
      </c>
      <c r="N126" s="787">
        <v>31616.89</v>
      </c>
      <c r="O126" s="787">
        <v>39531.461000000003</v>
      </c>
      <c r="P126" s="787">
        <v>12301.739</v>
      </c>
      <c r="Q126" s="787">
        <v>3067.4229999999998</v>
      </c>
      <c r="R126" s="787">
        <v>22287.011999999999</v>
      </c>
      <c r="S126" s="787">
        <v>717.00300000000004</v>
      </c>
      <c r="T126" s="788">
        <v>2203805.0649999999</v>
      </c>
      <c r="U126" s="41"/>
      <c r="V126" s="254"/>
      <c r="W126" s="44"/>
      <c r="X126" s="44"/>
      <c r="Y126" s="44"/>
      <c r="Z126" s="44"/>
      <c r="AA126" s="44"/>
      <c r="AB126" s="44"/>
      <c r="AC126" s="44"/>
      <c r="AD126" s="44"/>
      <c r="AE126" s="44"/>
      <c r="AF126" s="44"/>
      <c r="AG126" s="44"/>
      <c r="AH126" s="44"/>
      <c r="AI126" s="44"/>
      <c r="AJ126" s="44"/>
      <c r="AK126" s="44"/>
      <c r="AL126" s="44"/>
      <c r="AM126" s="44"/>
      <c r="AN126" s="44"/>
      <c r="AO126" s="44"/>
      <c r="AP126" s="44"/>
    </row>
    <row r="127" spans="1:42" ht="15">
      <c r="A127" s="963"/>
      <c r="B127" s="256" t="s">
        <v>1100</v>
      </c>
      <c r="C127" s="787">
        <v>9859.5959999999995</v>
      </c>
      <c r="D127" s="787">
        <v>9859.5959999999995</v>
      </c>
      <c r="E127" s="787">
        <v>9859.5959999999995</v>
      </c>
      <c r="F127" s="787">
        <v>9859.5959999999995</v>
      </c>
      <c r="G127" s="787">
        <v>9859.5959999999995</v>
      </c>
      <c r="H127" s="787">
        <v>9859.5959999999995</v>
      </c>
      <c r="I127" s="787">
        <v>9859.5959999999995</v>
      </c>
      <c r="J127" s="787">
        <v>9859.5959999999995</v>
      </c>
      <c r="K127" s="787">
        <v>9859.5959999999995</v>
      </c>
      <c r="L127" s="787">
        <v>9859.5959999999995</v>
      </c>
      <c r="M127" s="787">
        <v>9859.5959999999995</v>
      </c>
      <c r="N127" s="787">
        <v>9859.5959999999995</v>
      </c>
      <c r="O127" s="787">
        <v>9859.5959999999995</v>
      </c>
      <c r="P127" s="787">
        <v>9859.5959999999995</v>
      </c>
      <c r="Q127" s="787">
        <v>9859.5959999999995</v>
      </c>
      <c r="R127" s="787">
        <v>9859.5959999999995</v>
      </c>
      <c r="S127" s="787">
        <v>9859.5959999999995</v>
      </c>
      <c r="T127" s="787">
        <v>9859.5959999999995</v>
      </c>
      <c r="U127" s="41"/>
      <c r="V127" s="254"/>
      <c r="W127" s="44"/>
      <c r="X127" s="44"/>
      <c r="Y127" s="44"/>
      <c r="Z127" s="44"/>
      <c r="AA127" s="44"/>
      <c r="AB127" s="44"/>
      <c r="AC127" s="44"/>
      <c r="AD127" s="44"/>
      <c r="AE127" s="44"/>
      <c r="AF127" s="44"/>
      <c r="AG127" s="44"/>
      <c r="AH127" s="44"/>
      <c r="AI127" s="44"/>
      <c r="AJ127" s="44"/>
      <c r="AK127" s="44"/>
      <c r="AL127" s="44"/>
      <c r="AM127" s="44"/>
      <c r="AN127" s="44"/>
      <c r="AO127" s="44"/>
      <c r="AP127" s="44"/>
    </row>
    <row r="128" spans="1:42" ht="15">
      <c r="A128" s="963"/>
      <c r="B128" s="256" t="s">
        <v>1101</v>
      </c>
      <c r="C128" s="787">
        <v>19886.882000000001</v>
      </c>
      <c r="D128" s="787">
        <v>26837.174999999999</v>
      </c>
      <c r="E128" s="787">
        <v>53508.838000000003</v>
      </c>
      <c r="F128" s="787">
        <v>6323.2290000000003</v>
      </c>
      <c r="G128" s="787">
        <v>30056.148000000001</v>
      </c>
      <c r="H128" s="787">
        <v>319652.13299999997</v>
      </c>
      <c r="I128" s="787">
        <v>779812.17700000003</v>
      </c>
      <c r="J128" s="787">
        <v>34702.21</v>
      </c>
      <c r="K128" s="787">
        <v>57558.343999999997</v>
      </c>
      <c r="L128" s="787">
        <v>17239.957999999999</v>
      </c>
      <c r="M128" s="787">
        <v>50778.427000000003</v>
      </c>
      <c r="N128" s="787">
        <v>8686.5470000000005</v>
      </c>
      <c r="O128" s="787">
        <v>19634.663</v>
      </c>
      <c r="P128" s="787">
        <v>6525.3969999999999</v>
      </c>
      <c r="Q128" s="787">
        <v>290.58999999999997</v>
      </c>
      <c r="R128" s="787">
        <v>3113.0120000000002</v>
      </c>
      <c r="S128" s="787">
        <v>2270.9070000000002</v>
      </c>
      <c r="T128" s="788">
        <v>1436876.6370000001</v>
      </c>
      <c r="U128" s="41"/>
      <c r="V128" s="254"/>
      <c r="W128" s="44"/>
      <c r="X128" s="44"/>
      <c r="Y128" s="44"/>
      <c r="Z128" s="44"/>
      <c r="AA128" s="44"/>
      <c r="AB128" s="44"/>
      <c r="AC128" s="44"/>
      <c r="AD128" s="44"/>
      <c r="AE128" s="44"/>
      <c r="AF128" s="44"/>
      <c r="AG128" s="44"/>
      <c r="AH128" s="44"/>
      <c r="AI128" s="44"/>
      <c r="AJ128" s="44"/>
      <c r="AK128" s="44"/>
      <c r="AL128" s="44"/>
      <c r="AM128" s="44"/>
      <c r="AN128" s="44"/>
      <c r="AO128" s="44"/>
      <c r="AP128" s="44"/>
    </row>
    <row r="129" spans="1:42" ht="6" customHeight="1">
      <c r="A129" s="963"/>
      <c r="B129" s="256"/>
      <c r="C129" s="787"/>
      <c r="D129" s="787"/>
      <c r="E129" s="787"/>
      <c r="F129" s="787"/>
      <c r="G129" s="787"/>
      <c r="H129" s="787"/>
      <c r="I129" s="787"/>
      <c r="J129" s="787"/>
      <c r="K129" s="787"/>
      <c r="L129" s="787"/>
      <c r="M129" s="787"/>
      <c r="N129" s="787"/>
      <c r="O129" s="787"/>
      <c r="P129" s="787"/>
      <c r="Q129" s="787"/>
      <c r="R129" s="787"/>
      <c r="S129" s="787"/>
      <c r="T129" s="788"/>
      <c r="U129" s="41"/>
      <c r="V129" s="254"/>
      <c r="W129" s="44"/>
      <c r="X129" s="44"/>
      <c r="Y129" s="44"/>
      <c r="Z129" s="44"/>
      <c r="AA129" s="44"/>
      <c r="AB129" s="44"/>
      <c r="AC129" s="44"/>
      <c r="AD129" s="44"/>
      <c r="AE129" s="44"/>
      <c r="AF129" s="44"/>
      <c r="AG129" s="44"/>
      <c r="AH129" s="44"/>
      <c r="AI129" s="44"/>
      <c r="AJ129" s="44"/>
      <c r="AK129" s="44"/>
      <c r="AL129" s="44"/>
      <c r="AM129" s="44"/>
      <c r="AN129" s="44"/>
      <c r="AO129" s="44"/>
      <c r="AP129" s="44"/>
    </row>
    <row r="130" spans="1:42" ht="15">
      <c r="A130" s="963"/>
      <c r="B130" s="251" t="s">
        <v>1102</v>
      </c>
      <c r="C130" s="786">
        <v>4648.24</v>
      </c>
      <c r="D130" s="786">
        <v>5239.84</v>
      </c>
      <c r="E130" s="786">
        <v>27190.9</v>
      </c>
      <c r="F130" s="786">
        <v>5487.95</v>
      </c>
      <c r="G130" s="786">
        <v>10401.48</v>
      </c>
      <c r="H130" s="786">
        <v>88687.12</v>
      </c>
      <c r="I130" s="786">
        <v>1913277.65</v>
      </c>
      <c r="J130" s="786">
        <v>34946.85</v>
      </c>
      <c r="K130" s="786">
        <v>31026.98</v>
      </c>
      <c r="L130" s="786">
        <v>8124.93</v>
      </c>
      <c r="M130" s="786">
        <v>61225.36</v>
      </c>
      <c r="N130" s="786">
        <v>21026.94</v>
      </c>
      <c r="O130" s="786">
        <v>15738.39</v>
      </c>
      <c r="P130" s="786">
        <v>9533.75</v>
      </c>
      <c r="Q130" s="786">
        <v>654.03</v>
      </c>
      <c r="R130" s="786">
        <v>2574.12</v>
      </c>
      <c r="S130" s="786">
        <v>470.15</v>
      </c>
      <c r="T130" s="790">
        <v>2240254.6800000002</v>
      </c>
      <c r="U130" s="327"/>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row>
    <row r="131" spans="1:42" ht="15">
      <c r="A131" s="963"/>
      <c r="B131" s="256" t="s">
        <v>1103</v>
      </c>
      <c r="C131" s="787">
        <v>3801.93</v>
      </c>
      <c r="D131" s="787">
        <v>4137.76</v>
      </c>
      <c r="E131" s="787">
        <v>19111.11</v>
      </c>
      <c r="F131" s="787">
        <v>4066.29</v>
      </c>
      <c r="G131" s="787">
        <v>6618.74</v>
      </c>
      <c r="H131" s="787">
        <v>67535.75</v>
      </c>
      <c r="I131" s="787">
        <v>299599.03000000003</v>
      </c>
      <c r="J131" s="787">
        <v>24425.74</v>
      </c>
      <c r="K131" s="787">
        <v>19188</v>
      </c>
      <c r="L131" s="787">
        <v>6572.76</v>
      </c>
      <c r="M131" s="787">
        <v>43456.1</v>
      </c>
      <c r="N131" s="787">
        <v>12998.58</v>
      </c>
      <c r="O131" s="787">
        <v>12225.66</v>
      </c>
      <c r="P131" s="787">
        <v>8116.43</v>
      </c>
      <c r="Q131" s="787">
        <v>567.42999999999995</v>
      </c>
      <c r="R131" s="787">
        <v>2119.67</v>
      </c>
      <c r="S131" s="787">
        <v>434.48</v>
      </c>
      <c r="T131" s="788">
        <v>534975.46</v>
      </c>
      <c r="U131" s="41"/>
      <c r="V131" s="254"/>
      <c r="W131" s="44"/>
      <c r="X131" s="44"/>
      <c r="Y131" s="44"/>
      <c r="Z131" s="44"/>
      <c r="AA131" s="44"/>
      <c r="AB131" s="44"/>
      <c r="AC131" s="44"/>
      <c r="AD131" s="44"/>
      <c r="AE131" s="44"/>
      <c r="AF131" s="44"/>
      <c r="AG131" s="44"/>
      <c r="AH131" s="44"/>
      <c r="AI131" s="44"/>
      <c r="AJ131" s="44"/>
      <c r="AK131" s="44"/>
      <c r="AL131" s="44"/>
      <c r="AM131" s="44"/>
      <c r="AN131" s="44"/>
      <c r="AO131" s="44"/>
      <c r="AP131" s="44"/>
    </row>
    <row r="132" spans="1:42" ht="15">
      <c r="A132" s="963"/>
      <c r="B132" s="256" t="s">
        <v>1104</v>
      </c>
      <c r="C132" s="787">
        <v>229.14</v>
      </c>
      <c r="D132" s="787">
        <v>502.02</v>
      </c>
      <c r="E132" s="787">
        <v>5928.43</v>
      </c>
      <c r="F132" s="787">
        <v>1256.71</v>
      </c>
      <c r="G132" s="787">
        <v>2996.03</v>
      </c>
      <c r="H132" s="787">
        <v>17055.16</v>
      </c>
      <c r="I132" s="787">
        <v>210014.82</v>
      </c>
      <c r="J132" s="787">
        <v>7211.15</v>
      </c>
      <c r="K132" s="787">
        <v>10421.370000000001</v>
      </c>
      <c r="L132" s="787">
        <v>1177.3599999999999</v>
      </c>
      <c r="M132" s="787">
        <v>12502.65</v>
      </c>
      <c r="N132" s="787">
        <v>7510.62</v>
      </c>
      <c r="O132" s="787">
        <v>1856.02</v>
      </c>
      <c r="P132" s="787">
        <v>1225.22</v>
      </c>
      <c r="Q132" s="787">
        <v>0</v>
      </c>
      <c r="R132" s="787">
        <v>300.04000000000002</v>
      </c>
      <c r="S132" s="787">
        <v>0</v>
      </c>
      <c r="T132" s="788">
        <v>280186.74</v>
      </c>
      <c r="U132" s="41"/>
      <c r="V132" s="254"/>
      <c r="W132" s="44"/>
      <c r="X132" s="44"/>
      <c r="Y132" s="44"/>
      <c r="Z132" s="44"/>
      <c r="AA132" s="44"/>
      <c r="AB132" s="44"/>
      <c r="AC132" s="44"/>
      <c r="AD132" s="44"/>
      <c r="AE132" s="44"/>
      <c r="AF132" s="44"/>
      <c r="AG132" s="44"/>
      <c r="AH132" s="44"/>
      <c r="AI132" s="44"/>
      <c r="AJ132" s="44"/>
      <c r="AK132" s="44"/>
      <c r="AL132" s="44"/>
      <c r="AM132" s="44"/>
      <c r="AN132" s="44"/>
      <c r="AO132" s="44"/>
      <c r="AP132" s="44"/>
    </row>
    <row r="133" spans="1:42" ht="15">
      <c r="A133" s="963"/>
      <c r="B133" s="256" t="s">
        <v>1105</v>
      </c>
      <c r="C133" s="787">
        <v>0</v>
      </c>
      <c r="D133" s="787">
        <v>0</v>
      </c>
      <c r="E133" s="787">
        <v>39.799999999999997</v>
      </c>
      <c r="F133" s="787">
        <v>0</v>
      </c>
      <c r="G133" s="787">
        <v>88</v>
      </c>
      <c r="H133" s="787">
        <v>668</v>
      </c>
      <c r="I133" s="787">
        <v>101832.87</v>
      </c>
      <c r="J133" s="787">
        <v>1557</v>
      </c>
      <c r="K133" s="787">
        <v>269</v>
      </c>
      <c r="L133" s="787">
        <v>0</v>
      </c>
      <c r="M133" s="787">
        <v>3465.5</v>
      </c>
      <c r="N133" s="787">
        <v>0</v>
      </c>
      <c r="O133" s="787">
        <v>80</v>
      </c>
      <c r="P133" s="787">
        <v>0</v>
      </c>
      <c r="Q133" s="787">
        <v>56</v>
      </c>
      <c r="R133" s="787">
        <v>0</v>
      </c>
      <c r="S133" s="787">
        <v>0</v>
      </c>
      <c r="T133" s="788">
        <v>108056.17</v>
      </c>
      <c r="U133" s="41"/>
      <c r="V133" s="254"/>
      <c r="W133" s="44"/>
      <c r="X133" s="44"/>
      <c r="Y133" s="44"/>
      <c r="Z133" s="44"/>
      <c r="AA133" s="44"/>
      <c r="AB133" s="44"/>
      <c r="AC133" s="44"/>
      <c r="AD133" s="44"/>
      <c r="AE133" s="44"/>
      <c r="AF133" s="44"/>
      <c r="AG133" s="44"/>
      <c r="AH133" s="44"/>
      <c r="AI133" s="44"/>
      <c r="AJ133" s="44"/>
      <c r="AK133" s="44"/>
      <c r="AL133" s="44"/>
      <c r="AM133" s="44"/>
      <c r="AN133" s="44"/>
      <c r="AO133" s="44"/>
      <c r="AP133" s="44"/>
    </row>
    <row r="134" spans="1:42" ht="15">
      <c r="A134" s="963"/>
      <c r="B134" s="256" t="s">
        <v>1285</v>
      </c>
      <c r="C134" s="787">
        <v>0</v>
      </c>
      <c r="D134" s="787">
        <v>0</v>
      </c>
      <c r="E134" s="787">
        <v>0</v>
      </c>
      <c r="F134" s="787">
        <v>0</v>
      </c>
      <c r="G134" s="787">
        <v>0</v>
      </c>
      <c r="H134" s="787">
        <v>0</v>
      </c>
      <c r="I134" s="787">
        <v>1280476.1399999999</v>
      </c>
      <c r="J134" s="787">
        <v>3.65</v>
      </c>
      <c r="K134" s="787">
        <v>0</v>
      </c>
      <c r="L134" s="787">
        <v>18.16</v>
      </c>
      <c r="M134" s="787">
        <v>0</v>
      </c>
      <c r="N134" s="787">
        <v>0</v>
      </c>
      <c r="O134" s="787">
        <v>0</v>
      </c>
      <c r="P134" s="787">
        <v>0</v>
      </c>
      <c r="Q134" s="787">
        <v>0</v>
      </c>
      <c r="R134" s="787">
        <v>0</v>
      </c>
      <c r="S134" s="787">
        <v>0</v>
      </c>
      <c r="T134" s="788">
        <v>1280497.95</v>
      </c>
      <c r="U134" s="41"/>
      <c r="V134" s="254"/>
      <c r="W134" s="44"/>
      <c r="X134" s="44"/>
      <c r="Y134" s="44"/>
      <c r="Z134" s="44"/>
      <c r="AA134" s="44"/>
      <c r="AB134" s="44"/>
      <c r="AC134" s="44"/>
      <c r="AD134" s="44"/>
      <c r="AE134" s="44"/>
      <c r="AF134" s="44"/>
      <c r="AG134" s="44"/>
      <c r="AH134" s="44"/>
      <c r="AI134" s="44"/>
      <c r="AJ134" s="44"/>
      <c r="AK134" s="44"/>
      <c r="AL134" s="44"/>
      <c r="AM134" s="44"/>
      <c r="AN134" s="44"/>
      <c r="AO134" s="44"/>
      <c r="AP134" s="44"/>
    </row>
    <row r="135" spans="1:42" ht="15">
      <c r="A135" s="963"/>
      <c r="B135" s="256" t="s">
        <v>1107</v>
      </c>
      <c r="C135" s="787">
        <v>483.02</v>
      </c>
      <c r="D135" s="787">
        <v>151.32</v>
      </c>
      <c r="E135" s="787">
        <v>1685.61</v>
      </c>
      <c r="F135" s="787">
        <v>0</v>
      </c>
      <c r="G135" s="787">
        <v>38.31</v>
      </c>
      <c r="H135" s="787">
        <v>650.63</v>
      </c>
      <c r="I135" s="787">
        <v>13266.46</v>
      </c>
      <c r="J135" s="787">
        <v>874.41</v>
      </c>
      <c r="K135" s="787">
        <v>354.36</v>
      </c>
      <c r="L135" s="787">
        <v>0</v>
      </c>
      <c r="M135" s="787">
        <v>24.9</v>
      </c>
      <c r="N135" s="787">
        <v>0</v>
      </c>
      <c r="O135" s="787">
        <v>978.81</v>
      </c>
      <c r="P135" s="787">
        <v>0</v>
      </c>
      <c r="Q135" s="787">
        <v>0</v>
      </c>
      <c r="R135" s="787">
        <v>12.77</v>
      </c>
      <c r="S135" s="787">
        <v>12.77</v>
      </c>
      <c r="T135" s="788">
        <v>18533.37</v>
      </c>
      <c r="U135" s="41"/>
      <c r="V135" s="254"/>
      <c r="W135" s="44"/>
      <c r="X135" s="44"/>
      <c r="Y135" s="44"/>
      <c r="Z135" s="44"/>
      <c r="AA135" s="44"/>
      <c r="AB135" s="44"/>
      <c r="AC135" s="44"/>
      <c r="AD135" s="44"/>
      <c r="AE135" s="44"/>
      <c r="AF135" s="44"/>
      <c r="AG135" s="44"/>
      <c r="AH135" s="44"/>
      <c r="AI135" s="44"/>
      <c r="AJ135" s="44"/>
      <c r="AK135" s="44"/>
      <c r="AL135" s="44"/>
      <c r="AM135" s="44"/>
      <c r="AN135" s="44"/>
      <c r="AO135" s="44"/>
      <c r="AP135" s="44"/>
    </row>
    <row r="136" spans="1:42" ht="15">
      <c r="A136" s="963"/>
      <c r="B136" s="256" t="s">
        <v>1108</v>
      </c>
      <c r="C136" s="787">
        <v>134.15</v>
      </c>
      <c r="D136" s="787">
        <v>448.74</v>
      </c>
      <c r="E136" s="787">
        <v>425.95</v>
      </c>
      <c r="F136" s="787">
        <v>164.95</v>
      </c>
      <c r="G136" s="787">
        <v>660.4</v>
      </c>
      <c r="H136" s="787">
        <v>2777.58</v>
      </c>
      <c r="I136" s="787">
        <v>8088.33</v>
      </c>
      <c r="J136" s="787">
        <v>874.9</v>
      </c>
      <c r="K136" s="787">
        <v>794.25</v>
      </c>
      <c r="L136" s="787">
        <v>356.65</v>
      </c>
      <c r="M136" s="787">
        <v>1776.21</v>
      </c>
      <c r="N136" s="787">
        <v>517.74</v>
      </c>
      <c r="O136" s="787">
        <v>597.9</v>
      </c>
      <c r="P136" s="787">
        <v>192.1</v>
      </c>
      <c r="Q136" s="787">
        <v>30.6</v>
      </c>
      <c r="R136" s="787">
        <v>141.63999999999999</v>
      </c>
      <c r="S136" s="787">
        <v>22.9</v>
      </c>
      <c r="T136" s="788">
        <v>18004.990000000002</v>
      </c>
      <c r="U136" s="41"/>
      <c r="V136" s="254"/>
      <c r="W136" s="44"/>
      <c r="X136" s="44"/>
      <c r="Y136" s="44"/>
      <c r="Z136" s="44"/>
      <c r="AA136" s="44"/>
      <c r="AB136" s="44"/>
      <c r="AC136" s="44"/>
      <c r="AD136" s="44"/>
      <c r="AE136" s="44"/>
      <c r="AF136" s="44"/>
      <c r="AG136" s="44"/>
      <c r="AH136" s="44"/>
      <c r="AI136" s="44"/>
      <c r="AJ136" s="44"/>
      <c r="AK136" s="44"/>
      <c r="AL136" s="44"/>
      <c r="AM136" s="44"/>
      <c r="AN136" s="44"/>
      <c r="AO136" s="44"/>
      <c r="AP136" s="44"/>
    </row>
    <row r="137" spans="1:42" ht="6" customHeight="1">
      <c r="A137" s="963"/>
      <c r="B137" s="256"/>
      <c r="C137" s="787"/>
      <c r="D137" s="787"/>
      <c r="E137" s="787"/>
      <c r="F137" s="787"/>
      <c r="G137" s="787"/>
      <c r="H137" s="787"/>
      <c r="I137" s="787"/>
      <c r="J137" s="787"/>
      <c r="K137" s="787"/>
      <c r="L137" s="787"/>
      <c r="M137" s="787"/>
      <c r="N137" s="787"/>
      <c r="O137" s="787"/>
      <c r="P137" s="787"/>
      <c r="Q137" s="787"/>
      <c r="R137" s="787"/>
      <c r="S137" s="787"/>
      <c r="T137" s="788"/>
      <c r="U137" s="41"/>
      <c r="V137" s="254"/>
      <c r="W137" s="44"/>
      <c r="X137" s="44"/>
      <c r="Y137" s="44"/>
      <c r="Z137" s="44"/>
      <c r="AA137" s="44"/>
      <c r="AB137" s="44"/>
      <c r="AC137" s="44"/>
      <c r="AD137" s="44"/>
      <c r="AE137" s="44"/>
      <c r="AF137" s="44"/>
      <c r="AG137" s="44"/>
      <c r="AH137" s="44"/>
      <c r="AI137" s="44"/>
      <c r="AJ137" s="44"/>
      <c r="AK137" s="44"/>
      <c r="AL137" s="44"/>
      <c r="AM137" s="44"/>
      <c r="AN137" s="44"/>
      <c r="AO137" s="44"/>
      <c r="AP137" s="44"/>
    </row>
    <row r="138" spans="1:42" ht="15">
      <c r="A138" s="963"/>
      <c r="B138" s="251" t="s">
        <v>1109</v>
      </c>
      <c r="C138" s="786">
        <v>1478098.2109999999</v>
      </c>
      <c r="D138" s="786">
        <v>1842659.5730000001</v>
      </c>
      <c r="E138" s="786">
        <v>4070904.719</v>
      </c>
      <c r="F138" s="786">
        <v>1646179.5160000001</v>
      </c>
      <c r="G138" s="786">
        <v>6310707.659</v>
      </c>
      <c r="H138" s="786">
        <v>16170392.415999999</v>
      </c>
      <c r="I138" s="786">
        <v>75434820.609999999</v>
      </c>
      <c r="J138" s="786">
        <v>6161652.5609999998</v>
      </c>
      <c r="K138" s="786">
        <v>5599736.6600000001</v>
      </c>
      <c r="L138" s="786">
        <v>3180281.04</v>
      </c>
      <c r="M138" s="786">
        <v>10641712.533</v>
      </c>
      <c r="N138" s="786">
        <v>3162708.2149999999</v>
      </c>
      <c r="O138" s="786">
        <v>5006100.3770000003</v>
      </c>
      <c r="P138" s="786">
        <v>2151281.2000000002</v>
      </c>
      <c r="Q138" s="786">
        <v>388083.55</v>
      </c>
      <c r="R138" s="786">
        <v>1068873.3089999999</v>
      </c>
      <c r="S138" s="786">
        <v>191929.08</v>
      </c>
      <c r="T138" s="790">
        <v>144506121.229</v>
      </c>
      <c r="U138" s="327"/>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row>
    <row r="139" spans="1:42" ht="15">
      <c r="A139" s="963"/>
      <c r="B139" s="256" t="s">
        <v>1110</v>
      </c>
      <c r="C139" s="787">
        <v>1406.71</v>
      </c>
      <c r="D139" s="787">
        <v>799.63</v>
      </c>
      <c r="E139" s="787">
        <v>5711.18</v>
      </c>
      <c r="F139" s="787">
        <v>34.909999999999997</v>
      </c>
      <c r="G139" s="787">
        <v>822.95</v>
      </c>
      <c r="H139" s="787">
        <v>9116.6200000000008</v>
      </c>
      <c r="I139" s="787">
        <v>44920.18</v>
      </c>
      <c r="J139" s="787">
        <v>586.53</v>
      </c>
      <c r="K139" s="787">
        <v>3804.13</v>
      </c>
      <c r="L139" s="787">
        <v>3181.94</v>
      </c>
      <c r="M139" s="787">
        <v>21262.18</v>
      </c>
      <c r="N139" s="787">
        <v>35.82</v>
      </c>
      <c r="O139" s="787">
        <v>1765.82</v>
      </c>
      <c r="P139" s="787">
        <v>71.64</v>
      </c>
      <c r="Q139" s="787">
        <v>0</v>
      </c>
      <c r="R139" s="787">
        <v>408.3</v>
      </c>
      <c r="S139" s="787">
        <v>85.05</v>
      </c>
      <c r="T139" s="788">
        <v>94013.59</v>
      </c>
      <c r="U139" s="41"/>
      <c r="V139" s="254"/>
      <c r="W139" s="44"/>
      <c r="X139" s="44"/>
      <c r="Y139" s="44"/>
      <c r="Z139" s="44"/>
      <c r="AA139" s="44"/>
      <c r="AB139" s="44"/>
      <c r="AC139" s="44"/>
      <c r="AD139" s="44"/>
      <c r="AE139" s="44"/>
      <c r="AF139" s="44"/>
      <c r="AG139" s="44"/>
      <c r="AH139" s="44"/>
      <c r="AI139" s="44"/>
      <c r="AJ139" s="44"/>
      <c r="AK139" s="44"/>
      <c r="AL139" s="44"/>
      <c r="AM139" s="44"/>
      <c r="AN139" s="44"/>
      <c r="AO139" s="44"/>
      <c r="AP139" s="44"/>
    </row>
    <row r="140" spans="1:42" ht="15">
      <c r="A140" s="963"/>
      <c r="B140" s="256" t="s">
        <v>1248</v>
      </c>
      <c r="C140" s="787">
        <v>55870.641000000003</v>
      </c>
      <c r="D140" s="787">
        <v>29056.723000000002</v>
      </c>
      <c r="E140" s="787">
        <v>110919.47900000001</v>
      </c>
      <c r="F140" s="787">
        <v>34807.606</v>
      </c>
      <c r="G140" s="787">
        <v>248953.019</v>
      </c>
      <c r="H140" s="787">
        <v>920447.31599999999</v>
      </c>
      <c r="I140" s="787">
        <v>3733465.65</v>
      </c>
      <c r="J140" s="787">
        <v>181073.49100000001</v>
      </c>
      <c r="K140" s="787">
        <v>478074.9</v>
      </c>
      <c r="L140" s="787">
        <v>204824.59</v>
      </c>
      <c r="M140" s="787">
        <v>695060.723</v>
      </c>
      <c r="N140" s="787">
        <v>74155.425000000003</v>
      </c>
      <c r="O140" s="787">
        <v>179740.897</v>
      </c>
      <c r="P140" s="787">
        <v>119584.8</v>
      </c>
      <c r="Q140" s="787">
        <v>9217.32</v>
      </c>
      <c r="R140" s="787">
        <v>56838.159</v>
      </c>
      <c r="S140" s="787">
        <v>110.67</v>
      </c>
      <c r="T140" s="788">
        <v>7132201.409</v>
      </c>
      <c r="U140" s="41"/>
      <c r="V140" s="254"/>
      <c r="W140" s="44"/>
      <c r="X140" s="44"/>
      <c r="Y140" s="44"/>
      <c r="Z140" s="44"/>
      <c r="AA140" s="44"/>
      <c r="AB140" s="44"/>
      <c r="AC140" s="44"/>
      <c r="AD140" s="44"/>
      <c r="AE140" s="44"/>
      <c r="AF140" s="44"/>
      <c r="AG140" s="44"/>
      <c r="AH140" s="44"/>
      <c r="AI140" s="44"/>
      <c r="AJ140" s="44"/>
      <c r="AK140" s="44"/>
      <c r="AL140" s="44"/>
      <c r="AM140" s="44"/>
      <c r="AN140" s="44"/>
      <c r="AO140" s="44"/>
      <c r="AP140" s="44"/>
    </row>
    <row r="141" spans="1:42" ht="15">
      <c r="A141" s="963"/>
      <c r="B141" s="256" t="s">
        <v>1249</v>
      </c>
      <c r="C141" s="787">
        <v>0</v>
      </c>
      <c r="D141" s="787">
        <v>0</v>
      </c>
      <c r="E141" s="787">
        <v>0</v>
      </c>
      <c r="F141" s="787">
        <v>19.16</v>
      </c>
      <c r="G141" s="787">
        <v>0</v>
      </c>
      <c r="H141" s="787">
        <v>0</v>
      </c>
      <c r="I141" s="787">
        <v>4.79</v>
      </c>
      <c r="J141" s="787">
        <v>0</v>
      </c>
      <c r="K141" s="787">
        <v>0</v>
      </c>
      <c r="L141" s="787">
        <v>0</v>
      </c>
      <c r="M141" s="787">
        <v>0</v>
      </c>
      <c r="N141" s="787">
        <v>0</v>
      </c>
      <c r="O141" s="787">
        <v>0</v>
      </c>
      <c r="P141" s="787">
        <v>0</v>
      </c>
      <c r="Q141" s="787">
        <v>442.66</v>
      </c>
      <c r="R141" s="787">
        <v>0</v>
      </c>
      <c r="S141" s="787">
        <v>0</v>
      </c>
      <c r="T141" s="788">
        <v>466.61</v>
      </c>
      <c r="U141" s="41"/>
      <c r="V141" s="254"/>
      <c r="W141" s="44"/>
      <c r="X141" s="44"/>
      <c r="Y141" s="44"/>
      <c r="Z141" s="44"/>
      <c r="AA141" s="44"/>
      <c r="AB141" s="44"/>
      <c r="AC141" s="44"/>
      <c r="AD141" s="44"/>
      <c r="AE141" s="44"/>
      <c r="AF141" s="44"/>
      <c r="AG141" s="44"/>
      <c r="AH141" s="44"/>
      <c r="AI141" s="44"/>
      <c r="AJ141" s="44"/>
      <c r="AK141" s="44"/>
      <c r="AL141" s="44"/>
      <c r="AM141" s="44"/>
      <c r="AN141" s="44"/>
      <c r="AO141" s="44"/>
      <c r="AP141" s="44"/>
    </row>
    <row r="142" spans="1:42" ht="15">
      <c r="A142" s="963"/>
      <c r="B142" s="256" t="s">
        <v>1113</v>
      </c>
      <c r="C142" s="787">
        <v>0</v>
      </c>
      <c r="D142" s="787">
        <v>15.5</v>
      </c>
      <c r="E142" s="787">
        <v>25.41</v>
      </c>
      <c r="F142" s="787">
        <v>0</v>
      </c>
      <c r="G142" s="787">
        <v>0</v>
      </c>
      <c r="H142" s="787">
        <v>13.86</v>
      </c>
      <c r="I142" s="787">
        <v>40.96</v>
      </c>
      <c r="J142" s="787">
        <v>4.6500000000000004</v>
      </c>
      <c r="K142" s="787">
        <v>1.55</v>
      </c>
      <c r="L142" s="787">
        <v>0</v>
      </c>
      <c r="M142" s="787">
        <v>1.55</v>
      </c>
      <c r="N142" s="787">
        <v>0</v>
      </c>
      <c r="O142" s="787">
        <v>3.1</v>
      </c>
      <c r="P142" s="787">
        <v>0</v>
      </c>
      <c r="Q142" s="787">
        <v>0</v>
      </c>
      <c r="R142" s="787">
        <v>0</v>
      </c>
      <c r="S142" s="787">
        <v>0</v>
      </c>
      <c r="T142" s="788">
        <v>106.58</v>
      </c>
      <c r="U142" s="41"/>
      <c r="V142" s="254"/>
      <c r="W142" s="44"/>
      <c r="X142" s="44"/>
      <c r="Y142" s="44"/>
      <c r="Z142" s="44"/>
      <c r="AA142" s="44"/>
      <c r="AB142" s="44"/>
      <c r="AC142" s="44"/>
      <c r="AD142" s="44"/>
      <c r="AE142" s="44"/>
      <c r="AF142" s="44"/>
      <c r="AG142" s="44"/>
      <c r="AH142" s="44"/>
      <c r="AI142" s="44"/>
      <c r="AJ142" s="44"/>
      <c r="AK142" s="44"/>
      <c r="AL142" s="44"/>
      <c r="AM142" s="44"/>
      <c r="AN142" s="44"/>
      <c r="AO142" s="44"/>
      <c r="AP142" s="44"/>
    </row>
    <row r="143" spans="1:42" ht="15">
      <c r="A143" s="963"/>
      <c r="B143" s="256" t="s">
        <v>1286</v>
      </c>
      <c r="C143" s="787">
        <v>131.09</v>
      </c>
      <c r="D143" s="787">
        <v>471.93</v>
      </c>
      <c r="E143" s="787">
        <v>357.15</v>
      </c>
      <c r="F143" s="787">
        <v>0</v>
      </c>
      <c r="G143" s="787">
        <v>1105.94</v>
      </c>
      <c r="H143" s="787">
        <v>4831.32</v>
      </c>
      <c r="I143" s="787">
        <v>27119.34</v>
      </c>
      <c r="J143" s="787">
        <v>1704.15</v>
      </c>
      <c r="K143" s="787">
        <v>4981.41</v>
      </c>
      <c r="L143" s="787">
        <v>0</v>
      </c>
      <c r="M143" s="787">
        <v>2565.81</v>
      </c>
      <c r="N143" s="787">
        <v>0</v>
      </c>
      <c r="O143" s="787">
        <v>0</v>
      </c>
      <c r="P143" s="787">
        <v>0</v>
      </c>
      <c r="Q143" s="787">
        <v>255.52</v>
      </c>
      <c r="R143" s="787">
        <v>0</v>
      </c>
      <c r="S143" s="787">
        <v>0</v>
      </c>
      <c r="T143" s="788">
        <v>43523.66</v>
      </c>
      <c r="U143" s="41"/>
      <c r="V143" s="254"/>
      <c r="W143" s="44"/>
      <c r="X143" s="44"/>
      <c r="Y143" s="44"/>
      <c r="Z143" s="44"/>
      <c r="AA143" s="44"/>
      <c r="AB143" s="44"/>
      <c r="AC143" s="44"/>
      <c r="AD143" s="44"/>
      <c r="AE143" s="44"/>
      <c r="AF143" s="44"/>
      <c r="AG143" s="44"/>
      <c r="AH143" s="44"/>
      <c r="AI143" s="44"/>
      <c r="AJ143" s="44"/>
      <c r="AK143" s="44"/>
      <c r="AL143" s="44"/>
      <c r="AM143" s="44"/>
      <c r="AN143" s="44"/>
      <c r="AO143" s="44"/>
      <c r="AP143" s="44"/>
    </row>
    <row r="144" spans="1:42" ht="15">
      <c r="A144" s="963"/>
      <c r="B144" s="256" t="s">
        <v>1115</v>
      </c>
      <c r="C144" s="787">
        <v>1415291.87</v>
      </c>
      <c r="D144" s="787">
        <v>1768065.62</v>
      </c>
      <c r="E144" s="787">
        <v>3819327.72</v>
      </c>
      <c r="F144" s="787">
        <v>1591333.8</v>
      </c>
      <c r="G144" s="787">
        <v>6018211.9699999997</v>
      </c>
      <c r="H144" s="787">
        <v>15018959.960000001</v>
      </c>
      <c r="I144" s="787">
        <v>54241269.520000003</v>
      </c>
      <c r="J144" s="787">
        <v>5926126</v>
      </c>
      <c r="K144" s="787">
        <v>5031125.71</v>
      </c>
      <c r="L144" s="787">
        <v>2887849.75</v>
      </c>
      <c r="M144" s="787">
        <v>9739679.4399999995</v>
      </c>
      <c r="N144" s="787">
        <v>3020310.72</v>
      </c>
      <c r="O144" s="787">
        <v>4789241.91</v>
      </c>
      <c r="P144" s="787">
        <v>2018645.99</v>
      </c>
      <c r="Q144" s="787">
        <v>373667.87</v>
      </c>
      <c r="R144" s="787">
        <v>1000794.13</v>
      </c>
      <c r="S144" s="787">
        <v>190950.28</v>
      </c>
      <c r="T144" s="788">
        <v>118850852.26000001</v>
      </c>
      <c r="U144" s="41"/>
      <c r="V144" s="254"/>
      <c r="W144" s="44"/>
      <c r="X144" s="44"/>
      <c r="Y144" s="44"/>
      <c r="Z144" s="44"/>
      <c r="AA144" s="44"/>
      <c r="AB144" s="44"/>
      <c r="AC144" s="44"/>
      <c r="AD144" s="44"/>
      <c r="AE144" s="44"/>
      <c r="AF144" s="44"/>
      <c r="AG144" s="44"/>
      <c r="AH144" s="44"/>
      <c r="AI144" s="44"/>
      <c r="AJ144" s="44"/>
      <c r="AK144" s="44"/>
      <c r="AL144" s="44"/>
      <c r="AM144" s="44"/>
      <c r="AN144" s="44"/>
      <c r="AO144" s="44"/>
      <c r="AP144" s="44"/>
    </row>
    <row r="145" spans="1:42" ht="15">
      <c r="A145" s="963"/>
      <c r="B145" s="256" t="s">
        <v>1117</v>
      </c>
      <c r="C145" s="787">
        <v>5397.9</v>
      </c>
      <c r="D145" s="787">
        <v>44250.17</v>
      </c>
      <c r="E145" s="787">
        <v>27387.46</v>
      </c>
      <c r="F145" s="787">
        <v>12482.41</v>
      </c>
      <c r="G145" s="787">
        <v>40070.36</v>
      </c>
      <c r="H145" s="787">
        <v>141662.72</v>
      </c>
      <c r="I145" s="787">
        <v>1406682.68</v>
      </c>
      <c r="J145" s="787">
        <v>52157.74</v>
      </c>
      <c r="K145" s="787">
        <v>55768.98</v>
      </c>
      <c r="L145" s="787">
        <v>81461.67</v>
      </c>
      <c r="M145" s="787">
        <v>97939.27</v>
      </c>
      <c r="N145" s="787">
        <v>16581.78</v>
      </c>
      <c r="O145" s="787">
        <v>35348.65</v>
      </c>
      <c r="P145" s="787">
        <v>12978.77</v>
      </c>
      <c r="Q145" s="787">
        <v>4500.18</v>
      </c>
      <c r="R145" s="787">
        <v>10832.72</v>
      </c>
      <c r="S145" s="787">
        <v>783.08</v>
      </c>
      <c r="T145" s="788">
        <v>2046286.54</v>
      </c>
      <c r="U145" s="41"/>
      <c r="V145" s="254"/>
      <c r="W145" s="44"/>
      <c r="X145" s="44"/>
      <c r="Y145" s="44"/>
      <c r="Z145" s="44"/>
      <c r="AA145" s="44"/>
      <c r="AB145" s="44"/>
      <c r="AC145" s="44"/>
      <c r="AD145" s="44"/>
      <c r="AE145" s="44"/>
      <c r="AF145" s="44"/>
      <c r="AG145" s="44"/>
      <c r="AH145" s="44"/>
      <c r="AI145" s="44"/>
      <c r="AJ145" s="44"/>
      <c r="AK145" s="44"/>
      <c r="AL145" s="44"/>
      <c r="AM145" s="44"/>
      <c r="AN145" s="44"/>
      <c r="AO145" s="44"/>
      <c r="AP145" s="44"/>
    </row>
    <row r="146" spans="1:42" ht="15">
      <c r="A146" s="963"/>
      <c r="B146" s="256" t="s">
        <v>1116</v>
      </c>
      <c r="C146" s="787">
        <v>0</v>
      </c>
      <c r="D146" s="787">
        <v>0</v>
      </c>
      <c r="E146" s="787">
        <v>107176.32000000001</v>
      </c>
      <c r="F146" s="787">
        <v>7501.63</v>
      </c>
      <c r="G146" s="787">
        <v>1543.42</v>
      </c>
      <c r="H146" s="787">
        <v>75360.62</v>
      </c>
      <c r="I146" s="787">
        <v>15981317.49</v>
      </c>
      <c r="J146" s="787">
        <v>0</v>
      </c>
      <c r="K146" s="787">
        <v>25979.98</v>
      </c>
      <c r="L146" s="787">
        <v>2963.09</v>
      </c>
      <c r="M146" s="787">
        <v>85203.56</v>
      </c>
      <c r="N146" s="787">
        <v>51624.47</v>
      </c>
      <c r="O146" s="787">
        <v>0</v>
      </c>
      <c r="P146" s="787">
        <v>0</v>
      </c>
      <c r="Q146" s="787">
        <v>0</v>
      </c>
      <c r="R146" s="787">
        <v>0</v>
      </c>
      <c r="S146" s="787">
        <v>0</v>
      </c>
      <c r="T146" s="788">
        <v>16338670.58</v>
      </c>
      <c r="U146" s="41"/>
      <c r="V146" s="254"/>
      <c r="W146" s="44"/>
      <c r="X146" s="44"/>
      <c r="Y146" s="44"/>
      <c r="Z146" s="44"/>
      <c r="AA146" s="44"/>
      <c r="AB146" s="44"/>
      <c r="AC146" s="44"/>
      <c r="AD146" s="44"/>
      <c r="AE146" s="44"/>
      <c r="AF146" s="44"/>
      <c r="AG146" s="44"/>
      <c r="AH146" s="44"/>
      <c r="AI146" s="44"/>
      <c r="AJ146" s="44"/>
      <c r="AK146" s="44"/>
      <c r="AL146" s="44"/>
      <c r="AM146" s="44"/>
      <c r="AN146" s="44"/>
      <c r="AO146" s="44"/>
      <c r="AP146" s="44"/>
    </row>
    <row r="147" spans="1:42" ht="5.25" customHeight="1">
      <c r="A147" s="456"/>
      <c r="B147" s="373"/>
      <c r="C147" s="789"/>
      <c r="D147" s="789"/>
      <c r="E147" s="789"/>
      <c r="F147" s="789"/>
      <c r="G147" s="789"/>
      <c r="H147" s="789"/>
      <c r="I147" s="789"/>
      <c r="J147" s="789"/>
      <c r="K147" s="789"/>
      <c r="L147" s="789"/>
      <c r="M147" s="789"/>
      <c r="N147" s="789"/>
      <c r="O147" s="789"/>
      <c r="P147" s="789"/>
      <c r="Q147" s="789"/>
      <c r="R147" s="789"/>
      <c r="S147" s="789"/>
      <c r="T147" s="789"/>
      <c r="U147" s="44"/>
      <c r="V147" s="254"/>
      <c r="W147" s="44"/>
      <c r="X147" s="44"/>
      <c r="Y147" s="44"/>
      <c r="Z147" s="44"/>
      <c r="AA147" s="44"/>
      <c r="AB147" s="44"/>
      <c r="AC147" s="44"/>
      <c r="AD147" s="44"/>
      <c r="AE147" s="44"/>
      <c r="AF147" s="44"/>
      <c r="AG147" s="44"/>
      <c r="AH147" s="44"/>
      <c r="AI147" s="44"/>
      <c r="AJ147" s="44"/>
      <c r="AK147" s="44"/>
      <c r="AL147" s="44"/>
      <c r="AM147" s="44"/>
      <c r="AN147" s="44"/>
      <c r="AO147" s="44"/>
      <c r="AP147" s="44"/>
    </row>
    <row r="148" spans="1:42" ht="15">
      <c r="A148" s="439"/>
      <c r="B148" s="295" t="s">
        <v>26</v>
      </c>
      <c r="C148" s="790">
        <v>4765197.0729999999</v>
      </c>
      <c r="D148" s="790">
        <v>6620190.1600000001</v>
      </c>
      <c r="E148" s="790">
        <v>16030566.333000001</v>
      </c>
      <c r="F148" s="790">
        <v>5423597.6780000003</v>
      </c>
      <c r="G148" s="790">
        <v>21178355.567000002</v>
      </c>
      <c r="H148" s="790">
        <v>59451217.556000002</v>
      </c>
      <c r="I148" s="790">
        <v>314902678.79100001</v>
      </c>
      <c r="J148" s="790">
        <v>25030526.214000002</v>
      </c>
      <c r="K148" s="790">
        <v>21848943.886</v>
      </c>
      <c r="L148" s="790">
        <v>9695156.0720000006</v>
      </c>
      <c r="M148" s="790">
        <v>38465630.185999997</v>
      </c>
      <c r="N148" s="790">
        <v>13896772.376</v>
      </c>
      <c r="O148" s="790">
        <v>17554100.011999998</v>
      </c>
      <c r="P148" s="790">
        <v>7518630.6469999999</v>
      </c>
      <c r="Q148" s="790">
        <v>989759.13300000003</v>
      </c>
      <c r="R148" s="790">
        <v>3681520.8670000001</v>
      </c>
      <c r="S148" s="790">
        <v>988633.92099999997</v>
      </c>
      <c r="T148" s="790">
        <v>568041476.472</v>
      </c>
      <c r="U148" s="4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row>
    <row r="149" spans="1:42">
      <c r="V149" s="44"/>
      <c r="W149" s="41"/>
      <c r="X149" s="41"/>
      <c r="Y149" s="41"/>
      <c r="Z149" s="41"/>
      <c r="AA149" s="41"/>
      <c r="AB149" s="41"/>
      <c r="AC149" s="41"/>
      <c r="AD149" s="41"/>
      <c r="AE149" s="41"/>
      <c r="AF149" s="41"/>
      <c r="AG149" s="41"/>
      <c r="AH149" s="41"/>
      <c r="AI149" s="41"/>
      <c r="AJ149" s="41"/>
      <c r="AK149" s="41"/>
      <c r="AL149" s="41"/>
      <c r="AM149" s="41"/>
      <c r="AN149" s="41"/>
      <c r="AO149" s="41"/>
      <c r="AP149" s="41"/>
    </row>
    <row r="150" spans="1:42">
      <c r="A150" s="272" t="s">
        <v>845</v>
      </c>
      <c r="C150" s="41"/>
      <c r="D150" s="41"/>
      <c r="E150" s="41"/>
      <c r="F150" s="41"/>
      <c r="G150" s="41"/>
      <c r="H150" s="41"/>
      <c r="I150" s="41"/>
      <c r="J150" s="41"/>
      <c r="K150" s="41"/>
      <c r="L150" s="41"/>
      <c r="M150" s="41"/>
      <c r="N150" s="41"/>
      <c r="O150" s="41"/>
      <c r="P150" s="41"/>
      <c r="Q150" s="41"/>
      <c r="R150" s="41"/>
      <c r="S150" s="41"/>
      <c r="W150" s="41"/>
      <c r="X150" s="41"/>
      <c r="Y150" s="41"/>
      <c r="Z150" s="41"/>
      <c r="AA150" s="41"/>
      <c r="AB150" s="41"/>
      <c r="AC150" s="41"/>
      <c r="AD150" s="41"/>
      <c r="AE150" s="41"/>
      <c r="AF150" s="41"/>
      <c r="AG150" s="41"/>
      <c r="AH150" s="41"/>
      <c r="AI150" s="41"/>
      <c r="AJ150" s="41"/>
      <c r="AK150" s="41"/>
      <c r="AL150" s="41"/>
      <c r="AM150" s="41"/>
      <c r="AN150" s="41"/>
      <c r="AO150" s="41"/>
    </row>
    <row r="151" spans="1:42">
      <c r="A151" s="5" t="s">
        <v>1665</v>
      </c>
      <c r="B151" s="459"/>
      <c r="H151" s="41"/>
      <c r="I151" s="41"/>
    </row>
    <row r="152" spans="1:42" ht="14.25" customHeight="1"/>
    <row r="154" spans="1:42">
      <c r="C154" s="460"/>
      <c r="D154" s="460"/>
      <c r="E154" s="460"/>
      <c r="F154" s="460"/>
      <c r="G154" s="460"/>
      <c r="H154" s="460"/>
      <c r="I154" s="460"/>
      <c r="J154" s="460"/>
      <c r="K154" s="460"/>
      <c r="L154" s="460"/>
      <c r="M154" s="460"/>
      <c r="N154" s="460"/>
      <c r="O154" s="460"/>
      <c r="P154" s="460"/>
      <c r="Q154" s="460"/>
      <c r="R154" s="460"/>
      <c r="S154" s="460"/>
    </row>
  </sheetData>
  <mergeCells count="19">
    <mergeCell ref="A79:T79"/>
    <mergeCell ref="A1:T1"/>
    <mergeCell ref="A2:T2"/>
    <mergeCell ref="A3:T3"/>
    <mergeCell ref="A4:T4"/>
    <mergeCell ref="A6:A7"/>
    <mergeCell ref="B6:B7"/>
    <mergeCell ref="C6:S6"/>
    <mergeCell ref="T6:T7"/>
    <mergeCell ref="A8:A71"/>
    <mergeCell ref="A75:T75"/>
    <mergeCell ref="A76:T76"/>
    <mergeCell ref="A77:T77"/>
    <mergeCell ref="A78:T78"/>
    <mergeCell ref="A81:A82"/>
    <mergeCell ref="B81:B82"/>
    <mergeCell ref="C81:S81"/>
    <mergeCell ref="T81:T82"/>
    <mergeCell ref="A83:A146"/>
  </mergeCells>
  <hyperlinks>
    <hyperlink ref="B1:T1" location="'Seccion D MLE'!A4" display="TABLA D04A1"/>
    <hyperlink ref="B75:T75" location="'Seccion D MLE'!A4" display="TABLA D04A2"/>
    <hyperlink ref="A1:T1" location="'Sección D'!A1" display="TABLA D05a1 03"/>
    <hyperlink ref="A75:T75" location="'Sección D'!A1" display="TABLA D05a2 03"/>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P154"/>
  <sheetViews>
    <sheetView showGridLines="0" zoomScale="80" zoomScaleNormal="80" workbookViewId="0">
      <selection sqref="A1:T1"/>
    </sheetView>
  </sheetViews>
  <sheetFormatPr baseColWidth="10" defaultColWidth="11.42578125" defaultRowHeight="14.25"/>
  <cols>
    <col min="1" max="1" width="8.140625" style="27" customWidth="1"/>
    <col min="2" max="2" width="48.140625" style="27" customWidth="1"/>
    <col min="3" max="3" width="16.85546875" style="27" bestFit="1" customWidth="1"/>
    <col min="4" max="5" width="15.85546875" style="27" bestFit="1" customWidth="1"/>
    <col min="6" max="6" width="16.42578125" style="27" bestFit="1" customWidth="1"/>
    <col min="7" max="7" width="17.28515625" style="27" bestFit="1" customWidth="1"/>
    <col min="8" max="9" width="16.85546875" style="27" bestFit="1" customWidth="1"/>
    <col min="10" max="10" width="17.28515625" style="27" bestFit="1" customWidth="1"/>
    <col min="11" max="11" width="16.42578125" style="27" bestFit="1" customWidth="1"/>
    <col min="12" max="12" width="16.42578125" style="27" customWidth="1"/>
    <col min="13" max="13" width="17.28515625" style="27" bestFit="1" customWidth="1"/>
    <col min="14" max="15" width="16.85546875" style="27" bestFit="1" customWidth="1"/>
    <col min="16" max="16" width="17.28515625" style="27" bestFit="1" customWidth="1"/>
    <col min="17" max="18" width="16.85546875" style="27" bestFit="1" customWidth="1"/>
    <col min="19" max="19" width="17.28515625" style="27" bestFit="1" customWidth="1"/>
    <col min="20" max="20" width="18.28515625" style="27" bestFit="1" customWidth="1"/>
    <col min="21" max="21" width="13.5703125" style="27" bestFit="1" customWidth="1"/>
    <col min="22" max="22" width="48.28515625" style="27" bestFit="1" customWidth="1"/>
    <col min="23" max="23" width="19" style="27" bestFit="1" customWidth="1"/>
    <col min="24" max="26" width="17.7109375" style="27" bestFit="1" customWidth="1"/>
    <col min="27" max="40" width="19" style="27" bestFit="1" customWidth="1"/>
    <col min="41" max="41" width="16.140625" style="27" bestFit="1" customWidth="1"/>
    <col min="42" max="42" width="20" style="27" bestFit="1" customWidth="1"/>
    <col min="43" max="16384" width="11.42578125" style="27"/>
  </cols>
  <sheetData>
    <row r="1" spans="1:23" ht="15">
      <c r="A1" s="881" t="s">
        <v>1329</v>
      </c>
      <c r="B1" s="881"/>
      <c r="C1" s="881"/>
      <c r="D1" s="881"/>
      <c r="E1" s="881"/>
      <c r="F1" s="881"/>
      <c r="G1" s="881"/>
      <c r="H1" s="881"/>
      <c r="I1" s="881"/>
      <c r="J1" s="881"/>
      <c r="K1" s="881"/>
      <c r="L1" s="881"/>
      <c r="M1" s="881"/>
      <c r="N1" s="881"/>
      <c r="O1" s="881"/>
      <c r="P1" s="881"/>
      <c r="Q1" s="881"/>
      <c r="R1" s="881"/>
      <c r="S1" s="881"/>
      <c r="T1" s="881"/>
    </row>
    <row r="2" spans="1:23">
      <c r="A2" s="912" t="s">
        <v>1294</v>
      </c>
      <c r="B2" s="912"/>
      <c r="C2" s="912"/>
      <c r="D2" s="912"/>
      <c r="E2" s="912"/>
      <c r="F2" s="912"/>
      <c r="G2" s="912"/>
      <c r="H2" s="912"/>
      <c r="I2" s="912"/>
      <c r="J2" s="912"/>
      <c r="K2" s="912"/>
      <c r="L2" s="912"/>
      <c r="M2" s="912"/>
      <c r="N2" s="912"/>
      <c r="O2" s="912"/>
      <c r="P2" s="912"/>
      <c r="Q2" s="912"/>
      <c r="R2" s="912"/>
      <c r="S2" s="912"/>
      <c r="T2" s="912"/>
    </row>
    <row r="3" spans="1:23">
      <c r="A3" s="913" t="s">
        <v>1239</v>
      </c>
      <c r="B3" s="913"/>
      <c r="C3" s="913"/>
      <c r="D3" s="913"/>
      <c r="E3" s="913"/>
      <c r="F3" s="913"/>
      <c r="G3" s="913"/>
      <c r="H3" s="913"/>
      <c r="I3" s="913"/>
      <c r="J3" s="913"/>
      <c r="K3" s="913"/>
      <c r="L3" s="913"/>
      <c r="M3" s="913"/>
      <c r="N3" s="913"/>
      <c r="O3" s="913"/>
      <c r="P3" s="913"/>
      <c r="Q3" s="913"/>
      <c r="R3" s="913"/>
      <c r="S3" s="913"/>
      <c r="T3" s="913"/>
    </row>
    <row r="4" spans="1:23">
      <c r="A4" s="913" t="s">
        <v>1609</v>
      </c>
      <c r="B4" s="913"/>
      <c r="C4" s="913"/>
      <c r="D4" s="913"/>
      <c r="E4" s="913"/>
      <c r="F4" s="913"/>
      <c r="G4" s="913"/>
      <c r="H4" s="913"/>
      <c r="I4" s="913"/>
      <c r="J4" s="913"/>
      <c r="K4" s="913"/>
      <c r="L4" s="913"/>
      <c r="M4" s="913"/>
      <c r="N4" s="913"/>
      <c r="O4" s="913"/>
      <c r="P4" s="913"/>
      <c r="Q4" s="913"/>
      <c r="R4" s="913"/>
      <c r="S4" s="913"/>
      <c r="T4" s="913"/>
    </row>
    <row r="5" spans="1:23" ht="15" thickBot="1">
      <c r="A5" s="144"/>
      <c r="B5" s="144"/>
      <c r="C5" s="144"/>
      <c r="D5" s="144"/>
      <c r="E5" s="144"/>
      <c r="F5" s="144"/>
      <c r="G5" s="144"/>
      <c r="H5" s="144"/>
      <c r="I5" s="144"/>
      <c r="J5" s="144"/>
      <c r="K5" s="144"/>
      <c r="L5" s="144"/>
      <c r="M5" s="144"/>
      <c r="N5" s="144"/>
      <c r="O5" s="144"/>
      <c r="P5" s="144"/>
      <c r="Q5" s="144"/>
      <c r="R5" s="144"/>
      <c r="S5" s="144"/>
      <c r="T5" s="144"/>
    </row>
    <row r="6" spans="1:23">
      <c r="A6" s="959" t="s">
        <v>1240</v>
      </c>
      <c r="B6" s="959" t="s">
        <v>1241</v>
      </c>
      <c r="C6" s="961" t="s">
        <v>1362</v>
      </c>
      <c r="D6" s="961"/>
      <c r="E6" s="961"/>
      <c r="F6" s="961"/>
      <c r="G6" s="961"/>
      <c r="H6" s="961"/>
      <c r="I6" s="961"/>
      <c r="J6" s="961"/>
      <c r="K6" s="961"/>
      <c r="L6" s="961"/>
      <c r="M6" s="961"/>
      <c r="N6" s="961"/>
      <c r="O6" s="961"/>
      <c r="P6" s="961"/>
      <c r="Q6" s="961"/>
      <c r="R6" s="961"/>
      <c r="S6" s="961"/>
      <c r="T6" s="959" t="s">
        <v>108</v>
      </c>
      <c r="V6" s="44"/>
      <c r="W6" s="41"/>
    </row>
    <row r="7" spans="1:23" ht="25.5">
      <c r="A7" s="960"/>
      <c r="B7" s="960"/>
      <c r="C7" s="462" t="s">
        <v>877</v>
      </c>
      <c r="D7" s="462" t="s">
        <v>878</v>
      </c>
      <c r="E7" s="462" t="s">
        <v>487</v>
      </c>
      <c r="F7" s="462" t="s">
        <v>497</v>
      </c>
      <c r="G7" s="462" t="s">
        <v>508</v>
      </c>
      <c r="H7" s="462" t="s">
        <v>879</v>
      </c>
      <c r="I7" s="462" t="s">
        <v>789</v>
      </c>
      <c r="J7" s="462" t="s">
        <v>1289</v>
      </c>
      <c r="K7" s="462" t="s">
        <v>599</v>
      </c>
      <c r="L7" s="462" t="s">
        <v>1610</v>
      </c>
      <c r="M7" s="462" t="s">
        <v>1290</v>
      </c>
      <c r="N7" s="462" t="s">
        <v>686</v>
      </c>
      <c r="O7" s="462" t="s">
        <v>754</v>
      </c>
      <c r="P7" s="462" t="s">
        <v>721</v>
      </c>
      <c r="Q7" s="462" t="s">
        <v>1291</v>
      </c>
      <c r="R7" s="462" t="s">
        <v>1292</v>
      </c>
      <c r="S7" s="462" t="s">
        <v>100</v>
      </c>
      <c r="T7" s="960"/>
      <c r="V7" s="44"/>
      <c r="W7" s="41"/>
    </row>
    <row r="8" spans="1:23" ht="15" customHeight="1">
      <c r="A8" s="962" t="s">
        <v>8</v>
      </c>
      <c r="B8" s="251" t="s">
        <v>1059</v>
      </c>
      <c r="C8" s="786">
        <v>39975</v>
      </c>
      <c r="D8" s="786">
        <v>69593</v>
      </c>
      <c r="E8" s="786">
        <v>135205</v>
      </c>
      <c r="F8" s="786">
        <v>39256</v>
      </c>
      <c r="G8" s="786">
        <v>195970</v>
      </c>
      <c r="H8" s="786">
        <v>552242</v>
      </c>
      <c r="I8" s="786">
        <v>3249845</v>
      </c>
      <c r="J8" s="786">
        <v>238440</v>
      </c>
      <c r="K8" s="786">
        <v>150626</v>
      </c>
      <c r="L8" s="786">
        <v>76133</v>
      </c>
      <c r="M8" s="786">
        <v>342455</v>
      </c>
      <c r="N8" s="786">
        <v>114943</v>
      </c>
      <c r="O8" s="786">
        <v>164622</v>
      </c>
      <c r="P8" s="786">
        <v>69781</v>
      </c>
      <c r="Q8" s="786">
        <v>5398</v>
      </c>
      <c r="R8" s="786">
        <v>35541</v>
      </c>
      <c r="S8" s="786">
        <v>22759</v>
      </c>
      <c r="T8" s="786">
        <v>5502784</v>
      </c>
      <c r="U8" s="327"/>
      <c r="V8" s="254"/>
      <c r="W8" s="41"/>
    </row>
    <row r="9" spans="1:23" ht="15">
      <c r="A9" s="963"/>
      <c r="B9" s="256" t="s">
        <v>1060</v>
      </c>
      <c r="C9" s="787">
        <v>39852</v>
      </c>
      <c r="D9" s="787">
        <v>69430</v>
      </c>
      <c r="E9" s="787">
        <v>134286</v>
      </c>
      <c r="F9" s="787">
        <v>39212</v>
      </c>
      <c r="G9" s="787">
        <v>195697</v>
      </c>
      <c r="H9" s="787">
        <v>547894</v>
      </c>
      <c r="I9" s="787">
        <v>3234944</v>
      </c>
      <c r="J9" s="787">
        <v>237664</v>
      </c>
      <c r="K9" s="787">
        <v>150101</v>
      </c>
      <c r="L9" s="787">
        <v>75765</v>
      </c>
      <c r="M9" s="787">
        <v>340559</v>
      </c>
      <c r="N9" s="787">
        <v>114541</v>
      </c>
      <c r="O9" s="787">
        <v>164173</v>
      </c>
      <c r="P9" s="787">
        <v>69549</v>
      </c>
      <c r="Q9" s="787">
        <v>5393</v>
      </c>
      <c r="R9" s="787">
        <v>35430</v>
      </c>
      <c r="S9" s="787">
        <v>22702</v>
      </c>
      <c r="T9" s="787">
        <v>5477192</v>
      </c>
      <c r="U9" s="41"/>
      <c r="V9" s="254"/>
      <c r="W9" s="41"/>
    </row>
    <row r="10" spans="1:23" ht="15">
      <c r="A10" s="963"/>
      <c r="B10" s="256" t="s">
        <v>1061</v>
      </c>
      <c r="C10" s="787">
        <v>0</v>
      </c>
      <c r="D10" s="787">
        <v>6</v>
      </c>
      <c r="E10" s="787">
        <v>6</v>
      </c>
      <c r="F10" s="787">
        <v>2</v>
      </c>
      <c r="G10" s="787">
        <v>81</v>
      </c>
      <c r="H10" s="787">
        <v>421</v>
      </c>
      <c r="I10" s="787">
        <v>2996</v>
      </c>
      <c r="J10" s="787">
        <v>51</v>
      </c>
      <c r="K10" s="787">
        <v>86</v>
      </c>
      <c r="L10" s="787">
        <v>88</v>
      </c>
      <c r="M10" s="787">
        <v>140</v>
      </c>
      <c r="N10" s="787">
        <v>109</v>
      </c>
      <c r="O10" s="787">
        <v>67</v>
      </c>
      <c r="P10" s="787">
        <v>80</v>
      </c>
      <c r="Q10" s="787">
        <v>0</v>
      </c>
      <c r="R10" s="787">
        <v>94</v>
      </c>
      <c r="S10" s="787">
        <v>30</v>
      </c>
      <c r="T10" s="787">
        <v>4257</v>
      </c>
      <c r="U10" s="41"/>
      <c r="V10" s="254"/>
    </row>
    <row r="11" spans="1:23" ht="15">
      <c r="A11" s="963"/>
      <c r="B11" s="256" t="s">
        <v>1062</v>
      </c>
      <c r="C11" s="787">
        <v>123</v>
      </c>
      <c r="D11" s="787">
        <v>157</v>
      </c>
      <c r="E11" s="787">
        <v>913</v>
      </c>
      <c r="F11" s="787">
        <v>42</v>
      </c>
      <c r="G11" s="787">
        <v>192</v>
      </c>
      <c r="H11" s="787">
        <v>3927</v>
      </c>
      <c r="I11" s="787">
        <v>11905</v>
      </c>
      <c r="J11" s="787">
        <v>725</v>
      </c>
      <c r="K11" s="787">
        <v>439</v>
      </c>
      <c r="L11" s="787">
        <v>280</v>
      </c>
      <c r="M11" s="787">
        <v>1756</v>
      </c>
      <c r="N11" s="787">
        <v>293</v>
      </c>
      <c r="O11" s="787">
        <v>382</v>
      </c>
      <c r="P11" s="787">
        <v>152</v>
      </c>
      <c r="Q11" s="787">
        <v>5</v>
      </c>
      <c r="R11" s="787">
        <v>17</v>
      </c>
      <c r="S11" s="787">
        <v>27</v>
      </c>
      <c r="T11" s="787">
        <v>21335</v>
      </c>
      <c r="U11" s="41"/>
      <c r="V11" s="254"/>
      <c r="W11" s="41"/>
    </row>
    <row r="12" spans="1:23" ht="6" customHeight="1">
      <c r="A12" s="963"/>
      <c r="B12" s="256"/>
      <c r="C12" s="788"/>
      <c r="D12" s="788"/>
      <c r="E12" s="788"/>
      <c r="F12" s="788"/>
      <c r="G12" s="788"/>
      <c r="H12" s="788"/>
      <c r="I12" s="788"/>
      <c r="J12" s="788"/>
      <c r="K12" s="788"/>
      <c r="L12" s="788"/>
      <c r="M12" s="788"/>
      <c r="N12" s="788"/>
      <c r="O12" s="788"/>
      <c r="P12" s="788"/>
      <c r="Q12" s="788"/>
      <c r="R12" s="788"/>
      <c r="S12" s="788"/>
      <c r="T12" s="787"/>
      <c r="U12" s="41"/>
      <c r="V12" s="254"/>
      <c r="W12" s="41"/>
    </row>
    <row r="13" spans="1:23" ht="15">
      <c r="A13" s="963"/>
      <c r="B13" s="251" t="s">
        <v>1063</v>
      </c>
      <c r="C13" s="786">
        <v>86143</v>
      </c>
      <c r="D13" s="786">
        <v>116744</v>
      </c>
      <c r="E13" s="786">
        <v>301139</v>
      </c>
      <c r="F13" s="786">
        <v>120226</v>
      </c>
      <c r="G13" s="786">
        <v>382335</v>
      </c>
      <c r="H13" s="786">
        <v>1012417</v>
      </c>
      <c r="I13" s="786">
        <v>3963748</v>
      </c>
      <c r="J13" s="786">
        <v>447073</v>
      </c>
      <c r="K13" s="786">
        <v>462180</v>
      </c>
      <c r="L13" s="786">
        <v>171942</v>
      </c>
      <c r="M13" s="786">
        <v>628707</v>
      </c>
      <c r="N13" s="786">
        <v>250790</v>
      </c>
      <c r="O13" s="786">
        <v>309880</v>
      </c>
      <c r="P13" s="786">
        <v>123719</v>
      </c>
      <c r="Q13" s="786">
        <v>21312</v>
      </c>
      <c r="R13" s="786">
        <v>61539</v>
      </c>
      <c r="S13" s="786">
        <v>47210</v>
      </c>
      <c r="T13" s="786">
        <v>8507104</v>
      </c>
      <c r="U13" s="327"/>
      <c r="V13" s="254"/>
      <c r="W13" s="41"/>
    </row>
    <row r="14" spans="1:23" ht="15">
      <c r="A14" s="963"/>
      <c r="B14" s="256" t="s">
        <v>1064</v>
      </c>
      <c r="C14" s="787">
        <v>74512</v>
      </c>
      <c r="D14" s="787">
        <v>97013</v>
      </c>
      <c r="E14" s="787">
        <v>257732</v>
      </c>
      <c r="F14" s="787">
        <v>104341</v>
      </c>
      <c r="G14" s="787">
        <v>320934</v>
      </c>
      <c r="H14" s="787">
        <v>819395</v>
      </c>
      <c r="I14" s="787">
        <v>3246192</v>
      </c>
      <c r="J14" s="787">
        <v>362843</v>
      </c>
      <c r="K14" s="787">
        <v>394329</v>
      </c>
      <c r="L14" s="787">
        <v>143517</v>
      </c>
      <c r="M14" s="787">
        <v>523013</v>
      </c>
      <c r="N14" s="787">
        <v>206910</v>
      </c>
      <c r="O14" s="787">
        <v>259908</v>
      </c>
      <c r="P14" s="787">
        <v>106233</v>
      </c>
      <c r="Q14" s="787">
        <v>19139</v>
      </c>
      <c r="R14" s="787">
        <v>52547</v>
      </c>
      <c r="S14" s="787">
        <v>40253</v>
      </c>
      <c r="T14" s="787">
        <v>7028811</v>
      </c>
      <c r="U14" s="41"/>
      <c r="V14" s="254"/>
      <c r="W14" s="41"/>
    </row>
    <row r="15" spans="1:23" ht="15">
      <c r="A15" s="963"/>
      <c r="B15" s="256" t="s">
        <v>1065</v>
      </c>
      <c r="C15" s="787">
        <v>10547</v>
      </c>
      <c r="D15" s="787">
        <v>19067</v>
      </c>
      <c r="E15" s="787">
        <v>40646</v>
      </c>
      <c r="F15" s="787">
        <v>14912</v>
      </c>
      <c r="G15" s="787">
        <v>57128</v>
      </c>
      <c r="H15" s="787">
        <v>182275</v>
      </c>
      <c r="I15" s="787">
        <v>657118</v>
      </c>
      <c r="J15" s="787">
        <v>77726</v>
      </c>
      <c r="K15" s="787">
        <v>62815</v>
      </c>
      <c r="L15" s="787">
        <v>25698</v>
      </c>
      <c r="M15" s="787">
        <v>95277</v>
      </c>
      <c r="N15" s="787">
        <v>39511</v>
      </c>
      <c r="O15" s="787">
        <v>44783</v>
      </c>
      <c r="P15" s="787">
        <v>16211</v>
      </c>
      <c r="Q15" s="787">
        <v>1991</v>
      </c>
      <c r="R15" s="787">
        <v>8972</v>
      </c>
      <c r="S15" s="787">
        <v>6760</v>
      </c>
      <c r="T15" s="787">
        <v>1361437</v>
      </c>
      <c r="U15" s="41"/>
      <c r="V15" s="254"/>
    </row>
    <row r="16" spans="1:23" ht="15">
      <c r="A16" s="963"/>
      <c r="B16" s="256" t="s">
        <v>1066</v>
      </c>
      <c r="C16" s="787">
        <v>1084</v>
      </c>
      <c r="D16" s="787">
        <v>664</v>
      </c>
      <c r="E16" s="787">
        <v>2761</v>
      </c>
      <c r="F16" s="787">
        <v>973</v>
      </c>
      <c r="G16" s="787">
        <v>4273</v>
      </c>
      <c r="H16" s="787">
        <v>10747</v>
      </c>
      <c r="I16" s="787">
        <v>60438</v>
      </c>
      <c r="J16" s="787">
        <v>6504</v>
      </c>
      <c r="K16" s="787">
        <v>5036</v>
      </c>
      <c r="L16" s="787">
        <v>2727</v>
      </c>
      <c r="M16" s="787">
        <v>10417</v>
      </c>
      <c r="N16" s="787">
        <v>4369</v>
      </c>
      <c r="O16" s="787">
        <v>5189</v>
      </c>
      <c r="P16" s="787">
        <v>1275</v>
      </c>
      <c r="Q16" s="787">
        <v>182</v>
      </c>
      <c r="R16" s="787">
        <v>20</v>
      </c>
      <c r="S16" s="787">
        <v>197</v>
      </c>
      <c r="T16" s="787">
        <v>116856</v>
      </c>
      <c r="U16" s="41"/>
      <c r="V16" s="254"/>
      <c r="W16" s="41"/>
    </row>
    <row r="17" spans="1:23" ht="6" customHeight="1">
      <c r="A17" s="963"/>
      <c r="B17" s="256"/>
      <c r="C17" s="787"/>
      <c r="D17" s="787"/>
      <c r="E17" s="787"/>
      <c r="F17" s="787"/>
      <c r="G17" s="787"/>
      <c r="H17" s="787"/>
      <c r="I17" s="787"/>
      <c r="J17" s="787"/>
      <c r="K17" s="787"/>
      <c r="L17" s="787"/>
      <c r="M17" s="787"/>
      <c r="N17" s="787"/>
      <c r="O17" s="787"/>
      <c r="P17" s="787"/>
      <c r="Q17" s="787"/>
      <c r="R17" s="787"/>
      <c r="S17" s="787"/>
      <c r="T17" s="787"/>
      <c r="U17" s="41"/>
      <c r="V17" s="254"/>
      <c r="W17" s="41"/>
    </row>
    <row r="18" spans="1:23" ht="15">
      <c r="A18" s="963"/>
      <c r="B18" s="251" t="s">
        <v>1067</v>
      </c>
      <c r="C18" s="786">
        <v>44856</v>
      </c>
      <c r="D18" s="786">
        <v>70135</v>
      </c>
      <c r="E18" s="786">
        <v>116861</v>
      </c>
      <c r="F18" s="786">
        <v>49478</v>
      </c>
      <c r="G18" s="786">
        <v>135979</v>
      </c>
      <c r="H18" s="786">
        <v>379736</v>
      </c>
      <c r="I18" s="786">
        <v>3613185</v>
      </c>
      <c r="J18" s="786">
        <v>129101</v>
      </c>
      <c r="K18" s="786">
        <v>178968</v>
      </c>
      <c r="L18" s="786">
        <v>70243</v>
      </c>
      <c r="M18" s="786">
        <v>237081</v>
      </c>
      <c r="N18" s="786">
        <v>96571</v>
      </c>
      <c r="O18" s="786">
        <v>115480</v>
      </c>
      <c r="P18" s="786">
        <v>55593</v>
      </c>
      <c r="Q18" s="786">
        <v>8143</v>
      </c>
      <c r="R18" s="786">
        <v>28369</v>
      </c>
      <c r="S18" s="786">
        <v>29032</v>
      </c>
      <c r="T18" s="786">
        <v>5358811</v>
      </c>
      <c r="U18" s="327"/>
      <c r="V18" s="254"/>
      <c r="W18" s="41"/>
    </row>
    <row r="19" spans="1:23" ht="15">
      <c r="A19" s="963"/>
      <c r="B19" s="256" t="s">
        <v>1068</v>
      </c>
      <c r="C19" s="787">
        <v>84</v>
      </c>
      <c r="D19" s="787">
        <v>25</v>
      </c>
      <c r="E19" s="787">
        <v>414</v>
      </c>
      <c r="F19" s="787">
        <v>71</v>
      </c>
      <c r="G19" s="787">
        <v>196</v>
      </c>
      <c r="H19" s="787">
        <v>842</v>
      </c>
      <c r="I19" s="787">
        <v>8439</v>
      </c>
      <c r="J19" s="787">
        <v>255</v>
      </c>
      <c r="K19" s="787">
        <v>505</v>
      </c>
      <c r="L19" s="787">
        <v>20</v>
      </c>
      <c r="M19" s="787">
        <v>492</v>
      </c>
      <c r="N19" s="787">
        <v>246</v>
      </c>
      <c r="O19" s="787">
        <v>133</v>
      </c>
      <c r="P19" s="787">
        <v>63</v>
      </c>
      <c r="Q19" s="787">
        <v>2</v>
      </c>
      <c r="R19" s="787">
        <v>33</v>
      </c>
      <c r="S19" s="787">
        <v>45</v>
      </c>
      <c r="T19" s="787">
        <v>11865</v>
      </c>
      <c r="U19" s="41"/>
      <c r="V19" s="254"/>
      <c r="W19" s="41"/>
    </row>
    <row r="20" spans="1:23" ht="15">
      <c r="A20" s="963"/>
      <c r="B20" s="256" t="s">
        <v>1069</v>
      </c>
      <c r="C20" s="787">
        <v>38465</v>
      </c>
      <c r="D20" s="787">
        <v>55500</v>
      </c>
      <c r="E20" s="787">
        <v>86350</v>
      </c>
      <c r="F20" s="787">
        <v>39799</v>
      </c>
      <c r="G20" s="787">
        <v>95544</v>
      </c>
      <c r="H20" s="787">
        <v>264011</v>
      </c>
      <c r="I20" s="787">
        <v>2874623</v>
      </c>
      <c r="J20" s="787">
        <v>80662</v>
      </c>
      <c r="K20" s="787">
        <v>139484</v>
      </c>
      <c r="L20" s="787">
        <v>51096</v>
      </c>
      <c r="M20" s="787">
        <v>165255</v>
      </c>
      <c r="N20" s="787">
        <v>70132</v>
      </c>
      <c r="O20" s="787">
        <v>75666</v>
      </c>
      <c r="P20" s="787">
        <v>38993</v>
      </c>
      <c r="Q20" s="787">
        <v>7414</v>
      </c>
      <c r="R20" s="787">
        <v>22398</v>
      </c>
      <c r="S20" s="787">
        <v>6125</v>
      </c>
      <c r="T20" s="787">
        <v>4111517</v>
      </c>
      <c r="U20" s="41"/>
      <c r="V20" s="254"/>
      <c r="W20" s="41"/>
    </row>
    <row r="21" spans="1:23" ht="15">
      <c r="A21" s="963"/>
      <c r="B21" s="256" t="s">
        <v>1070</v>
      </c>
      <c r="C21" s="787">
        <v>56</v>
      </c>
      <c r="D21" s="787">
        <v>35</v>
      </c>
      <c r="E21" s="787">
        <v>727</v>
      </c>
      <c r="F21" s="787">
        <v>15</v>
      </c>
      <c r="G21" s="787">
        <v>47</v>
      </c>
      <c r="H21" s="787">
        <v>800</v>
      </c>
      <c r="I21" s="787">
        <v>8136</v>
      </c>
      <c r="J21" s="787">
        <v>255</v>
      </c>
      <c r="K21" s="787">
        <v>92</v>
      </c>
      <c r="L21" s="787">
        <v>146</v>
      </c>
      <c r="M21" s="787">
        <v>497</v>
      </c>
      <c r="N21" s="787">
        <v>327</v>
      </c>
      <c r="O21" s="787">
        <v>220</v>
      </c>
      <c r="P21" s="787">
        <v>171</v>
      </c>
      <c r="Q21" s="787">
        <v>18</v>
      </c>
      <c r="R21" s="787">
        <v>2</v>
      </c>
      <c r="S21" s="787">
        <v>1</v>
      </c>
      <c r="T21" s="787">
        <v>11545</v>
      </c>
      <c r="U21" s="41"/>
      <c r="V21" s="254"/>
      <c r="W21" s="41"/>
    </row>
    <row r="22" spans="1:23" ht="15">
      <c r="A22" s="963"/>
      <c r="B22" s="256" t="s">
        <v>1071</v>
      </c>
      <c r="C22" s="787">
        <v>47</v>
      </c>
      <c r="D22" s="787">
        <v>0</v>
      </c>
      <c r="E22" s="787">
        <v>1</v>
      </c>
      <c r="F22" s="787">
        <v>11</v>
      </c>
      <c r="G22" s="787">
        <v>434</v>
      </c>
      <c r="H22" s="787">
        <v>875</v>
      </c>
      <c r="I22" s="787">
        <v>17936</v>
      </c>
      <c r="J22" s="787">
        <v>662</v>
      </c>
      <c r="K22" s="787">
        <v>80</v>
      </c>
      <c r="L22" s="787">
        <v>45</v>
      </c>
      <c r="M22" s="787">
        <v>1213</v>
      </c>
      <c r="N22" s="787">
        <v>130</v>
      </c>
      <c r="O22" s="787">
        <v>30</v>
      </c>
      <c r="P22" s="787">
        <v>30</v>
      </c>
      <c r="Q22" s="787">
        <v>0</v>
      </c>
      <c r="R22" s="787">
        <v>0</v>
      </c>
      <c r="S22" s="787">
        <v>50</v>
      </c>
      <c r="T22" s="787">
        <v>21544</v>
      </c>
      <c r="U22" s="41"/>
      <c r="V22" s="254"/>
      <c r="W22" s="41"/>
    </row>
    <row r="23" spans="1:23" ht="15">
      <c r="A23" s="963"/>
      <c r="B23" s="256" t="s">
        <v>1072</v>
      </c>
      <c r="C23" s="787">
        <v>1655</v>
      </c>
      <c r="D23" s="787">
        <v>2751</v>
      </c>
      <c r="E23" s="787">
        <v>3404</v>
      </c>
      <c r="F23" s="787">
        <v>671</v>
      </c>
      <c r="G23" s="787">
        <v>7609</v>
      </c>
      <c r="H23" s="787">
        <v>16771</v>
      </c>
      <c r="I23" s="787">
        <v>147689</v>
      </c>
      <c r="J23" s="787">
        <v>4831</v>
      </c>
      <c r="K23" s="787">
        <v>7904</v>
      </c>
      <c r="L23" s="787">
        <v>3199</v>
      </c>
      <c r="M23" s="787">
        <v>7604</v>
      </c>
      <c r="N23" s="787">
        <v>4219</v>
      </c>
      <c r="O23" s="787">
        <v>3750</v>
      </c>
      <c r="P23" s="787">
        <v>2662</v>
      </c>
      <c r="Q23" s="787">
        <v>108</v>
      </c>
      <c r="R23" s="787">
        <v>867</v>
      </c>
      <c r="S23" s="787">
        <v>19052</v>
      </c>
      <c r="T23" s="787">
        <v>234746</v>
      </c>
      <c r="U23" s="41"/>
      <c r="V23" s="254"/>
      <c r="W23" s="41"/>
    </row>
    <row r="24" spans="1:23" ht="15">
      <c r="A24" s="963"/>
      <c r="B24" s="256" t="s">
        <v>1073</v>
      </c>
      <c r="C24" s="787">
        <v>0</v>
      </c>
      <c r="D24" s="787">
        <v>0</v>
      </c>
      <c r="E24" s="787">
        <v>0</v>
      </c>
      <c r="F24" s="787">
        <v>1</v>
      </c>
      <c r="G24" s="787">
        <v>1</v>
      </c>
      <c r="H24" s="787">
        <v>4</v>
      </c>
      <c r="I24" s="787">
        <v>51</v>
      </c>
      <c r="J24" s="787">
        <v>4</v>
      </c>
      <c r="K24" s="787">
        <v>8</v>
      </c>
      <c r="L24" s="787">
        <v>0</v>
      </c>
      <c r="M24" s="787">
        <v>2</v>
      </c>
      <c r="N24" s="787">
        <v>0</v>
      </c>
      <c r="O24" s="787">
        <v>0</v>
      </c>
      <c r="P24" s="787">
        <v>0</v>
      </c>
      <c r="Q24" s="787">
        <v>0</v>
      </c>
      <c r="R24" s="787">
        <v>0</v>
      </c>
      <c r="S24" s="787">
        <v>0</v>
      </c>
      <c r="T24" s="787">
        <v>71</v>
      </c>
      <c r="U24" s="41"/>
      <c r="V24" s="254"/>
      <c r="W24" s="41"/>
    </row>
    <row r="25" spans="1:23" ht="15">
      <c r="A25" s="963"/>
      <c r="B25" s="256" t="s">
        <v>1074</v>
      </c>
      <c r="C25" s="787">
        <v>226</v>
      </c>
      <c r="D25" s="787">
        <v>69</v>
      </c>
      <c r="E25" s="787">
        <v>935</v>
      </c>
      <c r="F25" s="787">
        <v>893</v>
      </c>
      <c r="G25" s="787">
        <v>1172</v>
      </c>
      <c r="H25" s="787">
        <v>3500</v>
      </c>
      <c r="I25" s="787">
        <v>25220</v>
      </c>
      <c r="J25" s="787">
        <v>2460</v>
      </c>
      <c r="K25" s="787">
        <v>1391</v>
      </c>
      <c r="L25" s="787">
        <v>923</v>
      </c>
      <c r="M25" s="787">
        <v>2789</v>
      </c>
      <c r="N25" s="787">
        <v>882</v>
      </c>
      <c r="O25" s="787">
        <v>657</v>
      </c>
      <c r="P25" s="787">
        <v>323</v>
      </c>
      <c r="Q25" s="787">
        <v>4</v>
      </c>
      <c r="R25" s="787">
        <v>5</v>
      </c>
      <c r="S25" s="787">
        <v>133</v>
      </c>
      <c r="T25" s="787">
        <v>41582</v>
      </c>
      <c r="U25" s="41"/>
      <c r="V25" s="254"/>
      <c r="W25" s="41"/>
    </row>
    <row r="26" spans="1:23" ht="15">
      <c r="A26" s="963"/>
      <c r="B26" s="256" t="s">
        <v>1075</v>
      </c>
      <c r="C26" s="787">
        <v>1649</v>
      </c>
      <c r="D26" s="787">
        <v>3955</v>
      </c>
      <c r="E26" s="787">
        <v>2552</v>
      </c>
      <c r="F26" s="787">
        <v>1065</v>
      </c>
      <c r="G26" s="787">
        <v>3660</v>
      </c>
      <c r="H26" s="787">
        <v>20960</v>
      </c>
      <c r="I26" s="787">
        <v>187997</v>
      </c>
      <c r="J26" s="787">
        <v>4941</v>
      </c>
      <c r="K26" s="787">
        <v>6205</v>
      </c>
      <c r="L26" s="787">
        <v>3138</v>
      </c>
      <c r="M26" s="787">
        <v>19326</v>
      </c>
      <c r="N26" s="787">
        <v>1467</v>
      </c>
      <c r="O26" s="787">
        <v>6103</v>
      </c>
      <c r="P26" s="787">
        <v>3346</v>
      </c>
      <c r="Q26" s="787">
        <v>82</v>
      </c>
      <c r="R26" s="787">
        <v>1328</v>
      </c>
      <c r="S26" s="787">
        <v>1187</v>
      </c>
      <c r="T26" s="787">
        <v>268961</v>
      </c>
      <c r="U26" s="41"/>
      <c r="V26" s="254"/>
      <c r="W26" s="41"/>
    </row>
    <row r="27" spans="1:23" ht="15">
      <c r="A27" s="963"/>
      <c r="B27" s="256" t="s">
        <v>1076</v>
      </c>
      <c r="C27" s="787">
        <v>443</v>
      </c>
      <c r="D27" s="787">
        <v>1768</v>
      </c>
      <c r="E27" s="787">
        <v>5393</v>
      </c>
      <c r="F27" s="787">
        <v>527</v>
      </c>
      <c r="G27" s="787">
        <v>3421</v>
      </c>
      <c r="H27" s="787">
        <v>8631</v>
      </c>
      <c r="I27" s="787">
        <v>39447</v>
      </c>
      <c r="J27" s="787">
        <v>3485</v>
      </c>
      <c r="K27" s="787">
        <v>3516</v>
      </c>
      <c r="L27" s="787">
        <v>2453</v>
      </c>
      <c r="M27" s="787">
        <v>7629</v>
      </c>
      <c r="N27" s="787">
        <v>2714</v>
      </c>
      <c r="O27" s="787">
        <v>3504</v>
      </c>
      <c r="P27" s="787">
        <v>828</v>
      </c>
      <c r="Q27" s="787">
        <v>104</v>
      </c>
      <c r="R27" s="787">
        <v>512</v>
      </c>
      <c r="S27" s="787">
        <v>263</v>
      </c>
      <c r="T27" s="787">
        <v>84638</v>
      </c>
      <c r="U27" s="41"/>
      <c r="V27" s="254"/>
      <c r="W27" s="41"/>
    </row>
    <row r="28" spans="1:23" ht="15">
      <c r="A28" s="963"/>
      <c r="B28" s="256" t="s">
        <v>1077</v>
      </c>
      <c r="C28" s="787">
        <v>21</v>
      </c>
      <c r="D28" s="787">
        <v>456</v>
      </c>
      <c r="E28" s="787">
        <v>1854</v>
      </c>
      <c r="F28" s="787">
        <v>448</v>
      </c>
      <c r="G28" s="787">
        <v>2284</v>
      </c>
      <c r="H28" s="787">
        <v>3273</v>
      </c>
      <c r="I28" s="787">
        <v>45904</v>
      </c>
      <c r="J28" s="787">
        <v>2418</v>
      </c>
      <c r="K28" s="787">
        <v>1690</v>
      </c>
      <c r="L28" s="787">
        <v>1736</v>
      </c>
      <c r="M28" s="787">
        <v>1514</v>
      </c>
      <c r="N28" s="787">
        <v>1363</v>
      </c>
      <c r="O28" s="787">
        <v>3333</v>
      </c>
      <c r="P28" s="787">
        <v>882</v>
      </c>
      <c r="Q28" s="787">
        <v>2</v>
      </c>
      <c r="R28" s="787">
        <v>1066</v>
      </c>
      <c r="S28" s="787">
        <v>284</v>
      </c>
      <c r="T28" s="787">
        <v>68528</v>
      </c>
      <c r="U28" s="41"/>
      <c r="V28" s="254"/>
      <c r="W28" s="41"/>
    </row>
    <row r="29" spans="1:23" ht="15">
      <c r="A29" s="963"/>
      <c r="B29" s="256" t="s">
        <v>1078</v>
      </c>
      <c r="C29" s="787">
        <v>0</v>
      </c>
      <c r="D29" s="787">
        <v>0</v>
      </c>
      <c r="E29" s="787">
        <v>0</v>
      </c>
      <c r="F29" s="787">
        <v>0</v>
      </c>
      <c r="G29" s="787">
        <v>0</v>
      </c>
      <c r="H29" s="787">
        <v>0</v>
      </c>
      <c r="I29" s="787">
        <v>86</v>
      </c>
      <c r="J29" s="787">
        <v>1</v>
      </c>
      <c r="K29" s="787">
        <v>0</v>
      </c>
      <c r="L29" s="787">
        <v>0</v>
      </c>
      <c r="M29" s="787">
        <v>0</v>
      </c>
      <c r="N29" s="787">
        <v>0</v>
      </c>
      <c r="O29" s="787">
        <v>1</v>
      </c>
      <c r="P29" s="787">
        <v>0</v>
      </c>
      <c r="Q29" s="787">
        <v>1</v>
      </c>
      <c r="R29" s="787">
        <v>0</v>
      </c>
      <c r="S29" s="787">
        <v>0</v>
      </c>
      <c r="T29" s="787">
        <v>89</v>
      </c>
      <c r="U29" s="41"/>
      <c r="V29" s="254"/>
      <c r="W29" s="41"/>
    </row>
    <row r="30" spans="1:23" ht="15">
      <c r="A30" s="963"/>
      <c r="B30" s="256" t="s">
        <v>1079</v>
      </c>
      <c r="C30" s="787">
        <v>323</v>
      </c>
      <c r="D30" s="787">
        <v>193</v>
      </c>
      <c r="E30" s="787">
        <v>560</v>
      </c>
      <c r="F30" s="787">
        <v>137</v>
      </c>
      <c r="G30" s="787">
        <v>308</v>
      </c>
      <c r="H30" s="787">
        <v>2568</v>
      </c>
      <c r="I30" s="787">
        <v>7547</v>
      </c>
      <c r="J30" s="787">
        <v>123</v>
      </c>
      <c r="K30" s="787">
        <v>1098</v>
      </c>
      <c r="L30" s="787">
        <v>34</v>
      </c>
      <c r="M30" s="787">
        <v>953</v>
      </c>
      <c r="N30" s="787">
        <v>927</v>
      </c>
      <c r="O30" s="787">
        <v>550</v>
      </c>
      <c r="P30" s="787">
        <v>1002</v>
      </c>
      <c r="Q30" s="787">
        <v>11</v>
      </c>
      <c r="R30" s="787">
        <v>0</v>
      </c>
      <c r="S30" s="787">
        <v>47</v>
      </c>
      <c r="T30" s="787">
        <v>16381</v>
      </c>
      <c r="U30" s="41"/>
      <c r="V30" s="254"/>
      <c r="W30" s="41"/>
    </row>
    <row r="31" spans="1:23" ht="15">
      <c r="A31" s="963"/>
      <c r="B31" s="256" t="s">
        <v>1080</v>
      </c>
      <c r="C31" s="787">
        <v>678</v>
      </c>
      <c r="D31" s="787">
        <v>4062</v>
      </c>
      <c r="E31" s="787">
        <v>11540</v>
      </c>
      <c r="F31" s="787">
        <v>4255</v>
      </c>
      <c r="G31" s="787">
        <v>14344</v>
      </c>
      <c r="H31" s="787">
        <v>41488</v>
      </c>
      <c r="I31" s="787">
        <v>173190</v>
      </c>
      <c r="J31" s="787">
        <v>20077</v>
      </c>
      <c r="K31" s="787">
        <v>10912</v>
      </c>
      <c r="L31" s="787">
        <v>5384</v>
      </c>
      <c r="M31" s="787">
        <v>22575</v>
      </c>
      <c r="N31" s="787">
        <v>9622</v>
      </c>
      <c r="O31" s="787">
        <v>14353</v>
      </c>
      <c r="P31" s="787">
        <v>4028</v>
      </c>
      <c r="Q31" s="787">
        <v>191</v>
      </c>
      <c r="R31" s="787">
        <v>2124</v>
      </c>
      <c r="S31" s="787">
        <v>1237</v>
      </c>
      <c r="T31" s="787">
        <v>340060</v>
      </c>
      <c r="U31" s="41"/>
      <c r="V31" s="254"/>
      <c r="W31" s="41"/>
    </row>
    <row r="32" spans="1:23" ht="15">
      <c r="A32" s="963"/>
      <c r="B32" s="256" t="s">
        <v>1081</v>
      </c>
      <c r="C32" s="787">
        <v>740</v>
      </c>
      <c r="D32" s="787">
        <v>1011</v>
      </c>
      <c r="E32" s="787">
        <v>2133</v>
      </c>
      <c r="F32" s="787">
        <v>976</v>
      </c>
      <c r="G32" s="787">
        <v>5176</v>
      </c>
      <c r="H32" s="787">
        <v>11279</v>
      </c>
      <c r="I32" s="787">
        <v>61052</v>
      </c>
      <c r="J32" s="787">
        <v>7244</v>
      </c>
      <c r="K32" s="787">
        <v>5515</v>
      </c>
      <c r="L32" s="787">
        <v>1775</v>
      </c>
      <c r="M32" s="787">
        <v>6133</v>
      </c>
      <c r="N32" s="787">
        <v>4351</v>
      </c>
      <c r="O32" s="787">
        <v>6885</v>
      </c>
      <c r="P32" s="787">
        <v>2877</v>
      </c>
      <c r="Q32" s="787">
        <v>197</v>
      </c>
      <c r="R32" s="787">
        <v>8</v>
      </c>
      <c r="S32" s="787">
        <v>508</v>
      </c>
      <c r="T32" s="787">
        <v>117860</v>
      </c>
      <c r="U32" s="41"/>
      <c r="V32" s="254"/>
      <c r="W32" s="41"/>
    </row>
    <row r="33" spans="1:23" ht="15">
      <c r="A33" s="963"/>
      <c r="B33" s="256" t="s">
        <v>1284</v>
      </c>
      <c r="C33" s="787">
        <v>380</v>
      </c>
      <c r="D33" s="787">
        <v>73</v>
      </c>
      <c r="E33" s="787">
        <v>659</v>
      </c>
      <c r="F33" s="787">
        <v>552</v>
      </c>
      <c r="G33" s="787">
        <v>1473</v>
      </c>
      <c r="H33" s="787">
        <v>2940</v>
      </c>
      <c r="I33" s="787">
        <v>8359</v>
      </c>
      <c r="J33" s="787">
        <v>1211</v>
      </c>
      <c r="K33" s="787">
        <v>543</v>
      </c>
      <c r="L33" s="787">
        <v>254</v>
      </c>
      <c r="M33" s="787">
        <v>660</v>
      </c>
      <c r="N33" s="787">
        <v>181</v>
      </c>
      <c r="O33" s="787">
        <v>202</v>
      </c>
      <c r="P33" s="787">
        <v>375</v>
      </c>
      <c r="Q33" s="787">
        <v>8</v>
      </c>
      <c r="R33" s="787">
        <v>8</v>
      </c>
      <c r="S33" s="787">
        <v>60</v>
      </c>
      <c r="T33" s="787">
        <v>17938</v>
      </c>
      <c r="U33" s="41"/>
      <c r="V33" s="254"/>
      <c r="W33" s="41"/>
    </row>
    <row r="34" spans="1:23" ht="15">
      <c r="A34" s="963"/>
      <c r="B34" s="256" t="s">
        <v>1083</v>
      </c>
      <c r="C34" s="787">
        <v>0</v>
      </c>
      <c r="D34" s="787">
        <v>0</v>
      </c>
      <c r="E34" s="787">
        <v>0</v>
      </c>
      <c r="F34" s="787">
        <v>0</v>
      </c>
      <c r="G34" s="787">
        <v>0</v>
      </c>
      <c r="H34" s="787">
        <v>0</v>
      </c>
      <c r="I34" s="787">
        <v>0</v>
      </c>
      <c r="J34" s="787">
        <v>0</v>
      </c>
      <c r="K34" s="787">
        <v>0</v>
      </c>
      <c r="L34" s="787">
        <v>0</v>
      </c>
      <c r="M34" s="787">
        <v>0</v>
      </c>
      <c r="N34" s="787">
        <v>0</v>
      </c>
      <c r="O34" s="787">
        <v>0</v>
      </c>
      <c r="P34" s="787">
        <v>0</v>
      </c>
      <c r="Q34" s="787">
        <v>0</v>
      </c>
      <c r="R34" s="787">
        <v>0</v>
      </c>
      <c r="S34" s="787">
        <v>0</v>
      </c>
      <c r="T34" s="787">
        <v>0</v>
      </c>
      <c r="U34" s="41"/>
      <c r="V34" s="254"/>
      <c r="W34" s="41"/>
    </row>
    <row r="35" spans="1:23" ht="15">
      <c r="A35" s="963"/>
      <c r="B35" s="256" t="s">
        <v>1084</v>
      </c>
      <c r="C35" s="787">
        <v>0</v>
      </c>
      <c r="D35" s="787">
        <v>0</v>
      </c>
      <c r="E35" s="787">
        <v>0</v>
      </c>
      <c r="F35" s="787">
        <v>0</v>
      </c>
      <c r="G35" s="787">
        <v>0</v>
      </c>
      <c r="H35" s="787">
        <v>0</v>
      </c>
      <c r="I35" s="787">
        <v>0</v>
      </c>
      <c r="J35" s="787">
        <v>0</v>
      </c>
      <c r="K35" s="787">
        <v>0</v>
      </c>
      <c r="L35" s="787">
        <v>0</v>
      </c>
      <c r="M35" s="787">
        <v>0</v>
      </c>
      <c r="N35" s="787">
        <v>0</v>
      </c>
      <c r="O35" s="787">
        <v>0</v>
      </c>
      <c r="P35" s="787">
        <v>0</v>
      </c>
      <c r="Q35" s="787">
        <v>0</v>
      </c>
      <c r="R35" s="787">
        <v>0</v>
      </c>
      <c r="S35" s="787">
        <v>0</v>
      </c>
      <c r="T35" s="787">
        <v>0</v>
      </c>
      <c r="U35" s="41"/>
      <c r="V35" s="254"/>
    </row>
    <row r="36" spans="1:23" ht="15">
      <c r="A36" s="963"/>
      <c r="B36" s="256" t="s">
        <v>1085</v>
      </c>
      <c r="C36" s="787">
        <v>89</v>
      </c>
      <c r="D36" s="787">
        <v>237</v>
      </c>
      <c r="E36" s="787">
        <v>339</v>
      </c>
      <c r="F36" s="787">
        <v>57</v>
      </c>
      <c r="G36" s="787">
        <v>310</v>
      </c>
      <c r="H36" s="787">
        <v>1794</v>
      </c>
      <c r="I36" s="787">
        <v>7509</v>
      </c>
      <c r="J36" s="787">
        <v>472</v>
      </c>
      <c r="K36" s="787">
        <v>25</v>
      </c>
      <c r="L36" s="787">
        <v>40</v>
      </c>
      <c r="M36" s="787">
        <v>439</v>
      </c>
      <c r="N36" s="787">
        <v>10</v>
      </c>
      <c r="O36" s="787">
        <v>93</v>
      </c>
      <c r="P36" s="787">
        <v>13</v>
      </c>
      <c r="Q36" s="787">
        <v>1</v>
      </c>
      <c r="R36" s="787">
        <v>18</v>
      </c>
      <c r="S36" s="787">
        <v>40</v>
      </c>
      <c r="T36" s="787">
        <v>11486</v>
      </c>
      <c r="U36" s="41"/>
      <c r="V36" s="254"/>
      <c r="W36" s="41"/>
    </row>
    <row r="37" spans="1:23" ht="6" customHeight="1">
      <c r="A37" s="963"/>
      <c r="B37" s="256"/>
      <c r="C37" s="788"/>
      <c r="D37" s="787"/>
      <c r="E37" s="788"/>
      <c r="F37" s="788"/>
      <c r="G37" s="788"/>
      <c r="H37" s="788"/>
      <c r="I37" s="788"/>
      <c r="J37" s="788"/>
      <c r="K37" s="788"/>
      <c r="L37" s="788"/>
      <c r="M37" s="788"/>
      <c r="N37" s="788"/>
      <c r="O37" s="788"/>
      <c r="P37" s="788"/>
      <c r="Q37" s="788"/>
      <c r="R37" s="788"/>
      <c r="S37" s="788"/>
      <c r="T37" s="787"/>
      <c r="U37" s="41"/>
      <c r="V37" s="254"/>
      <c r="W37" s="41"/>
    </row>
    <row r="38" spans="1:23" ht="15">
      <c r="A38" s="963"/>
      <c r="B38" s="251" t="s">
        <v>1086</v>
      </c>
      <c r="C38" s="786">
        <v>839</v>
      </c>
      <c r="D38" s="786">
        <v>657</v>
      </c>
      <c r="E38" s="786">
        <v>2469</v>
      </c>
      <c r="F38" s="786">
        <v>588</v>
      </c>
      <c r="G38" s="786">
        <v>2737</v>
      </c>
      <c r="H38" s="786">
        <v>7746</v>
      </c>
      <c r="I38" s="786">
        <v>31609</v>
      </c>
      <c r="J38" s="786">
        <v>2607</v>
      </c>
      <c r="K38" s="786">
        <v>2744</v>
      </c>
      <c r="L38" s="786">
        <v>969</v>
      </c>
      <c r="M38" s="786">
        <v>4263</v>
      </c>
      <c r="N38" s="786">
        <v>1110</v>
      </c>
      <c r="O38" s="786">
        <v>1557</v>
      </c>
      <c r="P38" s="786">
        <v>780</v>
      </c>
      <c r="Q38" s="786">
        <v>74</v>
      </c>
      <c r="R38" s="786">
        <v>201</v>
      </c>
      <c r="S38" s="786">
        <v>134</v>
      </c>
      <c r="T38" s="786">
        <v>61084</v>
      </c>
      <c r="U38" s="327"/>
      <c r="V38" s="254"/>
      <c r="W38" s="41"/>
    </row>
    <row r="39" spans="1:23" ht="15">
      <c r="A39" s="963"/>
      <c r="B39" s="256" t="s">
        <v>1087</v>
      </c>
      <c r="C39" s="787">
        <v>1</v>
      </c>
      <c r="D39" s="787">
        <v>14</v>
      </c>
      <c r="E39" s="787">
        <v>80</v>
      </c>
      <c r="F39" s="787">
        <v>6</v>
      </c>
      <c r="G39" s="787">
        <v>40</v>
      </c>
      <c r="H39" s="787">
        <v>171</v>
      </c>
      <c r="I39" s="787">
        <v>893</v>
      </c>
      <c r="J39" s="787">
        <v>46</v>
      </c>
      <c r="K39" s="787">
        <v>63</v>
      </c>
      <c r="L39" s="787">
        <v>13</v>
      </c>
      <c r="M39" s="787">
        <v>116</v>
      </c>
      <c r="N39" s="787">
        <v>7</v>
      </c>
      <c r="O39" s="787">
        <v>15</v>
      </c>
      <c r="P39" s="787">
        <v>6</v>
      </c>
      <c r="Q39" s="787">
        <v>1</v>
      </c>
      <c r="R39" s="787">
        <v>4</v>
      </c>
      <c r="S39" s="787">
        <v>5</v>
      </c>
      <c r="T39" s="787">
        <v>1481</v>
      </c>
      <c r="U39" s="41"/>
      <c r="V39" s="254"/>
      <c r="W39" s="41"/>
    </row>
    <row r="40" spans="1:23" ht="15">
      <c r="A40" s="963"/>
      <c r="B40" s="256" t="s">
        <v>1088</v>
      </c>
      <c r="C40" s="787">
        <v>145</v>
      </c>
      <c r="D40" s="787">
        <v>136</v>
      </c>
      <c r="E40" s="787">
        <v>452</v>
      </c>
      <c r="F40" s="787">
        <v>131</v>
      </c>
      <c r="G40" s="787">
        <v>710</v>
      </c>
      <c r="H40" s="787">
        <v>1231</v>
      </c>
      <c r="I40" s="787">
        <v>6319</v>
      </c>
      <c r="J40" s="787">
        <v>398</v>
      </c>
      <c r="K40" s="787">
        <v>429</v>
      </c>
      <c r="L40" s="787">
        <v>216</v>
      </c>
      <c r="M40" s="787">
        <v>701</v>
      </c>
      <c r="N40" s="787">
        <v>148</v>
      </c>
      <c r="O40" s="787">
        <v>201</v>
      </c>
      <c r="P40" s="787">
        <v>149</v>
      </c>
      <c r="Q40" s="787">
        <v>0</v>
      </c>
      <c r="R40" s="787">
        <v>68</v>
      </c>
      <c r="S40" s="787">
        <v>22</v>
      </c>
      <c r="T40" s="787">
        <v>11456</v>
      </c>
      <c r="U40" s="41"/>
      <c r="V40" s="254"/>
      <c r="W40" s="41"/>
    </row>
    <row r="41" spans="1:23" ht="15">
      <c r="A41" s="963"/>
      <c r="B41" s="256" t="s">
        <v>1089</v>
      </c>
      <c r="C41" s="787">
        <v>16</v>
      </c>
      <c r="D41" s="787">
        <v>41</v>
      </c>
      <c r="E41" s="787">
        <v>136</v>
      </c>
      <c r="F41" s="787">
        <v>32</v>
      </c>
      <c r="G41" s="787">
        <v>192</v>
      </c>
      <c r="H41" s="787">
        <v>440</v>
      </c>
      <c r="I41" s="787">
        <v>1315</v>
      </c>
      <c r="J41" s="787">
        <v>204</v>
      </c>
      <c r="K41" s="787">
        <v>152</v>
      </c>
      <c r="L41" s="787">
        <v>106</v>
      </c>
      <c r="M41" s="787">
        <v>413</v>
      </c>
      <c r="N41" s="787">
        <v>75</v>
      </c>
      <c r="O41" s="787">
        <v>133</v>
      </c>
      <c r="P41" s="787">
        <v>82</v>
      </c>
      <c r="Q41" s="787">
        <v>14</v>
      </c>
      <c r="R41" s="787">
        <v>13</v>
      </c>
      <c r="S41" s="787">
        <v>12</v>
      </c>
      <c r="T41" s="787">
        <v>3376</v>
      </c>
      <c r="U41" s="41"/>
      <c r="V41" s="254"/>
      <c r="W41" s="41"/>
    </row>
    <row r="42" spans="1:23" ht="15">
      <c r="A42" s="963"/>
      <c r="B42" s="256" t="s">
        <v>1090</v>
      </c>
      <c r="C42" s="787">
        <v>2</v>
      </c>
      <c r="D42" s="787">
        <v>7</v>
      </c>
      <c r="E42" s="787">
        <v>69</v>
      </c>
      <c r="F42" s="787">
        <v>9</v>
      </c>
      <c r="G42" s="787">
        <v>17</v>
      </c>
      <c r="H42" s="787">
        <v>45</v>
      </c>
      <c r="I42" s="787">
        <v>435</v>
      </c>
      <c r="J42" s="787">
        <v>27</v>
      </c>
      <c r="K42" s="787">
        <v>20</v>
      </c>
      <c r="L42" s="787">
        <v>1</v>
      </c>
      <c r="M42" s="787">
        <v>56</v>
      </c>
      <c r="N42" s="787">
        <v>14</v>
      </c>
      <c r="O42" s="787">
        <v>8</v>
      </c>
      <c r="P42" s="787">
        <v>12</v>
      </c>
      <c r="Q42" s="787">
        <v>1</v>
      </c>
      <c r="R42" s="787">
        <v>1</v>
      </c>
      <c r="S42" s="787">
        <v>2</v>
      </c>
      <c r="T42" s="787">
        <v>726</v>
      </c>
      <c r="U42" s="41"/>
      <c r="V42" s="254"/>
      <c r="W42" s="41"/>
    </row>
    <row r="43" spans="1:23" ht="15">
      <c r="A43" s="963"/>
      <c r="B43" s="256" t="s">
        <v>1091</v>
      </c>
      <c r="C43" s="787">
        <v>15</v>
      </c>
      <c r="D43" s="787">
        <v>13</v>
      </c>
      <c r="E43" s="787">
        <v>28</v>
      </c>
      <c r="F43" s="787">
        <v>19</v>
      </c>
      <c r="G43" s="787">
        <v>26</v>
      </c>
      <c r="H43" s="787">
        <v>215</v>
      </c>
      <c r="I43" s="787">
        <v>865</v>
      </c>
      <c r="J43" s="787">
        <v>75</v>
      </c>
      <c r="K43" s="787">
        <v>45</v>
      </c>
      <c r="L43" s="787">
        <v>19</v>
      </c>
      <c r="M43" s="787">
        <v>135</v>
      </c>
      <c r="N43" s="787">
        <v>40</v>
      </c>
      <c r="O43" s="787">
        <v>27</v>
      </c>
      <c r="P43" s="787">
        <v>14</v>
      </c>
      <c r="Q43" s="787">
        <v>5</v>
      </c>
      <c r="R43" s="787">
        <v>3</v>
      </c>
      <c r="S43" s="787">
        <v>4</v>
      </c>
      <c r="T43" s="787">
        <v>1548</v>
      </c>
      <c r="U43" s="41"/>
      <c r="V43" s="254"/>
      <c r="W43" s="41"/>
    </row>
    <row r="44" spans="1:23" ht="15">
      <c r="A44" s="963"/>
      <c r="B44" s="256" t="s">
        <v>1092</v>
      </c>
      <c r="C44" s="787">
        <v>376</v>
      </c>
      <c r="D44" s="787">
        <v>198</v>
      </c>
      <c r="E44" s="787">
        <v>628</v>
      </c>
      <c r="F44" s="787">
        <v>131</v>
      </c>
      <c r="G44" s="787">
        <v>865</v>
      </c>
      <c r="H44" s="787">
        <v>2778</v>
      </c>
      <c r="I44" s="787">
        <v>9133</v>
      </c>
      <c r="J44" s="787">
        <v>696</v>
      </c>
      <c r="K44" s="787">
        <v>604</v>
      </c>
      <c r="L44" s="787">
        <v>252</v>
      </c>
      <c r="M44" s="787">
        <v>1251</v>
      </c>
      <c r="N44" s="787">
        <v>330</v>
      </c>
      <c r="O44" s="787">
        <v>540</v>
      </c>
      <c r="P44" s="787">
        <v>266</v>
      </c>
      <c r="Q44" s="787">
        <v>25</v>
      </c>
      <c r="R44" s="787">
        <v>20</v>
      </c>
      <c r="S44" s="787">
        <v>23</v>
      </c>
      <c r="T44" s="787">
        <v>18116</v>
      </c>
      <c r="U44" s="41"/>
      <c r="V44" s="254"/>
      <c r="W44" s="41"/>
    </row>
    <row r="45" spans="1:23" ht="15">
      <c r="A45" s="963"/>
      <c r="B45" s="256" t="s">
        <v>1093</v>
      </c>
      <c r="C45" s="787">
        <v>25</v>
      </c>
      <c r="D45" s="787">
        <v>4</v>
      </c>
      <c r="E45" s="787">
        <v>48</v>
      </c>
      <c r="F45" s="787">
        <v>10</v>
      </c>
      <c r="G45" s="787">
        <v>97</v>
      </c>
      <c r="H45" s="787">
        <v>217</v>
      </c>
      <c r="I45" s="787">
        <v>1858</v>
      </c>
      <c r="J45" s="787">
        <v>119</v>
      </c>
      <c r="K45" s="787">
        <v>58</v>
      </c>
      <c r="L45" s="787">
        <v>19</v>
      </c>
      <c r="M45" s="787">
        <v>168</v>
      </c>
      <c r="N45" s="787">
        <v>67</v>
      </c>
      <c r="O45" s="787">
        <v>120</v>
      </c>
      <c r="P45" s="787">
        <v>18</v>
      </c>
      <c r="Q45" s="787">
        <v>0</v>
      </c>
      <c r="R45" s="787">
        <v>5</v>
      </c>
      <c r="S45" s="787">
        <v>12</v>
      </c>
      <c r="T45" s="787">
        <v>2845</v>
      </c>
      <c r="U45" s="41"/>
      <c r="V45" s="254"/>
      <c r="W45" s="41"/>
    </row>
    <row r="46" spans="1:23" ht="15">
      <c r="A46" s="963"/>
      <c r="B46" s="256" t="s">
        <v>1094</v>
      </c>
      <c r="C46" s="787">
        <v>1</v>
      </c>
      <c r="D46" s="787">
        <v>0</v>
      </c>
      <c r="E46" s="787">
        <v>15</v>
      </c>
      <c r="F46" s="787">
        <v>0</v>
      </c>
      <c r="G46" s="787">
        <v>1</v>
      </c>
      <c r="H46" s="787">
        <v>40</v>
      </c>
      <c r="I46" s="787">
        <v>149</v>
      </c>
      <c r="J46" s="787">
        <v>3</v>
      </c>
      <c r="K46" s="787">
        <v>4</v>
      </c>
      <c r="L46" s="787">
        <v>0</v>
      </c>
      <c r="M46" s="787">
        <v>9</v>
      </c>
      <c r="N46" s="787">
        <v>2</v>
      </c>
      <c r="O46" s="787">
        <v>0</v>
      </c>
      <c r="P46" s="787">
        <v>2</v>
      </c>
      <c r="Q46" s="787">
        <v>0</v>
      </c>
      <c r="R46" s="787">
        <v>0</v>
      </c>
      <c r="S46" s="787">
        <v>0</v>
      </c>
      <c r="T46" s="787">
        <v>226</v>
      </c>
      <c r="U46" s="41"/>
      <c r="V46" s="254"/>
      <c r="W46" s="41"/>
    </row>
    <row r="47" spans="1:23" ht="15">
      <c r="A47" s="963"/>
      <c r="B47" s="256" t="s">
        <v>1095</v>
      </c>
      <c r="C47" s="787">
        <v>26</v>
      </c>
      <c r="D47" s="787">
        <v>20</v>
      </c>
      <c r="E47" s="787">
        <v>213</v>
      </c>
      <c r="F47" s="787">
        <v>19</v>
      </c>
      <c r="G47" s="787">
        <v>38</v>
      </c>
      <c r="H47" s="787">
        <v>544</v>
      </c>
      <c r="I47" s="787">
        <v>2541</v>
      </c>
      <c r="J47" s="787">
        <v>201</v>
      </c>
      <c r="K47" s="787">
        <v>217</v>
      </c>
      <c r="L47" s="787">
        <v>56</v>
      </c>
      <c r="M47" s="787">
        <v>355</v>
      </c>
      <c r="N47" s="787">
        <v>71</v>
      </c>
      <c r="O47" s="787">
        <v>64</v>
      </c>
      <c r="P47" s="787">
        <v>34</v>
      </c>
      <c r="Q47" s="787">
        <v>4</v>
      </c>
      <c r="R47" s="787">
        <v>10</v>
      </c>
      <c r="S47" s="787">
        <v>14</v>
      </c>
      <c r="T47" s="787">
        <v>4427</v>
      </c>
      <c r="U47" s="41"/>
      <c r="V47" s="254"/>
      <c r="W47" s="41"/>
    </row>
    <row r="48" spans="1:23" ht="15">
      <c r="A48" s="963"/>
      <c r="B48" s="256" t="s">
        <v>1096</v>
      </c>
      <c r="C48" s="787">
        <v>15</v>
      </c>
      <c r="D48" s="787">
        <v>20</v>
      </c>
      <c r="E48" s="787">
        <v>57</v>
      </c>
      <c r="F48" s="787">
        <v>23</v>
      </c>
      <c r="G48" s="787">
        <v>67</v>
      </c>
      <c r="H48" s="787">
        <v>168</v>
      </c>
      <c r="I48" s="787">
        <v>732</v>
      </c>
      <c r="J48" s="787">
        <v>90</v>
      </c>
      <c r="K48" s="787">
        <v>96</v>
      </c>
      <c r="L48" s="787">
        <v>26</v>
      </c>
      <c r="M48" s="787">
        <v>133</v>
      </c>
      <c r="N48" s="787">
        <v>21</v>
      </c>
      <c r="O48" s="787">
        <v>51</v>
      </c>
      <c r="P48" s="787">
        <v>24</v>
      </c>
      <c r="Q48" s="787">
        <v>0</v>
      </c>
      <c r="R48" s="787">
        <v>7</v>
      </c>
      <c r="S48" s="787">
        <v>5</v>
      </c>
      <c r="T48" s="787">
        <v>1535</v>
      </c>
      <c r="U48" s="41"/>
      <c r="V48" s="254"/>
      <c r="W48" s="41"/>
    </row>
    <row r="49" spans="1:39" ht="15">
      <c r="A49" s="963"/>
      <c r="B49" s="256" t="s">
        <v>1097</v>
      </c>
      <c r="C49" s="787">
        <v>124</v>
      </c>
      <c r="D49" s="787">
        <v>56</v>
      </c>
      <c r="E49" s="787">
        <v>350</v>
      </c>
      <c r="F49" s="787">
        <v>141</v>
      </c>
      <c r="G49" s="787">
        <v>480</v>
      </c>
      <c r="H49" s="787">
        <v>807</v>
      </c>
      <c r="I49" s="787">
        <v>3908</v>
      </c>
      <c r="J49" s="787">
        <v>374</v>
      </c>
      <c r="K49" s="787">
        <v>607</v>
      </c>
      <c r="L49" s="787">
        <v>168</v>
      </c>
      <c r="M49" s="787">
        <v>491</v>
      </c>
      <c r="N49" s="787">
        <v>226</v>
      </c>
      <c r="O49" s="787">
        <v>203</v>
      </c>
      <c r="P49" s="787">
        <v>79</v>
      </c>
      <c r="Q49" s="787">
        <v>16</v>
      </c>
      <c r="R49" s="787">
        <v>28</v>
      </c>
      <c r="S49" s="787">
        <v>20</v>
      </c>
      <c r="T49" s="787">
        <v>8078</v>
      </c>
      <c r="U49" s="41"/>
      <c r="V49" s="254"/>
      <c r="W49" s="41"/>
    </row>
    <row r="50" spans="1:39" ht="15">
      <c r="A50" s="963"/>
      <c r="B50" s="256" t="s">
        <v>1098</v>
      </c>
      <c r="C50" s="787">
        <v>0</v>
      </c>
      <c r="D50" s="787">
        <v>2</v>
      </c>
      <c r="E50" s="787">
        <v>1</v>
      </c>
      <c r="F50" s="787">
        <v>2</v>
      </c>
      <c r="G50" s="787">
        <v>4</v>
      </c>
      <c r="H50" s="787">
        <v>1</v>
      </c>
      <c r="I50" s="787">
        <v>19</v>
      </c>
      <c r="J50" s="787">
        <v>7</v>
      </c>
      <c r="K50" s="787">
        <v>0</v>
      </c>
      <c r="L50" s="787">
        <v>1</v>
      </c>
      <c r="M50" s="787">
        <v>2</v>
      </c>
      <c r="N50" s="787">
        <v>0</v>
      </c>
      <c r="O50" s="787">
        <v>0</v>
      </c>
      <c r="P50" s="787">
        <v>0</v>
      </c>
      <c r="Q50" s="787">
        <v>0</v>
      </c>
      <c r="R50" s="787">
        <v>0</v>
      </c>
      <c r="S50" s="787">
        <v>2</v>
      </c>
      <c r="T50" s="787">
        <v>41</v>
      </c>
      <c r="U50" s="41"/>
      <c r="V50" s="254"/>
      <c r="W50" s="41"/>
    </row>
    <row r="51" spans="1:39" ht="15">
      <c r="A51" s="963"/>
      <c r="B51" s="256" t="s">
        <v>1099</v>
      </c>
      <c r="C51" s="787">
        <v>0</v>
      </c>
      <c r="D51" s="787">
        <v>0</v>
      </c>
      <c r="E51" s="787">
        <v>0</v>
      </c>
      <c r="F51" s="787">
        <v>0</v>
      </c>
      <c r="G51" s="787">
        <v>0</v>
      </c>
      <c r="H51" s="787">
        <v>0</v>
      </c>
      <c r="I51" s="787">
        <v>0</v>
      </c>
      <c r="J51" s="787">
        <v>0</v>
      </c>
      <c r="K51" s="787">
        <v>0</v>
      </c>
      <c r="L51" s="787">
        <v>0</v>
      </c>
      <c r="M51" s="787">
        <v>0</v>
      </c>
      <c r="N51" s="787">
        <v>0</v>
      </c>
      <c r="O51" s="787">
        <v>0</v>
      </c>
      <c r="P51" s="787">
        <v>0</v>
      </c>
      <c r="Q51" s="787">
        <v>0</v>
      </c>
      <c r="R51" s="787">
        <v>0</v>
      </c>
      <c r="S51" s="787">
        <v>0</v>
      </c>
      <c r="T51" s="787">
        <v>0</v>
      </c>
      <c r="U51" s="41"/>
      <c r="V51" s="254"/>
      <c r="W51" s="41"/>
    </row>
    <row r="52" spans="1:39" ht="15">
      <c r="A52" s="963"/>
      <c r="B52" s="256" t="s">
        <v>1100</v>
      </c>
      <c r="C52" s="787">
        <v>0</v>
      </c>
      <c r="D52" s="787">
        <v>0</v>
      </c>
      <c r="E52" s="787">
        <v>0</v>
      </c>
      <c r="F52" s="787">
        <v>0</v>
      </c>
      <c r="G52" s="787">
        <v>0</v>
      </c>
      <c r="H52" s="787">
        <v>0</v>
      </c>
      <c r="I52" s="787">
        <v>0</v>
      </c>
      <c r="J52" s="787">
        <v>0</v>
      </c>
      <c r="K52" s="787">
        <v>0</v>
      </c>
      <c r="L52" s="787">
        <v>0</v>
      </c>
      <c r="M52" s="787">
        <v>0</v>
      </c>
      <c r="N52" s="787">
        <v>0</v>
      </c>
      <c r="O52" s="787">
        <v>0</v>
      </c>
      <c r="P52" s="787">
        <v>0</v>
      </c>
      <c r="Q52" s="787">
        <v>0</v>
      </c>
      <c r="R52" s="787">
        <v>0</v>
      </c>
      <c r="S52" s="787">
        <v>0</v>
      </c>
      <c r="T52" s="787">
        <v>0</v>
      </c>
      <c r="U52" s="41"/>
      <c r="V52" s="254"/>
    </row>
    <row r="53" spans="1:39" ht="15">
      <c r="A53" s="963"/>
      <c r="B53" s="256" t="s">
        <v>1101</v>
      </c>
      <c r="C53" s="787">
        <v>93</v>
      </c>
      <c r="D53" s="787">
        <v>146</v>
      </c>
      <c r="E53" s="787">
        <v>392</v>
      </c>
      <c r="F53" s="787">
        <v>65</v>
      </c>
      <c r="G53" s="787">
        <v>200</v>
      </c>
      <c r="H53" s="787">
        <v>1089</v>
      </c>
      <c r="I53" s="787">
        <v>3442</v>
      </c>
      <c r="J53" s="787">
        <v>367</v>
      </c>
      <c r="K53" s="787">
        <v>449</v>
      </c>
      <c r="L53" s="787">
        <v>92</v>
      </c>
      <c r="M53" s="787">
        <v>433</v>
      </c>
      <c r="N53" s="787">
        <v>109</v>
      </c>
      <c r="O53" s="787">
        <v>195</v>
      </c>
      <c r="P53" s="787">
        <v>94</v>
      </c>
      <c r="Q53" s="787">
        <v>8</v>
      </c>
      <c r="R53" s="787">
        <v>42</v>
      </c>
      <c r="S53" s="787">
        <v>13</v>
      </c>
      <c r="T53" s="787">
        <v>7229</v>
      </c>
      <c r="U53" s="41"/>
      <c r="V53" s="254"/>
      <c r="W53" s="41"/>
    </row>
    <row r="54" spans="1:39" ht="13.5" customHeight="1">
      <c r="A54" s="963"/>
      <c r="B54" s="256"/>
      <c r="C54" s="788"/>
      <c r="D54" s="788"/>
      <c r="E54" s="788"/>
      <c r="F54" s="788"/>
      <c r="G54" s="788"/>
      <c r="H54" s="788"/>
      <c r="I54" s="788"/>
      <c r="J54" s="788"/>
      <c r="K54" s="788"/>
      <c r="L54" s="788"/>
      <c r="M54" s="788"/>
      <c r="N54" s="788"/>
      <c r="O54" s="788"/>
      <c r="P54" s="788"/>
      <c r="Q54" s="788"/>
      <c r="R54" s="788"/>
      <c r="S54" s="788"/>
      <c r="T54" s="787"/>
      <c r="U54" s="41"/>
      <c r="V54" s="254"/>
      <c r="W54" s="44"/>
      <c r="X54" s="44"/>
      <c r="Y54" s="44"/>
      <c r="Z54" s="44"/>
      <c r="AA54" s="44"/>
      <c r="AB54" s="44"/>
      <c r="AC54" s="44"/>
      <c r="AD54" s="44"/>
      <c r="AE54" s="44"/>
      <c r="AF54" s="44"/>
      <c r="AG54" s="44"/>
      <c r="AH54" s="44"/>
      <c r="AI54" s="44"/>
      <c r="AJ54" s="44"/>
      <c r="AK54" s="44"/>
      <c r="AL54" s="44"/>
      <c r="AM54" s="44"/>
    </row>
    <row r="55" spans="1:39" ht="15">
      <c r="A55" s="963"/>
      <c r="B55" s="251" t="s">
        <v>1102</v>
      </c>
      <c r="C55" s="786">
        <v>601</v>
      </c>
      <c r="D55" s="786">
        <v>556</v>
      </c>
      <c r="E55" s="786">
        <v>2785</v>
      </c>
      <c r="F55" s="786">
        <v>530</v>
      </c>
      <c r="G55" s="786">
        <v>2027</v>
      </c>
      <c r="H55" s="786">
        <v>10194</v>
      </c>
      <c r="I55" s="786">
        <v>327579</v>
      </c>
      <c r="J55" s="786">
        <v>3355</v>
      </c>
      <c r="K55" s="786">
        <v>3768</v>
      </c>
      <c r="L55" s="786">
        <v>886</v>
      </c>
      <c r="M55" s="786">
        <v>8036</v>
      </c>
      <c r="N55" s="786">
        <v>1992</v>
      </c>
      <c r="O55" s="786">
        <v>1744</v>
      </c>
      <c r="P55" s="786">
        <v>975</v>
      </c>
      <c r="Q55" s="786">
        <v>108</v>
      </c>
      <c r="R55" s="786">
        <v>299</v>
      </c>
      <c r="S55" s="786">
        <v>64</v>
      </c>
      <c r="T55" s="786">
        <v>365499</v>
      </c>
      <c r="U55" s="327"/>
      <c r="V55" s="254"/>
      <c r="W55" s="41"/>
    </row>
    <row r="56" spans="1:39" ht="15">
      <c r="A56" s="963"/>
      <c r="B56" s="256" t="s">
        <v>1103</v>
      </c>
      <c r="C56" s="787">
        <v>557</v>
      </c>
      <c r="D56" s="787">
        <v>400</v>
      </c>
      <c r="E56" s="787">
        <v>2368</v>
      </c>
      <c r="F56" s="787">
        <v>453</v>
      </c>
      <c r="G56" s="787">
        <v>825</v>
      </c>
      <c r="H56" s="787">
        <v>7597</v>
      </c>
      <c r="I56" s="787">
        <v>30368</v>
      </c>
      <c r="J56" s="787">
        <v>2128</v>
      </c>
      <c r="K56" s="787">
        <v>2150</v>
      </c>
      <c r="L56" s="787">
        <v>755</v>
      </c>
      <c r="M56" s="787">
        <v>4495</v>
      </c>
      <c r="N56" s="787">
        <v>1652</v>
      </c>
      <c r="O56" s="787">
        <v>1447</v>
      </c>
      <c r="P56" s="787">
        <v>691</v>
      </c>
      <c r="Q56" s="787">
        <v>94</v>
      </c>
      <c r="R56" s="787">
        <v>250</v>
      </c>
      <c r="S56" s="787">
        <v>57</v>
      </c>
      <c r="T56" s="787">
        <v>56287</v>
      </c>
      <c r="U56" s="41"/>
      <c r="V56" s="254"/>
      <c r="W56" s="41"/>
    </row>
    <row r="57" spans="1:39" ht="15">
      <c r="A57" s="963"/>
      <c r="B57" s="256" t="s">
        <v>1104</v>
      </c>
      <c r="C57" s="787">
        <v>7</v>
      </c>
      <c r="D57" s="787">
        <v>21</v>
      </c>
      <c r="E57" s="787">
        <v>153</v>
      </c>
      <c r="F57" s="787">
        <v>38</v>
      </c>
      <c r="G57" s="787">
        <v>78</v>
      </c>
      <c r="H57" s="787">
        <v>852</v>
      </c>
      <c r="I57" s="787">
        <v>7389</v>
      </c>
      <c r="J57" s="787">
        <v>218</v>
      </c>
      <c r="K57" s="787">
        <v>378</v>
      </c>
      <c r="L57" s="787">
        <v>61</v>
      </c>
      <c r="M57" s="787">
        <v>464</v>
      </c>
      <c r="N57" s="787">
        <v>251</v>
      </c>
      <c r="O57" s="787">
        <v>120</v>
      </c>
      <c r="P57" s="787">
        <v>52</v>
      </c>
      <c r="Q57" s="787">
        <v>4</v>
      </c>
      <c r="R57" s="787">
        <v>16</v>
      </c>
      <c r="S57" s="787">
        <v>5</v>
      </c>
      <c r="T57" s="787">
        <v>10107</v>
      </c>
      <c r="U57" s="41"/>
      <c r="V57" s="254"/>
      <c r="W57" s="41"/>
    </row>
    <row r="58" spans="1:39" ht="15">
      <c r="A58" s="963"/>
      <c r="B58" s="256" t="s">
        <v>1105</v>
      </c>
      <c r="C58" s="787">
        <v>0</v>
      </c>
      <c r="D58" s="787">
        <v>0</v>
      </c>
      <c r="E58" s="787">
        <v>4</v>
      </c>
      <c r="F58" s="787">
        <v>0</v>
      </c>
      <c r="G58" s="787">
        <v>537</v>
      </c>
      <c r="H58" s="787">
        <v>1227</v>
      </c>
      <c r="I58" s="787">
        <v>39744</v>
      </c>
      <c r="J58" s="787">
        <v>754</v>
      </c>
      <c r="K58" s="787">
        <v>1038</v>
      </c>
      <c r="L58" s="787">
        <v>0</v>
      </c>
      <c r="M58" s="787">
        <v>2686</v>
      </c>
      <c r="N58" s="787">
        <v>21</v>
      </c>
      <c r="O58" s="787">
        <v>0</v>
      </c>
      <c r="P58" s="787">
        <v>196</v>
      </c>
      <c r="Q58" s="787">
        <v>0</v>
      </c>
      <c r="R58" s="787">
        <v>0</v>
      </c>
      <c r="S58" s="787">
        <v>0</v>
      </c>
      <c r="T58" s="787">
        <v>46207</v>
      </c>
      <c r="U58" s="41"/>
      <c r="V58" s="254"/>
      <c r="W58" s="41"/>
    </row>
    <row r="59" spans="1:39" ht="15">
      <c r="A59" s="963"/>
      <c r="B59" s="256" t="s">
        <v>1285</v>
      </c>
      <c r="C59" s="787">
        <v>0</v>
      </c>
      <c r="D59" s="787">
        <v>0</v>
      </c>
      <c r="E59" s="787">
        <v>0</v>
      </c>
      <c r="F59" s="787">
        <v>0</v>
      </c>
      <c r="G59" s="787">
        <v>364</v>
      </c>
      <c r="H59" s="787">
        <v>0</v>
      </c>
      <c r="I59" s="787">
        <v>247932</v>
      </c>
      <c r="J59" s="787">
        <v>0</v>
      </c>
      <c r="K59" s="787">
        <v>0</v>
      </c>
      <c r="L59" s="787">
        <v>7</v>
      </c>
      <c r="M59" s="787">
        <v>1</v>
      </c>
      <c r="N59" s="787">
        <v>0</v>
      </c>
      <c r="O59" s="787">
        <v>0</v>
      </c>
      <c r="P59" s="787">
        <v>0</v>
      </c>
      <c r="Q59" s="787">
        <v>0</v>
      </c>
      <c r="R59" s="787">
        <v>0</v>
      </c>
      <c r="S59" s="787">
        <v>0</v>
      </c>
      <c r="T59" s="787">
        <v>248304</v>
      </c>
      <c r="U59" s="41"/>
      <c r="V59" s="254"/>
      <c r="W59" s="41"/>
    </row>
    <row r="60" spans="1:39" ht="15">
      <c r="A60" s="963"/>
      <c r="B60" s="256" t="s">
        <v>1107</v>
      </c>
      <c r="C60" s="787">
        <v>24</v>
      </c>
      <c r="D60" s="787">
        <v>21</v>
      </c>
      <c r="E60" s="787">
        <v>172</v>
      </c>
      <c r="F60" s="787">
        <v>0</v>
      </c>
      <c r="G60" s="787">
        <v>23</v>
      </c>
      <c r="H60" s="787">
        <v>16</v>
      </c>
      <c r="I60" s="787">
        <v>640</v>
      </c>
      <c r="J60" s="787">
        <v>93</v>
      </c>
      <c r="K60" s="787">
        <v>0</v>
      </c>
      <c r="L60" s="787">
        <v>0</v>
      </c>
      <c r="M60" s="787">
        <v>4</v>
      </c>
      <c r="N60" s="787">
        <v>0</v>
      </c>
      <c r="O60" s="787">
        <v>58</v>
      </c>
      <c r="P60" s="787">
        <v>0</v>
      </c>
      <c r="Q60" s="787">
        <v>0</v>
      </c>
      <c r="R60" s="787">
        <v>6</v>
      </c>
      <c r="S60" s="787">
        <v>0</v>
      </c>
      <c r="T60" s="787">
        <v>1057</v>
      </c>
      <c r="U60" s="41"/>
      <c r="V60" s="254"/>
    </row>
    <row r="61" spans="1:39" ht="15">
      <c r="A61" s="963"/>
      <c r="B61" s="256" t="s">
        <v>1108</v>
      </c>
      <c r="C61" s="787">
        <v>13</v>
      </c>
      <c r="D61" s="787">
        <v>114</v>
      </c>
      <c r="E61" s="787">
        <v>88</v>
      </c>
      <c r="F61" s="787">
        <v>39</v>
      </c>
      <c r="G61" s="787">
        <v>200</v>
      </c>
      <c r="H61" s="787">
        <v>502</v>
      </c>
      <c r="I61" s="787">
        <v>1506</v>
      </c>
      <c r="J61" s="787">
        <v>162</v>
      </c>
      <c r="K61" s="787">
        <v>202</v>
      </c>
      <c r="L61" s="787">
        <v>63</v>
      </c>
      <c r="M61" s="787">
        <v>386</v>
      </c>
      <c r="N61" s="787">
        <v>68</v>
      </c>
      <c r="O61" s="787">
        <v>119</v>
      </c>
      <c r="P61" s="787">
        <v>36</v>
      </c>
      <c r="Q61" s="787">
        <v>10</v>
      </c>
      <c r="R61" s="787">
        <v>27</v>
      </c>
      <c r="S61" s="787">
        <v>2</v>
      </c>
      <c r="T61" s="787">
        <v>3537</v>
      </c>
      <c r="U61" s="41"/>
      <c r="V61" s="254"/>
      <c r="W61" s="41"/>
    </row>
    <row r="62" spans="1:39" ht="6" customHeight="1">
      <c r="A62" s="963"/>
      <c r="B62" s="256"/>
      <c r="C62" s="788"/>
      <c r="D62" s="788"/>
      <c r="E62" s="788"/>
      <c r="F62" s="788"/>
      <c r="G62" s="788"/>
      <c r="H62" s="788"/>
      <c r="I62" s="788"/>
      <c r="J62" s="788"/>
      <c r="K62" s="788"/>
      <c r="L62" s="788"/>
      <c r="M62" s="788"/>
      <c r="N62" s="788"/>
      <c r="O62" s="788"/>
      <c r="P62" s="788"/>
      <c r="Q62" s="788"/>
      <c r="R62" s="788"/>
      <c r="S62" s="788"/>
      <c r="T62" s="787"/>
      <c r="U62" s="41"/>
      <c r="V62" s="254"/>
      <c r="W62" s="41"/>
    </row>
    <row r="63" spans="1:39" ht="15">
      <c r="A63" s="963"/>
      <c r="B63" s="251" t="s">
        <v>1109</v>
      </c>
      <c r="C63" s="786">
        <v>1780</v>
      </c>
      <c r="D63" s="786">
        <v>2458</v>
      </c>
      <c r="E63" s="786">
        <v>4479</v>
      </c>
      <c r="F63" s="786">
        <v>1564</v>
      </c>
      <c r="G63" s="786">
        <v>7766</v>
      </c>
      <c r="H63" s="786">
        <v>28249</v>
      </c>
      <c r="I63" s="786">
        <v>171045</v>
      </c>
      <c r="J63" s="786">
        <v>7734</v>
      </c>
      <c r="K63" s="786">
        <v>14593</v>
      </c>
      <c r="L63" s="786">
        <v>9283</v>
      </c>
      <c r="M63" s="786">
        <v>18203</v>
      </c>
      <c r="N63" s="786">
        <v>3181</v>
      </c>
      <c r="O63" s="786">
        <v>6999</v>
      </c>
      <c r="P63" s="786">
        <v>4059</v>
      </c>
      <c r="Q63" s="786">
        <v>365</v>
      </c>
      <c r="R63" s="786">
        <v>2040</v>
      </c>
      <c r="S63" s="786">
        <v>901</v>
      </c>
      <c r="T63" s="786">
        <v>284699</v>
      </c>
      <c r="U63" s="327"/>
      <c r="V63" s="254"/>
      <c r="W63" s="41"/>
    </row>
    <row r="64" spans="1:39" ht="15">
      <c r="A64" s="963"/>
      <c r="B64" s="256" t="s">
        <v>1110</v>
      </c>
      <c r="C64" s="787">
        <v>19</v>
      </c>
      <c r="D64" s="787">
        <v>25</v>
      </c>
      <c r="E64" s="787">
        <v>143</v>
      </c>
      <c r="F64" s="787">
        <v>2</v>
      </c>
      <c r="G64" s="787">
        <v>23</v>
      </c>
      <c r="H64" s="787">
        <v>170</v>
      </c>
      <c r="I64" s="787">
        <v>790</v>
      </c>
      <c r="J64" s="787">
        <v>6</v>
      </c>
      <c r="K64" s="787">
        <v>98</v>
      </c>
      <c r="L64" s="787">
        <v>56</v>
      </c>
      <c r="M64" s="787">
        <v>264</v>
      </c>
      <c r="N64" s="787">
        <v>2</v>
      </c>
      <c r="O64" s="787">
        <v>31</v>
      </c>
      <c r="P64" s="787">
        <v>2</v>
      </c>
      <c r="Q64" s="787">
        <v>0</v>
      </c>
      <c r="R64" s="787">
        <v>9</v>
      </c>
      <c r="S64" s="787">
        <v>0</v>
      </c>
      <c r="T64" s="787">
        <v>1640</v>
      </c>
      <c r="U64" s="41"/>
      <c r="V64" s="254"/>
      <c r="W64" s="41"/>
    </row>
    <row r="65" spans="1:23" ht="15">
      <c r="A65" s="963"/>
      <c r="B65" s="256" t="s">
        <v>1248</v>
      </c>
      <c r="C65" s="787">
        <v>1221</v>
      </c>
      <c r="D65" s="787">
        <v>1017</v>
      </c>
      <c r="E65" s="787">
        <v>1653</v>
      </c>
      <c r="F65" s="787">
        <v>747</v>
      </c>
      <c r="G65" s="787">
        <v>4697</v>
      </c>
      <c r="H65" s="787">
        <v>19022</v>
      </c>
      <c r="I65" s="787">
        <v>61881</v>
      </c>
      <c r="J65" s="787">
        <v>3490</v>
      </c>
      <c r="K65" s="787">
        <v>11570</v>
      </c>
      <c r="L65" s="787">
        <v>5412</v>
      </c>
      <c r="M65" s="787">
        <v>12152</v>
      </c>
      <c r="N65" s="787">
        <v>1593</v>
      </c>
      <c r="O65" s="787">
        <v>4411</v>
      </c>
      <c r="P65" s="787">
        <v>3009</v>
      </c>
      <c r="Q65" s="787">
        <v>259</v>
      </c>
      <c r="R65" s="787">
        <v>1456</v>
      </c>
      <c r="S65" s="787">
        <v>79</v>
      </c>
      <c r="T65" s="787">
        <v>133669</v>
      </c>
      <c r="U65" s="41"/>
      <c r="V65" s="254"/>
      <c r="W65" s="41"/>
    </row>
    <row r="66" spans="1:23" ht="15">
      <c r="A66" s="963"/>
      <c r="B66" s="256" t="s">
        <v>1249</v>
      </c>
      <c r="C66" s="787">
        <v>0</v>
      </c>
      <c r="D66" s="787">
        <v>0</v>
      </c>
      <c r="E66" s="787">
        <v>0</v>
      </c>
      <c r="F66" s="787">
        <v>2</v>
      </c>
      <c r="G66" s="787">
        <v>0</v>
      </c>
      <c r="H66" s="787">
        <v>0</v>
      </c>
      <c r="I66" s="787">
        <v>0</v>
      </c>
      <c r="J66" s="787">
        <v>0</v>
      </c>
      <c r="K66" s="787">
        <v>0</v>
      </c>
      <c r="L66" s="787">
        <v>0</v>
      </c>
      <c r="M66" s="787">
        <v>0</v>
      </c>
      <c r="N66" s="787">
        <v>0</v>
      </c>
      <c r="O66" s="787">
        <v>0</v>
      </c>
      <c r="P66" s="787">
        <v>0</v>
      </c>
      <c r="Q66" s="787">
        <v>0</v>
      </c>
      <c r="R66" s="787">
        <v>0</v>
      </c>
      <c r="S66" s="787">
        <v>0</v>
      </c>
      <c r="T66" s="787">
        <v>2</v>
      </c>
      <c r="U66" s="41"/>
      <c r="V66" s="254"/>
      <c r="W66" s="41"/>
    </row>
    <row r="67" spans="1:23" ht="15">
      <c r="A67" s="963"/>
      <c r="B67" s="256" t="s">
        <v>1113</v>
      </c>
      <c r="C67" s="787">
        <v>0</v>
      </c>
      <c r="D67" s="787">
        <v>9</v>
      </c>
      <c r="E67" s="787">
        <v>22</v>
      </c>
      <c r="F67" s="787">
        <v>0</v>
      </c>
      <c r="G67" s="787">
        <v>0</v>
      </c>
      <c r="H67" s="787">
        <v>14</v>
      </c>
      <c r="I67" s="787">
        <v>33</v>
      </c>
      <c r="J67" s="787">
        <v>0</v>
      </c>
      <c r="K67" s="787">
        <v>0</v>
      </c>
      <c r="L67" s="787">
        <v>0</v>
      </c>
      <c r="M67" s="787">
        <v>0</v>
      </c>
      <c r="N67" s="787">
        <v>0</v>
      </c>
      <c r="O67" s="787">
        <v>6</v>
      </c>
      <c r="P67" s="787">
        <v>0</v>
      </c>
      <c r="Q67" s="787">
        <v>0</v>
      </c>
      <c r="R67" s="787">
        <v>0</v>
      </c>
      <c r="S67" s="787">
        <v>0</v>
      </c>
      <c r="T67" s="787">
        <v>84</v>
      </c>
      <c r="U67" s="41"/>
      <c r="V67" s="254"/>
      <c r="W67" s="41"/>
    </row>
    <row r="68" spans="1:23" ht="15">
      <c r="A68" s="963"/>
      <c r="B68" s="256" t="s">
        <v>1286</v>
      </c>
      <c r="C68" s="787">
        <v>0</v>
      </c>
      <c r="D68" s="787">
        <v>0</v>
      </c>
      <c r="E68" s="787">
        <v>0</v>
      </c>
      <c r="F68" s="787">
        <v>0</v>
      </c>
      <c r="G68" s="787">
        <v>0</v>
      </c>
      <c r="H68" s="787">
        <v>0</v>
      </c>
      <c r="I68" s="787">
        <v>0</v>
      </c>
      <c r="J68" s="787">
        <v>0</v>
      </c>
      <c r="K68" s="787">
        <v>0</v>
      </c>
      <c r="L68" s="787">
        <v>0</v>
      </c>
      <c r="M68" s="787">
        <v>0</v>
      </c>
      <c r="N68" s="787">
        <v>0</v>
      </c>
      <c r="O68" s="787">
        <v>0</v>
      </c>
      <c r="P68" s="787">
        <v>0</v>
      </c>
      <c r="Q68" s="787">
        <v>0</v>
      </c>
      <c r="R68" s="787">
        <v>0</v>
      </c>
      <c r="S68" s="787">
        <v>0</v>
      </c>
      <c r="T68" s="787">
        <v>0</v>
      </c>
      <c r="U68" s="41"/>
      <c r="V68" s="254"/>
      <c r="W68" s="41"/>
    </row>
    <row r="69" spans="1:23" ht="15">
      <c r="A69" s="963"/>
      <c r="B69" s="256" t="s">
        <v>1115</v>
      </c>
      <c r="C69" s="787">
        <v>397</v>
      </c>
      <c r="D69" s="787">
        <v>512</v>
      </c>
      <c r="E69" s="787">
        <v>1140</v>
      </c>
      <c r="F69" s="787">
        <v>497</v>
      </c>
      <c r="G69" s="787">
        <v>2234</v>
      </c>
      <c r="H69" s="787">
        <v>6219</v>
      </c>
      <c r="I69" s="787">
        <v>22626</v>
      </c>
      <c r="J69" s="787">
        <v>2479</v>
      </c>
      <c r="K69" s="787">
        <v>1588</v>
      </c>
      <c r="L69" s="787">
        <v>1339</v>
      </c>
      <c r="M69" s="787">
        <v>3097</v>
      </c>
      <c r="N69" s="787">
        <v>1070</v>
      </c>
      <c r="O69" s="787">
        <v>1956</v>
      </c>
      <c r="P69" s="787">
        <v>813</v>
      </c>
      <c r="Q69" s="787">
        <v>29</v>
      </c>
      <c r="R69" s="787">
        <v>373</v>
      </c>
      <c r="S69" s="787">
        <v>76</v>
      </c>
      <c r="T69" s="787">
        <v>46445</v>
      </c>
      <c r="U69" s="41"/>
      <c r="V69" s="254"/>
      <c r="W69" s="41"/>
    </row>
    <row r="70" spans="1:23" ht="15">
      <c r="A70" s="963"/>
      <c r="B70" s="256" t="s">
        <v>1117</v>
      </c>
      <c r="C70" s="787">
        <v>143</v>
      </c>
      <c r="D70" s="787">
        <v>895</v>
      </c>
      <c r="E70" s="787">
        <v>896</v>
      </c>
      <c r="F70" s="787">
        <v>265</v>
      </c>
      <c r="G70" s="787">
        <v>810</v>
      </c>
      <c r="H70" s="787">
        <v>2691</v>
      </c>
      <c r="I70" s="787">
        <v>37578</v>
      </c>
      <c r="J70" s="787">
        <v>1759</v>
      </c>
      <c r="K70" s="787">
        <v>1142</v>
      </c>
      <c r="L70" s="787">
        <v>2476</v>
      </c>
      <c r="M70" s="787">
        <v>2355</v>
      </c>
      <c r="N70" s="787">
        <v>297</v>
      </c>
      <c r="O70" s="787">
        <v>595</v>
      </c>
      <c r="P70" s="787">
        <v>235</v>
      </c>
      <c r="Q70" s="787">
        <v>77</v>
      </c>
      <c r="R70" s="787">
        <v>202</v>
      </c>
      <c r="S70" s="787">
        <v>36</v>
      </c>
      <c r="T70" s="787">
        <v>52452</v>
      </c>
      <c r="U70" s="41"/>
      <c r="V70" s="254"/>
      <c r="W70" s="41"/>
    </row>
    <row r="71" spans="1:23" ht="15">
      <c r="A71" s="963"/>
      <c r="B71" s="256" t="s">
        <v>1116</v>
      </c>
      <c r="C71" s="787">
        <v>0</v>
      </c>
      <c r="D71" s="787">
        <v>0</v>
      </c>
      <c r="E71" s="787">
        <v>625</v>
      </c>
      <c r="F71" s="787">
        <v>51</v>
      </c>
      <c r="G71" s="787">
        <v>2</v>
      </c>
      <c r="H71" s="787">
        <v>133</v>
      </c>
      <c r="I71" s="787">
        <v>48137</v>
      </c>
      <c r="J71" s="787">
        <v>0</v>
      </c>
      <c r="K71" s="787">
        <v>195</v>
      </c>
      <c r="L71" s="787">
        <v>0</v>
      </c>
      <c r="M71" s="787">
        <v>335</v>
      </c>
      <c r="N71" s="787">
        <v>219</v>
      </c>
      <c r="O71" s="787">
        <v>0</v>
      </c>
      <c r="P71" s="787">
        <v>0</v>
      </c>
      <c r="Q71" s="787">
        <v>0</v>
      </c>
      <c r="R71" s="787">
        <v>0</v>
      </c>
      <c r="S71" s="787">
        <v>710</v>
      </c>
      <c r="T71" s="787">
        <v>50407</v>
      </c>
      <c r="U71" s="41"/>
      <c r="V71" s="254"/>
    </row>
    <row r="72" spans="1:23">
      <c r="A72" s="456"/>
      <c r="B72" s="373"/>
      <c r="C72" s="789"/>
      <c r="D72" s="789"/>
      <c r="E72" s="789"/>
      <c r="F72" s="789"/>
      <c r="G72" s="789"/>
      <c r="H72" s="789"/>
      <c r="I72" s="789"/>
      <c r="J72" s="789"/>
      <c r="K72" s="789"/>
      <c r="L72" s="789"/>
      <c r="M72" s="789"/>
      <c r="N72" s="789"/>
      <c r="O72" s="789"/>
      <c r="P72" s="789"/>
      <c r="Q72" s="789"/>
      <c r="R72" s="789"/>
      <c r="S72" s="789"/>
      <c r="T72" s="789"/>
      <c r="U72" s="41"/>
    </row>
    <row r="73" spans="1:23" ht="15">
      <c r="A73" s="439"/>
      <c r="B73" s="295" t="s">
        <v>26</v>
      </c>
      <c r="C73" s="786">
        <v>174194</v>
      </c>
      <c r="D73" s="786">
        <v>260143</v>
      </c>
      <c r="E73" s="786">
        <v>562938</v>
      </c>
      <c r="F73" s="786">
        <v>211642</v>
      </c>
      <c r="G73" s="786">
        <v>726814</v>
      </c>
      <c r="H73" s="786">
        <v>1990584</v>
      </c>
      <c r="I73" s="786">
        <v>11357011</v>
      </c>
      <c r="J73" s="786">
        <v>828310</v>
      </c>
      <c r="K73" s="786">
        <v>812879</v>
      </c>
      <c r="L73" s="786">
        <v>329456</v>
      </c>
      <c r="M73" s="786">
        <v>1238745</v>
      </c>
      <c r="N73" s="786">
        <v>468587</v>
      </c>
      <c r="O73" s="786">
        <v>600282</v>
      </c>
      <c r="P73" s="786">
        <v>254907</v>
      </c>
      <c r="Q73" s="786">
        <v>35400</v>
      </c>
      <c r="R73" s="786">
        <v>127989</v>
      </c>
      <c r="S73" s="786">
        <v>100100</v>
      </c>
      <c r="T73" s="786">
        <v>20079981</v>
      </c>
      <c r="U73" s="41"/>
      <c r="V73" s="457"/>
    </row>
    <row r="75" spans="1:23" ht="15">
      <c r="A75" s="881" t="s">
        <v>1330</v>
      </c>
      <c r="B75" s="881"/>
      <c r="C75" s="881"/>
      <c r="D75" s="881"/>
      <c r="E75" s="881"/>
      <c r="F75" s="881"/>
      <c r="G75" s="881"/>
      <c r="H75" s="881"/>
      <c r="I75" s="881"/>
      <c r="J75" s="881"/>
      <c r="K75" s="881"/>
      <c r="L75" s="881"/>
      <c r="M75" s="881"/>
      <c r="N75" s="881"/>
      <c r="O75" s="881"/>
      <c r="P75" s="881"/>
      <c r="Q75" s="881"/>
      <c r="R75" s="881"/>
      <c r="S75" s="881"/>
      <c r="T75" s="881"/>
    </row>
    <row r="76" spans="1:23">
      <c r="A76" s="912" t="s">
        <v>1295</v>
      </c>
      <c r="B76" s="912"/>
      <c r="C76" s="912"/>
      <c r="D76" s="912"/>
      <c r="E76" s="912"/>
      <c r="F76" s="912"/>
      <c r="G76" s="912"/>
      <c r="H76" s="912"/>
      <c r="I76" s="912"/>
      <c r="J76" s="912"/>
      <c r="K76" s="912"/>
      <c r="L76" s="912"/>
      <c r="M76" s="912"/>
      <c r="N76" s="912"/>
      <c r="O76" s="912"/>
      <c r="P76" s="912"/>
      <c r="Q76" s="912"/>
      <c r="R76" s="912"/>
      <c r="S76" s="912"/>
      <c r="T76" s="912"/>
    </row>
    <row r="77" spans="1:23">
      <c r="A77" s="913" t="s">
        <v>1239</v>
      </c>
      <c r="B77" s="913"/>
      <c r="C77" s="913"/>
      <c r="D77" s="913"/>
      <c r="E77" s="913"/>
      <c r="F77" s="913"/>
      <c r="G77" s="913"/>
      <c r="H77" s="913"/>
      <c r="I77" s="913"/>
      <c r="J77" s="913"/>
      <c r="K77" s="913"/>
      <c r="L77" s="913"/>
      <c r="M77" s="913"/>
      <c r="N77" s="913"/>
      <c r="O77" s="913"/>
      <c r="P77" s="913"/>
      <c r="Q77" s="913"/>
      <c r="R77" s="913"/>
      <c r="S77" s="913"/>
      <c r="T77" s="913"/>
    </row>
    <row r="78" spans="1:23">
      <c r="A78" s="912" t="s">
        <v>1609</v>
      </c>
      <c r="B78" s="912"/>
      <c r="C78" s="912"/>
      <c r="D78" s="912"/>
      <c r="E78" s="912"/>
      <c r="F78" s="912"/>
      <c r="G78" s="912"/>
      <c r="H78" s="912"/>
      <c r="I78" s="912"/>
      <c r="J78" s="912"/>
      <c r="K78" s="912"/>
      <c r="L78" s="912"/>
      <c r="M78" s="912"/>
      <c r="N78" s="912"/>
      <c r="O78" s="912"/>
      <c r="P78" s="912"/>
      <c r="Q78" s="912"/>
      <c r="R78" s="912"/>
      <c r="S78" s="912"/>
      <c r="T78" s="912"/>
    </row>
    <row r="79" spans="1:23">
      <c r="A79" s="953"/>
      <c r="B79" s="953"/>
      <c r="C79" s="953"/>
      <c r="D79" s="953"/>
      <c r="E79" s="953"/>
      <c r="F79" s="953"/>
      <c r="G79" s="953"/>
      <c r="H79" s="953"/>
      <c r="I79" s="953"/>
      <c r="J79" s="953"/>
      <c r="K79" s="953"/>
      <c r="L79" s="953"/>
      <c r="M79" s="953"/>
      <c r="N79" s="953"/>
      <c r="O79" s="953"/>
      <c r="P79" s="953"/>
      <c r="Q79" s="953"/>
      <c r="R79" s="953"/>
      <c r="S79" s="953"/>
      <c r="T79" s="953"/>
    </row>
    <row r="80" spans="1:23" ht="15" thickBot="1">
      <c r="A80" s="144"/>
      <c r="B80" s="144"/>
      <c r="C80" s="464"/>
      <c r="D80" s="464"/>
      <c r="E80" s="464"/>
      <c r="F80" s="464"/>
      <c r="G80" s="464"/>
      <c r="H80" s="464"/>
      <c r="I80" s="464"/>
      <c r="J80" s="464"/>
      <c r="K80" s="464"/>
      <c r="L80" s="464"/>
      <c r="M80" s="464"/>
      <c r="N80" s="464"/>
      <c r="O80" s="464"/>
      <c r="P80" s="464"/>
      <c r="Q80" s="464"/>
      <c r="R80" s="464"/>
      <c r="S80" s="464"/>
      <c r="T80" s="144"/>
    </row>
    <row r="81" spans="1:42">
      <c r="A81" s="959" t="s">
        <v>1240</v>
      </c>
      <c r="B81" s="959" t="s">
        <v>1252</v>
      </c>
      <c r="C81" s="961" t="s">
        <v>1362</v>
      </c>
      <c r="D81" s="961"/>
      <c r="E81" s="961"/>
      <c r="F81" s="961"/>
      <c r="G81" s="961"/>
      <c r="H81" s="961"/>
      <c r="I81" s="961"/>
      <c r="J81" s="961"/>
      <c r="K81" s="961"/>
      <c r="L81" s="961"/>
      <c r="M81" s="961"/>
      <c r="N81" s="961"/>
      <c r="O81" s="961"/>
      <c r="P81" s="961"/>
      <c r="Q81" s="961"/>
      <c r="R81" s="961"/>
      <c r="S81" s="961"/>
      <c r="T81" s="959" t="s">
        <v>108</v>
      </c>
      <c r="V81" s="44"/>
      <c r="W81" s="41"/>
    </row>
    <row r="82" spans="1:42" ht="25.5">
      <c r="A82" s="960"/>
      <c r="B82" s="960"/>
      <c r="C82" s="462" t="s">
        <v>877</v>
      </c>
      <c r="D82" s="462" t="s">
        <v>878</v>
      </c>
      <c r="E82" s="462" t="s">
        <v>487</v>
      </c>
      <c r="F82" s="462" t="s">
        <v>497</v>
      </c>
      <c r="G82" s="462" t="s">
        <v>508</v>
      </c>
      <c r="H82" s="462" t="s">
        <v>879</v>
      </c>
      <c r="I82" s="462" t="s">
        <v>789</v>
      </c>
      <c r="J82" s="462" t="s">
        <v>1289</v>
      </c>
      <c r="K82" s="462" t="s">
        <v>599</v>
      </c>
      <c r="L82" s="462" t="s">
        <v>1610</v>
      </c>
      <c r="M82" s="462" t="s">
        <v>1290</v>
      </c>
      <c r="N82" s="462" t="s">
        <v>686</v>
      </c>
      <c r="O82" s="462" t="s">
        <v>754</v>
      </c>
      <c r="P82" s="462" t="s">
        <v>721</v>
      </c>
      <c r="Q82" s="462" t="s">
        <v>1291</v>
      </c>
      <c r="R82" s="462" t="s">
        <v>1292</v>
      </c>
      <c r="S82" s="462" t="s">
        <v>100</v>
      </c>
      <c r="T82" s="960"/>
      <c r="V82" s="44"/>
      <c r="W82" s="41"/>
    </row>
    <row r="83" spans="1:42" ht="15" customHeight="1">
      <c r="A83" s="962" t="s">
        <v>8</v>
      </c>
      <c r="B83" s="251" t="s">
        <v>1059</v>
      </c>
      <c r="C83" s="790">
        <v>606972.64</v>
      </c>
      <c r="D83" s="790">
        <v>1052534.53</v>
      </c>
      <c r="E83" s="790">
        <v>2011504.61</v>
      </c>
      <c r="F83" s="790">
        <v>535146.36</v>
      </c>
      <c r="G83" s="790">
        <v>2968511.94</v>
      </c>
      <c r="H83" s="790">
        <v>8389201.4100000001</v>
      </c>
      <c r="I83" s="790">
        <v>47700479.469999999</v>
      </c>
      <c r="J83" s="790">
        <v>3538638.63</v>
      </c>
      <c r="K83" s="790">
        <v>2270866.15</v>
      </c>
      <c r="L83" s="790">
        <v>1167860.47</v>
      </c>
      <c r="M83" s="790">
        <v>5265430.84</v>
      </c>
      <c r="N83" s="790">
        <v>1769277.1</v>
      </c>
      <c r="O83" s="790">
        <v>2378093.65</v>
      </c>
      <c r="P83" s="790">
        <v>1057356.22</v>
      </c>
      <c r="Q83" s="790">
        <v>84518.21</v>
      </c>
      <c r="R83" s="790">
        <v>510478.67</v>
      </c>
      <c r="S83" s="790">
        <v>161015.64000000001</v>
      </c>
      <c r="T83" s="790">
        <v>81467886.540000007</v>
      </c>
      <c r="U83" s="327"/>
      <c r="V83" s="254"/>
      <c r="W83" s="254"/>
      <c r="X83" s="254"/>
      <c r="Y83" s="254"/>
      <c r="Z83" s="254"/>
      <c r="AA83" s="254"/>
      <c r="AB83" s="254"/>
      <c r="AC83" s="254"/>
      <c r="AD83" s="254"/>
      <c r="AE83" s="254"/>
      <c r="AF83" s="254"/>
      <c r="AG83" s="254"/>
      <c r="AH83" s="254"/>
      <c r="AI83" s="254"/>
      <c r="AJ83" s="254"/>
      <c r="AK83" s="254"/>
      <c r="AL83" s="254"/>
      <c r="AM83" s="254"/>
      <c r="AN83" s="254"/>
      <c r="AO83" s="254"/>
      <c r="AP83" s="254"/>
    </row>
    <row r="84" spans="1:42" ht="15">
      <c r="A84" s="963"/>
      <c r="B84" s="256" t="s">
        <v>1060</v>
      </c>
      <c r="C84" s="787">
        <v>604411.56000000006</v>
      </c>
      <c r="D84" s="787">
        <v>1049115.8999999999</v>
      </c>
      <c r="E84" s="787">
        <v>1993178.65</v>
      </c>
      <c r="F84" s="787">
        <v>534209.93000000005</v>
      </c>
      <c r="G84" s="787">
        <v>2963636.07</v>
      </c>
      <c r="H84" s="787">
        <v>8294856.7199999997</v>
      </c>
      <c r="I84" s="787">
        <v>47403925.149999999</v>
      </c>
      <c r="J84" s="787">
        <v>3521772.08</v>
      </c>
      <c r="K84" s="787">
        <v>2259946.92</v>
      </c>
      <c r="L84" s="787">
        <v>1159618.22</v>
      </c>
      <c r="M84" s="787">
        <v>5224518.01</v>
      </c>
      <c r="N84" s="787">
        <v>1760381.38</v>
      </c>
      <c r="O84" s="787">
        <v>2368828.14</v>
      </c>
      <c r="P84" s="787">
        <v>1052246.1599999999</v>
      </c>
      <c r="Q84" s="787">
        <v>84412.160000000003</v>
      </c>
      <c r="R84" s="787">
        <v>507852.72</v>
      </c>
      <c r="S84" s="787">
        <v>159700.31</v>
      </c>
      <c r="T84" s="788">
        <v>80942610.079999998</v>
      </c>
      <c r="U84" s="41"/>
      <c r="V84" s="254"/>
      <c r="W84" s="44"/>
      <c r="X84" s="44"/>
      <c r="Y84" s="44"/>
      <c r="Z84" s="44"/>
      <c r="AA84" s="44"/>
      <c r="AB84" s="44"/>
      <c r="AC84" s="44"/>
      <c r="AD84" s="44"/>
      <c r="AE84" s="44"/>
      <c r="AF84" s="44"/>
      <c r="AG84" s="44"/>
      <c r="AH84" s="44"/>
      <c r="AI84" s="44"/>
      <c r="AJ84" s="44"/>
      <c r="AK84" s="44"/>
      <c r="AL84" s="44"/>
      <c r="AM84" s="44"/>
      <c r="AN84" s="44"/>
      <c r="AO84" s="44"/>
      <c r="AP84" s="44"/>
    </row>
    <row r="85" spans="1:42" ht="15">
      <c r="A85" s="963"/>
      <c r="B85" s="256" t="s">
        <v>1061</v>
      </c>
      <c r="C85" s="787">
        <v>0</v>
      </c>
      <c r="D85" s="787">
        <v>127.37</v>
      </c>
      <c r="E85" s="787">
        <v>160.16999999999999</v>
      </c>
      <c r="F85" s="787">
        <v>42.09</v>
      </c>
      <c r="G85" s="787">
        <v>1902.44</v>
      </c>
      <c r="H85" s="787">
        <v>10829.16</v>
      </c>
      <c r="I85" s="787">
        <v>73054.94</v>
      </c>
      <c r="J85" s="787">
        <v>1512.72</v>
      </c>
      <c r="K85" s="787">
        <v>2179.38</v>
      </c>
      <c r="L85" s="787">
        <v>2257.46</v>
      </c>
      <c r="M85" s="787">
        <v>3563.22</v>
      </c>
      <c r="N85" s="787">
        <v>2713.96</v>
      </c>
      <c r="O85" s="787">
        <v>1509.23</v>
      </c>
      <c r="P85" s="787">
        <v>1859.47</v>
      </c>
      <c r="Q85" s="787">
        <v>0</v>
      </c>
      <c r="R85" s="787">
        <v>2263.5100000000002</v>
      </c>
      <c r="S85" s="787">
        <v>744.64</v>
      </c>
      <c r="T85" s="788">
        <v>104719.76</v>
      </c>
      <c r="U85" s="41"/>
      <c r="V85" s="254"/>
      <c r="W85" s="44"/>
      <c r="X85" s="44"/>
      <c r="Y85" s="44"/>
      <c r="Z85" s="44"/>
      <c r="AA85" s="44"/>
      <c r="AB85" s="44"/>
      <c r="AC85" s="44"/>
      <c r="AD85" s="44"/>
      <c r="AE85" s="44"/>
      <c r="AF85" s="44"/>
      <c r="AG85" s="44"/>
      <c r="AH85" s="44"/>
      <c r="AI85" s="44"/>
      <c r="AJ85" s="44"/>
      <c r="AK85" s="44"/>
      <c r="AL85" s="44"/>
      <c r="AM85" s="44"/>
      <c r="AN85" s="44"/>
      <c r="AO85" s="44"/>
      <c r="AP85" s="44"/>
    </row>
    <row r="86" spans="1:42" ht="15">
      <c r="A86" s="963"/>
      <c r="B86" s="256" t="s">
        <v>1062</v>
      </c>
      <c r="C86" s="787">
        <v>2561.08</v>
      </c>
      <c r="D86" s="787">
        <v>3291.26</v>
      </c>
      <c r="E86" s="787">
        <v>18165.79</v>
      </c>
      <c r="F86" s="787">
        <v>894.34</v>
      </c>
      <c r="G86" s="787">
        <v>2973.43</v>
      </c>
      <c r="H86" s="787">
        <v>83515.53</v>
      </c>
      <c r="I86" s="787">
        <v>223499.38</v>
      </c>
      <c r="J86" s="787">
        <v>15353.83</v>
      </c>
      <c r="K86" s="787">
        <v>8739.85</v>
      </c>
      <c r="L86" s="787">
        <v>5984.79</v>
      </c>
      <c r="M86" s="787">
        <v>37349.61</v>
      </c>
      <c r="N86" s="787">
        <v>6181.76</v>
      </c>
      <c r="O86" s="787">
        <v>7756.28</v>
      </c>
      <c r="P86" s="787">
        <v>3250.59</v>
      </c>
      <c r="Q86" s="787">
        <v>106.05</v>
      </c>
      <c r="R86" s="787">
        <v>362.44</v>
      </c>
      <c r="S86" s="787">
        <v>570.69000000000005</v>
      </c>
      <c r="T86" s="788">
        <v>420556.7</v>
      </c>
      <c r="U86" s="41"/>
      <c r="V86" s="254"/>
      <c r="W86" s="44"/>
      <c r="X86" s="44"/>
      <c r="Y86" s="44"/>
      <c r="Z86" s="44"/>
      <c r="AA86" s="44"/>
      <c r="AB86" s="44"/>
      <c r="AC86" s="44"/>
      <c r="AD86" s="44"/>
      <c r="AE86" s="44"/>
      <c r="AF86" s="44"/>
      <c r="AG86" s="44"/>
      <c r="AH86" s="44"/>
      <c r="AI86" s="44"/>
      <c r="AJ86" s="44"/>
      <c r="AK86" s="44"/>
      <c r="AL86" s="44"/>
      <c r="AM86" s="44"/>
      <c r="AN86" s="44"/>
      <c r="AO86" s="44"/>
      <c r="AP86" s="44"/>
    </row>
    <row r="87" spans="1:42" ht="6" customHeight="1">
      <c r="A87" s="963"/>
      <c r="B87" s="256"/>
      <c r="C87" s="788"/>
      <c r="D87" s="788"/>
      <c r="E87" s="788"/>
      <c r="F87" s="788"/>
      <c r="G87" s="788"/>
      <c r="H87" s="788"/>
      <c r="I87" s="788"/>
      <c r="J87" s="788"/>
      <c r="K87" s="788"/>
      <c r="L87" s="788"/>
      <c r="M87" s="788"/>
      <c r="N87" s="788"/>
      <c r="O87" s="788"/>
      <c r="P87" s="788"/>
      <c r="Q87" s="788"/>
      <c r="R87" s="788"/>
      <c r="S87" s="788"/>
      <c r="T87" s="788"/>
      <c r="U87" s="41"/>
      <c r="V87" s="254"/>
      <c r="W87" s="44"/>
      <c r="X87" s="44"/>
      <c r="Y87" s="44"/>
      <c r="Z87" s="44"/>
      <c r="AA87" s="44"/>
      <c r="AB87" s="44"/>
      <c r="AC87" s="44"/>
      <c r="AD87" s="44"/>
      <c r="AE87" s="44"/>
      <c r="AF87" s="44"/>
      <c r="AG87" s="44"/>
      <c r="AH87" s="44"/>
      <c r="AI87" s="44"/>
      <c r="AJ87" s="44"/>
      <c r="AK87" s="44"/>
      <c r="AL87" s="44"/>
      <c r="AM87" s="44"/>
      <c r="AN87" s="44"/>
      <c r="AO87" s="44"/>
      <c r="AP87" s="44"/>
    </row>
    <row r="88" spans="1:42" ht="15">
      <c r="A88" s="963"/>
      <c r="B88" s="251" t="s">
        <v>1063</v>
      </c>
      <c r="C88" s="790">
        <v>756481.46</v>
      </c>
      <c r="D88" s="790">
        <v>1039471.27</v>
      </c>
      <c r="E88" s="790">
        <v>2791628.06</v>
      </c>
      <c r="F88" s="790">
        <v>1173346.01</v>
      </c>
      <c r="G88" s="790">
        <v>3784318.16</v>
      </c>
      <c r="H88" s="790">
        <v>10007499.73</v>
      </c>
      <c r="I88" s="790">
        <v>39963692.880000003</v>
      </c>
      <c r="J88" s="790">
        <v>4705826.92</v>
      </c>
      <c r="K88" s="790">
        <v>4349898.3499999996</v>
      </c>
      <c r="L88" s="790">
        <v>1742268.86</v>
      </c>
      <c r="M88" s="790">
        <v>6630605.3799999999</v>
      </c>
      <c r="N88" s="790">
        <v>2612151.23</v>
      </c>
      <c r="O88" s="790">
        <v>3210703.85</v>
      </c>
      <c r="P88" s="790">
        <v>1137398</v>
      </c>
      <c r="Q88" s="790">
        <v>165770.35</v>
      </c>
      <c r="R88" s="790">
        <v>618902.99</v>
      </c>
      <c r="S88" s="790">
        <v>124161.07</v>
      </c>
      <c r="T88" s="790">
        <v>84814124.569999993</v>
      </c>
      <c r="U88" s="327"/>
      <c r="V88" s="254"/>
      <c r="W88" s="254"/>
      <c r="X88" s="254"/>
      <c r="Y88" s="254"/>
      <c r="Z88" s="254"/>
      <c r="AA88" s="254"/>
      <c r="AB88" s="254"/>
      <c r="AC88" s="254"/>
      <c r="AD88" s="254"/>
      <c r="AE88" s="254"/>
      <c r="AF88" s="254"/>
      <c r="AG88" s="254"/>
      <c r="AH88" s="254"/>
      <c r="AI88" s="254"/>
      <c r="AJ88" s="254"/>
      <c r="AK88" s="254"/>
      <c r="AL88" s="254"/>
      <c r="AM88" s="254"/>
      <c r="AN88" s="254"/>
      <c r="AO88" s="254"/>
      <c r="AP88" s="254"/>
    </row>
    <row r="89" spans="1:42" ht="15">
      <c r="A89" s="963"/>
      <c r="B89" s="256" t="s">
        <v>1064</v>
      </c>
      <c r="C89" s="787">
        <v>332945.93</v>
      </c>
      <c r="D89" s="787">
        <v>422233.65</v>
      </c>
      <c r="E89" s="787">
        <v>1155843.75</v>
      </c>
      <c r="F89" s="787">
        <v>506564.77</v>
      </c>
      <c r="G89" s="787">
        <v>1509511.63</v>
      </c>
      <c r="H89" s="787">
        <v>3859342.52</v>
      </c>
      <c r="I89" s="787">
        <v>14889430.039999999</v>
      </c>
      <c r="J89" s="787">
        <v>1649822.55</v>
      </c>
      <c r="K89" s="787">
        <v>1827536.03</v>
      </c>
      <c r="L89" s="787">
        <v>671083.99</v>
      </c>
      <c r="M89" s="787">
        <v>2574569.71</v>
      </c>
      <c r="N89" s="787">
        <v>986633.79</v>
      </c>
      <c r="O89" s="787">
        <v>1201385.42</v>
      </c>
      <c r="P89" s="787">
        <v>521440.53</v>
      </c>
      <c r="Q89" s="787">
        <v>84697.32</v>
      </c>
      <c r="R89" s="787">
        <v>254407.57</v>
      </c>
      <c r="S89" s="787">
        <v>63876.89</v>
      </c>
      <c r="T89" s="788">
        <v>32511326.09</v>
      </c>
      <c r="U89" s="41"/>
      <c r="V89" s="254"/>
      <c r="W89" s="44"/>
      <c r="X89" s="44"/>
      <c r="Y89" s="44"/>
      <c r="Z89" s="44"/>
      <c r="AA89" s="44"/>
      <c r="AB89" s="44"/>
      <c r="AC89" s="44"/>
      <c r="AD89" s="44"/>
      <c r="AE89" s="44"/>
      <c r="AF89" s="44"/>
      <c r="AG89" s="44"/>
      <c r="AH89" s="44"/>
      <c r="AI89" s="44"/>
      <c r="AJ89" s="44"/>
      <c r="AK89" s="44"/>
      <c r="AL89" s="44"/>
      <c r="AM89" s="44"/>
      <c r="AN89" s="44"/>
      <c r="AO89" s="44"/>
      <c r="AP89" s="44"/>
    </row>
    <row r="90" spans="1:42" ht="15">
      <c r="A90" s="963"/>
      <c r="B90" s="256" t="s">
        <v>1065</v>
      </c>
      <c r="C90" s="787">
        <v>399279.96</v>
      </c>
      <c r="D90" s="787">
        <v>601833.75</v>
      </c>
      <c r="E90" s="787">
        <v>1576139</v>
      </c>
      <c r="F90" s="787">
        <v>644428.56999999995</v>
      </c>
      <c r="G90" s="787">
        <v>2173643.2799999998</v>
      </c>
      <c r="H90" s="787">
        <v>5914442.9500000002</v>
      </c>
      <c r="I90" s="787">
        <v>23691392.190000001</v>
      </c>
      <c r="J90" s="787">
        <v>2909052.24</v>
      </c>
      <c r="K90" s="787">
        <v>2411907.9300000002</v>
      </c>
      <c r="L90" s="787">
        <v>1008399.23</v>
      </c>
      <c r="M90" s="787">
        <v>3807450.52</v>
      </c>
      <c r="N90" s="787">
        <v>1525687.99</v>
      </c>
      <c r="O90" s="787">
        <v>1895824.61</v>
      </c>
      <c r="P90" s="787">
        <v>591427.80000000005</v>
      </c>
      <c r="Q90" s="787">
        <v>76967.75</v>
      </c>
      <c r="R90" s="787">
        <v>364130.06</v>
      </c>
      <c r="S90" s="787">
        <v>58327.11</v>
      </c>
      <c r="T90" s="788">
        <v>49650334.939999998</v>
      </c>
      <c r="U90" s="41"/>
      <c r="V90" s="254"/>
      <c r="W90" s="44"/>
      <c r="X90" s="44"/>
      <c r="Y90" s="44"/>
      <c r="Z90" s="44"/>
      <c r="AA90" s="44"/>
      <c r="AB90" s="44"/>
      <c r="AC90" s="44"/>
      <c r="AD90" s="44"/>
      <c r="AE90" s="44"/>
      <c r="AF90" s="44"/>
      <c r="AG90" s="44"/>
      <c r="AH90" s="44"/>
      <c r="AI90" s="44"/>
      <c r="AJ90" s="44"/>
      <c r="AK90" s="44"/>
      <c r="AL90" s="44"/>
      <c r="AM90" s="44"/>
      <c r="AN90" s="44"/>
      <c r="AO90" s="44"/>
      <c r="AP90" s="44"/>
    </row>
    <row r="91" spans="1:42" ht="15">
      <c r="A91" s="963"/>
      <c r="B91" s="256" t="s">
        <v>1066</v>
      </c>
      <c r="C91" s="787">
        <v>24255.57</v>
      </c>
      <c r="D91" s="787">
        <v>15403.87</v>
      </c>
      <c r="E91" s="787">
        <v>59645.31</v>
      </c>
      <c r="F91" s="787">
        <v>22352.67</v>
      </c>
      <c r="G91" s="787">
        <v>101163.25</v>
      </c>
      <c r="H91" s="787">
        <v>233714.26</v>
      </c>
      <c r="I91" s="787">
        <v>1382870.65</v>
      </c>
      <c r="J91" s="787">
        <v>146952.13</v>
      </c>
      <c r="K91" s="787">
        <v>110454.39</v>
      </c>
      <c r="L91" s="787">
        <v>62785.64</v>
      </c>
      <c r="M91" s="787">
        <v>248585.15</v>
      </c>
      <c r="N91" s="787">
        <v>99829.45</v>
      </c>
      <c r="O91" s="787">
        <v>113493.82</v>
      </c>
      <c r="P91" s="787">
        <v>24529.67</v>
      </c>
      <c r="Q91" s="787">
        <v>4105.28</v>
      </c>
      <c r="R91" s="787">
        <v>365.36</v>
      </c>
      <c r="S91" s="787">
        <v>1957.07</v>
      </c>
      <c r="T91" s="788">
        <v>2652463.54</v>
      </c>
      <c r="U91" s="41"/>
      <c r="V91" s="254"/>
      <c r="W91" s="44"/>
      <c r="X91" s="44"/>
      <c r="Y91" s="44"/>
      <c r="Z91" s="44"/>
      <c r="AA91" s="44"/>
      <c r="AB91" s="44"/>
      <c r="AC91" s="44"/>
      <c r="AD91" s="44"/>
      <c r="AE91" s="44"/>
      <c r="AF91" s="44"/>
      <c r="AG91" s="44"/>
      <c r="AH91" s="44"/>
      <c r="AI91" s="44"/>
      <c r="AJ91" s="44"/>
      <c r="AK91" s="44"/>
      <c r="AL91" s="44"/>
      <c r="AM91" s="44"/>
      <c r="AN91" s="44"/>
      <c r="AO91" s="44"/>
      <c r="AP91" s="44"/>
    </row>
    <row r="92" spans="1:42" ht="6" customHeight="1">
      <c r="A92" s="963"/>
      <c r="B92" s="256"/>
      <c r="C92" s="788"/>
      <c r="D92" s="788"/>
      <c r="E92" s="788"/>
      <c r="F92" s="788"/>
      <c r="G92" s="788"/>
      <c r="H92" s="788"/>
      <c r="I92" s="788"/>
      <c r="J92" s="788"/>
      <c r="K92" s="788"/>
      <c r="L92" s="788"/>
      <c r="M92" s="788"/>
      <c r="N92" s="788"/>
      <c r="O92" s="788"/>
      <c r="P92" s="788"/>
      <c r="Q92" s="788"/>
      <c r="R92" s="788"/>
      <c r="S92" s="788"/>
      <c r="T92" s="788"/>
      <c r="U92" s="41"/>
      <c r="V92" s="254"/>
      <c r="W92" s="44"/>
      <c r="X92" s="44"/>
      <c r="Y92" s="44"/>
      <c r="Z92" s="44"/>
      <c r="AA92" s="44"/>
      <c r="AB92" s="44"/>
      <c r="AC92" s="44"/>
      <c r="AD92" s="44"/>
      <c r="AE92" s="44"/>
      <c r="AF92" s="44"/>
      <c r="AG92" s="44"/>
      <c r="AH92" s="44"/>
      <c r="AI92" s="44"/>
      <c r="AJ92" s="44"/>
      <c r="AK92" s="44"/>
      <c r="AL92" s="44"/>
      <c r="AM92" s="44"/>
      <c r="AN92" s="44"/>
      <c r="AO92" s="44"/>
      <c r="AP92" s="44"/>
    </row>
    <row r="93" spans="1:42" ht="15">
      <c r="A93" s="963"/>
      <c r="B93" s="251" t="s">
        <v>1067</v>
      </c>
      <c r="C93" s="790">
        <v>235470.742</v>
      </c>
      <c r="D93" s="790">
        <v>435213.435</v>
      </c>
      <c r="E93" s="790">
        <v>908959.16799999995</v>
      </c>
      <c r="F93" s="790">
        <v>324772.402</v>
      </c>
      <c r="G93" s="790">
        <v>1208895.0060000001</v>
      </c>
      <c r="H93" s="790">
        <v>3388121.3250000002</v>
      </c>
      <c r="I93" s="790">
        <v>23098901.416000001</v>
      </c>
      <c r="J93" s="790">
        <v>1506430.3459999999</v>
      </c>
      <c r="K93" s="790">
        <v>1346677.4839999999</v>
      </c>
      <c r="L93" s="790">
        <v>559480.08799999999</v>
      </c>
      <c r="M93" s="790">
        <v>2175088.7940000002</v>
      </c>
      <c r="N93" s="790">
        <v>869929.58400000003</v>
      </c>
      <c r="O93" s="790">
        <v>1146219.3740000001</v>
      </c>
      <c r="P93" s="790">
        <v>428216.60800000001</v>
      </c>
      <c r="Q93" s="790">
        <v>44223.993999999999</v>
      </c>
      <c r="R93" s="790">
        <v>192961.73199999999</v>
      </c>
      <c r="S93" s="790">
        <v>327516.701</v>
      </c>
      <c r="T93" s="790">
        <v>38197078.199000001</v>
      </c>
      <c r="U93" s="327"/>
      <c r="V93" s="254"/>
      <c r="W93" s="254"/>
      <c r="X93" s="254"/>
      <c r="Y93" s="254"/>
      <c r="Z93" s="254"/>
      <c r="AA93" s="254"/>
      <c r="AB93" s="254"/>
      <c r="AC93" s="254"/>
      <c r="AD93" s="254"/>
      <c r="AE93" s="254"/>
      <c r="AF93" s="254"/>
      <c r="AG93" s="254"/>
      <c r="AH93" s="254"/>
      <c r="AI93" s="254"/>
      <c r="AJ93" s="254"/>
      <c r="AK93" s="254"/>
      <c r="AL93" s="254"/>
      <c r="AM93" s="254"/>
      <c r="AN93" s="254"/>
      <c r="AO93" s="254"/>
      <c r="AP93" s="254"/>
    </row>
    <row r="94" spans="1:42" ht="15">
      <c r="A94" s="963"/>
      <c r="B94" s="256" t="s">
        <v>1068</v>
      </c>
      <c r="C94" s="787">
        <v>4747.5600000000004</v>
      </c>
      <c r="D94" s="787">
        <v>2285.2800000000002</v>
      </c>
      <c r="E94" s="787">
        <v>64662.35</v>
      </c>
      <c r="F94" s="787">
        <v>7945.02</v>
      </c>
      <c r="G94" s="787">
        <v>17026.400000000001</v>
      </c>
      <c r="H94" s="787">
        <v>176791.67999999999</v>
      </c>
      <c r="I94" s="787">
        <v>1807713.53</v>
      </c>
      <c r="J94" s="787">
        <v>32865.74</v>
      </c>
      <c r="K94" s="787">
        <v>55646.18</v>
      </c>
      <c r="L94" s="787">
        <v>6129.43</v>
      </c>
      <c r="M94" s="787">
        <v>68087.11</v>
      </c>
      <c r="N94" s="787">
        <v>35552.71</v>
      </c>
      <c r="O94" s="787">
        <v>12028.73</v>
      </c>
      <c r="P94" s="787">
        <v>4940.26</v>
      </c>
      <c r="Q94" s="787">
        <v>206.27</v>
      </c>
      <c r="R94" s="787">
        <v>4170.9799999999996</v>
      </c>
      <c r="S94" s="787">
        <v>820.81</v>
      </c>
      <c r="T94" s="788">
        <v>2301620.04</v>
      </c>
      <c r="U94" s="41"/>
      <c r="V94" s="254"/>
      <c r="W94" s="44"/>
      <c r="X94" s="44"/>
      <c r="Y94" s="44"/>
      <c r="Z94" s="44"/>
      <c r="AA94" s="44"/>
      <c r="AB94" s="44"/>
      <c r="AC94" s="44"/>
      <c r="AD94" s="44"/>
      <c r="AE94" s="44"/>
      <c r="AF94" s="44"/>
      <c r="AG94" s="44"/>
      <c r="AH94" s="44"/>
      <c r="AI94" s="44"/>
      <c r="AJ94" s="44"/>
      <c r="AK94" s="44"/>
      <c r="AL94" s="44"/>
      <c r="AM94" s="44"/>
      <c r="AN94" s="44"/>
      <c r="AO94" s="44"/>
      <c r="AP94" s="44"/>
    </row>
    <row r="95" spans="1:42" ht="15">
      <c r="A95" s="963"/>
      <c r="B95" s="256" t="s">
        <v>1069</v>
      </c>
      <c r="C95" s="787">
        <v>116209.45</v>
      </c>
      <c r="D95" s="787">
        <v>148526.71</v>
      </c>
      <c r="E95" s="787">
        <v>250635.82</v>
      </c>
      <c r="F95" s="787">
        <v>103963.66</v>
      </c>
      <c r="G95" s="787">
        <v>282517.51</v>
      </c>
      <c r="H95" s="787">
        <v>743183.6</v>
      </c>
      <c r="I95" s="787">
        <v>8053161.7599999998</v>
      </c>
      <c r="J95" s="787">
        <v>230605.99</v>
      </c>
      <c r="K95" s="787">
        <v>410159.24</v>
      </c>
      <c r="L95" s="787">
        <v>144365.26</v>
      </c>
      <c r="M95" s="787">
        <v>493625.59</v>
      </c>
      <c r="N95" s="787">
        <v>206502.79</v>
      </c>
      <c r="O95" s="787">
        <v>208924.99</v>
      </c>
      <c r="P95" s="787">
        <v>111195.68</v>
      </c>
      <c r="Q95" s="787">
        <v>25057.43</v>
      </c>
      <c r="R95" s="787">
        <v>72277.09</v>
      </c>
      <c r="S95" s="787">
        <v>12647.39</v>
      </c>
      <c r="T95" s="788">
        <v>11613559.960000001</v>
      </c>
      <c r="U95" s="41"/>
      <c r="V95" s="254"/>
      <c r="W95" s="44"/>
      <c r="X95" s="44"/>
      <c r="Y95" s="44"/>
      <c r="Z95" s="44"/>
      <c r="AA95" s="44"/>
      <c r="AB95" s="44"/>
      <c r="AC95" s="44"/>
      <c r="AD95" s="44"/>
      <c r="AE95" s="44"/>
      <c r="AF95" s="44"/>
      <c r="AG95" s="44"/>
      <c r="AH95" s="44"/>
      <c r="AI95" s="44"/>
      <c r="AJ95" s="44"/>
      <c r="AK95" s="44"/>
      <c r="AL95" s="44"/>
      <c r="AM95" s="44"/>
      <c r="AN95" s="44"/>
      <c r="AO95" s="44"/>
      <c r="AP95" s="44"/>
    </row>
    <row r="96" spans="1:42" ht="15">
      <c r="A96" s="963"/>
      <c r="B96" s="256" t="s">
        <v>1070</v>
      </c>
      <c r="C96" s="787">
        <v>369.31</v>
      </c>
      <c r="D96" s="787">
        <v>323.98</v>
      </c>
      <c r="E96" s="787">
        <v>8315.17</v>
      </c>
      <c r="F96" s="787">
        <v>129.38999999999999</v>
      </c>
      <c r="G96" s="787">
        <v>458.13</v>
      </c>
      <c r="H96" s="787">
        <v>8430.44</v>
      </c>
      <c r="I96" s="787">
        <v>88728.95</v>
      </c>
      <c r="J96" s="787">
        <v>2300.04</v>
      </c>
      <c r="K96" s="787">
        <v>743.33</v>
      </c>
      <c r="L96" s="787">
        <v>1224.08</v>
      </c>
      <c r="M96" s="787">
        <v>5358.89</v>
      </c>
      <c r="N96" s="787">
        <v>4451.6499999999996</v>
      </c>
      <c r="O96" s="787">
        <v>1964.96</v>
      </c>
      <c r="P96" s="787">
        <v>1503.12</v>
      </c>
      <c r="Q96" s="787">
        <v>189.84</v>
      </c>
      <c r="R96" s="787">
        <v>23.4</v>
      </c>
      <c r="S96" s="787">
        <v>0</v>
      </c>
      <c r="T96" s="788">
        <v>124514.68</v>
      </c>
      <c r="U96" s="41"/>
      <c r="V96" s="254"/>
      <c r="W96" s="44"/>
      <c r="X96" s="44"/>
      <c r="Y96" s="44"/>
      <c r="Z96" s="44"/>
      <c r="AA96" s="44"/>
      <c r="AB96" s="44"/>
      <c r="AC96" s="44"/>
      <c r="AD96" s="44"/>
      <c r="AE96" s="44"/>
      <c r="AF96" s="44"/>
      <c r="AG96" s="44"/>
      <c r="AH96" s="44"/>
      <c r="AI96" s="44"/>
      <c r="AJ96" s="44"/>
      <c r="AK96" s="44"/>
      <c r="AL96" s="44"/>
      <c r="AM96" s="44"/>
      <c r="AN96" s="44"/>
      <c r="AO96" s="44"/>
      <c r="AP96" s="44"/>
    </row>
    <row r="97" spans="1:42" ht="15">
      <c r="A97" s="963"/>
      <c r="B97" s="256" t="s">
        <v>1071</v>
      </c>
      <c r="C97" s="787">
        <v>705.56</v>
      </c>
      <c r="D97" s="787">
        <v>0</v>
      </c>
      <c r="E97" s="787">
        <v>14.86</v>
      </c>
      <c r="F97" s="787">
        <v>166.14</v>
      </c>
      <c r="G97" s="787">
        <v>6577</v>
      </c>
      <c r="H97" s="787">
        <v>13301.46</v>
      </c>
      <c r="I97" s="787">
        <v>270499.09999999998</v>
      </c>
      <c r="J97" s="787">
        <v>10036.84</v>
      </c>
      <c r="K97" s="787">
        <v>1234.08</v>
      </c>
      <c r="L97" s="787">
        <v>683.66</v>
      </c>
      <c r="M97" s="787">
        <v>18414.7</v>
      </c>
      <c r="N97" s="787">
        <v>1964.06</v>
      </c>
      <c r="O97" s="787">
        <v>466.52</v>
      </c>
      <c r="P97" s="787">
        <v>459.36</v>
      </c>
      <c r="Q97" s="787">
        <v>0</v>
      </c>
      <c r="R97" s="787">
        <v>0</v>
      </c>
      <c r="S97" s="787">
        <v>30.06</v>
      </c>
      <c r="T97" s="788">
        <v>324553.40000000002</v>
      </c>
      <c r="U97" s="41"/>
      <c r="V97" s="254"/>
      <c r="W97" s="44"/>
      <c r="X97" s="44"/>
      <c r="Y97" s="44"/>
      <c r="Z97" s="44"/>
      <c r="AA97" s="44"/>
      <c r="AB97" s="44"/>
      <c r="AC97" s="44"/>
      <c r="AD97" s="44"/>
      <c r="AE97" s="44"/>
      <c r="AF97" s="44"/>
      <c r="AG97" s="44"/>
      <c r="AH97" s="44"/>
      <c r="AI97" s="44"/>
      <c r="AJ97" s="44"/>
      <c r="AK97" s="44"/>
      <c r="AL97" s="44"/>
      <c r="AM97" s="44"/>
      <c r="AN97" s="44"/>
      <c r="AO97" s="44"/>
      <c r="AP97" s="44"/>
    </row>
    <row r="98" spans="1:42" ht="15">
      <c r="A98" s="963"/>
      <c r="B98" s="256" t="s">
        <v>1072</v>
      </c>
      <c r="C98" s="787">
        <v>22573.16</v>
      </c>
      <c r="D98" s="787">
        <v>37600.14</v>
      </c>
      <c r="E98" s="787">
        <v>51301.15</v>
      </c>
      <c r="F98" s="787">
        <v>11908.32</v>
      </c>
      <c r="G98" s="787">
        <v>111562.63</v>
      </c>
      <c r="H98" s="787">
        <v>239503.42</v>
      </c>
      <c r="I98" s="787">
        <v>2087280.55</v>
      </c>
      <c r="J98" s="787">
        <v>66066.02</v>
      </c>
      <c r="K98" s="787">
        <v>110667.44</v>
      </c>
      <c r="L98" s="787">
        <v>49281.86</v>
      </c>
      <c r="M98" s="787">
        <v>111725.78</v>
      </c>
      <c r="N98" s="787">
        <v>57961.66</v>
      </c>
      <c r="O98" s="787">
        <v>49794.69</v>
      </c>
      <c r="P98" s="787">
        <v>35874.22</v>
      </c>
      <c r="Q98" s="787">
        <v>1363.26</v>
      </c>
      <c r="R98" s="787">
        <v>11857.29</v>
      </c>
      <c r="S98" s="787">
        <v>285242.43</v>
      </c>
      <c r="T98" s="788">
        <v>3341564.02</v>
      </c>
      <c r="U98" s="41"/>
      <c r="V98" s="254"/>
      <c r="W98" s="44"/>
      <c r="X98" s="44"/>
      <c r="Y98" s="44"/>
      <c r="Z98" s="44"/>
      <c r="AA98" s="44"/>
      <c r="AB98" s="44"/>
      <c r="AC98" s="44"/>
      <c r="AD98" s="44"/>
      <c r="AE98" s="44"/>
      <c r="AF98" s="44"/>
      <c r="AG98" s="44"/>
      <c r="AH98" s="44"/>
      <c r="AI98" s="44"/>
      <c r="AJ98" s="44"/>
      <c r="AK98" s="44"/>
      <c r="AL98" s="44"/>
      <c r="AM98" s="44"/>
      <c r="AN98" s="44"/>
      <c r="AO98" s="44"/>
      <c r="AP98" s="44"/>
    </row>
    <row r="99" spans="1:42" ht="15">
      <c r="A99" s="963"/>
      <c r="B99" s="256" t="s">
        <v>1073</v>
      </c>
      <c r="C99" s="787">
        <v>0</v>
      </c>
      <c r="D99" s="787">
        <v>0</v>
      </c>
      <c r="E99" s="787">
        <v>0</v>
      </c>
      <c r="F99" s="787">
        <v>4.7699999999999996</v>
      </c>
      <c r="G99" s="787">
        <v>4.7699999999999996</v>
      </c>
      <c r="H99" s="787">
        <v>18.82</v>
      </c>
      <c r="I99" s="787">
        <v>239.39</v>
      </c>
      <c r="J99" s="787">
        <v>18.95</v>
      </c>
      <c r="K99" s="787">
        <v>37.9</v>
      </c>
      <c r="L99" s="787">
        <v>0</v>
      </c>
      <c r="M99" s="787">
        <v>9.5399999999999991</v>
      </c>
      <c r="N99" s="787">
        <v>0</v>
      </c>
      <c r="O99" s="787">
        <v>0</v>
      </c>
      <c r="P99" s="787">
        <v>0</v>
      </c>
      <c r="Q99" s="787">
        <v>0</v>
      </c>
      <c r="R99" s="787">
        <v>0</v>
      </c>
      <c r="S99" s="787">
        <v>0</v>
      </c>
      <c r="T99" s="788">
        <v>334.14</v>
      </c>
      <c r="U99" s="41"/>
      <c r="V99" s="254"/>
      <c r="W99" s="44"/>
      <c r="X99" s="44"/>
      <c r="Y99" s="44"/>
      <c r="Z99" s="44"/>
      <c r="AA99" s="44"/>
      <c r="AB99" s="44"/>
      <c r="AC99" s="44"/>
      <c r="AD99" s="44"/>
      <c r="AE99" s="44"/>
      <c r="AF99" s="44"/>
      <c r="AG99" s="44"/>
      <c r="AH99" s="44"/>
      <c r="AI99" s="44"/>
      <c r="AJ99" s="44"/>
      <c r="AK99" s="44"/>
      <c r="AL99" s="44"/>
      <c r="AM99" s="44"/>
      <c r="AN99" s="44"/>
      <c r="AO99" s="44"/>
      <c r="AP99" s="44"/>
    </row>
    <row r="100" spans="1:42" ht="15">
      <c r="A100" s="963"/>
      <c r="B100" s="256" t="s">
        <v>1074</v>
      </c>
      <c r="C100" s="787">
        <v>5593.99</v>
      </c>
      <c r="D100" s="787">
        <v>3471.23</v>
      </c>
      <c r="E100" s="787">
        <v>27701.47</v>
      </c>
      <c r="F100" s="787">
        <v>22321.91</v>
      </c>
      <c r="G100" s="787">
        <v>31580.61</v>
      </c>
      <c r="H100" s="787">
        <v>97443.33</v>
      </c>
      <c r="I100" s="787">
        <v>644345.22900000005</v>
      </c>
      <c r="J100" s="787">
        <v>67600.88</v>
      </c>
      <c r="K100" s="787">
        <v>32568.79</v>
      </c>
      <c r="L100" s="787">
        <v>23047.89</v>
      </c>
      <c r="M100" s="787">
        <v>75963.63</v>
      </c>
      <c r="N100" s="787">
        <v>25922.1</v>
      </c>
      <c r="O100" s="787">
        <v>21969.47</v>
      </c>
      <c r="P100" s="787">
        <v>8974.2199999999993</v>
      </c>
      <c r="Q100" s="787">
        <v>208.67</v>
      </c>
      <c r="R100" s="787">
        <v>126.33</v>
      </c>
      <c r="S100" s="787">
        <v>674.75</v>
      </c>
      <c r="T100" s="788">
        <v>1089514.4990000001</v>
      </c>
      <c r="U100" s="41"/>
      <c r="V100" s="254"/>
      <c r="W100" s="44"/>
      <c r="X100" s="44"/>
      <c r="Y100" s="44"/>
      <c r="Z100" s="44"/>
      <c r="AA100" s="44"/>
      <c r="AB100" s="44"/>
      <c r="AC100" s="44"/>
      <c r="AD100" s="44"/>
      <c r="AE100" s="44"/>
      <c r="AF100" s="44"/>
      <c r="AG100" s="44"/>
      <c r="AH100" s="44"/>
      <c r="AI100" s="44"/>
      <c r="AJ100" s="44"/>
      <c r="AK100" s="44"/>
      <c r="AL100" s="44"/>
      <c r="AM100" s="44"/>
      <c r="AN100" s="44"/>
      <c r="AO100" s="44"/>
      <c r="AP100" s="44"/>
    </row>
    <row r="101" spans="1:42" ht="15">
      <c r="A101" s="963"/>
      <c r="B101" s="256" t="s">
        <v>1075</v>
      </c>
      <c r="C101" s="787">
        <v>27914.1</v>
      </c>
      <c r="D101" s="787">
        <v>41583.300000000003</v>
      </c>
      <c r="E101" s="787">
        <v>51755.72</v>
      </c>
      <c r="F101" s="787">
        <v>15553.53</v>
      </c>
      <c r="G101" s="787">
        <v>57387.156000000003</v>
      </c>
      <c r="H101" s="787">
        <v>346487.06300000002</v>
      </c>
      <c r="I101" s="787">
        <v>2326113.2259999998</v>
      </c>
      <c r="J101" s="787">
        <v>81789.176999999996</v>
      </c>
      <c r="K101" s="787">
        <v>81962.081999999995</v>
      </c>
      <c r="L101" s="787">
        <v>33719.548000000003</v>
      </c>
      <c r="M101" s="787">
        <v>265667.71000000002</v>
      </c>
      <c r="N101" s="787">
        <v>18859.77</v>
      </c>
      <c r="O101" s="787">
        <v>82554.02</v>
      </c>
      <c r="P101" s="787">
        <v>39112.050000000003</v>
      </c>
      <c r="Q101" s="787">
        <v>808.16</v>
      </c>
      <c r="R101" s="787">
        <v>21112.93</v>
      </c>
      <c r="S101" s="787">
        <v>7428.14</v>
      </c>
      <c r="T101" s="788">
        <v>3499807.682</v>
      </c>
      <c r="U101" s="41"/>
      <c r="V101" s="254"/>
      <c r="W101" s="44"/>
      <c r="X101" s="44"/>
      <c r="Y101" s="44"/>
      <c r="Z101" s="44"/>
      <c r="AA101" s="44"/>
      <c r="AB101" s="44"/>
      <c r="AC101" s="44"/>
      <c r="AD101" s="44"/>
      <c r="AE101" s="44"/>
      <c r="AF101" s="44"/>
      <c r="AG101" s="44"/>
      <c r="AH101" s="44"/>
      <c r="AI101" s="44"/>
      <c r="AJ101" s="44"/>
      <c r="AK101" s="44"/>
      <c r="AL101" s="44"/>
      <c r="AM101" s="44"/>
      <c r="AN101" s="44"/>
      <c r="AO101" s="44"/>
      <c r="AP101" s="44"/>
    </row>
    <row r="102" spans="1:42" ht="15">
      <c r="A102" s="963"/>
      <c r="B102" s="256" t="s">
        <v>1076</v>
      </c>
      <c r="C102" s="787">
        <v>4584.9799999999996</v>
      </c>
      <c r="D102" s="787">
        <v>18228</v>
      </c>
      <c r="E102" s="787">
        <v>60761.644</v>
      </c>
      <c r="F102" s="787">
        <v>5927.67</v>
      </c>
      <c r="G102" s="787">
        <v>39752.74</v>
      </c>
      <c r="H102" s="787">
        <v>102751.58900000001</v>
      </c>
      <c r="I102" s="787">
        <v>484286.25099999999</v>
      </c>
      <c r="J102" s="787">
        <v>45558.62</v>
      </c>
      <c r="K102" s="787">
        <v>40119.78</v>
      </c>
      <c r="L102" s="787">
        <v>29913.53</v>
      </c>
      <c r="M102" s="787">
        <v>97022.44</v>
      </c>
      <c r="N102" s="787">
        <v>33981.71</v>
      </c>
      <c r="O102" s="787">
        <v>41885.675000000003</v>
      </c>
      <c r="P102" s="787">
        <v>10096.69</v>
      </c>
      <c r="Q102" s="787">
        <v>1206.94</v>
      </c>
      <c r="R102" s="787">
        <v>6242.02</v>
      </c>
      <c r="S102" s="787">
        <v>770.92</v>
      </c>
      <c r="T102" s="788">
        <v>1023091.199</v>
      </c>
      <c r="U102" s="41"/>
      <c r="V102" s="254"/>
      <c r="W102" s="44"/>
      <c r="X102" s="44"/>
      <c r="Y102" s="44"/>
      <c r="Z102" s="44"/>
      <c r="AA102" s="44"/>
      <c r="AB102" s="44"/>
      <c r="AC102" s="44"/>
      <c r="AD102" s="44"/>
      <c r="AE102" s="44"/>
      <c r="AF102" s="44"/>
      <c r="AG102" s="44"/>
      <c r="AH102" s="44"/>
      <c r="AI102" s="44"/>
      <c r="AJ102" s="44"/>
      <c r="AK102" s="44"/>
      <c r="AL102" s="44"/>
      <c r="AM102" s="44"/>
      <c r="AN102" s="44"/>
      <c r="AO102" s="44"/>
      <c r="AP102" s="44"/>
    </row>
    <row r="103" spans="1:42" ht="15">
      <c r="A103" s="963"/>
      <c r="B103" s="256" t="s">
        <v>1077</v>
      </c>
      <c r="C103" s="787">
        <v>128.19999999999999</v>
      </c>
      <c r="D103" s="787">
        <v>3033.59</v>
      </c>
      <c r="E103" s="787">
        <v>11981.57</v>
      </c>
      <c r="F103" s="787">
        <v>2499.25</v>
      </c>
      <c r="G103" s="787">
        <v>13782.63</v>
      </c>
      <c r="H103" s="787">
        <v>20198.25</v>
      </c>
      <c r="I103" s="787">
        <v>300014.28999999998</v>
      </c>
      <c r="J103" s="787">
        <v>15476.09</v>
      </c>
      <c r="K103" s="787">
        <v>10901.51</v>
      </c>
      <c r="L103" s="787">
        <v>10775.09</v>
      </c>
      <c r="M103" s="787">
        <v>9952.44</v>
      </c>
      <c r="N103" s="787">
        <v>8645.01</v>
      </c>
      <c r="O103" s="787">
        <v>20611.669999999998</v>
      </c>
      <c r="P103" s="787">
        <v>5363.42</v>
      </c>
      <c r="Q103" s="787">
        <v>33.76</v>
      </c>
      <c r="R103" s="787">
        <v>6317.54</v>
      </c>
      <c r="S103" s="787">
        <v>1595.87</v>
      </c>
      <c r="T103" s="788">
        <v>441310.18</v>
      </c>
      <c r="U103" s="41"/>
      <c r="V103" s="254"/>
      <c r="W103" s="44"/>
      <c r="X103" s="44"/>
      <c r="Y103" s="44"/>
      <c r="Z103" s="44"/>
      <c r="AA103" s="44"/>
      <c r="AB103" s="44"/>
      <c r="AC103" s="44"/>
      <c r="AD103" s="44"/>
      <c r="AE103" s="44"/>
      <c r="AF103" s="44"/>
      <c r="AG103" s="44"/>
      <c r="AH103" s="44"/>
      <c r="AI103" s="44"/>
      <c r="AJ103" s="44"/>
      <c r="AK103" s="44"/>
      <c r="AL103" s="44"/>
      <c r="AM103" s="44"/>
      <c r="AN103" s="44"/>
      <c r="AO103" s="44"/>
      <c r="AP103" s="44"/>
    </row>
    <row r="104" spans="1:42" ht="15">
      <c r="A104" s="963"/>
      <c r="B104" s="256" t="s">
        <v>1078</v>
      </c>
      <c r="C104" s="787">
        <v>0</v>
      </c>
      <c r="D104" s="787">
        <v>0</v>
      </c>
      <c r="E104" s="787">
        <v>0</v>
      </c>
      <c r="F104" s="787">
        <v>0</v>
      </c>
      <c r="G104" s="787">
        <v>0</v>
      </c>
      <c r="H104" s="787">
        <v>0</v>
      </c>
      <c r="I104" s="787">
        <v>1446.52</v>
      </c>
      <c r="J104" s="787">
        <v>16.850000000000001</v>
      </c>
      <c r="K104" s="787">
        <v>0</v>
      </c>
      <c r="L104" s="787">
        <v>0</v>
      </c>
      <c r="M104" s="787">
        <v>0</v>
      </c>
      <c r="N104" s="787">
        <v>0</v>
      </c>
      <c r="O104" s="787">
        <v>16.850000000000001</v>
      </c>
      <c r="P104" s="787">
        <v>0</v>
      </c>
      <c r="Q104" s="787">
        <v>10.53</v>
      </c>
      <c r="R104" s="787">
        <v>0</v>
      </c>
      <c r="S104" s="787">
        <v>0</v>
      </c>
      <c r="T104" s="788">
        <v>1490.75</v>
      </c>
      <c r="U104" s="41"/>
      <c r="V104" s="254"/>
      <c r="W104" s="44"/>
      <c r="X104" s="44"/>
      <c r="Y104" s="44"/>
      <c r="Z104" s="44"/>
      <c r="AA104" s="44"/>
      <c r="AB104" s="44"/>
      <c r="AC104" s="44"/>
      <c r="AD104" s="44"/>
      <c r="AE104" s="44"/>
      <c r="AF104" s="44"/>
      <c r="AG104" s="44"/>
      <c r="AH104" s="44"/>
      <c r="AI104" s="44"/>
      <c r="AJ104" s="44"/>
      <c r="AK104" s="44"/>
      <c r="AL104" s="44"/>
      <c r="AM104" s="44"/>
      <c r="AN104" s="44"/>
      <c r="AO104" s="44"/>
      <c r="AP104" s="44"/>
    </row>
    <row r="105" spans="1:42" ht="15">
      <c r="A105" s="963"/>
      <c r="B105" s="256" t="s">
        <v>1079</v>
      </c>
      <c r="C105" s="787">
        <v>3625.11</v>
      </c>
      <c r="D105" s="787">
        <v>6744.3370000000004</v>
      </c>
      <c r="E105" s="787">
        <v>12232.053</v>
      </c>
      <c r="F105" s="787">
        <v>6023.74</v>
      </c>
      <c r="G105" s="787">
        <v>9065.0920000000006</v>
      </c>
      <c r="H105" s="787">
        <v>62505.05</v>
      </c>
      <c r="I105" s="787">
        <v>163853.01699999999</v>
      </c>
      <c r="J105" s="787">
        <v>3350.9450000000002</v>
      </c>
      <c r="K105" s="787">
        <v>22845.767</v>
      </c>
      <c r="L105" s="787">
        <v>1076.0650000000001</v>
      </c>
      <c r="M105" s="787">
        <v>27008.706999999999</v>
      </c>
      <c r="N105" s="787">
        <v>19471.946</v>
      </c>
      <c r="O105" s="787">
        <v>8612.09</v>
      </c>
      <c r="P105" s="787">
        <v>16494.415000000001</v>
      </c>
      <c r="Q105" s="787">
        <v>436.58</v>
      </c>
      <c r="R105" s="787">
        <v>0</v>
      </c>
      <c r="S105" s="787">
        <v>1069.78</v>
      </c>
      <c r="T105" s="788">
        <v>364414.69400000002</v>
      </c>
      <c r="U105" s="41"/>
      <c r="V105" s="254"/>
      <c r="W105" s="44"/>
      <c r="X105" s="44"/>
      <c r="Y105" s="44"/>
      <c r="Z105" s="44"/>
      <c r="AA105" s="44"/>
      <c r="AB105" s="44"/>
      <c r="AC105" s="44"/>
      <c r="AD105" s="44"/>
      <c r="AE105" s="44"/>
      <c r="AF105" s="44"/>
      <c r="AG105" s="44"/>
      <c r="AH105" s="44"/>
      <c r="AI105" s="44"/>
      <c r="AJ105" s="44"/>
      <c r="AK105" s="44"/>
      <c r="AL105" s="44"/>
      <c r="AM105" s="44"/>
      <c r="AN105" s="44"/>
      <c r="AO105" s="44"/>
      <c r="AP105" s="44"/>
    </row>
    <row r="106" spans="1:42" ht="15">
      <c r="A106" s="963"/>
      <c r="B106" s="256" t="s">
        <v>1080</v>
      </c>
      <c r="C106" s="787">
        <v>17533.435000000001</v>
      </c>
      <c r="D106" s="787">
        <v>127310.48</v>
      </c>
      <c r="E106" s="787">
        <v>261679.06</v>
      </c>
      <c r="F106" s="787">
        <v>98524.22</v>
      </c>
      <c r="G106" s="787">
        <v>364679.84</v>
      </c>
      <c r="H106" s="787">
        <v>976682.51</v>
      </c>
      <c r="I106" s="787">
        <v>4353717.8310000002</v>
      </c>
      <c r="J106" s="787">
        <v>605950.66</v>
      </c>
      <c r="K106" s="787">
        <v>303356.92599999998</v>
      </c>
      <c r="L106" s="787">
        <v>163179.11499999999</v>
      </c>
      <c r="M106" s="787">
        <v>690729.98699999996</v>
      </c>
      <c r="N106" s="787">
        <v>274015.51</v>
      </c>
      <c r="O106" s="787">
        <v>407631.08</v>
      </c>
      <c r="P106" s="787">
        <v>99540.316000000006</v>
      </c>
      <c r="Q106" s="787">
        <v>7568.36</v>
      </c>
      <c r="R106" s="787">
        <v>70079.875</v>
      </c>
      <c r="S106" s="787">
        <v>5033.92</v>
      </c>
      <c r="T106" s="788">
        <v>8827213.125</v>
      </c>
      <c r="U106" s="41"/>
      <c r="V106" s="254"/>
      <c r="W106" s="44"/>
      <c r="X106" s="44"/>
      <c r="Y106" s="44"/>
      <c r="Z106" s="44"/>
      <c r="AA106" s="44"/>
      <c r="AB106" s="44"/>
      <c r="AC106" s="44"/>
      <c r="AD106" s="44"/>
      <c r="AE106" s="44"/>
      <c r="AF106" s="44"/>
      <c r="AG106" s="44"/>
      <c r="AH106" s="44"/>
      <c r="AI106" s="44"/>
      <c r="AJ106" s="44"/>
      <c r="AK106" s="44"/>
      <c r="AL106" s="44"/>
      <c r="AM106" s="44"/>
      <c r="AN106" s="44"/>
      <c r="AO106" s="44"/>
      <c r="AP106" s="44"/>
    </row>
    <row r="107" spans="1:42" ht="15">
      <c r="A107" s="963"/>
      <c r="B107" s="256" t="s">
        <v>1081</v>
      </c>
      <c r="C107" s="787">
        <v>22952.949000000001</v>
      </c>
      <c r="D107" s="787">
        <v>40228.906000000003</v>
      </c>
      <c r="E107" s="787">
        <v>86041.44</v>
      </c>
      <c r="F107" s="787">
        <v>38465.968000000001</v>
      </c>
      <c r="G107" s="787">
        <v>232510.967</v>
      </c>
      <c r="H107" s="787">
        <v>481421.03700000001</v>
      </c>
      <c r="I107" s="787">
        <v>2091986.28</v>
      </c>
      <c r="J107" s="787">
        <v>288323.58600000001</v>
      </c>
      <c r="K107" s="787">
        <v>249761.133</v>
      </c>
      <c r="L107" s="787">
        <v>86182.354000000007</v>
      </c>
      <c r="M107" s="787">
        <v>281821.20199999999</v>
      </c>
      <c r="N107" s="787">
        <v>173287.35500000001</v>
      </c>
      <c r="O107" s="787">
        <v>282744.38400000002</v>
      </c>
      <c r="P107" s="787">
        <v>82958.043000000005</v>
      </c>
      <c r="Q107" s="787">
        <v>6740.08</v>
      </c>
      <c r="R107" s="787">
        <v>249.97</v>
      </c>
      <c r="S107" s="787">
        <v>10982.012000000001</v>
      </c>
      <c r="T107" s="788">
        <v>4456657.6660000002</v>
      </c>
      <c r="U107" s="41"/>
      <c r="V107" s="254"/>
      <c r="W107" s="44"/>
      <c r="X107" s="44"/>
      <c r="Y107" s="44"/>
      <c r="Z107" s="44"/>
      <c r="AA107" s="44"/>
      <c r="AB107" s="44"/>
      <c r="AC107" s="44"/>
      <c r="AD107" s="44"/>
      <c r="AE107" s="44"/>
      <c r="AF107" s="44"/>
      <c r="AG107" s="44"/>
      <c r="AH107" s="44"/>
      <c r="AI107" s="44"/>
      <c r="AJ107" s="44"/>
      <c r="AK107" s="44"/>
      <c r="AL107" s="44"/>
      <c r="AM107" s="44"/>
      <c r="AN107" s="44"/>
      <c r="AO107" s="44"/>
      <c r="AP107" s="44"/>
    </row>
    <row r="108" spans="1:42" ht="15">
      <c r="A108" s="963"/>
      <c r="B108" s="256" t="s">
        <v>1082</v>
      </c>
      <c r="C108" s="787">
        <v>6689.98</v>
      </c>
      <c r="D108" s="787">
        <v>3220.8319999999999</v>
      </c>
      <c r="E108" s="787">
        <v>17520.442999999999</v>
      </c>
      <c r="F108" s="787">
        <v>10123.714</v>
      </c>
      <c r="G108" s="787">
        <v>39011.370999999999</v>
      </c>
      <c r="H108" s="787">
        <v>91511.358999999997</v>
      </c>
      <c r="I108" s="787">
        <v>325055.761</v>
      </c>
      <c r="J108" s="787">
        <v>50290.080000000002</v>
      </c>
      <c r="K108" s="787">
        <v>26087.315999999999</v>
      </c>
      <c r="L108" s="787">
        <v>9522.2060000000001</v>
      </c>
      <c r="M108" s="787">
        <v>24225.973999999998</v>
      </c>
      <c r="N108" s="787">
        <v>9078.6479999999992</v>
      </c>
      <c r="O108" s="787">
        <v>5643.2550000000001</v>
      </c>
      <c r="P108" s="787">
        <v>11587.194</v>
      </c>
      <c r="Q108" s="787">
        <v>384.61399999999998</v>
      </c>
      <c r="R108" s="787">
        <v>333.30700000000002</v>
      </c>
      <c r="S108" s="787">
        <v>1143.3489999999999</v>
      </c>
      <c r="T108" s="788">
        <v>631429.40300000005</v>
      </c>
      <c r="U108" s="41"/>
      <c r="V108" s="254"/>
      <c r="W108" s="44"/>
      <c r="X108" s="44"/>
      <c r="Y108" s="44"/>
      <c r="Z108" s="44"/>
      <c r="AA108" s="44"/>
      <c r="AB108" s="44"/>
      <c r="AC108" s="44"/>
      <c r="AD108" s="44"/>
      <c r="AE108" s="44"/>
      <c r="AF108" s="44"/>
      <c r="AG108" s="44"/>
      <c r="AH108" s="44"/>
      <c r="AI108" s="44"/>
      <c r="AJ108" s="44"/>
      <c r="AK108" s="44"/>
      <c r="AL108" s="44"/>
      <c r="AM108" s="44"/>
      <c r="AN108" s="44"/>
      <c r="AO108" s="44"/>
      <c r="AP108" s="44"/>
    </row>
    <row r="109" spans="1:42" ht="15">
      <c r="A109" s="963"/>
      <c r="B109" s="256" t="s">
        <v>1083</v>
      </c>
      <c r="C109" s="787">
        <v>0</v>
      </c>
      <c r="D109" s="787">
        <v>0</v>
      </c>
      <c r="E109" s="787">
        <v>0</v>
      </c>
      <c r="F109" s="787">
        <v>0</v>
      </c>
      <c r="G109" s="787">
        <v>0</v>
      </c>
      <c r="H109" s="787">
        <v>0</v>
      </c>
      <c r="I109" s="787">
        <v>0</v>
      </c>
      <c r="J109" s="787">
        <v>0</v>
      </c>
      <c r="K109" s="787">
        <v>0</v>
      </c>
      <c r="L109" s="787">
        <v>0</v>
      </c>
      <c r="M109" s="787">
        <v>0</v>
      </c>
      <c r="N109" s="787">
        <v>0</v>
      </c>
      <c r="O109" s="787">
        <v>0</v>
      </c>
      <c r="P109" s="787">
        <v>0</v>
      </c>
      <c r="Q109" s="787">
        <v>0</v>
      </c>
      <c r="R109" s="787">
        <v>0</v>
      </c>
      <c r="S109" s="787">
        <v>0</v>
      </c>
      <c r="T109" s="788">
        <v>0</v>
      </c>
      <c r="U109" s="41"/>
      <c r="V109" s="254"/>
      <c r="W109" s="44"/>
      <c r="X109" s="44"/>
      <c r="Y109" s="44"/>
      <c r="Z109" s="44"/>
      <c r="AA109" s="44"/>
      <c r="AB109" s="44"/>
      <c r="AC109" s="44"/>
      <c r="AD109" s="44"/>
      <c r="AE109" s="44"/>
      <c r="AF109" s="44"/>
      <c r="AG109" s="44"/>
      <c r="AH109" s="44"/>
      <c r="AI109" s="44"/>
      <c r="AJ109" s="44"/>
      <c r="AK109" s="44"/>
      <c r="AL109" s="44"/>
      <c r="AM109" s="44"/>
      <c r="AN109" s="44"/>
      <c r="AO109" s="44"/>
      <c r="AP109" s="44"/>
    </row>
    <row r="110" spans="1:42" ht="15">
      <c r="A110" s="963"/>
      <c r="B110" s="256" t="s">
        <v>1084</v>
      </c>
      <c r="C110" s="787">
        <v>0</v>
      </c>
      <c r="D110" s="787">
        <v>0</v>
      </c>
      <c r="E110" s="787">
        <v>0</v>
      </c>
      <c r="F110" s="787">
        <v>0</v>
      </c>
      <c r="G110" s="787">
        <v>0</v>
      </c>
      <c r="H110" s="787">
        <v>0</v>
      </c>
      <c r="I110" s="787">
        <v>0</v>
      </c>
      <c r="J110" s="787">
        <v>0</v>
      </c>
      <c r="K110" s="787">
        <v>0</v>
      </c>
      <c r="L110" s="787">
        <v>0</v>
      </c>
      <c r="M110" s="787">
        <v>0</v>
      </c>
      <c r="N110" s="787">
        <v>0</v>
      </c>
      <c r="O110" s="787">
        <v>0</v>
      </c>
      <c r="P110" s="787">
        <v>0</v>
      </c>
      <c r="Q110" s="787">
        <v>0</v>
      </c>
      <c r="R110" s="787">
        <v>0</v>
      </c>
      <c r="S110" s="787">
        <v>0</v>
      </c>
      <c r="T110" s="788">
        <v>0</v>
      </c>
      <c r="U110" s="41"/>
      <c r="V110" s="254"/>
      <c r="W110" s="44"/>
      <c r="X110" s="44"/>
      <c r="Y110" s="44"/>
      <c r="Z110" s="44"/>
      <c r="AA110" s="44"/>
      <c r="AB110" s="44"/>
      <c r="AC110" s="44"/>
      <c r="AD110" s="44"/>
      <c r="AE110" s="44"/>
      <c r="AF110" s="44"/>
      <c r="AG110" s="44"/>
      <c r="AH110" s="44"/>
      <c r="AI110" s="44"/>
      <c r="AJ110" s="44"/>
      <c r="AK110" s="44"/>
      <c r="AL110" s="44"/>
      <c r="AM110" s="44"/>
      <c r="AN110" s="44"/>
      <c r="AO110" s="44"/>
      <c r="AP110" s="44"/>
    </row>
    <row r="111" spans="1:42" ht="15">
      <c r="A111" s="963"/>
      <c r="B111" s="256" t="s">
        <v>1085</v>
      </c>
      <c r="C111" s="787">
        <v>1842.9580000000001</v>
      </c>
      <c r="D111" s="787">
        <v>2656.65</v>
      </c>
      <c r="E111" s="787">
        <v>4356.4179999999997</v>
      </c>
      <c r="F111" s="787">
        <v>1215.0999999999999</v>
      </c>
      <c r="G111" s="787">
        <v>2978.16</v>
      </c>
      <c r="H111" s="787">
        <v>27891.717000000001</v>
      </c>
      <c r="I111" s="787">
        <v>100459.731</v>
      </c>
      <c r="J111" s="787">
        <v>6179.8779999999997</v>
      </c>
      <c r="K111" s="787">
        <v>586.01</v>
      </c>
      <c r="L111" s="787">
        <v>380</v>
      </c>
      <c r="M111" s="787">
        <v>5475.0940000000001</v>
      </c>
      <c r="N111" s="787">
        <v>234.66499999999999</v>
      </c>
      <c r="O111" s="787">
        <v>1370.99</v>
      </c>
      <c r="P111" s="787">
        <v>117.62</v>
      </c>
      <c r="Q111" s="787">
        <v>9.5</v>
      </c>
      <c r="R111" s="787">
        <v>171</v>
      </c>
      <c r="S111" s="787">
        <v>77.27</v>
      </c>
      <c r="T111" s="788">
        <v>156002.761</v>
      </c>
      <c r="U111" s="41"/>
      <c r="V111" s="254"/>
      <c r="W111" s="44"/>
      <c r="X111" s="44"/>
      <c r="Y111" s="44"/>
      <c r="Z111" s="44"/>
      <c r="AA111" s="44"/>
      <c r="AB111" s="44"/>
      <c r="AC111" s="44"/>
      <c r="AD111" s="44"/>
      <c r="AE111" s="44"/>
      <c r="AF111" s="44"/>
      <c r="AG111" s="44"/>
      <c r="AH111" s="44"/>
      <c r="AI111" s="44"/>
      <c r="AJ111" s="44"/>
      <c r="AK111" s="44"/>
      <c r="AL111" s="44"/>
      <c r="AM111" s="44"/>
      <c r="AN111" s="44"/>
      <c r="AO111" s="44"/>
      <c r="AP111" s="44"/>
    </row>
    <row r="112" spans="1:42" ht="6" customHeight="1">
      <c r="A112" s="963"/>
      <c r="B112" s="256"/>
      <c r="C112" s="787"/>
      <c r="D112" s="787"/>
      <c r="E112" s="787"/>
      <c r="F112" s="787"/>
      <c r="G112" s="787"/>
      <c r="H112" s="787"/>
      <c r="I112" s="787"/>
      <c r="J112" s="787"/>
      <c r="K112" s="787"/>
      <c r="L112" s="787"/>
      <c r="M112" s="787"/>
      <c r="N112" s="787"/>
      <c r="O112" s="787"/>
      <c r="P112" s="787"/>
      <c r="Q112" s="787"/>
      <c r="R112" s="787"/>
      <c r="S112" s="787"/>
      <c r="T112" s="788"/>
      <c r="U112" s="41"/>
      <c r="V112" s="254"/>
      <c r="W112" s="44"/>
      <c r="X112" s="44"/>
      <c r="Y112" s="44"/>
      <c r="Z112" s="44"/>
      <c r="AA112" s="44"/>
      <c r="AB112" s="44"/>
      <c r="AC112" s="44"/>
      <c r="AD112" s="44"/>
      <c r="AE112" s="44"/>
      <c r="AF112" s="44"/>
      <c r="AG112" s="44"/>
      <c r="AH112" s="44"/>
      <c r="AI112" s="44"/>
      <c r="AJ112" s="44"/>
      <c r="AK112" s="44"/>
      <c r="AL112" s="44"/>
      <c r="AM112" s="44"/>
      <c r="AN112" s="44"/>
      <c r="AO112" s="44"/>
      <c r="AP112" s="44"/>
    </row>
    <row r="113" spans="1:42" ht="15">
      <c r="A113" s="963"/>
      <c r="B113" s="251" t="s">
        <v>1086</v>
      </c>
      <c r="C113" s="786">
        <v>148206.61199999999</v>
      </c>
      <c r="D113" s="786">
        <v>94602.403999999995</v>
      </c>
      <c r="E113" s="786">
        <v>390351.54599999997</v>
      </c>
      <c r="F113" s="786">
        <v>74305.023000000001</v>
      </c>
      <c r="G113" s="786">
        <v>421714.98599999998</v>
      </c>
      <c r="H113" s="786">
        <v>1321451.537</v>
      </c>
      <c r="I113" s="786">
        <v>5429176.6169999996</v>
      </c>
      <c r="J113" s="786">
        <v>405058.89799999999</v>
      </c>
      <c r="K113" s="786">
        <v>426391.15299999999</v>
      </c>
      <c r="L113" s="786">
        <v>149665.83300000001</v>
      </c>
      <c r="M113" s="786">
        <v>609772.95400000003</v>
      </c>
      <c r="N113" s="786">
        <v>149730.783</v>
      </c>
      <c r="O113" s="786">
        <v>183190.728</v>
      </c>
      <c r="P113" s="786">
        <v>92380.195000000007</v>
      </c>
      <c r="Q113" s="786">
        <v>7236.8519999999999</v>
      </c>
      <c r="R113" s="786">
        <v>30398.276999999998</v>
      </c>
      <c r="S113" s="786">
        <v>13909.812</v>
      </c>
      <c r="T113" s="790">
        <v>9947544.2100000009</v>
      </c>
      <c r="U113" s="327"/>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row>
    <row r="114" spans="1:42" ht="15">
      <c r="A114" s="963"/>
      <c r="B114" s="256" t="s">
        <v>1087</v>
      </c>
      <c r="C114" s="787">
        <v>313.25</v>
      </c>
      <c r="D114" s="787">
        <v>1778.01</v>
      </c>
      <c r="E114" s="787">
        <v>17736.449000000001</v>
      </c>
      <c r="F114" s="787">
        <v>1093.31</v>
      </c>
      <c r="G114" s="787">
        <v>6978.5559999999996</v>
      </c>
      <c r="H114" s="787">
        <v>48841.563999999998</v>
      </c>
      <c r="I114" s="787">
        <v>244251.47200000001</v>
      </c>
      <c r="J114" s="787">
        <v>8903.8449999999993</v>
      </c>
      <c r="K114" s="787">
        <v>10981.531999999999</v>
      </c>
      <c r="L114" s="787">
        <v>1907.492</v>
      </c>
      <c r="M114" s="787">
        <v>17212.721000000001</v>
      </c>
      <c r="N114" s="787">
        <v>905.62</v>
      </c>
      <c r="O114" s="787">
        <v>1902.115</v>
      </c>
      <c r="P114" s="787">
        <v>967.6</v>
      </c>
      <c r="Q114" s="787">
        <v>146.16</v>
      </c>
      <c r="R114" s="787">
        <v>373.64</v>
      </c>
      <c r="S114" s="787">
        <v>1136.97</v>
      </c>
      <c r="T114" s="788">
        <v>365430.30599999998</v>
      </c>
      <c r="U114" s="41"/>
      <c r="V114" s="254"/>
      <c r="W114" s="44"/>
      <c r="X114" s="44"/>
      <c r="Y114" s="44"/>
      <c r="Z114" s="44"/>
      <c r="AA114" s="44"/>
      <c r="AB114" s="44"/>
      <c r="AC114" s="44"/>
      <c r="AD114" s="44"/>
      <c r="AE114" s="44"/>
      <c r="AF114" s="44"/>
      <c r="AG114" s="44"/>
      <c r="AH114" s="44"/>
      <c r="AI114" s="44"/>
      <c r="AJ114" s="44"/>
      <c r="AK114" s="44"/>
      <c r="AL114" s="44"/>
      <c r="AM114" s="44"/>
      <c r="AN114" s="44"/>
      <c r="AO114" s="44"/>
      <c r="AP114" s="44"/>
    </row>
    <row r="115" spans="1:42" ht="15">
      <c r="A115" s="963"/>
      <c r="B115" s="256" t="s">
        <v>1088</v>
      </c>
      <c r="C115" s="787">
        <v>21248.963</v>
      </c>
      <c r="D115" s="787">
        <v>16388.183000000001</v>
      </c>
      <c r="E115" s="787">
        <v>80876.115000000005</v>
      </c>
      <c r="F115" s="787">
        <v>27728.409</v>
      </c>
      <c r="G115" s="787">
        <v>153546.85699999999</v>
      </c>
      <c r="H115" s="787">
        <v>237975.16099999999</v>
      </c>
      <c r="I115" s="787">
        <v>1266773.848</v>
      </c>
      <c r="J115" s="787">
        <v>83402.195000000007</v>
      </c>
      <c r="K115" s="787">
        <v>63356.548000000003</v>
      </c>
      <c r="L115" s="787">
        <v>40086.406000000003</v>
      </c>
      <c r="M115" s="787">
        <v>134209.826</v>
      </c>
      <c r="N115" s="787">
        <v>26444.039000000001</v>
      </c>
      <c r="O115" s="787">
        <v>30543.914000000001</v>
      </c>
      <c r="P115" s="787">
        <v>19731.477999999999</v>
      </c>
      <c r="Q115" s="787">
        <v>0</v>
      </c>
      <c r="R115" s="787">
        <v>13407.288</v>
      </c>
      <c r="S115" s="787">
        <v>4126.8019999999997</v>
      </c>
      <c r="T115" s="788">
        <v>2219846.0320000001</v>
      </c>
      <c r="U115" s="41"/>
      <c r="V115" s="254"/>
      <c r="W115" s="44"/>
      <c r="X115" s="44"/>
      <c r="Y115" s="44"/>
      <c r="Z115" s="44"/>
      <c r="AA115" s="44"/>
      <c r="AB115" s="44"/>
      <c r="AC115" s="44"/>
      <c r="AD115" s="44"/>
      <c r="AE115" s="44"/>
      <c r="AF115" s="44"/>
      <c r="AG115" s="44"/>
      <c r="AH115" s="44"/>
      <c r="AI115" s="44"/>
      <c r="AJ115" s="44"/>
      <c r="AK115" s="44"/>
      <c r="AL115" s="44"/>
      <c r="AM115" s="44"/>
      <c r="AN115" s="44"/>
      <c r="AO115" s="44"/>
      <c r="AP115" s="44"/>
    </row>
    <row r="116" spans="1:42" ht="15">
      <c r="A116" s="963"/>
      <c r="B116" s="256" t="s">
        <v>1089</v>
      </c>
      <c r="C116" s="787">
        <v>2532.5619999999999</v>
      </c>
      <c r="D116" s="787">
        <v>6720.3280000000004</v>
      </c>
      <c r="E116" s="787">
        <v>16513.038</v>
      </c>
      <c r="F116" s="787">
        <v>2811.0880000000002</v>
      </c>
      <c r="G116" s="787">
        <v>23660.839</v>
      </c>
      <c r="H116" s="787">
        <v>35483.374000000003</v>
      </c>
      <c r="I116" s="787">
        <v>156049.65599999999</v>
      </c>
      <c r="J116" s="787">
        <v>28739.68</v>
      </c>
      <c r="K116" s="787">
        <v>16580.16</v>
      </c>
      <c r="L116" s="787">
        <v>11590.708000000001</v>
      </c>
      <c r="M116" s="787">
        <v>47957.845999999998</v>
      </c>
      <c r="N116" s="787">
        <v>6144.1819999999998</v>
      </c>
      <c r="O116" s="787">
        <v>10790.978999999999</v>
      </c>
      <c r="P116" s="787">
        <v>7165.8059999999996</v>
      </c>
      <c r="Q116" s="787">
        <v>1008.421</v>
      </c>
      <c r="R116" s="787">
        <v>355.81700000000001</v>
      </c>
      <c r="S116" s="787">
        <v>470.589</v>
      </c>
      <c r="T116" s="788">
        <v>374575.07299999997</v>
      </c>
      <c r="U116" s="41"/>
      <c r="V116" s="254"/>
      <c r="W116" s="44"/>
      <c r="X116" s="44"/>
      <c r="Y116" s="44"/>
      <c r="Z116" s="44"/>
      <c r="AA116" s="44"/>
      <c r="AB116" s="44"/>
      <c r="AC116" s="44"/>
      <c r="AD116" s="44"/>
      <c r="AE116" s="44"/>
      <c r="AF116" s="44"/>
      <c r="AG116" s="44"/>
      <c r="AH116" s="44"/>
      <c r="AI116" s="44"/>
      <c r="AJ116" s="44"/>
      <c r="AK116" s="44"/>
      <c r="AL116" s="44"/>
      <c r="AM116" s="44"/>
      <c r="AN116" s="44"/>
      <c r="AO116" s="44"/>
      <c r="AP116" s="44"/>
    </row>
    <row r="117" spans="1:42" ht="15">
      <c r="A117" s="963"/>
      <c r="B117" s="256" t="s">
        <v>1090</v>
      </c>
      <c r="C117" s="787">
        <v>588.50400000000002</v>
      </c>
      <c r="D117" s="787">
        <v>646.1</v>
      </c>
      <c r="E117" s="787">
        <v>10250.254999999999</v>
      </c>
      <c r="F117" s="787">
        <v>737.59799999999996</v>
      </c>
      <c r="G117" s="787">
        <v>1393.825</v>
      </c>
      <c r="H117" s="787">
        <v>7837.0950000000003</v>
      </c>
      <c r="I117" s="787">
        <v>107967.689</v>
      </c>
      <c r="J117" s="787">
        <v>3220.3939999999998</v>
      </c>
      <c r="K117" s="787">
        <v>4289.4930000000004</v>
      </c>
      <c r="L117" s="787">
        <v>41.66</v>
      </c>
      <c r="M117" s="787">
        <v>2885.3</v>
      </c>
      <c r="N117" s="787">
        <v>700.22</v>
      </c>
      <c r="O117" s="787">
        <v>1727.479</v>
      </c>
      <c r="P117" s="787">
        <v>1280.1310000000001</v>
      </c>
      <c r="Q117" s="787">
        <v>486.49</v>
      </c>
      <c r="R117" s="787">
        <v>41.66</v>
      </c>
      <c r="S117" s="787">
        <v>0</v>
      </c>
      <c r="T117" s="788">
        <v>144093.89300000001</v>
      </c>
      <c r="U117" s="41"/>
      <c r="V117" s="254"/>
      <c r="W117" s="44"/>
      <c r="X117" s="44"/>
      <c r="Y117" s="44"/>
      <c r="Z117" s="44"/>
      <c r="AA117" s="44"/>
      <c r="AB117" s="44"/>
      <c r="AC117" s="44"/>
      <c r="AD117" s="44"/>
      <c r="AE117" s="44"/>
      <c r="AF117" s="44"/>
      <c r="AG117" s="44"/>
      <c r="AH117" s="44"/>
      <c r="AI117" s="44"/>
      <c r="AJ117" s="44"/>
      <c r="AK117" s="44"/>
      <c r="AL117" s="44"/>
      <c r="AM117" s="44"/>
      <c r="AN117" s="44"/>
      <c r="AO117" s="44"/>
      <c r="AP117" s="44"/>
    </row>
    <row r="118" spans="1:42" ht="15">
      <c r="A118" s="963"/>
      <c r="B118" s="256" t="s">
        <v>1091</v>
      </c>
      <c r="C118" s="787">
        <v>1584.6959999999999</v>
      </c>
      <c r="D118" s="787">
        <v>909.77800000000002</v>
      </c>
      <c r="E118" s="787">
        <v>2789.1179999999999</v>
      </c>
      <c r="F118" s="787">
        <v>1639.1479999999999</v>
      </c>
      <c r="G118" s="787">
        <v>3476.2489999999998</v>
      </c>
      <c r="H118" s="787">
        <v>24945.537</v>
      </c>
      <c r="I118" s="787">
        <v>118152.58900000001</v>
      </c>
      <c r="J118" s="787">
        <v>8120.5529999999999</v>
      </c>
      <c r="K118" s="787">
        <v>4847.1279999999997</v>
      </c>
      <c r="L118" s="787">
        <v>2737.9789999999998</v>
      </c>
      <c r="M118" s="787">
        <v>11455.562</v>
      </c>
      <c r="N118" s="787">
        <v>4839.3940000000002</v>
      </c>
      <c r="O118" s="787">
        <v>2548.319</v>
      </c>
      <c r="P118" s="787">
        <v>1528.2239999999999</v>
      </c>
      <c r="Q118" s="787">
        <v>291.09199999999998</v>
      </c>
      <c r="R118" s="787">
        <v>364.79500000000002</v>
      </c>
      <c r="S118" s="787">
        <v>20.82</v>
      </c>
      <c r="T118" s="788">
        <v>190250.981</v>
      </c>
      <c r="U118" s="41"/>
      <c r="V118" s="254"/>
      <c r="W118" s="44"/>
      <c r="X118" s="44"/>
      <c r="Y118" s="44"/>
      <c r="Z118" s="44"/>
      <c r="AA118" s="44"/>
      <c r="AB118" s="44"/>
      <c r="AC118" s="44"/>
      <c r="AD118" s="44"/>
      <c r="AE118" s="44"/>
      <c r="AF118" s="44"/>
      <c r="AG118" s="44"/>
      <c r="AH118" s="44"/>
      <c r="AI118" s="44"/>
      <c r="AJ118" s="44"/>
      <c r="AK118" s="44"/>
      <c r="AL118" s="44"/>
      <c r="AM118" s="44"/>
      <c r="AN118" s="44"/>
      <c r="AO118" s="44"/>
      <c r="AP118" s="44"/>
    </row>
    <row r="119" spans="1:42" ht="15">
      <c r="A119" s="963"/>
      <c r="B119" s="256" t="s">
        <v>1092</v>
      </c>
      <c r="C119" s="787">
        <v>53487.601999999999</v>
      </c>
      <c r="D119" s="787">
        <v>22592.377</v>
      </c>
      <c r="E119" s="787">
        <v>58886.171000000002</v>
      </c>
      <c r="F119" s="787">
        <v>9719.8889999999992</v>
      </c>
      <c r="G119" s="787">
        <v>89912.248000000007</v>
      </c>
      <c r="H119" s="787">
        <v>289243.59399999998</v>
      </c>
      <c r="I119" s="787">
        <v>871942.96200000006</v>
      </c>
      <c r="J119" s="787">
        <v>70072.485000000001</v>
      </c>
      <c r="K119" s="787">
        <v>72591.527000000002</v>
      </c>
      <c r="L119" s="787">
        <v>25800.929</v>
      </c>
      <c r="M119" s="787">
        <v>121424.20600000001</v>
      </c>
      <c r="N119" s="787">
        <v>33054.26</v>
      </c>
      <c r="O119" s="787">
        <v>53087.978000000003</v>
      </c>
      <c r="P119" s="787">
        <v>26600.383999999998</v>
      </c>
      <c r="Q119" s="787">
        <v>2555.39</v>
      </c>
      <c r="R119" s="787">
        <v>1323.963</v>
      </c>
      <c r="S119" s="787">
        <v>2405.5010000000002</v>
      </c>
      <c r="T119" s="788">
        <v>1804701.466</v>
      </c>
      <c r="U119" s="41"/>
      <c r="V119" s="254"/>
      <c r="W119" s="44"/>
      <c r="X119" s="44"/>
      <c r="Y119" s="44"/>
      <c r="Z119" s="44"/>
      <c r="AA119" s="44"/>
      <c r="AB119" s="44"/>
      <c r="AC119" s="44"/>
      <c r="AD119" s="44"/>
      <c r="AE119" s="44"/>
      <c r="AF119" s="44"/>
      <c r="AG119" s="44"/>
      <c r="AH119" s="44"/>
      <c r="AI119" s="44"/>
      <c r="AJ119" s="44"/>
      <c r="AK119" s="44"/>
      <c r="AL119" s="44"/>
      <c r="AM119" s="44"/>
      <c r="AN119" s="44"/>
      <c r="AO119" s="44"/>
      <c r="AP119" s="44"/>
    </row>
    <row r="120" spans="1:42" ht="15">
      <c r="A120" s="963"/>
      <c r="B120" s="256" t="s">
        <v>1093</v>
      </c>
      <c r="C120" s="787">
        <v>4030.846</v>
      </c>
      <c r="D120" s="787">
        <v>76.094999999999999</v>
      </c>
      <c r="E120" s="787">
        <v>7331.5559999999996</v>
      </c>
      <c r="F120" s="787">
        <v>1857.175</v>
      </c>
      <c r="G120" s="787">
        <v>11766.359</v>
      </c>
      <c r="H120" s="787">
        <v>36394.739000000001</v>
      </c>
      <c r="I120" s="787">
        <v>322377.81300000002</v>
      </c>
      <c r="J120" s="787">
        <v>17897.183000000001</v>
      </c>
      <c r="K120" s="787">
        <v>6312.8720000000003</v>
      </c>
      <c r="L120" s="787">
        <v>2725.1840000000002</v>
      </c>
      <c r="M120" s="787">
        <v>23110.203000000001</v>
      </c>
      <c r="N120" s="787">
        <v>4586.9269999999997</v>
      </c>
      <c r="O120" s="787">
        <v>15645.28</v>
      </c>
      <c r="P120" s="787">
        <v>2256.25</v>
      </c>
      <c r="Q120" s="787">
        <v>0</v>
      </c>
      <c r="R120" s="787">
        <v>141.76</v>
      </c>
      <c r="S120" s="787">
        <v>677.64</v>
      </c>
      <c r="T120" s="788">
        <v>457187.88199999998</v>
      </c>
      <c r="U120" s="41"/>
      <c r="V120" s="254"/>
      <c r="W120" s="44"/>
      <c r="X120" s="44"/>
      <c r="Y120" s="44"/>
      <c r="Z120" s="44"/>
      <c r="AA120" s="44"/>
      <c r="AB120" s="44"/>
      <c r="AC120" s="44"/>
      <c r="AD120" s="44"/>
      <c r="AE120" s="44"/>
      <c r="AF120" s="44"/>
      <c r="AG120" s="44"/>
      <c r="AH120" s="44"/>
      <c r="AI120" s="44"/>
      <c r="AJ120" s="44"/>
      <c r="AK120" s="44"/>
      <c r="AL120" s="44"/>
      <c r="AM120" s="44"/>
      <c r="AN120" s="44"/>
      <c r="AO120" s="44"/>
      <c r="AP120" s="44"/>
    </row>
    <row r="121" spans="1:42" ht="15">
      <c r="A121" s="963"/>
      <c r="B121" s="256" t="s">
        <v>1094</v>
      </c>
      <c r="C121" s="787">
        <v>115.85</v>
      </c>
      <c r="D121" s="787">
        <v>0</v>
      </c>
      <c r="E121" s="787">
        <v>3110.0839999999998</v>
      </c>
      <c r="F121" s="787">
        <v>0</v>
      </c>
      <c r="G121" s="787">
        <v>299.95299999999997</v>
      </c>
      <c r="H121" s="787">
        <v>9574.24</v>
      </c>
      <c r="I121" s="787">
        <v>32300.475999999999</v>
      </c>
      <c r="J121" s="787">
        <v>778.75400000000002</v>
      </c>
      <c r="K121" s="787">
        <v>231.68199999999999</v>
      </c>
      <c r="L121" s="787">
        <v>0</v>
      </c>
      <c r="M121" s="787">
        <v>1116.058</v>
      </c>
      <c r="N121" s="787">
        <v>58.33</v>
      </c>
      <c r="O121" s="787">
        <v>0</v>
      </c>
      <c r="P121" s="787">
        <v>292.86799999999999</v>
      </c>
      <c r="Q121" s="787">
        <v>0</v>
      </c>
      <c r="R121" s="787">
        <v>0</v>
      </c>
      <c r="S121" s="787">
        <v>0</v>
      </c>
      <c r="T121" s="788">
        <v>47878.294999999998</v>
      </c>
      <c r="U121" s="41"/>
      <c r="V121" s="254"/>
      <c r="W121" s="44"/>
      <c r="X121" s="44"/>
      <c r="Y121" s="44"/>
      <c r="Z121" s="44"/>
      <c r="AA121" s="44"/>
      <c r="AB121" s="44"/>
      <c r="AC121" s="44"/>
      <c r="AD121" s="44"/>
      <c r="AE121" s="44"/>
      <c r="AF121" s="44"/>
      <c r="AG121" s="44"/>
      <c r="AH121" s="44"/>
      <c r="AI121" s="44"/>
      <c r="AJ121" s="44"/>
      <c r="AK121" s="44"/>
      <c r="AL121" s="44"/>
      <c r="AM121" s="44"/>
      <c r="AN121" s="44"/>
      <c r="AO121" s="44"/>
      <c r="AP121" s="44"/>
    </row>
    <row r="122" spans="1:42" ht="15">
      <c r="A122" s="963"/>
      <c r="B122" s="256" t="s">
        <v>1095</v>
      </c>
      <c r="C122" s="787">
        <v>8599.9650000000001</v>
      </c>
      <c r="D122" s="787">
        <v>3588.6089999999999</v>
      </c>
      <c r="E122" s="787">
        <v>51657.133999999998</v>
      </c>
      <c r="F122" s="787">
        <v>2960.46</v>
      </c>
      <c r="G122" s="787">
        <v>5682.402</v>
      </c>
      <c r="H122" s="787">
        <v>156414.342</v>
      </c>
      <c r="I122" s="787">
        <v>692355.58700000006</v>
      </c>
      <c r="J122" s="787">
        <v>46077.394999999997</v>
      </c>
      <c r="K122" s="787">
        <v>52955.296000000002</v>
      </c>
      <c r="L122" s="787">
        <v>12996.375</v>
      </c>
      <c r="M122" s="787">
        <v>69087.388999999996</v>
      </c>
      <c r="N122" s="787">
        <v>10578.501</v>
      </c>
      <c r="O122" s="787">
        <v>12248.902</v>
      </c>
      <c r="P122" s="787">
        <v>6175.6319999999996</v>
      </c>
      <c r="Q122" s="787">
        <v>751.19299999999998</v>
      </c>
      <c r="R122" s="787">
        <v>2106.7260000000001</v>
      </c>
      <c r="S122" s="787">
        <v>1007.4109999999999</v>
      </c>
      <c r="T122" s="788">
        <v>1135243.3189999999</v>
      </c>
      <c r="U122" s="41"/>
      <c r="V122" s="254"/>
      <c r="W122" s="44"/>
      <c r="X122" s="44"/>
      <c r="Y122" s="44"/>
      <c r="Z122" s="44"/>
      <c r="AA122" s="44"/>
      <c r="AB122" s="44"/>
      <c r="AC122" s="44"/>
      <c r="AD122" s="44"/>
      <c r="AE122" s="44"/>
      <c r="AF122" s="44"/>
      <c r="AG122" s="44"/>
      <c r="AH122" s="44"/>
      <c r="AI122" s="44"/>
      <c r="AJ122" s="44"/>
      <c r="AK122" s="44"/>
      <c r="AL122" s="44"/>
      <c r="AM122" s="44"/>
      <c r="AN122" s="44"/>
      <c r="AO122" s="44"/>
      <c r="AP122" s="44"/>
    </row>
    <row r="123" spans="1:42" ht="15">
      <c r="A123" s="963"/>
      <c r="B123" s="256" t="s">
        <v>1096</v>
      </c>
      <c r="C123" s="787">
        <v>4109.18</v>
      </c>
      <c r="D123" s="787">
        <v>2499.2660000000001</v>
      </c>
      <c r="E123" s="787">
        <v>8142.4350000000004</v>
      </c>
      <c r="F123" s="787">
        <v>3021.35</v>
      </c>
      <c r="G123" s="787">
        <v>4898.6040000000003</v>
      </c>
      <c r="H123" s="787">
        <v>31063.706999999999</v>
      </c>
      <c r="I123" s="787">
        <v>117101.833</v>
      </c>
      <c r="J123" s="787">
        <v>14424.828</v>
      </c>
      <c r="K123" s="787">
        <v>14527.838</v>
      </c>
      <c r="L123" s="787">
        <v>2828.1179999999999</v>
      </c>
      <c r="M123" s="787">
        <v>12264.453</v>
      </c>
      <c r="N123" s="787">
        <v>2813.16</v>
      </c>
      <c r="O123" s="787">
        <v>7407.0529999999999</v>
      </c>
      <c r="P123" s="787">
        <v>1595.3869999999999</v>
      </c>
      <c r="Q123" s="787">
        <v>0</v>
      </c>
      <c r="R123" s="787">
        <v>1769.9390000000001</v>
      </c>
      <c r="S123" s="787">
        <v>79.87</v>
      </c>
      <c r="T123" s="788">
        <v>228547.02100000001</v>
      </c>
      <c r="U123" s="41"/>
      <c r="V123" s="254"/>
      <c r="W123" s="44"/>
      <c r="X123" s="44"/>
      <c r="Y123" s="44"/>
      <c r="Z123" s="44"/>
      <c r="AA123" s="44"/>
      <c r="AB123" s="44"/>
      <c r="AC123" s="44"/>
      <c r="AD123" s="44"/>
      <c r="AE123" s="44"/>
      <c r="AF123" s="44"/>
      <c r="AG123" s="44"/>
      <c r="AH123" s="44"/>
      <c r="AI123" s="44"/>
      <c r="AJ123" s="44"/>
      <c r="AK123" s="44"/>
      <c r="AL123" s="44"/>
      <c r="AM123" s="44"/>
      <c r="AN123" s="44"/>
      <c r="AO123" s="44"/>
      <c r="AP123" s="44"/>
    </row>
    <row r="124" spans="1:42" ht="15">
      <c r="A124" s="963"/>
      <c r="B124" s="256" t="s">
        <v>1097</v>
      </c>
      <c r="C124" s="787">
        <v>35743.370999999999</v>
      </c>
      <c r="D124" s="787">
        <v>8781.1299999999992</v>
      </c>
      <c r="E124" s="787">
        <v>78904.034</v>
      </c>
      <c r="F124" s="787">
        <v>17336.349999999999</v>
      </c>
      <c r="G124" s="787">
        <v>90526.115000000005</v>
      </c>
      <c r="H124" s="787">
        <v>207245.663</v>
      </c>
      <c r="I124" s="787">
        <v>969919.60499999998</v>
      </c>
      <c r="J124" s="787">
        <v>84107.148000000001</v>
      </c>
      <c r="K124" s="787">
        <v>122995.955</v>
      </c>
      <c r="L124" s="787">
        <v>35772.228999999999</v>
      </c>
      <c r="M124" s="787">
        <v>117030.864</v>
      </c>
      <c r="N124" s="787">
        <v>49190.91</v>
      </c>
      <c r="O124" s="787">
        <v>25873.687000000002</v>
      </c>
      <c r="P124" s="787">
        <v>19374.562999999998</v>
      </c>
      <c r="Q124" s="787">
        <v>1694.106</v>
      </c>
      <c r="R124" s="787">
        <v>5571.2640000000001</v>
      </c>
      <c r="S124" s="787">
        <v>2947.6619999999998</v>
      </c>
      <c r="T124" s="788">
        <v>1873014.656</v>
      </c>
      <c r="U124" s="41"/>
      <c r="V124" s="254"/>
      <c r="W124" s="44"/>
      <c r="X124" s="44"/>
      <c r="Y124" s="44"/>
      <c r="Z124" s="44"/>
      <c r="AA124" s="44"/>
      <c r="AB124" s="44"/>
      <c r="AC124" s="44"/>
      <c r="AD124" s="44"/>
      <c r="AE124" s="44"/>
      <c r="AF124" s="44"/>
      <c r="AG124" s="44"/>
      <c r="AH124" s="44"/>
      <c r="AI124" s="44"/>
      <c r="AJ124" s="44"/>
      <c r="AK124" s="44"/>
      <c r="AL124" s="44"/>
      <c r="AM124" s="44"/>
      <c r="AN124" s="44"/>
      <c r="AO124" s="44"/>
      <c r="AP124" s="44"/>
    </row>
    <row r="125" spans="1:42" ht="15">
      <c r="A125" s="963"/>
      <c r="B125" s="256" t="s">
        <v>1098</v>
      </c>
      <c r="C125" s="787">
        <v>0</v>
      </c>
      <c r="D125" s="787">
        <v>376.11099999999999</v>
      </c>
      <c r="E125" s="787">
        <v>302.99799999999999</v>
      </c>
      <c r="F125" s="787">
        <v>286.065</v>
      </c>
      <c r="G125" s="787">
        <v>454.50099999999998</v>
      </c>
      <c r="H125" s="787">
        <v>236.89</v>
      </c>
      <c r="I125" s="787">
        <v>2097.8420000000001</v>
      </c>
      <c r="J125" s="787">
        <v>958.72</v>
      </c>
      <c r="K125" s="787">
        <v>0</v>
      </c>
      <c r="L125" s="787">
        <v>80.55</v>
      </c>
      <c r="M125" s="787">
        <v>517.51599999999996</v>
      </c>
      <c r="N125" s="787">
        <v>0</v>
      </c>
      <c r="O125" s="787">
        <v>0</v>
      </c>
      <c r="P125" s="787">
        <v>0</v>
      </c>
      <c r="Q125" s="787">
        <v>0</v>
      </c>
      <c r="R125" s="787">
        <v>0</v>
      </c>
      <c r="S125" s="787">
        <v>454.50099999999998</v>
      </c>
      <c r="T125" s="788">
        <v>5765.6940000000004</v>
      </c>
      <c r="U125" s="41"/>
      <c r="V125" s="254"/>
      <c r="W125" s="44"/>
      <c r="X125" s="44"/>
      <c r="Y125" s="44"/>
      <c r="Z125" s="44"/>
      <c r="AA125" s="44"/>
      <c r="AB125" s="44"/>
      <c r="AC125" s="44"/>
      <c r="AD125" s="44"/>
      <c r="AE125" s="44"/>
      <c r="AF125" s="44"/>
      <c r="AG125" s="44"/>
      <c r="AH125" s="44"/>
      <c r="AI125" s="44"/>
      <c r="AJ125" s="44"/>
      <c r="AK125" s="44"/>
      <c r="AL125" s="44"/>
      <c r="AM125" s="44"/>
      <c r="AN125" s="44"/>
      <c r="AO125" s="44"/>
      <c r="AP125" s="44"/>
    </row>
    <row r="126" spans="1:42" ht="15">
      <c r="A126" s="963"/>
      <c r="B126" s="256" t="s">
        <v>1099</v>
      </c>
      <c r="C126" s="787">
        <v>0</v>
      </c>
      <c r="D126" s="787">
        <v>0</v>
      </c>
      <c r="E126" s="787">
        <v>0</v>
      </c>
      <c r="F126" s="787">
        <v>0</v>
      </c>
      <c r="G126" s="787">
        <v>0</v>
      </c>
      <c r="H126" s="787">
        <v>0</v>
      </c>
      <c r="I126" s="787">
        <v>0</v>
      </c>
      <c r="J126" s="787">
        <v>0</v>
      </c>
      <c r="K126" s="787">
        <v>0</v>
      </c>
      <c r="L126" s="787">
        <v>0</v>
      </c>
      <c r="M126" s="787">
        <v>0</v>
      </c>
      <c r="N126" s="787">
        <v>0</v>
      </c>
      <c r="O126" s="787">
        <v>0</v>
      </c>
      <c r="P126" s="787">
        <v>0</v>
      </c>
      <c r="Q126" s="787">
        <v>0</v>
      </c>
      <c r="R126" s="787">
        <v>0</v>
      </c>
      <c r="S126" s="787">
        <v>0</v>
      </c>
      <c r="T126" s="788">
        <v>0</v>
      </c>
      <c r="U126" s="41"/>
      <c r="V126" s="254"/>
      <c r="W126" s="44"/>
      <c r="X126" s="44"/>
      <c r="Y126" s="44"/>
      <c r="Z126" s="44"/>
      <c r="AA126" s="44"/>
      <c r="AB126" s="44"/>
      <c r="AC126" s="44"/>
      <c r="AD126" s="44"/>
      <c r="AE126" s="44"/>
      <c r="AF126" s="44"/>
      <c r="AG126" s="44"/>
      <c r="AH126" s="44"/>
      <c r="AI126" s="44"/>
      <c r="AJ126" s="44"/>
      <c r="AK126" s="44"/>
      <c r="AL126" s="44"/>
      <c r="AM126" s="44"/>
      <c r="AN126" s="44"/>
      <c r="AO126" s="44"/>
      <c r="AP126" s="44"/>
    </row>
    <row r="127" spans="1:42" ht="15">
      <c r="A127" s="963"/>
      <c r="B127" s="256" t="s">
        <v>1100</v>
      </c>
      <c r="C127" s="787">
        <v>0</v>
      </c>
      <c r="D127" s="787">
        <v>0</v>
      </c>
      <c r="E127" s="787">
        <v>0</v>
      </c>
      <c r="F127" s="787">
        <v>0</v>
      </c>
      <c r="G127" s="787">
        <v>0</v>
      </c>
      <c r="H127" s="787">
        <v>0</v>
      </c>
      <c r="I127" s="787">
        <v>0</v>
      </c>
      <c r="J127" s="787">
        <v>0</v>
      </c>
      <c r="K127" s="787">
        <v>0</v>
      </c>
      <c r="L127" s="787">
        <v>0</v>
      </c>
      <c r="M127" s="787">
        <v>0</v>
      </c>
      <c r="N127" s="787">
        <v>0</v>
      </c>
      <c r="O127" s="787">
        <v>0</v>
      </c>
      <c r="P127" s="787">
        <v>0</v>
      </c>
      <c r="Q127" s="787">
        <v>0</v>
      </c>
      <c r="R127" s="787">
        <v>0</v>
      </c>
      <c r="S127" s="787">
        <v>0</v>
      </c>
      <c r="T127" s="787">
        <v>0</v>
      </c>
      <c r="U127" s="41"/>
      <c r="V127" s="254"/>
      <c r="W127" s="44"/>
      <c r="X127" s="44"/>
      <c r="Y127" s="44"/>
      <c r="Z127" s="44"/>
      <c r="AA127" s="44"/>
      <c r="AB127" s="44"/>
      <c r="AC127" s="44"/>
      <c r="AD127" s="44"/>
      <c r="AE127" s="44"/>
      <c r="AF127" s="44"/>
      <c r="AG127" s="44"/>
      <c r="AH127" s="44"/>
      <c r="AI127" s="44"/>
      <c r="AJ127" s="44"/>
      <c r="AK127" s="44"/>
      <c r="AL127" s="44"/>
      <c r="AM127" s="44"/>
      <c r="AN127" s="44"/>
      <c r="AO127" s="44"/>
      <c r="AP127" s="44"/>
    </row>
    <row r="128" spans="1:42" ht="15">
      <c r="A128" s="963"/>
      <c r="B128" s="256" t="s">
        <v>1101</v>
      </c>
      <c r="C128" s="787">
        <v>15851.823</v>
      </c>
      <c r="D128" s="787">
        <v>30246.417000000001</v>
      </c>
      <c r="E128" s="787">
        <v>53852.159</v>
      </c>
      <c r="F128" s="787">
        <v>5114.1809999999996</v>
      </c>
      <c r="G128" s="787">
        <v>29118.477999999999</v>
      </c>
      <c r="H128" s="787">
        <v>236195.63099999999</v>
      </c>
      <c r="I128" s="787">
        <v>527885.245</v>
      </c>
      <c r="J128" s="787">
        <v>38355.718000000001</v>
      </c>
      <c r="K128" s="787">
        <v>56721.122000000003</v>
      </c>
      <c r="L128" s="787">
        <v>13098.203</v>
      </c>
      <c r="M128" s="787">
        <v>51501.01</v>
      </c>
      <c r="N128" s="787">
        <v>10415.24</v>
      </c>
      <c r="O128" s="787">
        <v>21415.022000000001</v>
      </c>
      <c r="P128" s="787">
        <v>5411.8720000000003</v>
      </c>
      <c r="Q128" s="787">
        <v>304</v>
      </c>
      <c r="R128" s="787">
        <v>4941.4250000000002</v>
      </c>
      <c r="S128" s="787">
        <v>582.04600000000005</v>
      </c>
      <c r="T128" s="788">
        <v>1101009.5919999999</v>
      </c>
      <c r="U128" s="41"/>
      <c r="V128" s="254"/>
      <c r="W128" s="44"/>
      <c r="X128" s="44"/>
      <c r="Y128" s="44"/>
      <c r="Z128" s="44"/>
      <c r="AA128" s="44"/>
      <c r="AB128" s="44"/>
      <c r="AC128" s="44"/>
      <c r="AD128" s="44"/>
      <c r="AE128" s="44"/>
      <c r="AF128" s="44"/>
      <c r="AG128" s="44"/>
      <c r="AH128" s="44"/>
      <c r="AI128" s="44"/>
      <c r="AJ128" s="44"/>
      <c r="AK128" s="44"/>
      <c r="AL128" s="44"/>
      <c r="AM128" s="44"/>
      <c r="AN128" s="44"/>
      <c r="AO128" s="44"/>
      <c r="AP128" s="44"/>
    </row>
    <row r="129" spans="1:42" ht="6" customHeight="1">
      <c r="A129" s="963"/>
      <c r="B129" s="256"/>
      <c r="C129" s="787"/>
      <c r="D129" s="787"/>
      <c r="E129" s="787"/>
      <c r="F129" s="787"/>
      <c r="G129" s="787"/>
      <c r="H129" s="787"/>
      <c r="I129" s="787"/>
      <c r="J129" s="787"/>
      <c r="K129" s="787"/>
      <c r="L129" s="787"/>
      <c r="M129" s="787"/>
      <c r="N129" s="787"/>
      <c r="O129" s="787"/>
      <c r="P129" s="787"/>
      <c r="Q129" s="787"/>
      <c r="R129" s="787"/>
      <c r="S129" s="787"/>
      <c r="T129" s="788"/>
      <c r="U129" s="41"/>
      <c r="V129" s="254"/>
      <c r="W129" s="44"/>
      <c r="X129" s="44"/>
      <c r="Y129" s="44"/>
      <c r="Z129" s="44"/>
      <c r="AA129" s="44"/>
      <c r="AB129" s="44"/>
      <c r="AC129" s="44"/>
      <c r="AD129" s="44"/>
      <c r="AE129" s="44"/>
      <c r="AF129" s="44"/>
      <c r="AG129" s="44"/>
      <c r="AH129" s="44"/>
      <c r="AI129" s="44"/>
      <c r="AJ129" s="44"/>
      <c r="AK129" s="44"/>
      <c r="AL129" s="44"/>
      <c r="AM129" s="44"/>
      <c r="AN129" s="44"/>
      <c r="AO129" s="44"/>
      <c r="AP129" s="44"/>
    </row>
    <row r="130" spans="1:42" ht="15">
      <c r="A130" s="963"/>
      <c r="B130" s="251" t="s">
        <v>1102</v>
      </c>
      <c r="C130" s="786">
        <v>4191.04</v>
      </c>
      <c r="D130" s="786">
        <v>3732.06</v>
      </c>
      <c r="E130" s="786">
        <v>22389.18</v>
      </c>
      <c r="F130" s="786">
        <v>4042.18</v>
      </c>
      <c r="G130" s="786">
        <v>11694.93</v>
      </c>
      <c r="H130" s="786">
        <v>79510.100000000006</v>
      </c>
      <c r="I130" s="786">
        <v>1476203.56</v>
      </c>
      <c r="J130" s="786">
        <v>24614.27</v>
      </c>
      <c r="K130" s="786">
        <v>29445.15</v>
      </c>
      <c r="L130" s="786">
        <v>6727.69</v>
      </c>
      <c r="M130" s="786">
        <v>54793.919999999998</v>
      </c>
      <c r="N130" s="786">
        <v>17681.509999999998</v>
      </c>
      <c r="O130" s="786">
        <v>13391</v>
      </c>
      <c r="P130" s="786">
        <v>6679.09</v>
      </c>
      <c r="Q130" s="786">
        <v>722.04</v>
      </c>
      <c r="R130" s="786">
        <v>2126.23</v>
      </c>
      <c r="S130" s="786">
        <v>481.31</v>
      </c>
      <c r="T130" s="790">
        <v>1758425.26</v>
      </c>
      <c r="U130" s="327"/>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row>
    <row r="131" spans="1:42" ht="15">
      <c r="A131" s="963"/>
      <c r="B131" s="256" t="s">
        <v>1103</v>
      </c>
      <c r="C131" s="787">
        <v>3556.58</v>
      </c>
      <c r="D131" s="787">
        <v>2482.7800000000002</v>
      </c>
      <c r="E131" s="787">
        <v>14994.19</v>
      </c>
      <c r="F131" s="787">
        <v>2897.73</v>
      </c>
      <c r="G131" s="787">
        <v>5246.24</v>
      </c>
      <c r="H131" s="787">
        <v>48267.63</v>
      </c>
      <c r="I131" s="787">
        <v>192890.58</v>
      </c>
      <c r="J131" s="787">
        <v>13534.78</v>
      </c>
      <c r="K131" s="787">
        <v>13662.41</v>
      </c>
      <c r="L131" s="787">
        <v>4799</v>
      </c>
      <c r="M131" s="787">
        <v>28565.06</v>
      </c>
      <c r="N131" s="787">
        <v>10483.209999999999</v>
      </c>
      <c r="O131" s="787">
        <v>9187.3700000000008</v>
      </c>
      <c r="P131" s="787">
        <v>4369.99</v>
      </c>
      <c r="Q131" s="787">
        <v>594.04</v>
      </c>
      <c r="R131" s="787">
        <v>1579.82</v>
      </c>
      <c r="S131" s="787">
        <v>358.56</v>
      </c>
      <c r="T131" s="788">
        <v>357469.97</v>
      </c>
      <c r="U131" s="41"/>
      <c r="V131" s="254"/>
      <c r="W131" s="44"/>
      <c r="X131" s="44"/>
      <c r="Y131" s="44"/>
      <c r="Z131" s="44"/>
      <c r="AA131" s="44"/>
      <c r="AB131" s="44"/>
      <c r="AC131" s="44"/>
      <c r="AD131" s="44"/>
      <c r="AE131" s="44"/>
      <c r="AF131" s="44"/>
      <c r="AG131" s="44"/>
      <c r="AH131" s="44"/>
      <c r="AI131" s="44"/>
      <c r="AJ131" s="44"/>
      <c r="AK131" s="44"/>
      <c r="AL131" s="44"/>
      <c r="AM131" s="44"/>
      <c r="AN131" s="44"/>
      <c r="AO131" s="44"/>
      <c r="AP131" s="44"/>
    </row>
    <row r="132" spans="1:42" ht="15">
      <c r="A132" s="963"/>
      <c r="B132" s="256" t="s">
        <v>1104</v>
      </c>
      <c r="C132" s="787">
        <v>279.61</v>
      </c>
      <c r="D132" s="787">
        <v>553.08000000000004</v>
      </c>
      <c r="E132" s="787">
        <v>4861.3500000000004</v>
      </c>
      <c r="F132" s="787">
        <v>994.8</v>
      </c>
      <c r="G132" s="787">
        <v>2033.06</v>
      </c>
      <c r="H132" s="787">
        <v>24236.19</v>
      </c>
      <c r="I132" s="787">
        <v>210522.41</v>
      </c>
      <c r="J132" s="787">
        <v>6276.64</v>
      </c>
      <c r="K132" s="787">
        <v>10877.94</v>
      </c>
      <c r="L132" s="787">
        <v>1661.75</v>
      </c>
      <c r="M132" s="787">
        <v>14013.47</v>
      </c>
      <c r="N132" s="787">
        <v>6855.61</v>
      </c>
      <c r="O132" s="787">
        <v>3013.74</v>
      </c>
      <c r="P132" s="787">
        <v>1390.2</v>
      </c>
      <c r="Q132" s="787">
        <v>89.8</v>
      </c>
      <c r="R132" s="787">
        <v>366.74</v>
      </c>
      <c r="S132" s="787">
        <v>115.15</v>
      </c>
      <c r="T132" s="788">
        <v>288141.53999999998</v>
      </c>
      <c r="U132" s="41"/>
      <c r="V132" s="254"/>
      <c r="W132" s="44"/>
      <c r="X132" s="44"/>
      <c r="Y132" s="44"/>
      <c r="Z132" s="44"/>
      <c r="AA132" s="44"/>
      <c r="AB132" s="44"/>
      <c r="AC132" s="44"/>
      <c r="AD132" s="44"/>
      <c r="AE132" s="44"/>
      <c r="AF132" s="44"/>
      <c r="AG132" s="44"/>
      <c r="AH132" s="44"/>
      <c r="AI132" s="44"/>
      <c r="AJ132" s="44"/>
      <c r="AK132" s="44"/>
      <c r="AL132" s="44"/>
      <c r="AM132" s="44"/>
      <c r="AN132" s="44"/>
      <c r="AO132" s="44"/>
      <c r="AP132" s="44"/>
    </row>
    <row r="133" spans="1:42" ht="15">
      <c r="A133" s="963"/>
      <c r="B133" s="256" t="s">
        <v>1105</v>
      </c>
      <c r="C133" s="787">
        <v>0</v>
      </c>
      <c r="D133" s="787">
        <v>0</v>
      </c>
      <c r="E133" s="787">
        <v>16</v>
      </c>
      <c r="F133" s="787">
        <v>0</v>
      </c>
      <c r="G133" s="787">
        <v>2136</v>
      </c>
      <c r="H133" s="787">
        <v>4876.8</v>
      </c>
      <c r="I133" s="787">
        <v>157552.67000000001</v>
      </c>
      <c r="J133" s="787">
        <v>3004</v>
      </c>
      <c r="K133" s="787">
        <v>4128.8</v>
      </c>
      <c r="L133" s="787">
        <v>0</v>
      </c>
      <c r="M133" s="787">
        <v>10682.41</v>
      </c>
      <c r="N133" s="787">
        <v>81.900000000000006</v>
      </c>
      <c r="O133" s="787">
        <v>0</v>
      </c>
      <c r="P133" s="787">
        <v>781.2</v>
      </c>
      <c r="Q133" s="787">
        <v>0</v>
      </c>
      <c r="R133" s="787">
        <v>0</v>
      </c>
      <c r="S133" s="787">
        <v>0</v>
      </c>
      <c r="T133" s="788">
        <v>183259.78</v>
      </c>
      <c r="U133" s="41"/>
      <c r="V133" s="254"/>
      <c r="W133" s="44"/>
      <c r="X133" s="44"/>
      <c r="Y133" s="44"/>
      <c r="Z133" s="44"/>
      <c r="AA133" s="44"/>
      <c r="AB133" s="44"/>
      <c r="AC133" s="44"/>
      <c r="AD133" s="44"/>
      <c r="AE133" s="44"/>
      <c r="AF133" s="44"/>
      <c r="AG133" s="44"/>
      <c r="AH133" s="44"/>
      <c r="AI133" s="44"/>
      <c r="AJ133" s="44"/>
      <c r="AK133" s="44"/>
      <c r="AL133" s="44"/>
      <c r="AM133" s="44"/>
      <c r="AN133" s="44"/>
      <c r="AO133" s="44"/>
      <c r="AP133" s="44"/>
    </row>
    <row r="134" spans="1:42" ht="15">
      <c r="A134" s="963"/>
      <c r="B134" s="256" t="s">
        <v>1285</v>
      </c>
      <c r="C134" s="787">
        <v>0</v>
      </c>
      <c r="D134" s="787">
        <v>0</v>
      </c>
      <c r="E134" s="787">
        <v>0</v>
      </c>
      <c r="F134" s="787">
        <v>0</v>
      </c>
      <c r="G134" s="787">
        <v>1223.7</v>
      </c>
      <c r="H134" s="787">
        <v>0</v>
      </c>
      <c r="I134" s="787">
        <v>901336.59</v>
      </c>
      <c r="J134" s="787">
        <v>0</v>
      </c>
      <c r="K134" s="787">
        <v>0</v>
      </c>
      <c r="L134" s="787">
        <v>25.19</v>
      </c>
      <c r="M134" s="787">
        <v>3.65</v>
      </c>
      <c r="N134" s="787">
        <v>0</v>
      </c>
      <c r="O134" s="787">
        <v>0</v>
      </c>
      <c r="P134" s="787">
        <v>0</v>
      </c>
      <c r="Q134" s="787">
        <v>0</v>
      </c>
      <c r="R134" s="787">
        <v>0</v>
      </c>
      <c r="S134" s="787">
        <v>0</v>
      </c>
      <c r="T134" s="788">
        <v>902589.13</v>
      </c>
      <c r="U134" s="41"/>
      <c r="V134" s="254"/>
      <c r="W134" s="44"/>
      <c r="X134" s="44"/>
      <c r="Y134" s="44"/>
      <c r="Z134" s="44"/>
      <c r="AA134" s="44"/>
      <c r="AB134" s="44"/>
      <c r="AC134" s="44"/>
      <c r="AD134" s="44"/>
      <c r="AE134" s="44"/>
      <c r="AF134" s="44"/>
      <c r="AG134" s="44"/>
      <c r="AH134" s="44"/>
      <c r="AI134" s="44"/>
      <c r="AJ134" s="44"/>
      <c r="AK134" s="44"/>
      <c r="AL134" s="44"/>
      <c r="AM134" s="44"/>
      <c r="AN134" s="44"/>
      <c r="AO134" s="44"/>
      <c r="AP134" s="44"/>
    </row>
    <row r="135" spans="1:42" ht="15">
      <c r="A135" s="963"/>
      <c r="B135" s="256" t="s">
        <v>1107</v>
      </c>
      <c r="C135" s="787">
        <v>305.2</v>
      </c>
      <c r="D135" s="787">
        <v>259.20999999999998</v>
      </c>
      <c r="E135" s="787">
        <v>2179.64</v>
      </c>
      <c r="F135" s="787">
        <v>0</v>
      </c>
      <c r="G135" s="787">
        <v>287.63</v>
      </c>
      <c r="H135" s="787">
        <v>204.32</v>
      </c>
      <c r="I135" s="787">
        <v>8121.92</v>
      </c>
      <c r="J135" s="787">
        <v>1177.05</v>
      </c>
      <c r="K135" s="787">
        <v>0</v>
      </c>
      <c r="L135" s="787">
        <v>0</v>
      </c>
      <c r="M135" s="787">
        <v>51.08</v>
      </c>
      <c r="N135" s="787">
        <v>0</v>
      </c>
      <c r="O135" s="787">
        <v>733.94</v>
      </c>
      <c r="P135" s="787">
        <v>0</v>
      </c>
      <c r="Q135" s="787">
        <v>0</v>
      </c>
      <c r="R135" s="787">
        <v>76.62</v>
      </c>
      <c r="S135" s="787">
        <v>0</v>
      </c>
      <c r="T135" s="788">
        <v>13396.61</v>
      </c>
      <c r="U135" s="41"/>
      <c r="V135" s="254"/>
      <c r="W135" s="44"/>
      <c r="X135" s="44"/>
      <c r="Y135" s="44"/>
      <c r="Z135" s="44"/>
      <c r="AA135" s="44"/>
      <c r="AB135" s="44"/>
      <c r="AC135" s="44"/>
      <c r="AD135" s="44"/>
      <c r="AE135" s="44"/>
      <c r="AF135" s="44"/>
      <c r="AG135" s="44"/>
      <c r="AH135" s="44"/>
      <c r="AI135" s="44"/>
      <c r="AJ135" s="44"/>
      <c r="AK135" s="44"/>
      <c r="AL135" s="44"/>
      <c r="AM135" s="44"/>
      <c r="AN135" s="44"/>
      <c r="AO135" s="44"/>
      <c r="AP135" s="44"/>
    </row>
    <row r="136" spans="1:42" ht="15">
      <c r="A136" s="963"/>
      <c r="B136" s="256" t="s">
        <v>1108</v>
      </c>
      <c r="C136" s="787">
        <v>49.65</v>
      </c>
      <c r="D136" s="787">
        <v>436.99</v>
      </c>
      <c r="E136" s="787">
        <v>338</v>
      </c>
      <c r="F136" s="787">
        <v>149.65</v>
      </c>
      <c r="G136" s="787">
        <v>768.3</v>
      </c>
      <c r="H136" s="787">
        <v>1925.16</v>
      </c>
      <c r="I136" s="787">
        <v>5779.39</v>
      </c>
      <c r="J136" s="787">
        <v>621.79999999999995</v>
      </c>
      <c r="K136" s="787">
        <v>776</v>
      </c>
      <c r="L136" s="787">
        <v>241.75</v>
      </c>
      <c r="M136" s="787">
        <v>1478.25</v>
      </c>
      <c r="N136" s="787">
        <v>260.79000000000002</v>
      </c>
      <c r="O136" s="787">
        <v>455.95</v>
      </c>
      <c r="P136" s="787">
        <v>137.69999999999999</v>
      </c>
      <c r="Q136" s="787">
        <v>38.200000000000003</v>
      </c>
      <c r="R136" s="787">
        <v>103.05</v>
      </c>
      <c r="S136" s="787">
        <v>7.6</v>
      </c>
      <c r="T136" s="788">
        <v>13568.23</v>
      </c>
      <c r="U136" s="41"/>
      <c r="V136" s="254"/>
      <c r="W136" s="44"/>
      <c r="X136" s="44"/>
      <c r="Y136" s="44"/>
      <c r="Z136" s="44"/>
      <c r="AA136" s="44"/>
      <c r="AB136" s="44"/>
      <c r="AC136" s="44"/>
      <c r="AD136" s="44"/>
      <c r="AE136" s="44"/>
      <c r="AF136" s="44"/>
      <c r="AG136" s="44"/>
      <c r="AH136" s="44"/>
      <c r="AI136" s="44"/>
      <c r="AJ136" s="44"/>
      <c r="AK136" s="44"/>
      <c r="AL136" s="44"/>
      <c r="AM136" s="44"/>
      <c r="AN136" s="44"/>
      <c r="AO136" s="44"/>
      <c r="AP136" s="44"/>
    </row>
    <row r="137" spans="1:42" ht="6" customHeight="1">
      <c r="A137" s="963"/>
      <c r="B137" s="256"/>
      <c r="C137" s="787"/>
      <c r="D137" s="787"/>
      <c r="E137" s="787"/>
      <c r="F137" s="787"/>
      <c r="G137" s="787"/>
      <c r="H137" s="787"/>
      <c r="I137" s="787"/>
      <c r="J137" s="787"/>
      <c r="K137" s="787"/>
      <c r="L137" s="787"/>
      <c r="M137" s="787"/>
      <c r="N137" s="787"/>
      <c r="O137" s="787"/>
      <c r="P137" s="787"/>
      <c r="Q137" s="787"/>
      <c r="R137" s="787"/>
      <c r="S137" s="787"/>
      <c r="T137" s="788"/>
      <c r="U137" s="41"/>
      <c r="V137" s="254"/>
      <c r="W137" s="44"/>
      <c r="X137" s="44"/>
      <c r="Y137" s="44"/>
      <c r="Z137" s="44"/>
      <c r="AA137" s="44"/>
      <c r="AB137" s="44"/>
      <c r="AC137" s="44"/>
      <c r="AD137" s="44"/>
      <c r="AE137" s="44"/>
      <c r="AF137" s="44"/>
      <c r="AG137" s="44"/>
      <c r="AH137" s="44"/>
      <c r="AI137" s="44"/>
      <c r="AJ137" s="44"/>
      <c r="AK137" s="44"/>
      <c r="AL137" s="44"/>
      <c r="AM137" s="44"/>
      <c r="AN137" s="44"/>
      <c r="AO137" s="44"/>
      <c r="AP137" s="44"/>
    </row>
    <row r="138" spans="1:42" ht="15">
      <c r="A138" s="963"/>
      <c r="B138" s="251" t="s">
        <v>1109</v>
      </c>
      <c r="C138" s="786">
        <v>367059.97600000002</v>
      </c>
      <c r="D138" s="786">
        <v>483629.04399999999</v>
      </c>
      <c r="E138" s="786">
        <v>1410217.6950000001</v>
      </c>
      <c r="F138" s="786">
        <v>479814.478</v>
      </c>
      <c r="G138" s="786">
        <v>2402862.0860000001</v>
      </c>
      <c r="H138" s="786">
        <v>6517312.8609999996</v>
      </c>
      <c r="I138" s="786">
        <v>38798207.464000002</v>
      </c>
      <c r="J138" s="786">
        <v>2640850.5950000002</v>
      </c>
      <c r="K138" s="786">
        <v>1705376.97</v>
      </c>
      <c r="L138" s="786">
        <v>1297340.73</v>
      </c>
      <c r="M138" s="786">
        <v>3383623.2</v>
      </c>
      <c r="N138" s="786">
        <v>990117.50100000005</v>
      </c>
      <c r="O138" s="786">
        <v>2009916.53</v>
      </c>
      <c r="P138" s="786">
        <v>700117.67</v>
      </c>
      <c r="Q138" s="786">
        <v>31945.05</v>
      </c>
      <c r="R138" s="786">
        <v>406499.99599999998</v>
      </c>
      <c r="S138" s="786">
        <v>53285.599999999999</v>
      </c>
      <c r="T138" s="790">
        <v>63678177.446000002</v>
      </c>
      <c r="U138" s="327"/>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row>
    <row r="139" spans="1:42" ht="15">
      <c r="A139" s="963"/>
      <c r="B139" s="256" t="s">
        <v>1110</v>
      </c>
      <c r="C139" s="787">
        <v>693.49</v>
      </c>
      <c r="D139" s="787">
        <v>907.09</v>
      </c>
      <c r="E139" s="787">
        <v>5094.3500000000004</v>
      </c>
      <c r="F139" s="787">
        <v>71.64</v>
      </c>
      <c r="G139" s="787">
        <v>822.04</v>
      </c>
      <c r="H139" s="787">
        <v>6237.26</v>
      </c>
      <c r="I139" s="787">
        <v>29181.68</v>
      </c>
      <c r="J139" s="787">
        <v>214.92</v>
      </c>
      <c r="K139" s="787">
        <v>3572.78</v>
      </c>
      <c r="L139" s="787">
        <v>2022.73</v>
      </c>
      <c r="M139" s="787">
        <v>9415.82</v>
      </c>
      <c r="N139" s="787">
        <v>71.64</v>
      </c>
      <c r="O139" s="787">
        <v>1122.8800000000001</v>
      </c>
      <c r="P139" s="787">
        <v>71.64</v>
      </c>
      <c r="Q139" s="787">
        <v>0</v>
      </c>
      <c r="R139" s="787">
        <v>319.64999999999998</v>
      </c>
      <c r="S139" s="787">
        <v>0</v>
      </c>
      <c r="T139" s="788">
        <v>59819.61</v>
      </c>
      <c r="U139" s="41"/>
      <c r="V139" s="254"/>
      <c r="W139" s="44"/>
      <c r="X139" s="44"/>
      <c r="Y139" s="44"/>
      <c r="Z139" s="44"/>
      <c r="AA139" s="44"/>
      <c r="AB139" s="44"/>
      <c r="AC139" s="44"/>
      <c r="AD139" s="44"/>
      <c r="AE139" s="44"/>
      <c r="AF139" s="44"/>
      <c r="AG139" s="44"/>
      <c r="AH139" s="44"/>
      <c r="AI139" s="44"/>
      <c r="AJ139" s="44"/>
      <c r="AK139" s="44"/>
      <c r="AL139" s="44"/>
      <c r="AM139" s="44"/>
      <c r="AN139" s="44"/>
      <c r="AO139" s="44"/>
      <c r="AP139" s="44"/>
    </row>
    <row r="140" spans="1:42" ht="15">
      <c r="A140" s="963"/>
      <c r="B140" s="256" t="s">
        <v>1248</v>
      </c>
      <c r="C140" s="787">
        <v>36772.565999999999</v>
      </c>
      <c r="D140" s="787">
        <v>24752.173999999999</v>
      </c>
      <c r="E140" s="787">
        <v>75667.404999999999</v>
      </c>
      <c r="F140" s="787">
        <v>26529.637999999999</v>
      </c>
      <c r="G140" s="787">
        <v>165275.11600000001</v>
      </c>
      <c r="H140" s="787">
        <v>545436.90099999995</v>
      </c>
      <c r="I140" s="787">
        <v>1999057.2439999999</v>
      </c>
      <c r="J140" s="787">
        <v>111750.52499999999</v>
      </c>
      <c r="K140" s="787">
        <v>263384.84000000003</v>
      </c>
      <c r="L140" s="787">
        <v>123920.87</v>
      </c>
      <c r="M140" s="787">
        <v>413551.42</v>
      </c>
      <c r="N140" s="787">
        <v>42823.970999999998</v>
      </c>
      <c r="O140" s="787">
        <v>125164.3</v>
      </c>
      <c r="P140" s="787">
        <v>73623.16</v>
      </c>
      <c r="Q140" s="787">
        <v>7522.49</v>
      </c>
      <c r="R140" s="787">
        <v>39483.805999999997</v>
      </c>
      <c r="S140" s="787">
        <v>0</v>
      </c>
      <c r="T140" s="788">
        <v>4074716.426</v>
      </c>
      <c r="U140" s="41"/>
      <c r="V140" s="254"/>
      <c r="W140" s="44"/>
      <c r="X140" s="44"/>
      <c r="Y140" s="44"/>
      <c r="Z140" s="44"/>
      <c r="AA140" s="44"/>
      <c r="AB140" s="44"/>
      <c r="AC140" s="44"/>
      <c r="AD140" s="44"/>
      <c r="AE140" s="44"/>
      <c r="AF140" s="44"/>
      <c r="AG140" s="44"/>
      <c r="AH140" s="44"/>
      <c r="AI140" s="44"/>
      <c r="AJ140" s="44"/>
      <c r="AK140" s="44"/>
      <c r="AL140" s="44"/>
      <c r="AM140" s="44"/>
      <c r="AN140" s="44"/>
      <c r="AO140" s="44"/>
      <c r="AP140" s="44"/>
    </row>
    <row r="141" spans="1:42" ht="15">
      <c r="A141" s="963"/>
      <c r="B141" s="256" t="s">
        <v>1249</v>
      </c>
      <c r="C141" s="787">
        <v>0</v>
      </c>
      <c r="D141" s="787">
        <v>0</v>
      </c>
      <c r="E141" s="787">
        <v>0</v>
      </c>
      <c r="F141" s="787">
        <v>9.58</v>
      </c>
      <c r="G141" s="787">
        <v>0</v>
      </c>
      <c r="H141" s="787">
        <v>0</v>
      </c>
      <c r="I141" s="787">
        <v>0</v>
      </c>
      <c r="J141" s="787">
        <v>0</v>
      </c>
      <c r="K141" s="787">
        <v>0</v>
      </c>
      <c r="L141" s="787">
        <v>0</v>
      </c>
      <c r="M141" s="787">
        <v>0</v>
      </c>
      <c r="N141" s="787">
        <v>0</v>
      </c>
      <c r="O141" s="787">
        <v>0</v>
      </c>
      <c r="P141" s="787">
        <v>0</v>
      </c>
      <c r="Q141" s="787">
        <v>0</v>
      </c>
      <c r="R141" s="787">
        <v>0</v>
      </c>
      <c r="S141" s="787">
        <v>0</v>
      </c>
      <c r="T141" s="788">
        <v>9.58</v>
      </c>
      <c r="U141" s="41"/>
      <c r="V141" s="254"/>
      <c r="W141" s="44"/>
      <c r="X141" s="44"/>
      <c r="Y141" s="44"/>
      <c r="Z141" s="44"/>
      <c r="AA141" s="44"/>
      <c r="AB141" s="44"/>
      <c r="AC141" s="44"/>
      <c r="AD141" s="44"/>
      <c r="AE141" s="44"/>
      <c r="AF141" s="44"/>
      <c r="AG141" s="44"/>
      <c r="AH141" s="44"/>
      <c r="AI141" s="44"/>
      <c r="AJ141" s="44"/>
      <c r="AK141" s="44"/>
      <c r="AL141" s="44"/>
      <c r="AM141" s="44"/>
      <c r="AN141" s="44"/>
      <c r="AO141" s="44"/>
      <c r="AP141" s="44"/>
    </row>
    <row r="142" spans="1:42" ht="15">
      <c r="A142" s="963"/>
      <c r="B142" s="256" t="s">
        <v>1113</v>
      </c>
      <c r="C142" s="787">
        <v>0</v>
      </c>
      <c r="D142" s="787">
        <v>13.95</v>
      </c>
      <c r="E142" s="787">
        <v>36.25</v>
      </c>
      <c r="F142" s="787">
        <v>0</v>
      </c>
      <c r="G142" s="787">
        <v>0</v>
      </c>
      <c r="H142" s="787">
        <v>21.7</v>
      </c>
      <c r="I142" s="787">
        <v>51.55</v>
      </c>
      <c r="J142" s="787">
        <v>0</v>
      </c>
      <c r="K142" s="787">
        <v>0</v>
      </c>
      <c r="L142" s="787">
        <v>0</v>
      </c>
      <c r="M142" s="787">
        <v>0</v>
      </c>
      <c r="N142" s="787">
        <v>0</v>
      </c>
      <c r="O142" s="787">
        <v>9.3000000000000007</v>
      </c>
      <c r="P142" s="787">
        <v>0</v>
      </c>
      <c r="Q142" s="787">
        <v>0</v>
      </c>
      <c r="R142" s="787">
        <v>0</v>
      </c>
      <c r="S142" s="787">
        <v>0</v>
      </c>
      <c r="T142" s="788">
        <v>132.75</v>
      </c>
      <c r="U142" s="41"/>
      <c r="V142" s="254"/>
      <c r="W142" s="44"/>
      <c r="X142" s="44"/>
      <c r="Y142" s="44"/>
      <c r="Z142" s="44"/>
      <c r="AA142" s="44"/>
      <c r="AB142" s="44"/>
      <c r="AC142" s="44"/>
      <c r="AD142" s="44"/>
      <c r="AE142" s="44"/>
      <c r="AF142" s="44"/>
      <c r="AG142" s="44"/>
      <c r="AH142" s="44"/>
      <c r="AI142" s="44"/>
      <c r="AJ142" s="44"/>
      <c r="AK142" s="44"/>
      <c r="AL142" s="44"/>
      <c r="AM142" s="44"/>
      <c r="AN142" s="44"/>
      <c r="AO142" s="44"/>
      <c r="AP142" s="44"/>
    </row>
    <row r="143" spans="1:42" ht="15">
      <c r="A143" s="963"/>
      <c r="B143" s="256" t="s">
        <v>1286</v>
      </c>
      <c r="C143" s="787">
        <v>0</v>
      </c>
      <c r="D143" s="787">
        <v>0</v>
      </c>
      <c r="E143" s="787">
        <v>0</v>
      </c>
      <c r="F143" s="787">
        <v>0</v>
      </c>
      <c r="G143" s="787">
        <v>0</v>
      </c>
      <c r="H143" s="787">
        <v>0</v>
      </c>
      <c r="I143" s="787">
        <v>0</v>
      </c>
      <c r="J143" s="787">
        <v>0</v>
      </c>
      <c r="K143" s="787">
        <v>0</v>
      </c>
      <c r="L143" s="787">
        <v>0</v>
      </c>
      <c r="M143" s="787">
        <v>0</v>
      </c>
      <c r="N143" s="787">
        <v>0</v>
      </c>
      <c r="O143" s="787">
        <v>0</v>
      </c>
      <c r="P143" s="787">
        <v>0</v>
      </c>
      <c r="Q143" s="787">
        <v>0</v>
      </c>
      <c r="R143" s="787">
        <v>0</v>
      </c>
      <c r="S143" s="787">
        <v>0</v>
      </c>
      <c r="T143" s="788">
        <v>0</v>
      </c>
      <c r="U143" s="41"/>
      <c r="V143" s="254"/>
      <c r="W143" s="44"/>
      <c r="X143" s="44"/>
      <c r="Y143" s="44"/>
      <c r="Z143" s="44"/>
      <c r="AA143" s="44"/>
      <c r="AB143" s="44"/>
      <c r="AC143" s="44"/>
      <c r="AD143" s="44"/>
      <c r="AE143" s="44"/>
      <c r="AF143" s="44"/>
      <c r="AG143" s="44"/>
      <c r="AH143" s="44"/>
      <c r="AI143" s="44"/>
      <c r="AJ143" s="44"/>
      <c r="AK143" s="44"/>
      <c r="AL143" s="44"/>
      <c r="AM143" s="44"/>
      <c r="AN143" s="44"/>
      <c r="AO143" s="44"/>
      <c r="AP143" s="44"/>
    </row>
    <row r="144" spans="1:42" ht="15">
      <c r="A144" s="963"/>
      <c r="B144" s="256" t="s">
        <v>1115</v>
      </c>
      <c r="C144" s="787">
        <v>326579.09999999998</v>
      </c>
      <c r="D144" s="787">
        <v>436121.96</v>
      </c>
      <c r="E144" s="787">
        <v>1108814.03</v>
      </c>
      <c r="F144" s="787">
        <v>442445.64</v>
      </c>
      <c r="G144" s="787">
        <v>2219510.2400000002</v>
      </c>
      <c r="H144" s="787">
        <v>5808276.1200000001</v>
      </c>
      <c r="I144" s="787">
        <v>20245347.300000001</v>
      </c>
      <c r="J144" s="787">
        <v>2503389.31</v>
      </c>
      <c r="K144" s="787">
        <v>1376372.92</v>
      </c>
      <c r="L144" s="787">
        <v>1134562.31</v>
      </c>
      <c r="M144" s="787">
        <v>2739127.2</v>
      </c>
      <c r="N144" s="787">
        <v>882720.81</v>
      </c>
      <c r="O144" s="787">
        <v>1869100.79</v>
      </c>
      <c r="P144" s="787">
        <v>621430.62</v>
      </c>
      <c r="Q144" s="787">
        <v>22613.78</v>
      </c>
      <c r="R144" s="787">
        <v>363140.86</v>
      </c>
      <c r="S144" s="787">
        <v>52845.04</v>
      </c>
      <c r="T144" s="788">
        <v>42152398.030000001</v>
      </c>
      <c r="U144" s="41"/>
      <c r="V144" s="254"/>
      <c r="W144" s="44"/>
      <c r="X144" s="44"/>
      <c r="Y144" s="44"/>
      <c r="Z144" s="44"/>
      <c r="AA144" s="44"/>
      <c r="AB144" s="44"/>
      <c r="AC144" s="44"/>
      <c r="AD144" s="44"/>
      <c r="AE144" s="44"/>
      <c r="AF144" s="44"/>
      <c r="AG144" s="44"/>
      <c r="AH144" s="44"/>
      <c r="AI144" s="44"/>
      <c r="AJ144" s="44"/>
      <c r="AK144" s="44"/>
      <c r="AL144" s="44"/>
      <c r="AM144" s="44"/>
      <c r="AN144" s="44"/>
      <c r="AO144" s="44"/>
      <c r="AP144" s="44"/>
    </row>
    <row r="145" spans="1:42" ht="15">
      <c r="A145" s="963"/>
      <c r="B145" s="256" t="s">
        <v>1117</v>
      </c>
      <c r="C145" s="787">
        <v>3014.82</v>
      </c>
      <c r="D145" s="787">
        <v>21833.87</v>
      </c>
      <c r="E145" s="787">
        <v>16643.439999999999</v>
      </c>
      <c r="F145" s="787">
        <v>4992.17</v>
      </c>
      <c r="G145" s="787">
        <v>14377.65</v>
      </c>
      <c r="H145" s="787">
        <v>52035.66</v>
      </c>
      <c r="I145" s="787">
        <v>705466.04</v>
      </c>
      <c r="J145" s="787">
        <v>25495.84</v>
      </c>
      <c r="K145" s="787">
        <v>20564.87</v>
      </c>
      <c r="L145" s="787">
        <v>36834.82</v>
      </c>
      <c r="M145" s="787">
        <v>38294.36</v>
      </c>
      <c r="N145" s="787">
        <v>5164.3999999999996</v>
      </c>
      <c r="O145" s="787">
        <v>14519.26</v>
      </c>
      <c r="P145" s="787">
        <v>4992.25</v>
      </c>
      <c r="Q145" s="787">
        <v>1808.78</v>
      </c>
      <c r="R145" s="787">
        <v>3555.68</v>
      </c>
      <c r="S145" s="787">
        <v>440.56</v>
      </c>
      <c r="T145" s="788">
        <v>970034.47</v>
      </c>
      <c r="U145" s="41"/>
      <c r="V145" s="254"/>
      <c r="W145" s="44"/>
      <c r="X145" s="44"/>
      <c r="Y145" s="44"/>
      <c r="Z145" s="44"/>
      <c r="AA145" s="44"/>
      <c r="AB145" s="44"/>
      <c r="AC145" s="44"/>
      <c r="AD145" s="44"/>
      <c r="AE145" s="44"/>
      <c r="AF145" s="44"/>
      <c r="AG145" s="44"/>
      <c r="AH145" s="44"/>
      <c r="AI145" s="44"/>
      <c r="AJ145" s="44"/>
      <c r="AK145" s="44"/>
      <c r="AL145" s="44"/>
      <c r="AM145" s="44"/>
      <c r="AN145" s="44"/>
      <c r="AO145" s="44"/>
      <c r="AP145" s="44"/>
    </row>
    <row r="146" spans="1:42" ht="15">
      <c r="A146" s="963"/>
      <c r="B146" s="256" t="s">
        <v>1116</v>
      </c>
      <c r="C146" s="787">
        <v>0</v>
      </c>
      <c r="D146" s="787">
        <v>0</v>
      </c>
      <c r="E146" s="787">
        <v>203962.22</v>
      </c>
      <c r="F146" s="787">
        <v>5765.81</v>
      </c>
      <c r="G146" s="787">
        <v>2877.04</v>
      </c>
      <c r="H146" s="787">
        <v>105305.22</v>
      </c>
      <c r="I146" s="787">
        <v>15819103.65</v>
      </c>
      <c r="J146" s="787">
        <v>0</v>
      </c>
      <c r="K146" s="787">
        <v>41481.56</v>
      </c>
      <c r="L146" s="787">
        <v>0</v>
      </c>
      <c r="M146" s="787">
        <v>183234.4</v>
      </c>
      <c r="N146" s="787">
        <v>59336.68</v>
      </c>
      <c r="O146" s="787">
        <v>0</v>
      </c>
      <c r="P146" s="787">
        <v>0</v>
      </c>
      <c r="Q146" s="787">
        <v>0</v>
      </c>
      <c r="R146" s="787">
        <v>0</v>
      </c>
      <c r="S146" s="787">
        <v>0</v>
      </c>
      <c r="T146" s="788">
        <v>16421066.58</v>
      </c>
      <c r="U146" s="41"/>
      <c r="V146" s="254"/>
      <c r="W146" s="44"/>
      <c r="X146" s="44"/>
      <c r="Y146" s="44"/>
      <c r="Z146" s="44"/>
      <c r="AA146" s="44"/>
      <c r="AB146" s="44"/>
      <c r="AC146" s="44"/>
      <c r="AD146" s="44"/>
      <c r="AE146" s="44"/>
      <c r="AF146" s="44"/>
      <c r="AG146" s="44"/>
      <c r="AH146" s="44"/>
      <c r="AI146" s="44"/>
      <c r="AJ146" s="44"/>
      <c r="AK146" s="44"/>
      <c r="AL146" s="44"/>
      <c r="AM146" s="44"/>
      <c r="AN146" s="44"/>
      <c r="AO146" s="44"/>
      <c r="AP146" s="44"/>
    </row>
    <row r="147" spans="1:42" ht="5.25" customHeight="1">
      <c r="A147" s="456"/>
      <c r="B147" s="373"/>
      <c r="C147" s="789"/>
      <c r="D147" s="789"/>
      <c r="E147" s="789"/>
      <c r="F147" s="789"/>
      <c r="G147" s="789"/>
      <c r="H147" s="789"/>
      <c r="I147" s="789"/>
      <c r="J147" s="789"/>
      <c r="K147" s="789"/>
      <c r="L147" s="789"/>
      <c r="M147" s="789"/>
      <c r="N147" s="789"/>
      <c r="O147" s="789"/>
      <c r="P147" s="789"/>
      <c r="Q147" s="789"/>
      <c r="R147" s="789"/>
      <c r="S147" s="789"/>
      <c r="T147" s="789"/>
      <c r="U147" s="44"/>
      <c r="V147" s="254"/>
      <c r="W147" s="44"/>
      <c r="X147" s="44"/>
      <c r="Y147" s="44"/>
      <c r="Z147" s="44"/>
      <c r="AA147" s="44"/>
      <c r="AB147" s="44"/>
      <c r="AC147" s="44"/>
      <c r="AD147" s="44"/>
      <c r="AE147" s="44"/>
      <c r="AF147" s="44"/>
      <c r="AG147" s="44"/>
      <c r="AH147" s="44"/>
      <c r="AI147" s="44"/>
      <c r="AJ147" s="44"/>
      <c r="AK147" s="44"/>
      <c r="AL147" s="44"/>
      <c r="AM147" s="44"/>
      <c r="AN147" s="44"/>
      <c r="AO147" s="44"/>
      <c r="AP147" s="44"/>
    </row>
    <row r="148" spans="1:42" ht="15">
      <c r="A148" s="439"/>
      <c r="B148" s="295" t="s">
        <v>26</v>
      </c>
      <c r="C148" s="790">
        <v>2118382.4700000002</v>
      </c>
      <c r="D148" s="790">
        <v>3109182.7429999998</v>
      </c>
      <c r="E148" s="790">
        <v>7535050.2589999996</v>
      </c>
      <c r="F148" s="790">
        <v>2591426.4530000002</v>
      </c>
      <c r="G148" s="790">
        <v>10797997.107999999</v>
      </c>
      <c r="H148" s="790">
        <v>29703096.963</v>
      </c>
      <c r="I148" s="790">
        <v>156466661.40700001</v>
      </c>
      <c r="J148" s="790">
        <v>12821419.659</v>
      </c>
      <c r="K148" s="790">
        <v>10128655.256999999</v>
      </c>
      <c r="L148" s="790">
        <v>4923343.6710000001</v>
      </c>
      <c r="M148" s="790">
        <v>18119315.088</v>
      </c>
      <c r="N148" s="790">
        <v>6408887.7079999996</v>
      </c>
      <c r="O148" s="790">
        <v>8941515.1319999993</v>
      </c>
      <c r="P148" s="790">
        <v>3422147.7829999998</v>
      </c>
      <c r="Q148" s="790">
        <v>334416.49599999998</v>
      </c>
      <c r="R148" s="790">
        <v>1761367.895</v>
      </c>
      <c r="S148" s="790">
        <v>680370.13300000003</v>
      </c>
      <c r="T148" s="790">
        <v>279863236.22500002</v>
      </c>
      <c r="U148" s="4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row>
    <row r="149" spans="1:42">
      <c r="V149" s="44"/>
      <c r="W149" s="41"/>
      <c r="X149" s="41"/>
      <c r="Y149" s="41"/>
      <c r="Z149" s="41"/>
      <c r="AA149" s="41"/>
      <c r="AB149" s="41"/>
      <c r="AC149" s="41"/>
      <c r="AD149" s="41"/>
      <c r="AE149" s="41"/>
      <c r="AF149" s="41"/>
      <c r="AG149" s="41"/>
      <c r="AH149" s="41"/>
      <c r="AI149" s="41"/>
      <c r="AJ149" s="41"/>
      <c r="AK149" s="41"/>
      <c r="AL149" s="41"/>
      <c r="AM149" s="41"/>
      <c r="AN149" s="41"/>
      <c r="AO149" s="41"/>
      <c r="AP149" s="41"/>
    </row>
    <row r="150" spans="1:42">
      <c r="A150" s="272" t="s">
        <v>845</v>
      </c>
      <c r="C150" s="41"/>
      <c r="D150" s="41"/>
      <c r="E150" s="41"/>
      <c r="F150" s="41"/>
      <c r="G150" s="41"/>
      <c r="H150" s="41"/>
      <c r="I150" s="41"/>
      <c r="J150" s="41"/>
      <c r="K150" s="41"/>
      <c r="L150" s="41"/>
      <c r="M150" s="41"/>
      <c r="N150" s="41"/>
      <c r="O150" s="41"/>
      <c r="P150" s="41"/>
      <c r="Q150" s="41"/>
      <c r="R150" s="41"/>
      <c r="S150" s="41"/>
      <c r="W150" s="41"/>
      <c r="X150" s="41"/>
      <c r="Y150" s="41"/>
      <c r="Z150" s="41"/>
      <c r="AA150" s="41"/>
      <c r="AB150" s="41"/>
      <c r="AC150" s="41"/>
      <c r="AD150" s="41"/>
      <c r="AE150" s="41"/>
      <c r="AF150" s="41"/>
      <c r="AG150" s="41"/>
      <c r="AH150" s="41"/>
      <c r="AI150" s="41"/>
      <c r="AJ150" s="41"/>
      <c r="AK150" s="41"/>
      <c r="AL150" s="41"/>
      <c r="AM150" s="41"/>
      <c r="AN150" s="41"/>
      <c r="AO150" s="41"/>
    </row>
    <row r="151" spans="1:42">
      <c r="A151" s="5" t="s">
        <v>1665</v>
      </c>
      <c r="B151" s="459"/>
      <c r="H151" s="41"/>
    </row>
    <row r="152" spans="1:42" ht="14.25" customHeight="1"/>
    <row r="154" spans="1:42">
      <c r="C154" s="460"/>
      <c r="D154" s="460"/>
      <c r="E154" s="460"/>
      <c r="F154" s="460"/>
      <c r="G154" s="460"/>
      <c r="H154" s="460"/>
      <c r="I154" s="460"/>
      <c r="J154" s="460"/>
      <c r="K154" s="460"/>
      <c r="L154" s="460"/>
      <c r="M154" s="460"/>
      <c r="N154" s="460"/>
      <c r="O154" s="460"/>
      <c r="P154" s="460"/>
      <c r="Q154" s="460"/>
      <c r="R154" s="460"/>
      <c r="S154" s="460"/>
    </row>
  </sheetData>
  <mergeCells count="19">
    <mergeCell ref="A79:T79"/>
    <mergeCell ref="A1:T1"/>
    <mergeCell ref="A2:T2"/>
    <mergeCell ref="A3:T3"/>
    <mergeCell ref="A4:T4"/>
    <mergeCell ref="A6:A7"/>
    <mergeCell ref="B6:B7"/>
    <mergeCell ref="C6:S6"/>
    <mergeCell ref="T6:T7"/>
    <mergeCell ref="A8:A71"/>
    <mergeCell ref="A75:T75"/>
    <mergeCell ref="A76:T76"/>
    <mergeCell ref="A77:T77"/>
    <mergeCell ref="A78:T78"/>
    <mergeCell ref="A81:A82"/>
    <mergeCell ref="B81:B82"/>
    <mergeCell ref="C81:S81"/>
    <mergeCell ref="T81:T82"/>
    <mergeCell ref="A83:A146"/>
  </mergeCells>
  <hyperlinks>
    <hyperlink ref="B1:T1" location="'Seccion D MLE'!A4" display="TABLA D04A1"/>
    <hyperlink ref="B75:T75" location="'Seccion D MLE'!A4" display="TABLA D04A2"/>
    <hyperlink ref="A1:T1" location="'Sección D'!A1" display="TABLA D05b1 03"/>
    <hyperlink ref="A75:T75" location="'Sección D'!A1" display="TABLA D05b2 03"/>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P154"/>
  <sheetViews>
    <sheetView showGridLines="0" zoomScale="80" zoomScaleNormal="80" workbookViewId="0">
      <selection sqref="A1:T1"/>
    </sheetView>
  </sheetViews>
  <sheetFormatPr baseColWidth="10" defaultColWidth="11.42578125" defaultRowHeight="14.25"/>
  <cols>
    <col min="1" max="1" width="8.140625" style="27" customWidth="1"/>
    <col min="2" max="2" width="48.140625" style="27" customWidth="1"/>
    <col min="3" max="3" width="16.85546875" style="27" bestFit="1" customWidth="1"/>
    <col min="4" max="5" width="15.85546875" style="27" bestFit="1" customWidth="1"/>
    <col min="6" max="6" width="16.42578125" style="27" bestFit="1" customWidth="1"/>
    <col min="7" max="7" width="17.28515625" style="27" bestFit="1" customWidth="1"/>
    <col min="8" max="9" width="16.85546875" style="27" bestFit="1" customWidth="1"/>
    <col min="10" max="10" width="17.28515625" style="27" bestFit="1" customWidth="1"/>
    <col min="11" max="11" width="16.42578125" style="27" bestFit="1" customWidth="1"/>
    <col min="12" max="12" width="16.42578125" style="27" customWidth="1"/>
    <col min="13" max="13" width="17.28515625" style="27" bestFit="1" customWidth="1"/>
    <col min="14" max="15" width="16.85546875" style="27" bestFit="1" customWidth="1"/>
    <col min="16" max="16" width="17.28515625" style="27" bestFit="1" customWidth="1"/>
    <col min="17" max="18" width="16.85546875" style="27" bestFit="1" customWidth="1"/>
    <col min="19" max="19" width="17.28515625" style="27" bestFit="1" customWidth="1"/>
    <col min="20" max="20" width="18.28515625" style="27" bestFit="1" customWidth="1"/>
    <col min="21" max="21" width="13.5703125" style="27" bestFit="1" customWidth="1"/>
    <col min="22" max="22" width="48.28515625" style="27" bestFit="1" customWidth="1"/>
    <col min="23" max="23" width="19" style="27" bestFit="1" customWidth="1"/>
    <col min="24" max="26" width="17.7109375" style="27" bestFit="1" customWidth="1"/>
    <col min="27" max="40" width="19" style="27" bestFit="1" customWidth="1"/>
    <col min="41" max="41" width="16.140625" style="27" bestFit="1" customWidth="1"/>
    <col min="42" max="42" width="20" style="27" bestFit="1" customWidth="1"/>
    <col min="43" max="16384" width="11.42578125" style="27"/>
  </cols>
  <sheetData>
    <row r="1" spans="1:23" ht="15">
      <c r="A1" s="881" t="s">
        <v>1331</v>
      </c>
      <c r="B1" s="881"/>
      <c r="C1" s="881"/>
      <c r="D1" s="881"/>
      <c r="E1" s="881"/>
      <c r="F1" s="881"/>
      <c r="G1" s="881"/>
      <c r="H1" s="881"/>
      <c r="I1" s="881"/>
      <c r="J1" s="881"/>
      <c r="K1" s="881"/>
      <c r="L1" s="881"/>
      <c r="M1" s="881"/>
      <c r="N1" s="881"/>
      <c r="O1" s="881"/>
      <c r="P1" s="881"/>
      <c r="Q1" s="881"/>
      <c r="R1" s="881"/>
      <c r="S1" s="881"/>
      <c r="T1" s="881"/>
    </row>
    <row r="2" spans="1:23">
      <c r="A2" s="912" t="s">
        <v>1296</v>
      </c>
      <c r="B2" s="912"/>
      <c r="C2" s="912"/>
      <c r="D2" s="912"/>
      <c r="E2" s="912"/>
      <c r="F2" s="912"/>
      <c r="G2" s="912"/>
      <c r="H2" s="912"/>
      <c r="I2" s="912"/>
      <c r="J2" s="912"/>
      <c r="K2" s="912"/>
      <c r="L2" s="912"/>
      <c r="M2" s="912"/>
      <c r="N2" s="912"/>
      <c r="O2" s="912"/>
      <c r="P2" s="912"/>
      <c r="Q2" s="912"/>
      <c r="R2" s="912"/>
      <c r="S2" s="912"/>
      <c r="T2" s="912"/>
    </row>
    <row r="3" spans="1:23">
      <c r="A3" s="913" t="s">
        <v>1239</v>
      </c>
      <c r="B3" s="913"/>
      <c r="C3" s="913"/>
      <c r="D3" s="913"/>
      <c r="E3" s="913"/>
      <c r="F3" s="913"/>
      <c r="G3" s="913"/>
      <c r="H3" s="913"/>
      <c r="I3" s="913"/>
      <c r="J3" s="913"/>
      <c r="K3" s="913"/>
      <c r="L3" s="913"/>
      <c r="M3" s="913"/>
      <c r="N3" s="913"/>
      <c r="O3" s="913"/>
      <c r="P3" s="913"/>
      <c r="Q3" s="913"/>
      <c r="R3" s="913"/>
      <c r="S3" s="913"/>
      <c r="T3" s="913"/>
    </row>
    <row r="4" spans="1:23">
      <c r="A4" s="913" t="s">
        <v>1609</v>
      </c>
      <c r="B4" s="913"/>
      <c r="C4" s="913"/>
      <c r="D4" s="913"/>
      <c r="E4" s="913"/>
      <c r="F4" s="913"/>
      <c r="G4" s="913"/>
      <c r="H4" s="913"/>
      <c r="I4" s="913"/>
      <c r="J4" s="913"/>
      <c r="K4" s="913"/>
      <c r="L4" s="913"/>
      <c r="M4" s="913"/>
      <c r="N4" s="913"/>
      <c r="O4" s="913"/>
      <c r="P4" s="913"/>
      <c r="Q4" s="913"/>
      <c r="R4" s="913"/>
      <c r="S4" s="913"/>
      <c r="T4" s="913"/>
    </row>
    <row r="5" spans="1:23" ht="15" thickBot="1">
      <c r="A5" s="144"/>
      <c r="B5" s="144"/>
      <c r="C5" s="144"/>
      <c r="D5" s="144"/>
      <c r="E5" s="144"/>
      <c r="F5" s="144"/>
      <c r="G5" s="144"/>
      <c r="H5" s="144"/>
      <c r="I5" s="144"/>
      <c r="J5" s="144"/>
      <c r="K5" s="144"/>
      <c r="L5" s="144"/>
      <c r="M5" s="144"/>
      <c r="N5" s="144"/>
      <c r="O5" s="144"/>
      <c r="P5" s="144"/>
      <c r="Q5" s="144"/>
      <c r="R5" s="144"/>
      <c r="S5" s="144"/>
      <c r="T5" s="144"/>
    </row>
    <row r="6" spans="1:23">
      <c r="A6" s="959" t="s">
        <v>1240</v>
      </c>
      <c r="B6" s="959" t="s">
        <v>1241</v>
      </c>
      <c r="C6" s="961" t="s">
        <v>1362</v>
      </c>
      <c r="D6" s="961"/>
      <c r="E6" s="961"/>
      <c r="F6" s="961"/>
      <c r="G6" s="961"/>
      <c r="H6" s="961"/>
      <c r="I6" s="961"/>
      <c r="J6" s="961"/>
      <c r="K6" s="961"/>
      <c r="L6" s="961"/>
      <c r="M6" s="961"/>
      <c r="N6" s="961"/>
      <c r="O6" s="961"/>
      <c r="P6" s="961"/>
      <c r="Q6" s="961"/>
      <c r="R6" s="961"/>
      <c r="S6" s="961"/>
      <c r="T6" s="959" t="s">
        <v>108</v>
      </c>
      <c r="V6" s="44"/>
      <c r="W6" s="41"/>
    </row>
    <row r="7" spans="1:23" ht="25.5">
      <c r="A7" s="960"/>
      <c r="B7" s="960"/>
      <c r="C7" s="462" t="s">
        <v>877</v>
      </c>
      <c r="D7" s="462" t="s">
        <v>878</v>
      </c>
      <c r="E7" s="462" t="s">
        <v>487</v>
      </c>
      <c r="F7" s="462" t="s">
        <v>497</v>
      </c>
      <c r="G7" s="462" t="s">
        <v>508</v>
      </c>
      <c r="H7" s="462" t="s">
        <v>879</v>
      </c>
      <c r="I7" s="462" t="s">
        <v>789</v>
      </c>
      <c r="J7" s="462" t="s">
        <v>1289</v>
      </c>
      <c r="K7" s="462" t="s">
        <v>599</v>
      </c>
      <c r="L7" s="462" t="s">
        <v>1610</v>
      </c>
      <c r="M7" s="462" t="s">
        <v>1290</v>
      </c>
      <c r="N7" s="462" t="s">
        <v>686</v>
      </c>
      <c r="O7" s="462" t="s">
        <v>754</v>
      </c>
      <c r="P7" s="462" t="s">
        <v>721</v>
      </c>
      <c r="Q7" s="462" t="s">
        <v>1291</v>
      </c>
      <c r="R7" s="462" t="s">
        <v>1292</v>
      </c>
      <c r="S7" s="462" t="s">
        <v>100</v>
      </c>
      <c r="T7" s="960"/>
      <c r="V7" s="44"/>
      <c r="W7" s="41"/>
    </row>
    <row r="8" spans="1:23" ht="15" customHeight="1">
      <c r="A8" s="962" t="s">
        <v>1128</v>
      </c>
      <c r="B8" s="251" t="s">
        <v>1059</v>
      </c>
      <c r="C8" s="786">
        <v>112542</v>
      </c>
      <c r="D8" s="786">
        <v>185834</v>
      </c>
      <c r="E8" s="786">
        <v>375842</v>
      </c>
      <c r="F8" s="786">
        <v>105415</v>
      </c>
      <c r="G8" s="786">
        <v>558177</v>
      </c>
      <c r="H8" s="786">
        <v>1606648</v>
      </c>
      <c r="I8" s="786">
        <v>9809677</v>
      </c>
      <c r="J8" s="786">
        <v>665702</v>
      </c>
      <c r="K8" s="786">
        <v>451915</v>
      </c>
      <c r="L8" s="786">
        <v>208450</v>
      </c>
      <c r="M8" s="786">
        <v>979618</v>
      </c>
      <c r="N8" s="786">
        <v>345015</v>
      </c>
      <c r="O8" s="786">
        <v>464471</v>
      </c>
      <c r="P8" s="786">
        <v>213423</v>
      </c>
      <c r="Q8" s="786">
        <v>17812</v>
      </c>
      <c r="R8" s="786">
        <v>104257</v>
      </c>
      <c r="S8" s="786">
        <v>64891</v>
      </c>
      <c r="T8" s="786">
        <v>16269689</v>
      </c>
      <c r="U8" s="327"/>
      <c r="V8" s="254"/>
      <c r="W8" s="41"/>
    </row>
    <row r="9" spans="1:23" ht="15">
      <c r="A9" s="963"/>
      <c r="B9" s="256" t="s">
        <v>1060</v>
      </c>
      <c r="C9" s="787">
        <v>112169</v>
      </c>
      <c r="D9" s="787">
        <v>185351</v>
      </c>
      <c r="E9" s="787">
        <v>373792</v>
      </c>
      <c r="F9" s="787">
        <v>105271</v>
      </c>
      <c r="G9" s="787">
        <v>557605</v>
      </c>
      <c r="H9" s="787">
        <v>1595783</v>
      </c>
      <c r="I9" s="787">
        <v>9768809</v>
      </c>
      <c r="J9" s="787">
        <v>663464</v>
      </c>
      <c r="K9" s="787">
        <v>450378</v>
      </c>
      <c r="L9" s="787">
        <v>207531</v>
      </c>
      <c r="M9" s="787">
        <v>974719</v>
      </c>
      <c r="N9" s="787">
        <v>344001</v>
      </c>
      <c r="O9" s="787">
        <v>463339</v>
      </c>
      <c r="P9" s="787">
        <v>212717</v>
      </c>
      <c r="Q9" s="787">
        <v>17792</v>
      </c>
      <c r="R9" s="787">
        <v>103893</v>
      </c>
      <c r="S9" s="787">
        <v>64755</v>
      </c>
      <c r="T9" s="787">
        <v>16201369</v>
      </c>
      <c r="U9" s="41"/>
      <c r="V9" s="254"/>
      <c r="W9" s="41"/>
    </row>
    <row r="10" spans="1:23" ht="15">
      <c r="A10" s="963"/>
      <c r="B10" s="256" t="s">
        <v>1061</v>
      </c>
      <c r="C10" s="787">
        <v>13</v>
      </c>
      <c r="D10" s="787">
        <v>34</v>
      </c>
      <c r="E10" s="787">
        <v>33</v>
      </c>
      <c r="F10" s="787">
        <v>11</v>
      </c>
      <c r="G10" s="787">
        <v>242</v>
      </c>
      <c r="H10" s="787">
        <v>1642</v>
      </c>
      <c r="I10" s="787">
        <v>10638</v>
      </c>
      <c r="J10" s="787">
        <v>179</v>
      </c>
      <c r="K10" s="787">
        <v>307</v>
      </c>
      <c r="L10" s="787">
        <v>322</v>
      </c>
      <c r="M10" s="787">
        <v>586</v>
      </c>
      <c r="N10" s="787">
        <v>423</v>
      </c>
      <c r="O10" s="787">
        <v>247</v>
      </c>
      <c r="P10" s="787">
        <v>347</v>
      </c>
      <c r="Q10" s="787">
        <v>2</v>
      </c>
      <c r="R10" s="787">
        <v>326</v>
      </c>
      <c r="S10" s="787">
        <v>78</v>
      </c>
      <c r="T10" s="787">
        <v>15430</v>
      </c>
      <c r="U10" s="41"/>
      <c r="V10" s="254"/>
    </row>
    <row r="11" spans="1:23" ht="15">
      <c r="A11" s="963"/>
      <c r="B11" s="256" t="s">
        <v>1062</v>
      </c>
      <c r="C11" s="787">
        <v>360</v>
      </c>
      <c r="D11" s="787">
        <v>449</v>
      </c>
      <c r="E11" s="787">
        <v>2017</v>
      </c>
      <c r="F11" s="787">
        <v>133</v>
      </c>
      <c r="G11" s="787">
        <v>330</v>
      </c>
      <c r="H11" s="787">
        <v>9223</v>
      </c>
      <c r="I11" s="787">
        <v>30230</v>
      </c>
      <c r="J11" s="787">
        <v>2059</v>
      </c>
      <c r="K11" s="787">
        <v>1230</v>
      </c>
      <c r="L11" s="787">
        <v>597</v>
      </c>
      <c r="M11" s="787">
        <v>4313</v>
      </c>
      <c r="N11" s="787">
        <v>591</v>
      </c>
      <c r="O11" s="787">
        <v>885</v>
      </c>
      <c r="P11" s="787">
        <v>359</v>
      </c>
      <c r="Q11" s="787">
        <v>18</v>
      </c>
      <c r="R11" s="787">
        <v>38</v>
      </c>
      <c r="S11" s="787">
        <v>58</v>
      </c>
      <c r="T11" s="787">
        <v>52890</v>
      </c>
      <c r="U11" s="41"/>
      <c r="V11" s="254"/>
      <c r="W11" s="41"/>
    </row>
    <row r="12" spans="1:23" ht="6" customHeight="1">
      <c r="A12" s="963"/>
      <c r="B12" s="256"/>
      <c r="C12" s="788"/>
      <c r="D12" s="788"/>
      <c r="E12" s="788"/>
      <c r="F12" s="788"/>
      <c r="G12" s="788"/>
      <c r="H12" s="788"/>
      <c r="I12" s="788"/>
      <c r="J12" s="788"/>
      <c r="K12" s="788"/>
      <c r="L12" s="788"/>
      <c r="M12" s="788"/>
      <c r="N12" s="788"/>
      <c r="O12" s="788"/>
      <c r="P12" s="788"/>
      <c r="Q12" s="788"/>
      <c r="R12" s="788"/>
      <c r="S12" s="788"/>
      <c r="T12" s="787"/>
      <c r="U12" s="41"/>
      <c r="V12" s="254"/>
      <c r="W12" s="41"/>
    </row>
    <row r="13" spans="1:23" ht="15">
      <c r="A13" s="963"/>
      <c r="B13" s="251" t="s">
        <v>1063</v>
      </c>
      <c r="C13" s="786">
        <v>278494</v>
      </c>
      <c r="D13" s="786">
        <v>368621</v>
      </c>
      <c r="E13" s="786">
        <v>1035097</v>
      </c>
      <c r="F13" s="786">
        <v>376468</v>
      </c>
      <c r="G13" s="786">
        <v>1156172</v>
      </c>
      <c r="H13" s="786">
        <v>3150415</v>
      </c>
      <c r="I13" s="786">
        <v>13360126</v>
      </c>
      <c r="J13" s="786">
        <v>1420238</v>
      </c>
      <c r="K13" s="786">
        <v>1417289</v>
      </c>
      <c r="L13" s="786">
        <v>526757</v>
      </c>
      <c r="M13" s="786">
        <v>1958789</v>
      </c>
      <c r="N13" s="786">
        <v>815774</v>
      </c>
      <c r="O13" s="786">
        <v>941505</v>
      </c>
      <c r="P13" s="786">
        <v>394692</v>
      </c>
      <c r="Q13" s="786">
        <v>68661</v>
      </c>
      <c r="R13" s="786">
        <v>194102</v>
      </c>
      <c r="S13" s="786">
        <v>150250</v>
      </c>
      <c r="T13" s="786">
        <v>27613450</v>
      </c>
      <c r="U13" s="327"/>
      <c r="V13" s="254"/>
      <c r="W13" s="41"/>
    </row>
    <row r="14" spans="1:23" ht="15">
      <c r="A14" s="963"/>
      <c r="B14" s="256" t="s">
        <v>1064</v>
      </c>
      <c r="C14" s="787">
        <v>236444</v>
      </c>
      <c r="D14" s="787">
        <v>298102</v>
      </c>
      <c r="E14" s="787">
        <v>880569</v>
      </c>
      <c r="F14" s="787">
        <v>325260</v>
      </c>
      <c r="G14" s="787">
        <v>963002</v>
      </c>
      <c r="H14" s="787">
        <v>2510815</v>
      </c>
      <c r="I14" s="787">
        <v>10550922</v>
      </c>
      <c r="J14" s="787">
        <v>1127939</v>
      </c>
      <c r="K14" s="787">
        <v>1185816</v>
      </c>
      <c r="L14" s="787">
        <v>434216</v>
      </c>
      <c r="M14" s="787">
        <v>1587390</v>
      </c>
      <c r="N14" s="787">
        <v>655265</v>
      </c>
      <c r="O14" s="787">
        <v>778350</v>
      </c>
      <c r="P14" s="787">
        <v>330611</v>
      </c>
      <c r="Q14" s="787">
        <v>61632</v>
      </c>
      <c r="R14" s="787">
        <v>160760</v>
      </c>
      <c r="S14" s="787">
        <v>126361</v>
      </c>
      <c r="T14" s="787">
        <v>22213454</v>
      </c>
      <c r="U14" s="41"/>
      <c r="V14" s="254"/>
      <c r="W14" s="41"/>
    </row>
    <row r="15" spans="1:23" ht="15">
      <c r="A15" s="963"/>
      <c r="B15" s="256" t="s">
        <v>1065</v>
      </c>
      <c r="C15" s="787">
        <v>36858</v>
      </c>
      <c r="D15" s="787">
        <v>65831</v>
      </c>
      <c r="E15" s="787">
        <v>137863</v>
      </c>
      <c r="F15" s="787">
        <v>45554</v>
      </c>
      <c r="G15" s="787">
        <v>170278</v>
      </c>
      <c r="H15" s="787">
        <v>586205</v>
      </c>
      <c r="I15" s="787">
        <v>2523550</v>
      </c>
      <c r="J15" s="787">
        <v>265032</v>
      </c>
      <c r="K15" s="787">
        <v>206752</v>
      </c>
      <c r="L15" s="787">
        <v>81107</v>
      </c>
      <c r="M15" s="787">
        <v>323524</v>
      </c>
      <c r="N15" s="787">
        <v>138172</v>
      </c>
      <c r="O15" s="787">
        <v>142080</v>
      </c>
      <c r="P15" s="787">
        <v>56727</v>
      </c>
      <c r="Q15" s="787">
        <v>6024</v>
      </c>
      <c r="R15" s="787">
        <v>32200</v>
      </c>
      <c r="S15" s="787">
        <v>22449</v>
      </c>
      <c r="T15" s="787">
        <v>4840206</v>
      </c>
      <c r="U15" s="41"/>
      <c r="V15" s="254"/>
    </row>
    <row r="16" spans="1:23" ht="15">
      <c r="A16" s="963"/>
      <c r="B16" s="256" t="s">
        <v>1066</v>
      </c>
      <c r="C16" s="787">
        <v>5192</v>
      </c>
      <c r="D16" s="787">
        <v>4688</v>
      </c>
      <c r="E16" s="787">
        <v>16665</v>
      </c>
      <c r="F16" s="787">
        <v>5654</v>
      </c>
      <c r="G16" s="787">
        <v>22892</v>
      </c>
      <c r="H16" s="787">
        <v>53395</v>
      </c>
      <c r="I16" s="787">
        <v>285654</v>
      </c>
      <c r="J16" s="787">
        <v>27267</v>
      </c>
      <c r="K16" s="787">
        <v>24721</v>
      </c>
      <c r="L16" s="787">
        <v>11434</v>
      </c>
      <c r="M16" s="787">
        <v>47875</v>
      </c>
      <c r="N16" s="787">
        <v>22337</v>
      </c>
      <c r="O16" s="787">
        <v>21075</v>
      </c>
      <c r="P16" s="787">
        <v>7354</v>
      </c>
      <c r="Q16" s="787">
        <v>1005</v>
      </c>
      <c r="R16" s="787">
        <v>1142</v>
      </c>
      <c r="S16" s="787">
        <v>1440</v>
      </c>
      <c r="T16" s="787">
        <v>559790</v>
      </c>
      <c r="U16" s="41"/>
      <c r="V16" s="254"/>
      <c r="W16" s="41"/>
    </row>
    <row r="17" spans="1:23" ht="6" customHeight="1">
      <c r="A17" s="963"/>
      <c r="B17" s="256"/>
      <c r="C17" s="787"/>
      <c r="D17" s="787"/>
      <c r="E17" s="787"/>
      <c r="F17" s="787"/>
      <c r="G17" s="787"/>
      <c r="H17" s="787"/>
      <c r="I17" s="787"/>
      <c r="J17" s="787"/>
      <c r="K17" s="787"/>
      <c r="L17" s="787"/>
      <c r="M17" s="787"/>
      <c r="N17" s="787"/>
      <c r="O17" s="787"/>
      <c r="P17" s="787"/>
      <c r="Q17" s="787"/>
      <c r="R17" s="787"/>
      <c r="S17" s="787"/>
      <c r="T17" s="787"/>
      <c r="U17" s="41"/>
      <c r="V17" s="254"/>
      <c r="W17" s="41"/>
    </row>
    <row r="18" spans="1:23" ht="15">
      <c r="A18" s="963"/>
      <c r="B18" s="251" t="s">
        <v>1067</v>
      </c>
      <c r="C18" s="786">
        <v>111435</v>
      </c>
      <c r="D18" s="786">
        <v>185164</v>
      </c>
      <c r="E18" s="786">
        <v>314604</v>
      </c>
      <c r="F18" s="786">
        <v>123656</v>
      </c>
      <c r="G18" s="786">
        <v>346974</v>
      </c>
      <c r="H18" s="786">
        <v>1024158</v>
      </c>
      <c r="I18" s="786">
        <v>9913617</v>
      </c>
      <c r="J18" s="786">
        <v>345740</v>
      </c>
      <c r="K18" s="786">
        <v>518458</v>
      </c>
      <c r="L18" s="786">
        <v>190892</v>
      </c>
      <c r="M18" s="786">
        <v>635213</v>
      </c>
      <c r="N18" s="786">
        <v>267171</v>
      </c>
      <c r="O18" s="786">
        <v>295852</v>
      </c>
      <c r="P18" s="786">
        <v>151214</v>
      </c>
      <c r="Q18" s="786">
        <v>20595</v>
      </c>
      <c r="R18" s="786">
        <v>72688</v>
      </c>
      <c r="S18" s="786">
        <v>63896</v>
      </c>
      <c r="T18" s="786">
        <v>14581327</v>
      </c>
      <c r="U18" s="327"/>
      <c r="V18" s="254"/>
      <c r="W18" s="41"/>
    </row>
    <row r="19" spans="1:23" ht="15">
      <c r="A19" s="963"/>
      <c r="B19" s="256" t="s">
        <v>1068</v>
      </c>
      <c r="C19" s="787">
        <v>669</v>
      </c>
      <c r="D19" s="787">
        <v>504</v>
      </c>
      <c r="E19" s="787">
        <v>2948</v>
      </c>
      <c r="F19" s="787">
        <v>518</v>
      </c>
      <c r="G19" s="787">
        <v>2602</v>
      </c>
      <c r="H19" s="787">
        <v>5343</v>
      </c>
      <c r="I19" s="787">
        <v>57981</v>
      </c>
      <c r="J19" s="787">
        <v>2662</v>
      </c>
      <c r="K19" s="787">
        <v>3452</v>
      </c>
      <c r="L19" s="787">
        <v>306</v>
      </c>
      <c r="M19" s="787">
        <v>3561</v>
      </c>
      <c r="N19" s="787">
        <v>1847</v>
      </c>
      <c r="O19" s="787">
        <v>1374</v>
      </c>
      <c r="P19" s="787">
        <v>923</v>
      </c>
      <c r="Q19" s="787">
        <v>67</v>
      </c>
      <c r="R19" s="787">
        <v>158</v>
      </c>
      <c r="S19" s="787">
        <v>304</v>
      </c>
      <c r="T19" s="787">
        <v>85219</v>
      </c>
      <c r="U19" s="41"/>
      <c r="V19" s="254"/>
      <c r="W19" s="41"/>
    </row>
    <row r="20" spans="1:23" ht="15">
      <c r="A20" s="963"/>
      <c r="B20" s="256" t="s">
        <v>1069</v>
      </c>
      <c r="C20" s="787">
        <v>94928</v>
      </c>
      <c r="D20" s="787">
        <v>149469</v>
      </c>
      <c r="E20" s="787">
        <v>237143</v>
      </c>
      <c r="F20" s="787">
        <v>99621</v>
      </c>
      <c r="G20" s="787">
        <v>247976</v>
      </c>
      <c r="H20" s="787">
        <v>724013</v>
      </c>
      <c r="I20" s="787">
        <v>7908155</v>
      </c>
      <c r="J20" s="787">
        <v>227225</v>
      </c>
      <c r="K20" s="787">
        <v>412098</v>
      </c>
      <c r="L20" s="787">
        <v>142370</v>
      </c>
      <c r="M20" s="787">
        <v>449168</v>
      </c>
      <c r="N20" s="787">
        <v>195894</v>
      </c>
      <c r="O20" s="787">
        <v>194629</v>
      </c>
      <c r="P20" s="787">
        <v>106297</v>
      </c>
      <c r="Q20" s="787">
        <v>18261</v>
      </c>
      <c r="R20" s="787">
        <v>58471</v>
      </c>
      <c r="S20" s="787">
        <v>19573</v>
      </c>
      <c r="T20" s="787">
        <v>11285291</v>
      </c>
      <c r="U20" s="41"/>
      <c r="V20" s="254"/>
      <c r="W20" s="41"/>
    </row>
    <row r="21" spans="1:23" ht="15">
      <c r="A21" s="963"/>
      <c r="B21" s="256" t="s">
        <v>1070</v>
      </c>
      <c r="C21" s="787">
        <v>140</v>
      </c>
      <c r="D21" s="787">
        <v>37</v>
      </c>
      <c r="E21" s="787">
        <v>1501</v>
      </c>
      <c r="F21" s="787">
        <v>32</v>
      </c>
      <c r="G21" s="787">
        <v>125</v>
      </c>
      <c r="H21" s="787">
        <v>1680</v>
      </c>
      <c r="I21" s="787">
        <v>18350</v>
      </c>
      <c r="J21" s="787">
        <v>426</v>
      </c>
      <c r="K21" s="787">
        <v>297</v>
      </c>
      <c r="L21" s="787">
        <v>228</v>
      </c>
      <c r="M21" s="787">
        <v>1426</v>
      </c>
      <c r="N21" s="787">
        <v>760</v>
      </c>
      <c r="O21" s="787">
        <v>508</v>
      </c>
      <c r="P21" s="787">
        <v>365</v>
      </c>
      <c r="Q21" s="787">
        <v>24</v>
      </c>
      <c r="R21" s="787">
        <v>16</v>
      </c>
      <c r="S21" s="787">
        <v>1</v>
      </c>
      <c r="T21" s="787">
        <v>25916</v>
      </c>
      <c r="U21" s="41"/>
      <c r="V21" s="254"/>
      <c r="W21" s="41"/>
    </row>
    <row r="22" spans="1:23" ht="15">
      <c r="A22" s="963"/>
      <c r="B22" s="256" t="s">
        <v>1071</v>
      </c>
      <c r="C22" s="787">
        <v>220</v>
      </c>
      <c r="D22" s="787">
        <v>1</v>
      </c>
      <c r="E22" s="787">
        <v>1</v>
      </c>
      <c r="F22" s="787">
        <v>19</v>
      </c>
      <c r="G22" s="787">
        <v>711</v>
      </c>
      <c r="H22" s="787">
        <v>3489</v>
      </c>
      <c r="I22" s="787">
        <v>57753</v>
      </c>
      <c r="J22" s="787">
        <v>2003</v>
      </c>
      <c r="K22" s="787">
        <v>297</v>
      </c>
      <c r="L22" s="787">
        <v>125</v>
      </c>
      <c r="M22" s="787">
        <v>4308</v>
      </c>
      <c r="N22" s="787">
        <v>426</v>
      </c>
      <c r="O22" s="787">
        <v>66</v>
      </c>
      <c r="P22" s="787">
        <v>42</v>
      </c>
      <c r="Q22" s="787">
        <v>6</v>
      </c>
      <c r="R22" s="787">
        <v>0</v>
      </c>
      <c r="S22" s="787">
        <v>139</v>
      </c>
      <c r="T22" s="787">
        <v>69606</v>
      </c>
      <c r="U22" s="41"/>
      <c r="V22" s="254"/>
      <c r="W22" s="41"/>
    </row>
    <row r="23" spans="1:23" ht="15">
      <c r="A23" s="963"/>
      <c r="B23" s="256" t="s">
        <v>1072</v>
      </c>
      <c r="C23" s="787">
        <v>4153</v>
      </c>
      <c r="D23" s="787">
        <v>7587</v>
      </c>
      <c r="E23" s="787">
        <v>8893</v>
      </c>
      <c r="F23" s="787">
        <v>1648</v>
      </c>
      <c r="G23" s="787">
        <v>20315</v>
      </c>
      <c r="H23" s="787">
        <v>44609</v>
      </c>
      <c r="I23" s="787">
        <v>412591</v>
      </c>
      <c r="J23" s="787">
        <v>13384</v>
      </c>
      <c r="K23" s="787">
        <v>21927</v>
      </c>
      <c r="L23" s="787">
        <v>9316</v>
      </c>
      <c r="M23" s="787">
        <v>20169</v>
      </c>
      <c r="N23" s="787">
        <v>13462</v>
      </c>
      <c r="O23" s="787">
        <v>11929</v>
      </c>
      <c r="P23" s="787">
        <v>8689</v>
      </c>
      <c r="Q23" s="787">
        <v>361</v>
      </c>
      <c r="R23" s="787">
        <v>2374</v>
      </c>
      <c r="S23" s="787">
        <v>34089</v>
      </c>
      <c r="T23" s="787">
        <v>635496</v>
      </c>
      <c r="U23" s="41"/>
      <c r="V23" s="254"/>
      <c r="W23" s="41"/>
    </row>
    <row r="24" spans="1:23" ht="15">
      <c r="A24" s="963"/>
      <c r="B24" s="256" t="s">
        <v>1073</v>
      </c>
      <c r="C24" s="787">
        <v>0</v>
      </c>
      <c r="D24" s="787">
        <v>0</v>
      </c>
      <c r="E24" s="787">
        <v>0</v>
      </c>
      <c r="F24" s="787">
        <v>4</v>
      </c>
      <c r="G24" s="787">
        <v>6</v>
      </c>
      <c r="H24" s="787">
        <v>17</v>
      </c>
      <c r="I24" s="787">
        <v>299</v>
      </c>
      <c r="J24" s="787">
        <v>13</v>
      </c>
      <c r="K24" s="787">
        <v>58</v>
      </c>
      <c r="L24" s="787">
        <v>2</v>
      </c>
      <c r="M24" s="787">
        <v>11</v>
      </c>
      <c r="N24" s="787">
        <v>4</v>
      </c>
      <c r="O24" s="787">
        <v>3</v>
      </c>
      <c r="P24" s="787">
        <v>0</v>
      </c>
      <c r="Q24" s="787">
        <v>0</v>
      </c>
      <c r="R24" s="787">
        <v>0</v>
      </c>
      <c r="S24" s="787">
        <v>0</v>
      </c>
      <c r="T24" s="787">
        <v>417</v>
      </c>
      <c r="U24" s="41"/>
      <c r="V24" s="254"/>
      <c r="W24" s="41"/>
    </row>
    <row r="25" spans="1:23" ht="15">
      <c r="A25" s="963"/>
      <c r="B25" s="256" t="s">
        <v>1074</v>
      </c>
      <c r="C25" s="787">
        <v>639</v>
      </c>
      <c r="D25" s="787">
        <v>146</v>
      </c>
      <c r="E25" s="787">
        <v>2471</v>
      </c>
      <c r="F25" s="787">
        <v>2707</v>
      </c>
      <c r="G25" s="787">
        <v>3396</v>
      </c>
      <c r="H25" s="787">
        <v>11066</v>
      </c>
      <c r="I25" s="787">
        <v>80488</v>
      </c>
      <c r="J25" s="787">
        <v>6757</v>
      </c>
      <c r="K25" s="787">
        <v>4647</v>
      </c>
      <c r="L25" s="787">
        <v>2843</v>
      </c>
      <c r="M25" s="787">
        <v>8542</v>
      </c>
      <c r="N25" s="787">
        <v>2826</v>
      </c>
      <c r="O25" s="787">
        <v>2023</v>
      </c>
      <c r="P25" s="787">
        <v>1135</v>
      </c>
      <c r="Q25" s="787">
        <v>11</v>
      </c>
      <c r="R25" s="787">
        <v>5</v>
      </c>
      <c r="S25" s="787">
        <v>401</v>
      </c>
      <c r="T25" s="787">
        <v>130103</v>
      </c>
      <c r="U25" s="41"/>
      <c r="V25" s="254"/>
      <c r="W25" s="41"/>
    </row>
    <row r="26" spans="1:23" ht="15">
      <c r="A26" s="963"/>
      <c r="B26" s="256" t="s">
        <v>1075</v>
      </c>
      <c r="C26" s="787">
        <v>4224</v>
      </c>
      <c r="D26" s="787">
        <v>8755</v>
      </c>
      <c r="E26" s="787">
        <v>6091</v>
      </c>
      <c r="F26" s="787">
        <v>2498</v>
      </c>
      <c r="G26" s="787">
        <v>8828</v>
      </c>
      <c r="H26" s="787">
        <v>57858</v>
      </c>
      <c r="I26" s="787">
        <v>488109</v>
      </c>
      <c r="J26" s="787">
        <v>12744</v>
      </c>
      <c r="K26" s="787">
        <v>16315</v>
      </c>
      <c r="L26" s="787">
        <v>9187</v>
      </c>
      <c r="M26" s="787">
        <v>50716</v>
      </c>
      <c r="N26" s="787">
        <v>4871</v>
      </c>
      <c r="O26" s="787">
        <v>15992</v>
      </c>
      <c r="P26" s="787">
        <v>9142</v>
      </c>
      <c r="Q26" s="787">
        <v>265</v>
      </c>
      <c r="R26" s="787">
        <v>3516</v>
      </c>
      <c r="S26" s="787">
        <v>3524</v>
      </c>
      <c r="T26" s="787">
        <v>702635</v>
      </c>
      <c r="U26" s="41"/>
      <c r="V26" s="254"/>
      <c r="W26" s="41"/>
    </row>
    <row r="27" spans="1:23" ht="15">
      <c r="A27" s="963"/>
      <c r="B27" s="256" t="s">
        <v>1076</v>
      </c>
      <c r="C27" s="787">
        <v>893</v>
      </c>
      <c r="D27" s="787">
        <v>3595</v>
      </c>
      <c r="E27" s="787">
        <v>11596</v>
      </c>
      <c r="F27" s="787">
        <v>1113</v>
      </c>
      <c r="G27" s="787">
        <v>7625</v>
      </c>
      <c r="H27" s="787">
        <v>21128</v>
      </c>
      <c r="I27" s="787">
        <v>100787</v>
      </c>
      <c r="J27" s="787">
        <v>7887</v>
      </c>
      <c r="K27" s="787">
        <v>8509</v>
      </c>
      <c r="L27" s="787">
        <v>5808</v>
      </c>
      <c r="M27" s="787">
        <v>17638</v>
      </c>
      <c r="N27" s="787">
        <v>6435</v>
      </c>
      <c r="O27" s="787">
        <v>8137</v>
      </c>
      <c r="P27" s="787">
        <v>2062</v>
      </c>
      <c r="Q27" s="787">
        <v>238</v>
      </c>
      <c r="R27" s="787">
        <v>1209</v>
      </c>
      <c r="S27" s="787">
        <v>628</v>
      </c>
      <c r="T27" s="787">
        <v>205288</v>
      </c>
      <c r="U27" s="41"/>
      <c r="V27" s="254"/>
      <c r="W27" s="41"/>
    </row>
    <row r="28" spans="1:23" ht="15">
      <c r="A28" s="963"/>
      <c r="B28" s="256" t="s">
        <v>1077</v>
      </c>
      <c r="C28" s="787">
        <v>73</v>
      </c>
      <c r="D28" s="787">
        <v>696</v>
      </c>
      <c r="E28" s="787">
        <v>3051</v>
      </c>
      <c r="F28" s="787">
        <v>717</v>
      </c>
      <c r="G28" s="787">
        <v>3528</v>
      </c>
      <c r="H28" s="787">
        <v>4754</v>
      </c>
      <c r="I28" s="787">
        <v>80923</v>
      </c>
      <c r="J28" s="787">
        <v>3555</v>
      </c>
      <c r="K28" s="787">
        <v>2559</v>
      </c>
      <c r="L28" s="787">
        <v>2447</v>
      </c>
      <c r="M28" s="787">
        <v>2492</v>
      </c>
      <c r="N28" s="787">
        <v>1848</v>
      </c>
      <c r="O28" s="787">
        <v>5016</v>
      </c>
      <c r="P28" s="787">
        <v>1325</v>
      </c>
      <c r="Q28" s="787">
        <v>6</v>
      </c>
      <c r="R28" s="787">
        <v>1867</v>
      </c>
      <c r="S28" s="787">
        <v>349</v>
      </c>
      <c r="T28" s="787">
        <v>115206</v>
      </c>
      <c r="U28" s="41"/>
      <c r="V28" s="254"/>
      <c r="W28" s="41"/>
    </row>
    <row r="29" spans="1:23" ht="15">
      <c r="A29" s="963"/>
      <c r="B29" s="256" t="s">
        <v>1078</v>
      </c>
      <c r="C29" s="787">
        <v>0</v>
      </c>
      <c r="D29" s="787">
        <v>0</v>
      </c>
      <c r="E29" s="787">
        <v>2</v>
      </c>
      <c r="F29" s="787">
        <v>0</v>
      </c>
      <c r="G29" s="787">
        <v>1</v>
      </c>
      <c r="H29" s="787">
        <v>3</v>
      </c>
      <c r="I29" s="787">
        <v>878</v>
      </c>
      <c r="J29" s="787">
        <v>1</v>
      </c>
      <c r="K29" s="787">
        <v>0</v>
      </c>
      <c r="L29" s="787">
        <v>1</v>
      </c>
      <c r="M29" s="787">
        <v>0</v>
      </c>
      <c r="N29" s="787">
        <v>0</v>
      </c>
      <c r="O29" s="787">
        <v>7</v>
      </c>
      <c r="P29" s="787">
        <v>0</v>
      </c>
      <c r="Q29" s="787">
        <v>3</v>
      </c>
      <c r="R29" s="787">
        <v>0</v>
      </c>
      <c r="S29" s="787">
        <v>0</v>
      </c>
      <c r="T29" s="787">
        <v>896</v>
      </c>
      <c r="U29" s="41"/>
      <c r="V29" s="254"/>
      <c r="W29" s="41"/>
    </row>
    <row r="30" spans="1:23" ht="15">
      <c r="A30" s="963"/>
      <c r="B30" s="256" t="s">
        <v>1079</v>
      </c>
      <c r="C30" s="787">
        <v>657</v>
      </c>
      <c r="D30" s="787">
        <v>1035</v>
      </c>
      <c r="E30" s="787">
        <v>1244</v>
      </c>
      <c r="F30" s="787">
        <v>275</v>
      </c>
      <c r="G30" s="787">
        <v>904</v>
      </c>
      <c r="H30" s="787">
        <v>6925</v>
      </c>
      <c r="I30" s="787">
        <v>21462</v>
      </c>
      <c r="J30" s="787">
        <v>458</v>
      </c>
      <c r="K30" s="787">
        <v>3023</v>
      </c>
      <c r="L30" s="787">
        <v>85</v>
      </c>
      <c r="M30" s="787">
        <v>2023</v>
      </c>
      <c r="N30" s="787">
        <v>2454</v>
      </c>
      <c r="O30" s="787">
        <v>1339</v>
      </c>
      <c r="P30" s="787">
        <v>2363</v>
      </c>
      <c r="Q30" s="787">
        <v>87</v>
      </c>
      <c r="R30" s="787">
        <v>0</v>
      </c>
      <c r="S30" s="787">
        <v>104</v>
      </c>
      <c r="T30" s="787">
        <v>44438</v>
      </c>
      <c r="U30" s="41"/>
      <c r="V30" s="254"/>
      <c r="W30" s="41"/>
    </row>
    <row r="31" spans="1:23" ht="15">
      <c r="A31" s="963"/>
      <c r="B31" s="256" t="s">
        <v>1080</v>
      </c>
      <c r="C31" s="787">
        <v>1539</v>
      </c>
      <c r="D31" s="787">
        <v>9074</v>
      </c>
      <c r="E31" s="787">
        <v>27710</v>
      </c>
      <c r="F31" s="787">
        <v>10053</v>
      </c>
      <c r="G31" s="787">
        <v>33683</v>
      </c>
      <c r="H31" s="787">
        <v>97376</v>
      </c>
      <c r="I31" s="787">
        <v>431381</v>
      </c>
      <c r="J31" s="787">
        <v>44236</v>
      </c>
      <c r="K31" s="787">
        <v>25536</v>
      </c>
      <c r="L31" s="787">
        <v>12412</v>
      </c>
      <c r="M31" s="787">
        <v>52932</v>
      </c>
      <c r="N31" s="787">
        <v>21913</v>
      </c>
      <c r="O31" s="787">
        <v>32420</v>
      </c>
      <c r="P31" s="787">
        <v>9451</v>
      </c>
      <c r="Q31" s="787">
        <v>443</v>
      </c>
      <c r="R31" s="787">
        <v>4838</v>
      </c>
      <c r="S31" s="787">
        <v>2863</v>
      </c>
      <c r="T31" s="787">
        <v>817860</v>
      </c>
      <c r="U31" s="41"/>
      <c r="V31" s="254"/>
      <c r="W31" s="41"/>
    </row>
    <row r="32" spans="1:23" ht="15">
      <c r="A32" s="963"/>
      <c r="B32" s="256" t="s">
        <v>1081</v>
      </c>
      <c r="C32" s="787">
        <v>2080</v>
      </c>
      <c r="D32" s="787">
        <v>2997</v>
      </c>
      <c r="E32" s="787">
        <v>6306</v>
      </c>
      <c r="F32" s="787">
        <v>2590</v>
      </c>
      <c r="G32" s="787">
        <v>13771</v>
      </c>
      <c r="H32" s="787">
        <v>33407</v>
      </c>
      <c r="I32" s="787">
        <v>200682</v>
      </c>
      <c r="J32" s="787">
        <v>20243</v>
      </c>
      <c r="K32" s="787">
        <v>16077</v>
      </c>
      <c r="L32" s="787">
        <v>5132</v>
      </c>
      <c r="M32" s="787">
        <v>17617</v>
      </c>
      <c r="N32" s="787">
        <v>12699</v>
      </c>
      <c r="O32" s="787">
        <v>20116</v>
      </c>
      <c r="P32" s="787">
        <v>8506</v>
      </c>
      <c r="Q32" s="787">
        <v>586</v>
      </c>
      <c r="R32" s="787">
        <v>12</v>
      </c>
      <c r="S32" s="787">
        <v>1606</v>
      </c>
      <c r="T32" s="787">
        <v>364427</v>
      </c>
      <c r="U32" s="41"/>
      <c r="V32" s="254"/>
      <c r="W32" s="41"/>
    </row>
    <row r="33" spans="1:23" ht="15">
      <c r="A33" s="963"/>
      <c r="B33" s="256" t="s">
        <v>1284</v>
      </c>
      <c r="C33" s="787">
        <v>437</v>
      </c>
      <c r="D33" s="787">
        <v>146</v>
      </c>
      <c r="E33" s="787">
        <v>771</v>
      </c>
      <c r="F33" s="787">
        <v>632</v>
      </c>
      <c r="G33" s="787">
        <v>1716</v>
      </c>
      <c r="H33" s="787">
        <v>3798</v>
      </c>
      <c r="I33" s="787">
        <v>13301</v>
      </c>
      <c r="J33" s="787">
        <v>1501</v>
      </c>
      <c r="K33" s="787">
        <v>613</v>
      </c>
      <c r="L33" s="787">
        <v>299</v>
      </c>
      <c r="M33" s="787">
        <v>889</v>
      </c>
      <c r="N33" s="787">
        <v>253</v>
      </c>
      <c r="O33" s="787">
        <v>248</v>
      </c>
      <c r="P33" s="787">
        <v>424</v>
      </c>
      <c r="Q33" s="787">
        <v>10</v>
      </c>
      <c r="R33" s="787">
        <v>10</v>
      </c>
      <c r="S33" s="787">
        <v>81</v>
      </c>
      <c r="T33" s="787">
        <v>25129</v>
      </c>
      <c r="U33" s="41"/>
      <c r="V33" s="254"/>
      <c r="W33" s="41"/>
    </row>
    <row r="34" spans="1:23" ht="15">
      <c r="A34" s="963"/>
      <c r="B34" s="256" t="s">
        <v>1083</v>
      </c>
      <c r="C34" s="787">
        <v>529</v>
      </c>
      <c r="D34" s="787">
        <v>477</v>
      </c>
      <c r="E34" s="787">
        <v>3815</v>
      </c>
      <c r="F34" s="787">
        <v>1073</v>
      </c>
      <c r="G34" s="787">
        <v>828</v>
      </c>
      <c r="H34" s="787">
        <v>2723</v>
      </c>
      <c r="I34" s="787">
        <v>13821</v>
      </c>
      <c r="J34" s="787">
        <v>1464</v>
      </c>
      <c r="K34" s="787">
        <v>2984</v>
      </c>
      <c r="L34" s="787">
        <v>198</v>
      </c>
      <c r="M34" s="787">
        <v>2349</v>
      </c>
      <c r="N34" s="787">
        <v>1445</v>
      </c>
      <c r="O34" s="787">
        <v>1730</v>
      </c>
      <c r="P34" s="787">
        <v>448</v>
      </c>
      <c r="Q34" s="787">
        <v>226</v>
      </c>
      <c r="R34" s="787">
        <v>107</v>
      </c>
      <c r="S34" s="787">
        <v>98</v>
      </c>
      <c r="T34" s="787">
        <v>34315</v>
      </c>
      <c r="U34" s="41"/>
      <c r="V34" s="254"/>
      <c r="W34" s="41"/>
    </row>
    <row r="35" spans="1:23" ht="15">
      <c r="A35" s="963"/>
      <c r="B35" s="256" t="s">
        <v>1084</v>
      </c>
      <c r="C35" s="787">
        <v>0</v>
      </c>
      <c r="D35" s="787">
        <v>1</v>
      </c>
      <c r="E35" s="787">
        <v>2</v>
      </c>
      <c r="F35" s="787">
        <v>2</v>
      </c>
      <c r="G35" s="787">
        <v>2</v>
      </c>
      <c r="H35" s="787">
        <v>12</v>
      </c>
      <c r="I35" s="787">
        <v>149</v>
      </c>
      <c r="J35" s="787">
        <v>1</v>
      </c>
      <c r="K35" s="787">
        <v>8</v>
      </c>
      <c r="L35" s="787">
        <v>0</v>
      </c>
      <c r="M35" s="787">
        <v>1</v>
      </c>
      <c r="N35" s="787">
        <v>5</v>
      </c>
      <c r="O35" s="787">
        <v>2</v>
      </c>
      <c r="P35" s="787">
        <v>1</v>
      </c>
      <c r="Q35" s="787">
        <v>0</v>
      </c>
      <c r="R35" s="787">
        <v>0</v>
      </c>
      <c r="S35" s="787">
        <v>0</v>
      </c>
      <c r="T35" s="787">
        <v>186</v>
      </c>
      <c r="U35" s="41"/>
      <c r="V35" s="254"/>
    </row>
    <row r="36" spans="1:23" ht="15">
      <c r="A36" s="963"/>
      <c r="B36" s="256" t="s">
        <v>1085</v>
      </c>
      <c r="C36" s="787">
        <v>254</v>
      </c>
      <c r="D36" s="787">
        <v>644</v>
      </c>
      <c r="E36" s="787">
        <v>1059</v>
      </c>
      <c r="F36" s="787">
        <v>154</v>
      </c>
      <c r="G36" s="787">
        <v>957</v>
      </c>
      <c r="H36" s="787">
        <v>5957</v>
      </c>
      <c r="I36" s="787">
        <v>26507</v>
      </c>
      <c r="J36" s="787">
        <v>1180</v>
      </c>
      <c r="K36" s="787">
        <v>58</v>
      </c>
      <c r="L36" s="787">
        <v>133</v>
      </c>
      <c r="M36" s="787">
        <v>1371</v>
      </c>
      <c r="N36" s="787">
        <v>29</v>
      </c>
      <c r="O36" s="787">
        <v>313</v>
      </c>
      <c r="P36" s="787">
        <v>41</v>
      </c>
      <c r="Q36" s="787">
        <v>1</v>
      </c>
      <c r="R36" s="787">
        <v>105</v>
      </c>
      <c r="S36" s="787">
        <v>136</v>
      </c>
      <c r="T36" s="787">
        <v>38899</v>
      </c>
      <c r="U36" s="41"/>
      <c r="V36" s="254"/>
      <c r="W36" s="41"/>
    </row>
    <row r="37" spans="1:23" ht="6" customHeight="1">
      <c r="A37" s="963"/>
      <c r="B37" s="256"/>
      <c r="C37" s="788"/>
      <c r="D37" s="787"/>
      <c r="E37" s="788"/>
      <c r="F37" s="788"/>
      <c r="G37" s="788"/>
      <c r="H37" s="788"/>
      <c r="I37" s="788"/>
      <c r="J37" s="788"/>
      <c r="K37" s="788"/>
      <c r="L37" s="788"/>
      <c r="M37" s="788"/>
      <c r="N37" s="788"/>
      <c r="O37" s="788"/>
      <c r="P37" s="788"/>
      <c r="Q37" s="788"/>
      <c r="R37" s="788"/>
      <c r="S37" s="788"/>
      <c r="T37" s="787"/>
      <c r="U37" s="41"/>
      <c r="V37" s="254"/>
      <c r="W37" s="41"/>
    </row>
    <row r="38" spans="1:23" ht="15">
      <c r="A38" s="963"/>
      <c r="B38" s="251" t="s">
        <v>1086</v>
      </c>
      <c r="C38" s="786">
        <v>2267</v>
      </c>
      <c r="D38" s="786">
        <v>1595</v>
      </c>
      <c r="E38" s="786">
        <v>5683</v>
      </c>
      <c r="F38" s="786">
        <v>1281</v>
      </c>
      <c r="G38" s="786">
        <v>6034</v>
      </c>
      <c r="H38" s="786">
        <v>18737</v>
      </c>
      <c r="I38" s="786">
        <v>81535</v>
      </c>
      <c r="J38" s="786">
        <v>6349</v>
      </c>
      <c r="K38" s="786">
        <v>6243</v>
      </c>
      <c r="L38" s="786">
        <v>2289</v>
      </c>
      <c r="M38" s="786">
        <v>10803</v>
      </c>
      <c r="N38" s="786">
        <v>2622</v>
      </c>
      <c r="O38" s="786">
        <v>3574</v>
      </c>
      <c r="P38" s="786">
        <v>1945</v>
      </c>
      <c r="Q38" s="786">
        <v>201</v>
      </c>
      <c r="R38" s="786">
        <v>585</v>
      </c>
      <c r="S38" s="786">
        <v>323</v>
      </c>
      <c r="T38" s="786">
        <v>152066</v>
      </c>
      <c r="U38" s="327"/>
      <c r="V38" s="254"/>
      <c r="W38" s="41"/>
    </row>
    <row r="39" spans="1:23" ht="15">
      <c r="A39" s="963"/>
      <c r="B39" s="256" t="s">
        <v>1087</v>
      </c>
      <c r="C39" s="787">
        <v>13</v>
      </c>
      <c r="D39" s="787">
        <v>38</v>
      </c>
      <c r="E39" s="787">
        <v>161</v>
      </c>
      <c r="F39" s="787">
        <v>23</v>
      </c>
      <c r="G39" s="787">
        <v>114</v>
      </c>
      <c r="H39" s="787">
        <v>449</v>
      </c>
      <c r="I39" s="787">
        <v>2582</v>
      </c>
      <c r="J39" s="787">
        <v>99</v>
      </c>
      <c r="K39" s="787">
        <v>180</v>
      </c>
      <c r="L39" s="787">
        <v>45</v>
      </c>
      <c r="M39" s="787">
        <v>337</v>
      </c>
      <c r="N39" s="787">
        <v>36</v>
      </c>
      <c r="O39" s="787">
        <v>46</v>
      </c>
      <c r="P39" s="787">
        <v>26</v>
      </c>
      <c r="Q39" s="787">
        <v>3</v>
      </c>
      <c r="R39" s="787">
        <v>15</v>
      </c>
      <c r="S39" s="787">
        <v>9</v>
      </c>
      <c r="T39" s="787">
        <v>4176</v>
      </c>
      <c r="U39" s="41"/>
      <c r="V39" s="254"/>
      <c r="W39" s="41"/>
    </row>
    <row r="40" spans="1:23" ht="15">
      <c r="A40" s="963"/>
      <c r="B40" s="256" t="s">
        <v>1088</v>
      </c>
      <c r="C40" s="787">
        <v>337</v>
      </c>
      <c r="D40" s="787">
        <v>377</v>
      </c>
      <c r="E40" s="787">
        <v>1015</v>
      </c>
      <c r="F40" s="787">
        <v>263</v>
      </c>
      <c r="G40" s="787">
        <v>1561</v>
      </c>
      <c r="H40" s="787">
        <v>3251</v>
      </c>
      <c r="I40" s="787">
        <v>16649</v>
      </c>
      <c r="J40" s="787">
        <v>875</v>
      </c>
      <c r="K40" s="787">
        <v>1027</v>
      </c>
      <c r="L40" s="787">
        <v>592</v>
      </c>
      <c r="M40" s="787">
        <v>1879</v>
      </c>
      <c r="N40" s="787">
        <v>397</v>
      </c>
      <c r="O40" s="787">
        <v>534</v>
      </c>
      <c r="P40" s="787">
        <v>370</v>
      </c>
      <c r="Q40" s="787">
        <v>4</v>
      </c>
      <c r="R40" s="787">
        <v>228</v>
      </c>
      <c r="S40" s="787">
        <v>44</v>
      </c>
      <c r="T40" s="787">
        <v>29403</v>
      </c>
      <c r="U40" s="41"/>
      <c r="V40" s="254"/>
      <c r="W40" s="41"/>
    </row>
    <row r="41" spans="1:23" ht="15">
      <c r="A41" s="963"/>
      <c r="B41" s="256" t="s">
        <v>1089</v>
      </c>
      <c r="C41" s="787">
        <v>36</v>
      </c>
      <c r="D41" s="787">
        <v>63</v>
      </c>
      <c r="E41" s="787">
        <v>250</v>
      </c>
      <c r="F41" s="787">
        <v>47</v>
      </c>
      <c r="G41" s="787">
        <v>386</v>
      </c>
      <c r="H41" s="787">
        <v>867</v>
      </c>
      <c r="I41" s="787">
        <v>2747</v>
      </c>
      <c r="J41" s="787">
        <v>361</v>
      </c>
      <c r="K41" s="787">
        <v>319</v>
      </c>
      <c r="L41" s="787">
        <v>208</v>
      </c>
      <c r="M41" s="787">
        <v>889</v>
      </c>
      <c r="N41" s="787">
        <v>169</v>
      </c>
      <c r="O41" s="787">
        <v>277</v>
      </c>
      <c r="P41" s="787">
        <v>151</v>
      </c>
      <c r="Q41" s="787">
        <v>32</v>
      </c>
      <c r="R41" s="787">
        <v>30</v>
      </c>
      <c r="S41" s="787">
        <v>13</v>
      </c>
      <c r="T41" s="787">
        <v>6845</v>
      </c>
      <c r="U41" s="41"/>
      <c r="V41" s="254"/>
      <c r="W41" s="41"/>
    </row>
    <row r="42" spans="1:23" ht="15">
      <c r="A42" s="963"/>
      <c r="B42" s="256" t="s">
        <v>1090</v>
      </c>
      <c r="C42" s="787">
        <v>10</v>
      </c>
      <c r="D42" s="787">
        <v>18</v>
      </c>
      <c r="E42" s="787">
        <v>196</v>
      </c>
      <c r="F42" s="787">
        <v>39</v>
      </c>
      <c r="G42" s="787">
        <v>55</v>
      </c>
      <c r="H42" s="787">
        <v>157</v>
      </c>
      <c r="I42" s="787">
        <v>1958</v>
      </c>
      <c r="J42" s="787">
        <v>81</v>
      </c>
      <c r="K42" s="787">
        <v>66</v>
      </c>
      <c r="L42" s="787">
        <v>32</v>
      </c>
      <c r="M42" s="787">
        <v>230</v>
      </c>
      <c r="N42" s="787">
        <v>39</v>
      </c>
      <c r="O42" s="787">
        <v>64</v>
      </c>
      <c r="P42" s="787">
        <v>48</v>
      </c>
      <c r="Q42" s="787">
        <v>3</v>
      </c>
      <c r="R42" s="787">
        <v>8</v>
      </c>
      <c r="S42" s="787">
        <v>10</v>
      </c>
      <c r="T42" s="787">
        <v>3014</v>
      </c>
      <c r="U42" s="41"/>
      <c r="V42" s="254"/>
      <c r="W42" s="41"/>
    </row>
    <row r="43" spans="1:23" ht="15">
      <c r="A43" s="963"/>
      <c r="B43" s="256" t="s">
        <v>1091</v>
      </c>
      <c r="C43" s="787">
        <v>47</v>
      </c>
      <c r="D43" s="787">
        <v>40</v>
      </c>
      <c r="E43" s="787">
        <v>71</v>
      </c>
      <c r="F43" s="787">
        <v>30</v>
      </c>
      <c r="G43" s="787">
        <v>61</v>
      </c>
      <c r="H43" s="787">
        <v>571</v>
      </c>
      <c r="I43" s="787">
        <v>2094</v>
      </c>
      <c r="J43" s="787">
        <v>175</v>
      </c>
      <c r="K43" s="787">
        <v>132</v>
      </c>
      <c r="L43" s="787">
        <v>56</v>
      </c>
      <c r="M43" s="787">
        <v>377</v>
      </c>
      <c r="N43" s="787">
        <v>92</v>
      </c>
      <c r="O43" s="787">
        <v>67</v>
      </c>
      <c r="P43" s="787">
        <v>43</v>
      </c>
      <c r="Q43" s="787">
        <v>36</v>
      </c>
      <c r="R43" s="787">
        <v>5</v>
      </c>
      <c r="S43" s="787">
        <v>9</v>
      </c>
      <c r="T43" s="787">
        <v>3906</v>
      </c>
      <c r="U43" s="41"/>
      <c r="V43" s="254"/>
      <c r="W43" s="41"/>
    </row>
    <row r="44" spans="1:23" ht="15">
      <c r="A44" s="963"/>
      <c r="B44" s="256" t="s">
        <v>1092</v>
      </c>
      <c r="C44" s="787">
        <v>1150</v>
      </c>
      <c r="D44" s="787">
        <v>482</v>
      </c>
      <c r="E44" s="787">
        <v>1445</v>
      </c>
      <c r="F44" s="787">
        <v>300</v>
      </c>
      <c r="G44" s="787">
        <v>1841</v>
      </c>
      <c r="H44" s="787">
        <v>6524</v>
      </c>
      <c r="I44" s="787">
        <v>22279</v>
      </c>
      <c r="J44" s="787">
        <v>1572</v>
      </c>
      <c r="K44" s="787">
        <v>1309</v>
      </c>
      <c r="L44" s="787">
        <v>547</v>
      </c>
      <c r="M44" s="787">
        <v>3007</v>
      </c>
      <c r="N44" s="787">
        <v>775</v>
      </c>
      <c r="O44" s="787">
        <v>1137</v>
      </c>
      <c r="P44" s="787">
        <v>700</v>
      </c>
      <c r="Q44" s="787">
        <v>46</v>
      </c>
      <c r="R44" s="787">
        <v>38</v>
      </c>
      <c r="S44" s="787">
        <v>63</v>
      </c>
      <c r="T44" s="787">
        <v>43215</v>
      </c>
      <c r="U44" s="41"/>
      <c r="V44" s="254"/>
      <c r="W44" s="41"/>
    </row>
    <row r="45" spans="1:23" ht="15">
      <c r="A45" s="963"/>
      <c r="B45" s="256" t="s">
        <v>1093</v>
      </c>
      <c r="C45" s="787">
        <v>55</v>
      </c>
      <c r="D45" s="787">
        <v>17</v>
      </c>
      <c r="E45" s="787">
        <v>137</v>
      </c>
      <c r="F45" s="787">
        <v>25</v>
      </c>
      <c r="G45" s="787">
        <v>416</v>
      </c>
      <c r="H45" s="787">
        <v>666</v>
      </c>
      <c r="I45" s="787">
        <v>6165</v>
      </c>
      <c r="J45" s="787">
        <v>384</v>
      </c>
      <c r="K45" s="787">
        <v>174</v>
      </c>
      <c r="L45" s="787">
        <v>53</v>
      </c>
      <c r="M45" s="787">
        <v>454</v>
      </c>
      <c r="N45" s="787">
        <v>178</v>
      </c>
      <c r="O45" s="787">
        <v>327</v>
      </c>
      <c r="P45" s="787">
        <v>93</v>
      </c>
      <c r="Q45" s="787">
        <v>6</v>
      </c>
      <c r="R45" s="787">
        <v>9</v>
      </c>
      <c r="S45" s="787">
        <v>20</v>
      </c>
      <c r="T45" s="787">
        <v>9179</v>
      </c>
      <c r="U45" s="41"/>
      <c r="V45" s="254"/>
      <c r="W45" s="41"/>
    </row>
    <row r="46" spans="1:23" ht="15">
      <c r="A46" s="963"/>
      <c r="B46" s="256" t="s">
        <v>1094</v>
      </c>
      <c r="C46" s="787">
        <v>3</v>
      </c>
      <c r="D46" s="787">
        <v>0</v>
      </c>
      <c r="E46" s="787">
        <v>17</v>
      </c>
      <c r="F46" s="787">
        <v>0</v>
      </c>
      <c r="G46" s="787">
        <v>5</v>
      </c>
      <c r="H46" s="787">
        <v>73</v>
      </c>
      <c r="I46" s="787">
        <v>359</v>
      </c>
      <c r="J46" s="787">
        <v>16</v>
      </c>
      <c r="K46" s="787">
        <v>6</v>
      </c>
      <c r="L46" s="787">
        <v>1</v>
      </c>
      <c r="M46" s="787">
        <v>23</v>
      </c>
      <c r="N46" s="787">
        <v>4</v>
      </c>
      <c r="O46" s="787">
        <v>4</v>
      </c>
      <c r="P46" s="787">
        <v>3</v>
      </c>
      <c r="Q46" s="787">
        <v>0</v>
      </c>
      <c r="R46" s="787">
        <v>1</v>
      </c>
      <c r="S46" s="787">
        <v>1</v>
      </c>
      <c r="T46" s="787">
        <v>516</v>
      </c>
      <c r="U46" s="41"/>
      <c r="V46" s="254"/>
      <c r="W46" s="41"/>
    </row>
    <row r="47" spans="1:23" ht="15">
      <c r="A47" s="963"/>
      <c r="B47" s="256" t="s">
        <v>1095</v>
      </c>
      <c r="C47" s="787">
        <v>62</v>
      </c>
      <c r="D47" s="787">
        <v>52</v>
      </c>
      <c r="E47" s="787">
        <v>468</v>
      </c>
      <c r="F47" s="787">
        <v>43</v>
      </c>
      <c r="G47" s="787">
        <v>86</v>
      </c>
      <c r="H47" s="787">
        <v>1215</v>
      </c>
      <c r="I47" s="787">
        <v>6153</v>
      </c>
      <c r="J47" s="787">
        <v>441</v>
      </c>
      <c r="K47" s="787">
        <v>461</v>
      </c>
      <c r="L47" s="787">
        <v>112</v>
      </c>
      <c r="M47" s="787">
        <v>753</v>
      </c>
      <c r="N47" s="787">
        <v>157</v>
      </c>
      <c r="O47" s="787">
        <v>144</v>
      </c>
      <c r="P47" s="787">
        <v>100</v>
      </c>
      <c r="Q47" s="787">
        <v>16</v>
      </c>
      <c r="R47" s="787">
        <v>21</v>
      </c>
      <c r="S47" s="787">
        <v>43</v>
      </c>
      <c r="T47" s="787">
        <v>10327</v>
      </c>
      <c r="U47" s="41"/>
      <c r="V47" s="254"/>
      <c r="W47" s="41"/>
    </row>
    <row r="48" spans="1:23" ht="15">
      <c r="A48" s="963"/>
      <c r="B48" s="256" t="s">
        <v>1096</v>
      </c>
      <c r="C48" s="787">
        <v>21</v>
      </c>
      <c r="D48" s="787">
        <v>36</v>
      </c>
      <c r="E48" s="787">
        <v>92</v>
      </c>
      <c r="F48" s="787">
        <v>29</v>
      </c>
      <c r="G48" s="787">
        <v>104</v>
      </c>
      <c r="H48" s="787">
        <v>276</v>
      </c>
      <c r="I48" s="787">
        <v>1287</v>
      </c>
      <c r="J48" s="787">
        <v>172</v>
      </c>
      <c r="K48" s="787">
        <v>153</v>
      </c>
      <c r="L48" s="787">
        <v>50</v>
      </c>
      <c r="M48" s="787">
        <v>252</v>
      </c>
      <c r="N48" s="787">
        <v>39</v>
      </c>
      <c r="O48" s="787">
        <v>103</v>
      </c>
      <c r="P48" s="787">
        <v>34</v>
      </c>
      <c r="Q48" s="787">
        <v>3</v>
      </c>
      <c r="R48" s="787">
        <v>11</v>
      </c>
      <c r="S48" s="787">
        <v>9</v>
      </c>
      <c r="T48" s="787">
        <v>2671</v>
      </c>
      <c r="U48" s="41"/>
      <c r="V48" s="254"/>
      <c r="W48" s="41"/>
    </row>
    <row r="49" spans="1:39" ht="15">
      <c r="A49" s="963"/>
      <c r="B49" s="256" t="s">
        <v>1097</v>
      </c>
      <c r="C49" s="787">
        <v>133</v>
      </c>
      <c r="D49" s="787">
        <v>76</v>
      </c>
      <c r="E49" s="787">
        <v>445</v>
      </c>
      <c r="F49" s="787">
        <v>155</v>
      </c>
      <c r="G49" s="787">
        <v>547</v>
      </c>
      <c r="H49" s="787">
        <v>999</v>
      </c>
      <c r="I49" s="787">
        <v>4787</v>
      </c>
      <c r="J49" s="787">
        <v>427</v>
      </c>
      <c r="K49" s="787">
        <v>691</v>
      </c>
      <c r="L49" s="787">
        <v>185</v>
      </c>
      <c r="M49" s="787">
        <v>584</v>
      </c>
      <c r="N49" s="787">
        <v>267</v>
      </c>
      <c r="O49" s="787">
        <v>245</v>
      </c>
      <c r="P49" s="787">
        <v>86</v>
      </c>
      <c r="Q49" s="787">
        <v>16</v>
      </c>
      <c r="R49" s="787">
        <v>30</v>
      </c>
      <c r="S49" s="787">
        <v>27</v>
      </c>
      <c r="T49" s="787">
        <v>9700</v>
      </c>
      <c r="U49" s="41"/>
      <c r="V49" s="254"/>
      <c r="W49" s="41"/>
    </row>
    <row r="50" spans="1:39" ht="15">
      <c r="A50" s="963"/>
      <c r="B50" s="256" t="s">
        <v>1098</v>
      </c>
      <c r="C50" s="787">
        <v>10</v>
      </c>
      <c r="D50" s="787">
        <v>15</v>
      </c>
      <c r="E50" s="787">
        <v>48</v>
      </c>
      <c r="F50" s="787">
        <v>19</v>
      </c>
      <c r="G50" s="787">
        <v>36</v>
      </c>
      <c r="H50" s="787">
        <v>110</v>
      </c>
      <c r="I50" s="787">
        <v>615</v>
      </c>
      <c r="J50" s="787">
        <v>81</v>
      </c>
      <c r="K50" s="787">
        <v>62</v>
      </c>
      <c r="L50" s="787">
        <v>17</v>
      </c>
      <c r="M50" s="787">
        <v>89</v>
      </c>
      <c r="N50" s="787">
        <v>40</v>
      </c>
      <c r="O50" s="787">
        <v>32</v>
      </c>
      <c r="P50" s="787">
        <v>7</v>
      </c>
      <c r="Q50" s="787">
        <v>0</v>
      </c>
      <c r="R50" s="787">
        <v>1</v>
      </c>
      <c r="S50" s="787">
        <v>9</v>
      </c>
      <c r="T50" s="787">
        <v>1191</v>
      </c>
      <c r="U50" s="41"/>
      <c r="V50" s="254"/>
      <c r="W50" s="41"/>
    </row>
    <row r="51" spans="1:39" ht="15">
      <c r="A51" s="963"/>
      <c r="B51" s="256" t="s">
        <v>1099</v>
      </c>
      <c r="C51" s="787">
        <v>116</v>
      </c>
      <c r="D51" s="787">
        <v>64</v>
      </c>
      <c r="E51" s="787">
        <v>433</v>
      </c>
      <c r="F51" s="787">
        <v>126</v>
      </c>
      <c r="G51" s="787">
        <v>368</v>
      </c>
      <c r="H51" s="787">
        <v>692</v>
      </c>
      <c r="I51" s="787">
        <v>3831</v>
      </c>
      <c r="J51" s="787">
        <v>609</v>
      </c>
      <c r="K51" s="787">
        <v>586</v>
      </c>
      <c r="L51" s="787">
        <v>132</v>
      </c>
      <c r="M51" s="787">
        <v>697</v>
      </c>
      <c r="N51" s="787">
        <v>168</v>
      </c>
      <c r="O51" s="787">
        <v>150</v>
      </c>
      <c r="P51" s="787">
        <v>67</v>
      </c>
      <c r="Q51" s="787">
        <v>15</v>
      </c>
      <c r="R51" s="787">
        <v>97</v>
      </c>
      <c r="S51" s="787">
        <v>16</v>
      </c>
      <c r="T51" s="787">
        <v>8167</v>
      </c>
      <c r="U51" s="41"/>
      <c r="V51" s="254"/>
      <c r="W51" s="41"/>
    </row>
    <row r="52" spans="1:39" ht="15">
      <c r="A52" s="963"/>
      <c r="B52" s="256" t="s">
        <v>1100</v>
      </c>
      <c r="C52" s="787">
        <v>58</v>
      </c>
      <c r="D52" s="787">
        <v>39</v>
      </c>
      <c r="E52" s="787">
        <v>146</v>
      </c>
      <c r="F52" s="787">
        <v>36</v>
      </c>
      <c r="G52" s="787">
        <v>43</v>
      </c>
      <c r="H52" s="787">
        <v>369</v>
      </c>
      <c r="I52" s="787">
        <v>1595</v>
      </c>
      <c r="J52" s="787">
        <v>346</v>
      </c>
      <c r="K52" s="787">
        <v>195</v>
      </c>
      <c r="L52" s="787">
        <v>47</v>
      </c>
      <c r="M52" s="787">
        <v>329</v>
      </c>
      <c r="N52" s="787">
        <v>45</v>
      </c>
      <c r="O52" s="787">
        <v>73</v>
      </c>
      <c r="P52" s="787">
        <v>15</v>
      </c>
      <c r="Q52" s="787">
        <v>4</v>
      </c>
      <c r="R52" s="787">
        <v>13</v>
      </c>
      <c r="S52" s="787">
        <v>8</v>
      </c>
      <c r="T52" s="787">
        <v>3361</v>
      </c>
      <c r="U52" s="41"/>
      <c r="V52" s="254"/>
    </row>
    <row r="53" spans="1:39" ht="15">
      <c r="A53" s="963"/>
      <c r="B53" s="256" t="s">
        <v>1101</v>
      </c>
      <c r="C53" s="787">
        <v>216</v>
      </c>
      <c r="D53" s="787">
        <v>278</v>
      </c>
      <c r="E53" s="787">
        <v>759</v>
      </c>
      <c r="F53" s="787">
        <v>146</v>
      </c>
      <c r="G53" s="787">
        <v>411</v>
      </c>
      <c r="H53" s="787">
        <v>2518</v>
      </c>
      <c r="I53" s="787">
        <v>8434</v>
      </c>
      <c r="J53" s="787">
        <v>710</v>
      </c>
      <c r="K53" s="787">
        <v>882</v>
      </c>
      <c r="L53" s="787">
        <v>212</v>
      </c>
      <c r="M53" s="787">
        <v>903</v>
      </c>
      <c r="N53" s="787">
        <v>216</v>
      </c>
      <c r="O53" s="787">
        <v>371</v>
      </c>
      <c r="P53" s="787">
        <v>202</v>
      </c>
      <c r="Q53" s="787">
        <v>17</v>
      </c>
      <c r="R53" s="787">
        <v>78</v>
      </c>
      <c r="S53" s="787">
        <v>42</v>
      </c>
      <c r="T53" s="787">
        <v>16395</v>
      </c>
      <c r="U53" s="41"/>
      <c r="V53" s="254"/>
      <c r="W53" s="41"/>
    </row>
    <row r="54" spans="1:39" ht="13.5" customHeight="1">
      <c r="A54" s="963"/>
      <c r="B54" s="256"/>
      <c r="C54" s="788"/>
      <c r="D54" s="788"/>
      <c r="E54" s="788"/>
      <c r="F54" s="788"/>
      <c r="G54" s="788"/>
      <c r="H54" s="788"/>
      <c r="I54" s="788"/>
      <c r="J54" s="788"/>
      <c r="K54" s="788"/>
      <c r="L54" s="788"/>
      <c r="M54" s="788"/>
      <c r="N54" s="788"/>
      <c r="O54" s="788"/>
      <c r="P54" s="788"/>
      <c r="Q54" s="788"/>
      <c r="R54" s="788"/>
      <c r="S54" s="788"/>
      <c r="T54" s="787"/>
      <c r="U54" s="41"/>
      <c r="V54" s="254"/>
      <c r="W54" s="44"/>
      <c r="X54" s="44"/>
      <c r="Y54" s="44"/>
      <c r="Z54" s="44"/>
      <c r="AA54" s="44"/>
      <c r="AB54" s="44"/>
      <c r="AC54" s="44"/>
      <c r="AD54" s="44"/>
      <c r="AE54" s="44"/>
      <c r="AF54" s="44"/>
      <c r="AG54" s="44"/>
      <c r="AH54" s="44"/>
      <c r="AI54" s="44"/>
      <c r="AJ54" s="44"/>
      <c r="AK54" s="44"/>
      <c r="AL54" s="44"/>
      <c r="AM54" s="44"/>
    </row>
    <row r="55" spans="1:39" ht="15">
      <c r="A55" s="963"/>
      <c r="B55" s="251" t="s">
        <v>1102</v>
      </c>
      <c r="C55" s="786">
        <v>1285</v>
      </c>
      <c r="D55" s="786">
        <v>1364</v>
      </c>
      <c r="E55" s="786">
        <v>6280</v>
      </c>
      <c r="F55" s="786">
        <v>1261</v>
      </c>
      <c r="G55" s="786">
        <v>3385</v>
      </c>
      <c r="H55" s="786">
        <v>22446</v>
      </c>
      <c r="I55" s="786">
        <v>763813</v>
      </c>
      <c r="J55" s="786">
        <v>8142</v>
      </c>
      <c r="K55" s="786">
        <v>7495</v>
      </c>
      <c r="L55" s="786">
        <v>2066</v>
      </c>
      <c r="M55" s="786">
        <v>16693</v>
      </c>
      <c r="N55" s="786">
        <v>4443</v>
      </c>
      <c r="O55" s="786">
        <v>3986</v>
      </c>
      <c r="P55" s="786">
        <v>2346</v>
      </c>
      <c r="Q55" s="786">
        <v>219</v>
      </c>
      <c r="R55" s="786">
        <v>684</v>
      </c>
      <c r="S55" s="786">
        <v>140</v>
      </c>
      <c r="T55" s="786">
        <v>846048</v>
      </c>
      <c r="U55" s="327"/>
      <c r="V55" s="254"/>
      <c r="W55" s="41"/>
    </row>
    <row r="56" spans="1:39" ht="15">
      <c r="A56" s="963"/>
      <c r="B56" s="256" t="s">
        <v>1103</v>
      </c>
      <c r="C56" s="787">
        <v>1158</v>
      </c>
      <c r="D56" s="787">
        <v>1058</v>
      </c>
      <c r="E56" s="787">
        <v>5383</v>
      </c>
      <c r="F56" s="787">
        <v>1091</v>
      </c>
      <c r="G56" s="787">
        <v>1876</v>
      </c>
      <c r="H56" s="787">
        <v>18247</v>
      </c>
      <c r="I56" s="787">
        <v>77700</v>
      </c>
      <c r="J56" s="787">
        <v>5968</v>
      </c>
      <c r="K56" s="787">
        <v>5166</v>
      </c>
      <c r="L56" s="787">
        <v>1787</v>
      </c>
      <c r="M56" s="787">
        <v>11314</v>
      </c>
      <c r="N56" s="787">
        <v>3702</v>
      </c>
      <c r="O56" s="787">
        <v>3368</v>
      </c>
      <c r="P56" s="787">
        <v>1965</v>
      </c>
      <c r="Q56" s="787">
        <v>183</v>
      </c>
      <c r="R56" s="787">
        <v>585</v>
      </c>
      <c r="S56" s="787">
        <v>126</v>
      </c>
      <c r="T56" s="787">
        <v>140677</v>
      </c>
      <c r="U56" s="41"/>
      <c r="V56" s="254"/>
      <c r="W56" s="41"/>
    </row>
    <row r="57" spans="1:39" ht="15">
      <c r="A57" s="963"/>
      <c r="B57" s="256" t="s">
        <v>1104</v>
      </c>
      <c r="C57" s="787">
        <v>17</v>
      </c>
      <c r="D57" s="787">
        <v>42</v>
      </c>
      <c r="E57" s="787">
        <v>379</v>
      </c>
      <c r="F57" s="787">
        <v>88</v>
      </c>
      <c r="G57" s="787">
        <v>187</v>
      </c>
      <c r="H57" s="787">
        <v>1511</v>
      </c>
      <c r="I57" s="787">
        <v>15240</v>
      </c>
      <c r="J57" s="787">
        <v>474</v>
      </c>
      <c r="K57" s="787">
        <v>786</v>
      </c>
      <c r="L57" s="787">
        <v>111</v>
      </c>
      <c r="M57" s="787">
        <v>964</v>
      </c>
      <c r="N57" s="787">
        <v>517</v>
      </c>
      <c r="O57" s="787">
        <v>188</v>
      </c>
      <c r="P57" s="787">
        <v>99</v>
      </c>
      <c r="Q57" s="787">
        <v>4</v>
      </c>
      <c r="R57" s="787">
        <v>28</v>
      </c>
      <c r="S57" s="787">
        <v>5</v>
      </c>
      <c r="T57" s="787">
        <v>20640</v>
      </c>
      <c r="U57" s="41"/>
      <c r="V57" s="254"/>
      <c r="W57" s="41"/>
    </row>
    <row r="58" spans="1:39" ht="15">
      <c r="A58" s="963"/>
      <c r="B58" s="256" t="s">
        <v>1105</v>
      </c>
      <c r="C58" s="787">
        <v>0</v>
      </c>
      <c r="D58" s="787">
        <v>0</v>
      </c>
      <c r="E58" s="787">
        <v>14</v>
      </c>
      <c r="F58" s="787">
        <v>0</v>
      </c>
      <c r="G58" s="787">
        <v>559</v>
      </c>
      <c r="H58" s="787">
        <v>1394</v>
      </c>
      <c r="I58" s="787">
        <v>65422</v>
      </c>
      <c r="J58" s="787">
        <v>1147</v>
      </c>
      <c r="K58" s="787">
        <v>1106</v>
      </c>
      <c r="L58" s="787">
        <v>0</v>
      </c>
      <c r="M58" s="787">
        <v>3559</v>
      </c>
      <c r="N58" s="787">
        <v>21</v>
      </c>
      <c r="O58" s="787">
        <v>20</v>
      </c>
      <c r="P58" s="787">
        <v>196</v>
      </c>
      <c r="Q58" s="787">
        <v>14</v>
      </c>
      <c r="R58" s="787">
        <v>0</v>
      </c>
      <c r="S58" s="787">
        <v>0</v>
      </c>
      <c r="T58" s="787">
        <v>73452</v>
      </c>
      <c r="U58" s="41"/>
      <c r="V58" s="254"/>
      <c r="W58" s="41"/>
    </row>
    <row r="59" spans="1:39" ht="15">
      <c r="A59" s="963"/>
      <c r="B59" s="256" t="s">
        <v>1285</v>
      </c>
      <c r="C59" s="787">
        <v>0</v>
      </c>
      <c r="D59" s="787">
        <v>0</v>
      </c>
      <c r="E59" s="787">
        <v>0</v>
      </c>
      <c r="F59" s="787">
        <v>0</v>
      </c>
      <c r="G59" s="787">
        <v>364</v>
      </c>
      <c r="H59" s="787">
        <v>0</v>
      </c>
      <c r="I59" s="787">
        <v>600150</v>
      </c>
      <c r="J59" s="787">
        <v>1</v>
      </c>
      <c r="K59" s="787">
        <v>0</v>
      </c>
      <c r="L59" s="787">
        <v>12</v>
      </c>
      <c r="M59" s="787">
        <v>1</v>
      </c>
      <c r="N59" s="787">
        <v>0</v>
      </c>
      <c r="O59" s="787">
        <v>0</v>
      </c>
      <c r="P59" s="787">
        <v>0</v>
      </c>
      <c r="Q59" s="787">
        <v>0</v>
      </c>
      <c r="R59" s="787">
        <v>0</v>
      </c>
      <c r="S59" s="787">
        <v>0</v>
      </c>
      <c r="T59" s="787">
        <v>600528</v>
      </c>
      <c r="U59" s="41"/>
      <c r="V59" s="254"/>
      <c r="W59" s="41"/>
    </row>
    <row r="60" spans="1:39" ht="15">
      <c r="A60" s="963"/>
      <c r="B60" s="256" t="s">
        <v>1107</v>
      </c>
      <c r="C60" s="787">
        <v>62</v>
      </c>
      <c r="D60" s="787">
        <v>33</v>
      </c>
      <c r="E60" s="787">
        <v>305</v>
      </c>
      <c r="F60" s="787">
        <v>0</v>
      </c>
      <c r="G60" s="787">
        <v>26</v>
      </c>
      <c r="H60" s="787">
        <v>67</v>
      </c>
      <c r="I60" s="787">
        <v>1686</v>
      </c>
      <c r="J60" s="787">
        <v>162</v>
      </c>
      <c r="K60" s="787">
        <v>28</v>
      </c>
      <c r="L60" s="787">
        <v>0</v>
      </c>
      <c r="M60" s="787">
        <v>6</v>
      </c>
      <c r="N60" s="787">
        <v>0</v>
      </c>
      <c r="O60" s="787">
        <v>135</v>
      </c>
      <c r="P60" s="787">
        <v>0</v>
      </c>
      <c r="Q60" s="787">
        <v>0</v>
      </c>
      <c r="R60" s="787">
        <v>7</v>
      </c>
      <c r="S60" s="787">
        <v>1</v>
      </c>
      <c r="T60" s="787">
        <v>2518</v>
      </c>
      <c r="U60" s="41"/>
      <c r="V60" s="254"/>
    </row>
    <row r="61" spans="1:39" ht="15">
      <c r="A61" s="963"/>
      <c r="B61" s="256" t="s">
        <v>1108</v>
      </c>
      <c r="C61" s="787">
        <v>48</v>
      </c>
      <c r="D61" s="787">
        <v>231</v>
      </c>
      <c r="E61" s="787">
        <v>199</v>
      </c>
      <c r="F61" s="787">
        <v>82</v>
      </c>
      <c r="G61" s="787">
        <v>373</v>
      </c>
      <c r="H61" s="787">
        <v>1227</v>
      </c>
      <c r="I61" s="787">
        <v>3615</v>
      </c>
      <c r="J61" s="787">
        <v>390</v>
      </c>
      <c r="K61" s="787">
        <v>409</v>
      </c>
      <c r="L61" s="787">
        <v>156</v>
      </c>
      <c r="M61" s="787">
        <v>849</v>
      </c>
      <c r="N61" s="787">
        <v>203</v>
      </c>
      <c r="O61" s="787">
        <v>275</v>
      </c>
      <c r="P61" s="787">
        <v>86</v>
      </c>
      <c r="Q61" s="787">
        <v>18</v>
      </c>
      <c r="R61" s="787">
        <v>64</v>
      </c>
      <c r="S61" s="787">
        <v>8</v>
      </c>
      <c r="T61" s="787">
        <v>8233</v>
      </c>
      <c r="U61" s="41"/>
      <c r="V61" s="254"/>
      <c r="W61" s="41"/>
    </row>
    <row r="62" spans="1:39" ht="6" customHeight="1">
      <c r="A62" s="963"/>
      <c r="B62" s="256"/>
      <c r="C62" s="788"/>
      <c r="D62" s="788"/>
      <c r="E62" s="788"/>
      <c r="F62" s="788"/>
      <c r="G62" s="788"/>
      <c r="H62" s="788"/>
      <c r="I62" s="788"/>
      <c r="J62" s="788"/>
      <c r="K62" s="788"/>
      <c r="L62" s="788"/>
      <c r="M62" s="788"/>
      <c r="N62" s="788"/>
      <c r="O62" s="788"/>
      <c r="P62" s="788"/>
      <c r="Q62" s="788"/>
      <c r="R62" s="788"/>
      <c r="S62" s="788"/>
      <c r="T62" s="787"/>
      <c r="U62" s="41"/>
      <c r="V62" s="254"/>
      <c r="W62" s="41"/>
    </row>
    <row r="63" spans="1:39" ht="15">
      <c r="A63" s="963"/>
      <c r="B63" s="251" t="s">
        <v>1109</v>
      </c>
      <c r="C63" s="786">
        <v>5133</v>
      </c>
      <c r="D63" s="786">
        <v>7211</v>
      </c>
      <c r="E63" s="786">
        <v>12304</v>
      </c>
      <c r="F63" s="786">
        <v>4815</v>
      </c>
      <c r="G63" s="786">
        <v>22421</v>
      </c>
      <c r="H63" s="786">
        <v>82553</v>
      </c>
      <c r="I63" s="786">
        <v>467222</v>
      </c>
      <c r="J63" s="786">
        <v>22709</v>
      </c>
      <c r="K63" s="786">
        <v>42395</v>
      </c>
      <c r="L63" s="786">
        <v>25603</v>
      </c>
      <c r="M63" s="786">
        <v>53823</v>
      </c>
      <c r="N63" s="786">
        <v>9965</v>
      </c>
      <c r="O63" s="786">
        <v>19521</v>
      </c>
      <c r="P63" s="786">
        <v>11651</v>
      </c>
      <c r="Q63" s="786">
        <v>1295</v>
      </c>
      <c r="R63" s="786">
        <v>5741</v>
      </c>
      <c r="S63" s="786">
        <v>2132</v>
      </c>
      <c r="T63" s="786">
        <v>796494</v>
      </c>
      <c r="U63" s="327"/>
      <c r="V63" s="254"/>
      <c r="W63" s="41"/>
    </row>
    <row r="64" spans="1:39" ht="15">
      <c r="A64" s="963"/>
      <c r="B64" s="256" t="s">
        <v>1110</v>
      </c>
      <c r="C64" s="787">
        <v>58</v>
      </c>
      <c r="D64" s="787">
        <v>47</v>
      </c>
      <c r="E64" s="787">
        <v>303</v>
      </c>
      <c r="F64" s="787">
        <v>3</v>
      </c>
      <c r="G64" s="787">
        <v>46</v>
      </c>
      <c r="H64" s="787">
        <v>413</v>
      </c>
      <c r="I64" s="787">
        <v>2006</v>
      </c>
      <c r="J64" s="787">
        <v>22</v>
      </c>
      <c r="K64" s="787">
        <v>204</v>
      </c>
      <c r="L64" s="787">
        <v>143</v>
      </c>
      <c r="M64" s="787">
        <v>858</v>
      </c>
      <c r="N64" s="787">
        <v>3</v>
      </c>
      <c r="O64" s="787">
        <v>80</v>
      </c>
      <c r="P64" s="787">
        <v>4</v>
      </c>
      <c r="Q64" s="787">
        <v>0</v>
      </c>
      <c r="R64" s="787">
        <v>20</v>
      </c>
      <c r="S64" s="787">
        <v>3</v>
      </c>
      <c r="T64" s="787">
        <v>4213</v>
      </c>
      <c r="U64" s="41"/>
      <c r="V64" s="254"/>
      <c r="W64" s="41"/>
    </row>
    <row r="65" spans="1:23" ht="15">
      <c r="A65" s="963"/>
      <c r="B65" s="256" t="s">
        <v>1248</v>
      </c>
      <c r="C65" s="787">
        <v>2965</v>
      </c>
      <c r="D65" s="787">
        <v>2307</v>
      </c>
      <c r="E65" s="787">
        <v>3965</v>
      </c>
      <c r="F65" s="787">
        <v>1782</v>
      </c>
      <c r="G65" s="787">
        <v>11486</v>
      </c>
      <c r="H65" s="787">
        <v>51565</v>
      </c>
      <c r="I65" s="787">
        <v>174030</v>
      </c>
      <c r="J65" s="787">
        <v>9501</v>
      </c>
      <c r="K65" s="787">
        <v>31535</v>
      </c>
      <c r="L65" s="787">
        <v>13673</v>
      </c>
      <c r="M65" s="787">
        <v>32143</v>
      </c>
      <c r="N65" s="787">
        <v>4410</v>
      </c>
      <c r="O65" s="787">
        <v>10978</v>
      </c>
      <c r="P65" s="787">
        <v>8017</v>
      </c>
      <c r="Q65" s="787">
        <v>633</v>
      </c>
      <c r="R65" s="787">
        <v>3610</v>
      </c>
      <c r="S65" s="787">
        <v>233</v>
      </c>
      <c r="T65" s="787">
        <v>362833</v>
      </c>
      <c r="U65" s="41"/>
      <c r="V65" s="254"/>
      <c r="W65" s="41"/>
    </row>
    <row r="66" spans="1:23" ht="15">
      <c r="A66" s="963"/>
      <c r="B66" s="256" t="s">
        <v>1249</v>
      </c>
      <c r="C66" s="787">
        <v>0</v>
      </c>
      <c r="D66" s="787">
        <v>0</v>
      </c>
      <c r="E66" s="787">
        <v>0</v>
      </c>
      <c r="F66" s="787">
        <v>6</v>
      </c>
      <c r="G66" s="787">
        <v>0</v>
      </c>
      <c r="H66" s="787">
        <v>0</v>
      </c>
      <c r="I66" s="787">
        <v>1</v>
      </c>
      <c r="J66" s="787">
        <v>0</v>
      </c>
      <c r="K66" s="787">
        <v>0</v>
      </c>
      <c r="L66" s="787">
        <v>0</v>
      </c>
      <c r="M66" s="787">
        <v>0</v>
      </c>
      <c r="N66" s="787">
        <v>0</v>
      </c>
      <c r="O66" s="787">
        <v>0</v>
      </c>
      <c r="P66" s="787">
        <v>0</v>
      </c>
      <c r="Q66" s="787">
        <v>20</v>
      </c>
      <c r="R66" s="787">
        <v>0</v>
      </c>
      <c r="S66" s="787">
        <v>0</v>
      </c>
      <c r="T66" s="787">
        <v>27</v>
      </c>
      <c r="U66" s="41"/>
      <c r="V66" s="254"/>
      <c r="W66" s="41"/>
    </row>
    <row r="67" spans="1:23" ht="15">
      <c r="A67" s="963"/>
      <c r="B67" s="256" t="s">
        <v>1113</v>
      </c>
      <c r="C67" s="787">
        <v>0</v>
      </c>
      <c r="D67" s="787">
        <v>19</v>
      </c>
      <c r="E67" s="787">
        <v>38</v>
      </c>
      <c r="F67" s="787">
        <v>0</v>
      </c>
      <c r="G67" s="787">
        <v>0</v>
      </c>
      <c r="H67" s="787">
        <v>23</v>
      </c>
      <c r="I67" s="787">
        <v>59</v>
      </c>
      <c r="J67" s="787">
        <v>3</v>
      </c>
      <c r="K67" s="787">
        <v>1</v>
      </c>
      <c r="L67" s="787">
        <v>0</v>
      </c>
      <c r="M67" s="787">
        <v>1</v>
      </c>
      <c r="N67" s="787">
        <v>0</v>
      </c>
      <c r="O67" s="787">
        <v>8</v>
      </c>
      <c r="P67" s="787">
        <v>0</v>
      </c>
      <c r="Q67" s="787">
        <v>0</v>
      </c>
      <c r="R67" s="787">
        <v>0</v>
      </c>
      <c r="S67" s="787">
        <v>0</v>
      </c>
      <c r="T67" s="787">
        <v>152</v>
      </c>
      <c r="U67" s="41"/>
      <c r="V67" s="254"/>
      <c r="W67" s="41"/>
    </row>
    <row r="68" spans="1:23" ht="15">
      <c r="A68" s="963"/>
      <c r="B68" s="256" t="s">
        <v>1286</v>
      </c>
      <c r="C68" s="787">
        <v>3</v>
      </c>
      <c r="D68" s="787">
        <v>11</v>
      </c>
      <c r="E68" s="787">
        <v>5</v>
      </c>
      <c r="F68" s="787">
        <v>0</v>
      </c>
      <c r="G68" s="787">
        <v>20</v>
      </c>
      <c r="H68" s="787">
        <v>84</v>
      </c>
      <c r="I68" s="787">
        <v>455</v>
      </c>
      <c r="J68" s="787">
        <v>32</v>
      </c>
      <c r="K68" s="787">
        <v>112</v>
      </c>
      <c r="L68" s="787">
        <v>0</v>
      </c>
      <c r="M68" s="787">
        <v>47</v>
      </c>
      <c r="N68" s="787">
        <v>0</v>
      </c>
      <c r="O68" s="787">
        <v>0</v>
      </c>
      <c r="P68" s="787">
        <v>0</v>
      </c>
      <c r="Q68" s="787">
        <v>2</v>
      </c>
      <c r="R68" s="787">
        <v>0</v>
      </c>
      <c r="S68" s="787">
        <v>0</v>
      </c>
      <c r="T68" s="787">
        <v>771</v>
      </c>
      <c r="U68" s="41"/>
      <c r="V68" s="254"/>
      <c r="W68" s="41"/>
    </row>
    <row r="69" spans="1:23" ht="15">
      <c r="A69" s="963"/>
      <c r="B69" s="256" t="s">
        <v>1115</v>
      </c>
      <c r="C69" s="787">
        <v>1727</v>
      </c>
      <c r="D69" s="787">
        <v>2116</v>
      </c>
      <c r="E69" s="787">
        <v>4638</v>
      </c>
      <c r="F69" s="787">
        <v>2016</v>
      </c>
      <c r="G69" s="787">
        <v>7891</v>
      </c>
      <c r="H69" s="787">
        <v>20643</v>
      </c>
      <c r="I69" s="787">
        <v>75969</v>
      </c>
      <c r="J69" s="787">
        <v>7949</v>
      </c>
      <c r="K69" s="787">
        <v>6398</v>
      </c>
      <c r="L69" s="787">
        <v>4173</v>
      </c>
      <c r="M69" s="787">
        <v>12253</v>
      </c>
      <c r="N69" s="787">
        <v>3967</v>
      </c>
      <c r="O69" s="787">
        <v>6413</v>
      </c>
      <c r="P69" s="787">
        <v>2825</v>
      </c>
      <c r="Q69" s="787">
        <v>375</v>
      </c>
      <c r="R69" s="787">
        <v>1326</v>
      </c>
      <c r="S69" s="787">
        <v>279</v>
      </c>
      <c r="T69" s="787">
        <v>160958</v>
      </c>
      <c r="U69" s="41"/>
      <c r="V69" s="254"/>
      <c r="W69" s="41"/>
    </row>
    <row r="70" spans="1:23" ht="15">
      <c r="A70" s="963"/>
      <c r="B70" s="256" t="s">
        <v>1117</v>
      </c>
      <c r="C70" s="787">
        <v>380</v>
      </c>
      <c r="D70" s="787">
        <v>2711</v>
      </c>
      <c r="E70" s="787">
        <v>2327</v>
      </c>
      <c r="F70" s="787">
        <v>860</v>
      </c>
      <c r="G70" s="787">
        <v>2972</v>
      </c>
      <c r="H70" s="787">
        <v>9561</v>
      </c>
      <c r="I70" s="787">
        <v>110484</v>
      </c>
      <c r="J70" s="787">
        <v>5202</v>
      </c>
      <c r="K70" s="787">
        <v>3810</v>
      </c>
      <c r="L70" s="787">
        <v>7607</v>
      </c>
      <c r="M70" s="787">
        <v>7829</v>
      </c>
      <c r="N70" s="787">
        <v>1170</v>
      </c>
      <c r="O70" s="787">
        <v>2042</v>
      </c>
      <c r="P70" s="787">
        <v>805</v>
      </c>
      <c r="Q70" s="787">
        <v>265</v>
      </c>
      <c r="R70" s="787">
        <v>785</v>
      </c>
      <c r="S70" s="787">
        <v>130</v>
      </c>
      <c r="T70" s="787">
        <v>158940</v>
      </c>
      <c r="U70" s="41"/>
      <c r="V70" s="254"/>
      <c r="W70" s="41"/>
    </row>
    <row r="71" spans="1:23" ht="15">
      <c r="A71" s="963"/>
      <c r="B71" s="256" t="s">
        <v>1116</v>
      </c>
      <c r="C71" s="787">
        <v>0</v>
      </c>
      <c r="D71" s="787">
        <v>0</v>
      </c>
      <c r="E71" s="787">
        <v>1028</v>
      </c>
      <c r="F71" s="787">
        <v>148</v>
      </c>
      <c r="G71" s="787">
        <v>6</v>
      </c>
      <c r="H71" s="787">
        <v>264</v>
      </c>
      <c r="I71" s="787">
        <v>104218</v>
      </c>
      <c r="J71" s="787">
        <v>0</v>
      </c>
      <c r="K71" s="787">
        <v>335</v>
      </c>
      <c r="L71" s="787">
        <v>7</v>
      </c>
      <c r="M71" s="787">
        <v>692</v>
      </c>
      <c r="N71" s="787">
        <v>415</v>
      </c>
      <c r="O71" s="787">
        <v>0</v>
      </c>
      <c r="P71" s="787">
        <v>0</v>
      </c>
      <c r="Q71" s="787">
        <v>0</v>
      </c>
      <c r="R71" s="787">
        <v>0</v>
      </c>
      <c r="S71" s="787">
        <v>1487</v>
      </c>
      <c r="T71" s="787">
        <v>108600</v>
      </c>
      <c r="U71" s="41"/>
      <c r="V71" s="254"/>
    </row>
    <row r="72" spans="1:23">
      <c r="A72" s="456"/>
      <c r="B72" s="373"/>
      <c r="C72" s="789"/>
      <c r="D72" s="789"/>
      <c r="E72" s="789"/>
      <c r="F72" s="789"/>
      <c r="G72" s="789"/>
      <c r="H72" s="789"/>
      <c r="I72" s="789"/>
      <c r="J72" s="789"/>
      <c r="K72" s="789"/>
      <c r="L72" s="789"/>
      <c r="M72" s="789"/>
      <c r="N72" s="789"/>
      <c r="O72" s="789"/>
      <c r="P72" s="789"/>
      <c r="Q72" s="789"/>
      <c r="R72" s="789"/>
      <c r="S72" s="789"/>
      <c r="T72" s="789"/>
      <c r="U72" s="41"/>
    </row>
    <row r="73" spans="1:23" ht="15">
      <c r="A73" s="439"/>
      <c r="B73" s="295" t="s">
        <v>26</v>
      </c>
      <c r="C73" s="786">
        <v>511156</v>
      </c>
      <c r="D73" s="786">
        <v>749789</v>
      </c>
      <c r="E73" s="786">
        <v>1749810</v>
      </c>
      <c r="F73" s="786">
        <v>612896</v>
      </c>
      <c r="G73" s="786">
        <v>2093163</v>
      </c>
      <c r="H73" s="786">
        <v>5904957</v>
      </c>
      <c r="I73" s="786">
        <v>34395990</v>
      </c>
      <c r="J73" s="786">
        <v>2468880</v>
      </c>
      <c r="K73" s="786">
        <v>2443795</v>
      </c>
      <c r="L73" s="786">
        <v>956057</v>
      </c>
      <c r="M73" s="786">
        <v>3654939</v>
      </c>
      <c r="N73" s="786">
        <v>1444990</v>
      </c>
      <c r="O73" s="786">
        <v>1728909</v>
      </c>
      <c r="P73" s="786">
        <v>775271</v>
      </c>
      <c r="Q73" s="786">
        <v>108783</v>
      </c>
      <c r="R73" s="786">
        <v>378057</v>
      </c>
      <c r="S73" s="786">
        <v>281632</v>
      </c>
      <c r="T73" s="786">
        <v>60259074</v>
      </c>
      <c r="U73" s="41"/>
      <c r="V73" s="457"/>
    </row>
    <row r="75" spans="1:23" ht="15">
      <c r="A75" s="881" t="s">
        <v>1332</v>
      </c>
      <c r="B75" s="881"/>
      <c r="C75" s="881"/>
      <c r="D75" s="881"/>
      <c r="E75" s="881"/>
      <c r="F75" s="881"/>
      <c r="G75" s="881"/>
      <c r="H75" s="881"/>
      <c r="I75" s="881"/>
      <c r="J75" s="881"/>
      <c r="K75" s="881"/>
      <c r="L75" s="881"/>
      <c r="M75" s="881"/>
      <c r="N75" s="881"/>
      <c r="O75" s="881"/>
      <c r="P75" s="881"/>
      <c r="Q75" s="881"/>
      <c r="R75" s="881"/>
      <c r="S75" s="881"/>
      <c r="T75" s="881"/>
    </row>
    <row r="76" spans="1:23">
      <c r="A76" s="912" t="s">
        <v>1297</v>
      </c>
      <c r="B76" s="912"/>
      <c r="C76" s="912"/>
      <c r="D76" s="912"/>
      <c r="E76" s="912"/>
      <c r="F76" s="912"/>
      <c r="G76" s="912"/>
      <c r="H76" s="912"/>
      <c r="I76" s="912"/>
      <c r="J76" s="912"/>
      <c r="K76" s="912"/>
      <c r="L76" s="912"/>
      <c r="M76" s="912"/>
      <c r="N76" s="912"/>
      <c r="O76" s="912"/>
      <c r="P76" s="912"/>
      <c r="Q76" s="912"/>
      <c r="R76" s="912"/>
      <c r="S76" s="912"/>
      <c r="T76" s="912"/>
    </row>
    <row r="77" spans="1:23">
      <c r="A77" s="913" t="s">
        <v>1239</v>
      </c>
      <c r="B77" s="913"/>
      <c r="C77" s="913"/>
      <c r="D77" s="913"/>
      <c r="E77" s="913"/>
      <c r="F77" s="913"/>
      <c r="G77" s="913"/>
      <c r="H77" s="913"/>
      <c r="I77" s="913"/>
      <c r="J77" s="913"/>
      <c r="K77" s="913"/>
      <c r="L77" s="913"/>
      <c r="M77" s="913"/>
      <c r="N77" s="913"/>
      <c r="O77" s="913"/>
      <c r="P77" s="913"/>
      <c r="Q77" s="913"/>
      <c r="R77" s="913"/>
      <c r="S77" s="913"/>
      <c r="T77" s="913"/>
    </row>
    <row r="78" spans="1:23">
      <c r="A78" s="912" t="s">
        <v>1609</v>
      </c>
      <c r="B78" s="912"/>
      <c r="C78" s="912"/>
      <c r="D78" s="912"/>
      <c r="E78" s="912"/>
      <c r="F78" s="912"/>
      <c r="G78" s="912"/>
      <c r="H78" s="912"/>
      <c r="I78" s="912"/>
      <c r="J78" s="912"/>
      <c r="K78" s="912"/>
      <c r="L78" s="912"/>
      <c r="M78" s="912"/>
      <c r="N78" s="912"/>
      <c r="O78" s="912"/>
      <c r="P78" s="912"/>
      <c r="Q78" s="912"/>
      <c r="R78" s="912"/>
      <c r="S78" s="912"/>
      <c r="T78" s="912"/>
    </row>
    <row r="79" spans="1:23">
      <c r="A79" s="953" t="s">
        <v>1131</v>
      </c>
      <c r="B79" s="953"/>
      <c r="C79" s="953"/>
      <c r="D79" s="953"/>
      <c r="E79" s="953"/>
      <c r="F79" s="953"/>
      <c r="G79" s="953"/>
      <c r="H79" s="953"/>
      <c r="I79" s="953"/>
      <c r="J79" s="953"/>
      <c r="K79" s="953"/>
      <c r="L79" s="953"/>
      <c r="M79" s="953"/>
      <c r="N79" s="953"/>
      <c r="O79" s="953"/>
      <c r="P79" s="953"/>
      <c r="Q79" s="953"/>
      <c r="R79" s="953"/>
      <c r="S79" s="953"/>
      <c r="T79" s="953"/>
    </row>
    <row r="80" spans="1:23" ht="15" thickBot="1">
      <c r="A80" s="144"/>
      <c r="B80" s="144"/>
      <c r="C80" s="464"/>
      <c r="D80" s="464"/>
      <c r="E80" s="464"/>
      <c r="F80" s="464"/>
      <c r="G80" s="464"/>
      <c r="H80" s="464"/>
      <c r="I80" s="464"/>
      <c r="J80" s="464"/>
      <c r="K80" s="464"/>
      <c r="L80" s="464"/>
      <c r="M80" s="464"/>
      <c r="N80" s="464"/>
      <c r="O80" s="464"/>
      <c r="P80" s="464"/>
      <c r="Q80" s="464"/>
      <c r="R80" s="464"/>
      <c r="S80" s="464"/>
      <c r="T80" s="144"/>
    </row>
    <row r="81" spans="1:42">
      <c r="A81" s="959" t="s">
        <v>1240</v>
      </c>
      <c r="B81" s="959" t="s">
        <v>1252</v>
      </c>
      <c r="C81" s="961" t="s">
        <v>1362</v>
      </c>
      <c r="D81" s="961"/>
      <c r="E81" s="961"/>
      <c r="F81" s="961"/>
      <c r="G81" s="961"/>
      <c r="H81" s="961"/>
      <c r="I81" s="961"/>
      <c r="J81" s="961"/>
      <c r="K81" s="961"/>
      <c r="L81" s="961"/>
      <c r="M81" s="961"/>
      <c r="N81" s="961"/>
      <c r="O81" s="961"/>
      <c r="P81" s="961"/>
      <c r="Q81" s="961"/>
      <c r="R81" s="961"/>
      <c r="S81" s="961"/>
      <c r="T81" s="959" t="s">
        <v>108</v>
      </c>
      <c r="V81" s="44"/>
      <c r="W81" s="41"/>
    </row>
    <row r="82" spans="1:42" ht="25.5">
      <c r="A82" s="960"/>
      <c r="B82" s="960"/>
      <c r="C82" s="462" t="s">
        <v>877</v>
      </c>
      <c r="D82" s="462" t="s">
        <v>878</v>
      </c>
      <c r="E82" s="462" t="s">
        <v>487</v>
      </c>
      <c r="F82" s="462" t="s">
        <v>497</v>
      </c>
      <c r="G82" s="462" t="s">
        <v>508</v>
      </c>
      <c r="H82" s="462" t="s">
        <v>879</v>
      </c>
      <c r="I82" s="462" t="s">
        <v>789</v>
      </c>
      <c r="J82" s="462" t="s">
        <v>1289</v>
      </c>
      <c r="K82" s="462" t="s">
        <v>599</v>
      </c>
      <c r="L82" s="462" t="s">
        <v>1610</v>
      </c>
      <c r="M82" s="462" t="s">
        <v>1290</v>
      </c>
      <c r="N82" s="462" t="s">
        <v>686</v>
      </c>
      <c r="O82" s="462" t="s">
        <v>754</v>
      </c>
      <c r="P82" s="462" t="s">
        <v>721</v>
      </c>
      <c r="Q82" s="462" t="s">
        <v>1291</v>
      </c>
      <c r="R82" s="462" t="s">
        <v>1292</v>
      </c>
      <c r="S82" s="462" t="s">
        <v>100</v>
      </c>
      <c r="T82" s="960"/>
      <c r="V82" s="44"/>
      <c r="W82" s="41"/>
    </row>
    <row r="83" spans="1:42" ht="15" customHeight="1">
      <c r="A83" s="962" t="s">
        <v>1128</v>
      </c>
      <c r="B83" s="251" t="s">
        <v>1059</v>
      </c>
      <c r="C83" s="790">
        <v>1675197</v>
      </c>
      <c r="D83" s="790">
        <v>2775200.68</v>
      </c>
      <c r="E83" s="790">
        <v>5479467.7400000002</v>
      </c>
      <c r="F83" s="790">
        <v>1434956.1</v>
      </c>
      <c r="G83" s="790">
        <v>8204430.3700000001</v>
      </c>
      <c r="H83" s="790">
        <v>23868828.77</v>
      </c>
      <c r="I83" s="790">
        <v>141901784.86000001</v>
      </c>
      <c r="J83" s="790">
        <v>9657031.8100000005</v>
      </c>
      <c r="K83" s="790">
        <v>6635329.25</v>
      </c>
      <c r="L83" s="790">
        <v>3109860.83</v>
      </c>
      <c r="M83" s="790">
        <v>14673075.58</v>
      </c>
      <c r="N83" s="790">
        <v>5167160.63</v>
      </c>
      <c r="O83" s="790">
        <v>6589005.5700000003</v>
      </c>
      <c r="P83" s="790">
        <v>3136033.82</v>
      </c>
      <c r="Q83" s="790">
        <v>270694.51</v>
      </c>
      <c r="R83" s="790">
        <v>1469559.71</v>
      </c>
      <c r="S83" s="790">
        <v>409931.27</v>
      </c>
      <c r="T83" s="350">
        <f>SUM(C83:S83)</f>
        <v>236457548.50000003</v>
      </c>
      <c r="U83" s="327"/>
      <c r="V83" s="254"/>
      <c r="W83" s="254"/>
      <c r="X83" s="254"/>
      <c r="Y83" s="254"/>
      <c r="Z83" s="254"/>
      <c r="AA83" s="254"/>
      <c r="AB83" s="254"/>
      <c r="AC83" s="254"/>
      <c r="AD83" s="254"/>
      <c r="AE83" s="254"/>
      <c r="AF83" s="254"/>
      <c r="AG83" s="254"/>
      <c r="AH83" s="254"/>
      <c r="AI83" s="254"/>
      <c r="AJ83" s="254"/>
      <c r="AK83" s="254"/>
      <c r="AL83" s="254"/>
      <c r="AM83" s="254"/>
      <c r="AN83" s="254"/>
      <c r="AO83" s="254"/>
      <c r="AP83" s="254"/>
    </row>
    <row r="84" spans="1:42" ht="15">
      <c r="A84" s="963"/>
      <c r="B84" s="256" t="s">
        <v>1060</v>
      </c>
      <c r="C84" s="787">
        <v>1667159.54</v>
      </c>
      <c r="D84" s="787">
        <v>2764949.72</v>
      </c>
      <c r="E84" s="787">
        <v>5438898.0199999996</v>
      </c>
      <c r="F84" s="787">
        <v>1431828.91</v>
      </c>
      <c r="G84" s="787">
        <v>8193127.8300000001</v>
      </c>
      <c r="H84" s="787">
        <v>23629427.870000001</v>
      </c>
      <c r="I84" s="787">
        <v>141072462.18000001</v>
      </c>
      <c r="J84" s="787">
        <v>9608603.25</v>
      </c>
      <c r="K84" s="787">
        <v>6602257.0499999998</v>
      </c>
      <c r="L84" s="787">
        <v>3089263.1</v>
      </c>
      <c r="M84" s="787">
        <v>14566914.73</v>
      </c>
      <c r="N84" s="787">
        <v>5144562.3</v>
      </c>
      <c r="O84" s="787">
        <v>6565619.04</v>
      </c>
      <c r="P84" s="787">
        <v>3120488.38</v>
      </c>
      <c r="Q84" s="787">
        <v>270244.59999999998</v>
      </c>
      <c r="R84" s="787">
        <v>1461146.85</v>
      </c>
      <c r="S84" s="787">
        <v>406700.44</v>
      </c>
      <c r="T84" s="33">
        <f t="shared" ref="T84:T86" si="0">SUM(C84:S84)</f>
        <v>235033653.80999997</v>
      </c>
      <c r="U84" s="41"/>
      <c r="V84" s="254"/>
      <c r="W84" s="44"/>
      <c r="X84" s="44"/>
      <c r="Y84" s="44"/>
      <c r="Z84" s="44"/>
      <c r="AA84" s="44"/>
      <c r="AB84" s="44"/>
      <c r="AC84" s="44"/>
      <c r="AD84" s="44"/>
      <c r="AE84" s="44"/>
      <c r="AF84" s="44"/>
      <c r="AG84" s="44"/>
      <c r="AH84" s="44"/>
      <c r="AI84" s="44"/>
      <c r="AJ84" s="44"/>
      <c r="AK84" s="44"/>
      <c r="AL84" s="44"/>
      <c r="AM84" s="44"/>
      <c r="AN84" s="44"/>
      <c r="AO84" s="44"/>
      <c r="AP84" s="44"/>
    </row>
    <row r="85" spans="1:42" ht="15">
      <c r="A85" s="963"/>
      <c r="B85" s="256" t="s">
        <v>1061</v>
      </c>
      <c r="C85" s="787">
        <v>416.1</v>
      </c>
      <c r="D85" s="787">
        <v>766.78</v>
      </c>
      <c r="E85" s="787">
        <v>853.51</v>
      </c>
      <c r="F85" s="787">
        <v>264.86</v>
      </c>
      <c r="G85" s="787">
        <v>5803.59</v>
      </c>
      <c r="H85" s="787">
        <v>43015.06</v>
      </c>
      <c r="I85" s="787">
        <v>259981.42</v>
      </c>
      <c r="J85" s="787">
        <v>5038.18</v>
      </c>
      <c r="K85" s="787">
        <v>7503.95</v>
      </c>
      <c r="L85" s="787">
        <v>7903.19</v>
      </c>
      <c r="M85" s="787">
        <v>14511.97</v>
      </c>
      <c r="N85" s="787">
        <v>10278.299999999999</v>
      </c>
      <c r="O85" s="787">
        <v>5512.23</v>
      </c>
      <c r="P85" s="787">
        <v>7863.64</v>
      </c>
      <c r="Q85" s="787">
        <v>42.64</v>
      </c>
      <c r="R85" s="787">
        <v>7629.33</v>
      </c>
      <c r="S85" s="787">
        <v>1992.39</v>
      </c>
      <c r="T85" s="33">
        <f t="shared" si="0"/>
        <v>379377.14</v>
      </c>
      <c r="U85" s="41"/>
      <c r="V85" s="254"/>
      <c r="W85" s="44"/>
      <c r="X85" s="44"/>
      <c r="Y85" s="44"/>
      <c r="Z85" s="44"/>
      <c r="AA85" s="44"/>
      <c r="AB85" s="44"/>
      <c r="AC85" s="44"/>
      <c r="AD85" s="44"/>
      <c r="AE85" s="44"/>
      <c r="AF85" s="44"/>
      <c r="AG85" s="44"/>
      <c r="AH85" s="44"/>
      <c r="AI85" s="44"/>
      <c r="AJ85" s="44"/>
      <c r="AK85" s="44"/>
      <c r="AL85" s="44"/>
      <c r="AM85" s="44"/>
      <c r="AN85" s="44"/>
      <c r="AO85" s="44"/>
      <c r="AP85" s="44"/>
    </row>
    <row r="86" spans="1:42" ht="15">
      <c r="A86" s="963"/>
      <c r="B86" s="256" t="s">
        <v>1062</v>
      </c>
      <c r="C86" s="787">
        <v>7621.36</v>
      </c>
      <c r="D86" s="787">
        <v>9484.18</v>
      </c>
      <c r="E86" s="787">
        <v>39716.21</v>
      </c>
      <c r="F86" s="787">
        <v>2862.33</v>
      </c>
      <c r="G86" s="787">
        <v>5498.95</v>
      </c>
      <c r="H86" s="787">
        <v>196385.84</v>
      </c>
      <c r="I86" s="787">
        <v>569341.26</v>
      </c>
      <c r="J86" s="787">
        <v>43390.38</v>
      </c>
      <c r="K86" s="787">
        <v>25568.25</v>
      </c>
      <c r="L86" s="787">
        <v>12694.54</v>
      </c>
      <c r="M86" s="787">
        <v>91648.88</v>
      </c>
      <c r="N86" s="787">
        <v>12320.03</v>
      </c>
      <c r="O86" s="787">
        <v>17874.3</v>
      </c>
      <c r="P86" s="787">
        <v>7681.8</v>
      </c>
      <c r="Q86" s="787">
        <v>407.27</v>
      </c>
      <c r="R86" s="787">
        <v>783.53</v>
      </c>
      <c r="S86" s="787">
        <v>1238.44</v>
      </c>
      <c r="T86" s="33">
        <f t="shared" si="0"/>
        <v>1044517.5500000002</v>
      </c>
      <c r="U86" s="41"/>
      <c r="V86" s="254"/>
      <c r="W86" s="44"/>
      <c r="X86" s="44"/>
      <c r="Y86" s="44"/>
      <c r="Z86" s="44"/>
      <c r="AA86" s="44"/>
      <c r="AB86" s="44"/>
      <c r="AC86" s="44"/>
      <c r="AD86" s="44"/>
      <c r="AE86" s="44"/>
      <c r="AF86" s="44"/>
      <c r="AG86" s="44"/>
      <c r="AH86" s="44"/>
      <c r="AI86" s="44"/>
      <c r="AJ86" s="44"/>
      <c r="AK86" s="44"/>
      <c r="AL86" s="44"/>
      <c r="AM86" s="44"/>
      <c r="AN86" s="44"/>
      <c r="AO86" s="44"/>
      <c r="AP86" s="44"/>
    </row>
    <row r="87" spans="1:42" ht="6" customHeight="1">
      <c r="A87" s="963"/>
      <c r="B87" s="256"/>
      <c r="C87" s="788"/>
      <c r="D87" s="788"/>
      <c r="E87" s="788"/>
      <c r="F87" s="788"/>
      <c r="G87" s="788"/>
      <c r="H87" s="788"/>
      <c r="I87" s="788"/>
      <c r="J87" s="788"/>
      <c r="K87" s="788"/>
      <c r="L87" s="788"/>
      <c r="M87" s="788"/>
      <c r="N87" s="788"/>
      <c r="O87" s="788"/>
      <c r="P87" s="788"/>
      <c r="Q87" s="788"/>
      <c r="R87" s="788"/>
      <c r="S87" s="788"/>
      <c r="T87" s="33">
        <f>SUM(D87:S87)</f>
        <v>0</v>
      </c>
      <c r="U87" s="41"/>
      <c r="V87" s="254"/>
      <c r="W87" s="44"/>
      <c r="X87" s="44"/>
      <c r="Y87" s="44"/>
      <c r="Z87" s="44"/>
      <c r="AA87" s="44"/>
      <c r="AB87" s="44"/>
      <c r="AC87" s="44"/>
      <c r="AD87" s="44"/>
      <c r="AE87" s="44"/>
      <c r="AF87" s="44"/>
      <c r="AG87" s="44"/>
      <c r="AH87" s="44"/>
      <c r="AI87" s="44"/>
      <c r="AJ87" s="44"/>
      <c r="AK87" s="44"/>
      <c r="AL87" s="44"/>
      <c r="AM87" s="44"/>
      <c r="AN87" s="44"/>
      <c r="AO87" s="44"/>
      <c r="AP87" s="44"/>
    </row>
    <row r="88" spans="1:42" ht="15">
      <c r="A88" s="963"/>
      <c r="B88" s="251" t="s">
        <v>1063</v>
      </c>
      <c r="C88" s="790">
        <v>2383400.89</v>
      </c>
      <c r="D88" s="790">
        <v>3264177.01</v>
      </c>
      <c r="E88" s="790">
        <v>9254143.4499999993</v>
      </c>
      <c r="F88" s="790">
        <v>3448938.08</v>
      </c>
      <c r="G88" s="790">
        <v>10994924.439999999</v>
      </c>
      <c r="H88" s="790">
        <v>30291037.170000002</v>
      </c>
      <c r="I88" s="790">
        <v>134457014.38999999</v>
      </c>
      <c r="J88" s="790">
        <v>14500377.75</v>
      </c>
      <c r="K88" s="790">
        <v>13159187.939999999</v>
      </c>
      <c r="L88" s="790">
        <v>5185372.1100000003</v>
      </c>
      <c r="M88" s="790">
        <v>20529581.440000001</v>
      </c>
      <c r="N88" s="790">
        <v>8252104.2300000004</v>
      </c>
      <c r="O88" s="790">
        <v>9460073.2400000002</v>
      </c>
      <c r="P88" s="790">
        <v>3532356.21</v>
      </c>
      <c r="Q88" s="790">
        <v>494345.94</v>
      </c>
      <c r="R88" s="790">
        <v>1923347.68</v>
      </c>
      <c r="S88" s="790">
        <v>355557.01</v>
      </c>
      <c r="T88" s="350">
        <f t="shared" ref="T88:T91" si="1">SUM(C88:S88)</f>
        <v>271485938.97999996</v>
      </c>
      <c r="U88" s="327"/>
      <c r="V88" s="254"/>
      <c r="W88" s="254"/>
      <c r="X88" s="254"/>
      <c r="Y88" s="254"/>
      <c r="Z88" s="254"/>
      <c r="AA88" s="254"/>
      <c r="AB88" s="254"/>
      <c r="AC88" s="254"/>
      <c r="AD88" s="254"/>
      <c r="AE88" s="254"/>
      <c r="AF88" s="254"/>
      <c r="AG88" s="254"/>
      <c r="AH88" s="254"/>
      <c r="AI88" s="254"/>
      <c r="AJ88" s="254"/>
      <c r="AK88" s="254"/>
      <c r="AL88" s="254"/>
      <c r="AM88" s="254"/>
      <c r="AN88" s="254"/>
      <c r="AO88" s="254"/>
      <c r="AP88" s="254"/>
    </row>
    <row r="89" spans="1:42" ht="15">
      <c r="A89" s="963"/>
      <c r="B89" s="256" t="s">
        <v>1064</v>
      </c>
      <c r="C89" s="787">
        <v>1075033.1100000001</v>
      </c>
      <c r="D89" s="787">
        <v>1316492.5</v>
      </c>
      <c r="E89" s="787">
        <v>4053859.9</v>
      </c>
      <c r="F89" s="787">
        <v>1605882.95</v>
      </c>
      <c r="G89" s="787">
        <v>4574617.1399999997</v>
      </c>
      <c r="H89" s="787">
        <v>11756864.4</v>
      </c>
      <c r="I89" s="787">
        <v>48754977.240000002</v>
      </c>
      <c r="J89" s="787">
        <v>5122900.45</v>
      </c>
      <c r="K89" s="787">
        <v>5494243.5700000003</v>
      </c>
      <c r="L89" s="787">
        <v>2059922.16</v>
      </c>
      <c r="M89" s="787">
        <v>7756775.5700000003</v>
      </c>
      <c r="N89" s="787">
        <v>3078925.68</v>
      </c>
      <c r="O89" s="787">
        <v>3543922.38</v>
      </c>
      <c r="P89" s="787">
        <v>1557146.72</v>
      </c>
      <c r="Q89" s="787">
        <v>273282.02</v>
      </c>
      <c r="R89" s="787">
        <v>788149.42</v>
      </c>
      <c r="S89" s="787">
        <v>196212.81</v>
      </c>
      <c r="T89" s="33">
        <f t="shared" si="1"/>
        <v>103009208.02000001</v>
      </c>
      <c r="U89" s="41"/>
      <c r="V89" s="254"/>
      <c r="W89" s="44"/>
      <c r="X89" s="44"/>
      <c r="Y89" s="44"/>
      <c r="Z89" s="44"/>
      <c r="AA89" s="44"/>
      <c r="AB89" s="44"/>
      <c r="AC89" s="44"/>
      <c r="AD89" s="44"/>
      <c r="AE89" s="44"/>
      <c r="AF89" s="44"/>
      <c r="AG89" s="44"/>
      <c r="AH89" s="44"/>
      <c r="AI89" s="44"/>
      <c r="AJ89" s="44"/>
      <c r="AK89" s="44"/>
      <c r="AL89" s="44"/>
      <c r="AM89" s="44"/>
      <c r="AN89" s="44"/>
      <c r="AO89" s="44"/>
      <c r="AP89" s="44"/>
    </row>
    <row r="90" spans="1:42" ht="15">
      <c r="A90" s="963"/>
      <c r="B90" s="256" t="s">
        <v>1065</v>
      </c>
      <c r="C90" s="787">
        <v>1227258.98</v>
      </c>
      <c r="D90" s="787">
        <v>1879308.57</v>
      </c>
      <c r="E90" s="787">
        <v>4947444.6900000004</v>
      </c>
      <c r="F90" s="787">
        <v>1765525.55</v>
      </c>
      <c r="G90" s="787">
        <v>6057573.6500000004</v>
      </c>
      <c r="H90" s="787">
        <v>17694642.07</v>
      </c>
      <c r="I90" s="787">
        <v>80650177.879999995</v>
      </c>
      <c r="J90" s="787">
        <v>8923423.75</v>
      </c>
      <c r="K90" s="787">
        <v>7280441.8799999999</v>
      </c>
      <c r="L90" s="787">
        <v>2920553.99</v>
      </c>
      <c r="M90" s="787">
        <v>11904369.76</v>
      </c>
      <c r="N90" s="787">
        <v>4806335.99</v>
      </c>
      <c r="O90" s="787">
        <v>5572336.2000000002</v>
      </c>
      <c r="P90" s="787">
        <v>1878052.24</v>
      </c>
      <c r="Q90" s="787">
        <v>206482.73</v>
      </c>
      <c r="R90" s="787">
        <v>1124220.05</v>
      </c>
      <c r="S90" s="787">
        <v>151380.19</v>
      </c>
      <c r="T90" s="33">
        <f t="shared" si="1"/>
        <v>158989528.16999999</v>
      </c>
      <c r="U90" s="41"/>
      <c r="V90" s="254"/>
      <c r="W90" s="44"/>
      <c r="X90" s="44"/>
      <c r="Y90" s="44"/>
      <c r="Z90" s="44"/>
      <c r="AA90" s="44"/>
      <c r="AB90" s="44"/>
      <c r="AC90" s="44"/>
      <c r="AD90" s="44"/>
      <c r="AE90" s="44"/>
      <c r="AF90" s="44"/>
      <c r="AG90" s="44"/>
      <c r="AH90" s="44"/>
      <c r="AI90" s="44"/>
      <c r="AJ90" s="44"/>
      <c r="AK90" s="44"/>
      <c r="AL90" s="44"/>
      <c r="AM90" s="44"/>
      <c r="AN90" s="44"/>
      <c r="AO90" s="44"/>
      <c r="AP90" s="44"/>
    </row>
    <row r="91" spans="1:42" ht="15">
      <c r="A91" s="963"/>
      <c r="B91" s="256" t="s">
        <v>1066</v>
      </c>
      <c r="C91" s="787">
        <v>81108.800000000003</v>
      </c>
      <c r="D91" s="787">
        <v>68375.94</v>
      </c>
      <c r="E91" s="787">
        <v>252838.86</v>
      </c>
      <c r="F91" s="787">
        <v>77529.58</v>
      </c>
      <c r="G91" s="787">
        <v>362733.65</v>
      </c>
      <c r="H91" s="787">
        <v>839530.7</v>
      </c>
      <c r="I91" s="787">
        <v>5051859.2699999996</v>
      </c>
      <c r="J91" s="787">
        <v>454053.55</v>
      </c>
      <c r="K91" s="787">
        <v>384502.49</v>
      </c>
      <c r="L91" s="787">
        <v>204895.96</v>
      </c>
      <c r="M91" s="787">
        <v>868436.11</v>
      </c>
      <c r="N91" s="787">
        <v>366842.56</v>
      </c>
      <c r="O91" s="787">
        <v>343814.66</v>
      </c>
      <c r="P91" s="787">
        <v>97157.25</v>
      </c>
      <c r="Q91" s="787">
        <v>14581.19</v>
      </c>
      <c r="R91" s="787">
        <v>10978.21</v>
      </c>
      <c r="S91" s="787">
        <v>7964.01</v>
      </c>
      <c r="T91" s="33">
        <f t="shared" si="1"/>
        <v>9487202.790000001</v>
      </c>
      <c r="U91" s="41"/>
      <c r="V91" s="254"/>
      <c r="W91" s="44"/>
      <c r="X91" s="44"/>
      <c r="Y91" s="44"/>
      <c r="Z91" s="44"/>
      <c r="AA91" s="44"/>
      <c r="AB91" s="44"/>
      <c r="AC91" s="44"/>
      <c r="AD91" s="44"/>
      <c r="AE91" s="44"/>
      <c r="AF91" s="44"/>
      <c r="AG91" s="44"/>
      <c r="AH91" s="44"/>
      <c r="AI91" s="44"/>
      <c r="AJ91" s="44"/>
      <c r="AK91" s="44"/>
      <c r="AL91" s="44"/>
      <c r="AM91" s="44"/>
      <c r="AN91" s="44"/>
      <c r="AO91" s="44"/>
      <c r="AP91" s="44"/>
    </row>
    <row r="92" spans="1:42" ht="6" customHeight="1">
      <c r="A92" s="963"/>
      <c r="B92" s="256"/>
      <c r="C92" s="788"/>
      <c r="D92" s="788"/>
      <c r="E92" s="788"/>
      <c r="F92" s="788"/>
      <c r="G92" s="788"/>
      <c r="H92" s="788"/>
      <c r="I92" s="788"/>
      <c r="J92" s="788"/>
      <c r="K92" s="788"/>
      <c r="L92" s="788"/>
      <c r="M92" s="788"/>
      <c r="N92" s="788"/>
      <c r="O92" s="788"/>
      <c r="P92" s="788"/>
      <c r="Q92" s="788"/>
      <c r="R92" s="788"/>
      <c r="S92" s="788"/>
      <c r="T92" s="33">
        <f>SUM(D92:S92)</f>
        <v>0</v>
      </c>
      <c r="U92" s="41"/>
      <c r="V92" s="254"/>
      <c r="W92" s="44"/>
      <c r="X92" s="44"/>
      <c r="Y92" s="44"/>
      <c r="Z92" s="44"/>
      <c r="AA92" s="44"/>
      <c r="AB92" s="44"/>
      <c r="AC92" s="44"/>
      <c r="AD92" s="44"/>
      <c r="AE92" s="44"/>
      <c r="AF92" s="44"/>
      <c r="AG92" s="44"/>
      <c r="AH92" s="44"/>
      <c r="AI92" s="44"/>
      <c r="AJ92" s="44"/>
      <c r="AK92" s="44"/>
      <c r="AL92" s="44"/>
      <c r="AM92" s="44"/>
      <c r="AN92" s="44"/>
      <c r="AO92" s="44"/>
      <c r="AP92" s="44"/>
    </row>
    <row r="93" spans="1:42" ht="15">
      <c r="A93" s="963"/>
      <c r="B93" s="251" t="s">
        <v>1067</v>
      </c>
      <c r="C93" s="790">
        <v>602749.69799999997</v>
      </c>
      <c r="D93" s="790">
        <v>1124840.7420000001</v>
      </c>
      <c r="E93" s="790">
        <v>2383698.0520000001</v>
      </c>
      <c r="F93" s="790">
        <v>816015.40800000005</v>
      </c>
      <c r="G93" s="790">
        <v>3079397.1880000001</v>
      </c>
      <c r="H93" s="790">
        <v>8956785.5</v>
      </c>
      <c r="I93" s="790">
        <v>63488516.68</v>
      </c>
      <c r="J93" s="790">
        <v>3775574.4309999999</v>
      </c>
      <c r="K93" s="790">
        <v>3795957.8870000001</v>
      </c>
      <c r="L93" s="790">
        <v>1479049.459</v>
      </c>
      <c r="M93" s="790">
        <v>5690609.2249999996</v>
      </c>
      <c r="N93" s="790">
        <v>2357776.0240000002</v>
      </c>
      <c r="O93" s="790">
        <v>2950447.952</v>
      </c>
      <c r="P93" s="790">
        <v>1176393.216</v>
      </c>
      <c r="Q93" s="790">
        <v>114756.446</v>
      </c>
      <c r="R93" s="790">
        <v>475254.54200000002</v>
      </c>
      <c r="S93" s="790">
        <v>627024.89300000004</v>
      </c>
      <c r="T93" s="350">
        <f t="shared" ref="T93:T111" si="2">SUM(C93:S93)</f>
        <v>102894847.34300001</v>
      </c>
      <c r="U93" s="327"/>
      <c r="V93" s="254"/>
      <c r="W93" s="254"/>
      <c r="X93" s="254"/>
      <c r="Y93" s="254"/>
      <c r="Z93" s="254"/>
      <c r="AA93" s="254"/>
      <c r="AB93" s="254"/>
      <c r="AC93" s="254"/>
      <c r="AD93" s="254"/>
      <c r="AE93" s="254"/>
      <c r="AF93" s="254"/>
      <c r="AG93" s="254"/>
      <c r="AH93" s="254"/>
      <c r="AI93" s="254"/>
      <c r="AJ93" s="254"/>
      <c r="AK93" s="254"/>
      <c r="AL93" s="254"/>
      <c r="AM93" s="254"/>
      <c r="AN93" s="254"/>
      <c r="AO93" s="254"/>
      <c r="AP93" s="254"/>
    </row>
    <row r="94" spans="1:42" ht="15">
      <c r="A94" s="963"/>
      <c r="B94" s="256" t="s">
        <v>1068</v>
      </c>
      <c r="C94" s="787">
        <v>32511.48</v>
      </c>
      <c r="D94" s="787">
        <v>25198.3</v>
      </c>
      <c r="E94" s="787">
        <v>255135.83</v>
      </c>
      <c r="F94" s="787">
        <v>32884.76</v>
      </c>
      <c r="G94" s="787">
        <v>140184.4</v>
      </c>
      <c r="H94" s="787">
        <v>572890.22</v>
      </c>
      <c r="I94" s="787">
        <v>5539831.3200000003</v>
      </c>
      <c r="J94" s="787">
        <v>181590.57</v>
      </c>
      <c r="K94" s="787">
        <v>208521.47</v>
      </c>
      <c r="L94" s="787">
        <v>29802.68</v>
      </c>
      <c r="M94" s="787">
        <v>274983.95</v>
      </c>
      <c r="N94" s="787">
        <v>151630</v>
      </c>
      <c r="O94" s="787">
        <v>73233.91</v>
      </c>
      <c r="P94" s="787">
        <v>42115.19</v>
      </c>
      <c r="Q94" s="787">
        <v>3228.17</v>
      </c>
      <c r="R94" s="787">
        <v>12827.91</v>
      </c>
      <c r="S94" s="787">
        <v>2650.18</v>
      </c>
      <c r="T94" s="33">
        <f t="shared" si="2"/>
        <v>7579220.3400000008</v>
      </c>
      <c r="U94" s="41"/>
      <c r="V94" s="254"/>
      <c r="W94" s="44"/>
      <c r="X94" s="44"/>
      <c r="Y94" s="44"/>
      <c r="Z94" s="44"/>
      <c r="AA94" s="44"/>
      <c r="AB94" s="44"/>
      <c r="AC94" s="44"/>
      <c r="AD94" s="44"/>
      <c r="AE94" s="44"/>
      <c r="AF94" s="44"/>
      <c r="AG94" s="44"/>
      <c r="AH94" s="44"/>
      <c r="AI94" s="44"/>
      <c r="AJ94" s="44"/>
      <c r="AK94" s="44"/>
      <c r="AL94" s="44"/>
      <c r="AM94" s="44"/>
      <c r="AN94" s="44"/>
      <c r="AO94" s="44"/>
      <c r="AP94" s="44"/>
    </row>
    <row r="95" spans="1:42" ht="15">
      <c r="A95" s="963"/>
      <c r="B95" s="256" t="s">
        <v>1069</v>
      </c>
      <c r="C95" s="787">
        <v>287565.58</v>
      </c>
      <c r="D95" s="787">
        <v>399435.07</v>
      </c>
      <c r="E95" s="787">
        <v>687621.49</v>
      </c>
      <c r="F95" s="787">
        <v>261691.1</v>
      </c>
      <c r="G95" s="787">
        <v>734779.21</v>
      </c>
      <c r="H95" s="787">
        <v>2029546.02</v>
      </c>
      <c r="I95" s="787">
        <v>21938989.02</v>
      </c>
      <c r="J95" s="787">
        <v>635784.54</v>
      </c>
      <c r="K95" s="787">
        <v>1243972.97</v>
      </c>
      <c r="L95" s="787">
        <v>405723.54</v>
      </c>
      <c r="M95" s="787">
        <v>1343257.38</v>
      </c>
      <c r="N95" s="787">
        <v>573121.43999999994</v>
      </c>
      <c r="O95" s="787">
        <v>542584.16</v>
      </c>
      <c r="P95" s="787">
        <v>303134.96999999997</v>
      </c>
      <c r="Q95" s="787">
        <v>60542.36</v>
      </c>
      <c r="R95" s="787">
        <v>186038.65</v>
      </c>
      <c r="S95" s="787">
        <v>40089.39</v>
      </c>
      <c r="T95" s="33">
        <f t="shared" si="2"/>
        <v>31673876.889999997</v>
      </c>
      <c r="U95" s="41"/>
      <c r="V95" s="254"/>
      <c r="W95" s="44"/>
      <c r="X95" s="44"/>
      <c r="Y95" s="44"/>
      <c r="Z95" s="44"/>
      <c r="AA95" s="44"/>
      <c r="AB95" s="44"/>
      <c r="AC95" s="44"/>
      <c r="AD95" s="44"/>
      <c r="AE95" s="44"/>
      <c r="AF95" s="44"/>
      <c r="AG95" s="44"/>
      <c r="AH95" s="44"/>
      <c r="AI95" s="44"/>
      <c r="AJ95" s="44"/>
      <c r="AK95" s="44"/>
      <c r="AL95" s="44"/>
      <c r="AM95" s="44"/>
      <c r="AN95" s="44"/>
      <c r="AO95" s="44"/>
      <c r="AP95" s="44"/>
    </row>
    <row r="96" spans="1:42" ht="15">
      <c r="A96" s="963"/>
      <c r="B96" s="256" t="s">
        <v>1070</v>
      </c>
      <c r="C96" s="787">
        <v>604.36</v>
      </c>
      <c r="D96" s="787">
        <v>346.09</v>
      </c>
      <c r="E96" s="787">
        <v>15474.02</v>
      </c>
      <c r="F96" s="787">
        <v>320.48</v>
      </c>
      <c r="G96" s="787">
        <v>1281.79</v>
      </c>
      <c r="H96" s="787">
        <v>18076.13</v>
      </c>
      <c r="I96" s="787">
        <v>197842.46</v>
      </c>
      <c r="J96" s="787">
        <v>3946.82</v>
      </c>
      <c r="K96" s="787">
        <v>2924.42</v>
      </c>
      <c r="L96" s="787">
        <v>1655.47</v>
      </c>
      <c r="M96" s="787">
        <v>15693.93</v>
      </c>
      <c r="N96" s="787">
        <v>12151.11</v>
      </c>
      <c r="O96" s="787">
        <v>4806.38</v>
      </c>
      <c r="P96" s="787">
        <v>3184.04</v>
      </c>
      <c r="Q96" s="787">
        <v>249.15</v>
      </c>
      <c r="R96" s="787">
        <v>152.08000000000001</v>
      </c>
      <c r="S96" s="787">
        <v>0</v>
      </c>
      <c r="T96" s="33">
        <f t="shared" si="2"/>
        <v>278708.73000000004</v>
      </c>
      <c r="U96" s="41"/>
      <c r="V96" s="254"/>
      <c r="W96" s="44"/>
      <c r="X96" s="44"/>
      <c r="Y96" s="44"/>
      <c r="Z96" s="44"/>
      <c r="AA96" s="44"/>
      <c r="AB96" s="44"/>
      <c r="AC96" s="44"/>
      <c r="AD96" s="44"/>
      <c r="AE96" s="44"/>
      <c r="AF96" s="44"/>
      <c r="AG96" s="44"/>
      <c r="AH96" s="44"/>
      <c r="AI96" s="44"/>
      <c r="AJ96" s="44"/>
      <c r="AK96" s="44"/>
      <c r="AL96" s="44"/>
      <c r="AM96" s="44"/>
      <c r="AN96" s="44"/>
      <c r="AO96" s="44"/>
      <c r="AP96" s="44"/>
    </row>
    <row r="97" spans="1:42" ht="15">
      <c r="A97" s="963"/>
      <c r="B97" s="256" t="s">
        <v>1071</v>
      </c>
      <c r="C97" s="787">
        <v>3316.46</v>
      </c>
      <c r="D97" s="787">
        <v>15.2</v>
      </c>
      <c r="E97" s="787">
        <v>14.86</v>
      </c>
      <c r="F97" s="787">
        <v>287.92</v>
      </c>
      <c r="G97" s="787">
        <v>10768.66</v>
      </c>
      <c r="H97" s="787">
        <v>53048.74</v>
      </c>
      <c r="I97" s="787">
        <v>873072.8</v>
      </c>
      <c r="J97" s="787">
        <v>30358.14</v>
      </c>
      <c r="K97" s="787">
        <v>4528.58</v>
      </c>
      <c r="L97" s="787">
        <v>1900.74</v>
      </c>
      <c r="M97" s="787">
        <v>65361.38</v>
      </c>
      <c r="N97" s="787">
        <v>6486.28</v>
      </c>
      <c r="O97" s="787">
        <v>1016.88</v>
      </c>
      <c r="P97" s="787">
        <v>642.54</v>
      </c>
      <c r="Q97" s="787">
        <v>91.2</v>
      </c>
      <c r="R97" s="787">
        <v>0</v>
      </c>
      <c r="S97" s="787">
        <v>241.46</v>
      </c>
      <c r="T97" s="33">
        <f t="shared" si="2"/>
        <v>1051151.8399999999</v>
      </c>
      <c r="U97" s="41"/>
      <c r="V97" s="254"/>
      <c r="W97" s="44"/>
      <c r="X97" s="44"/>
      <c r="Y97" s="44"/>
      <c r="Z97" s="44"/>
      <c r="AA97" s="44"/>
      <c r="AB97" s="44"/>
      <c r="AC97" s="44"/>
      <c r="AD97" s="44"/>
      <c r="AE97" s="44"/>
      <c r="AF97" s="44"/>
      <c r="AG97" s="44"/>
      <c r="AH97" s="44"/>
      <c r="AI97" s="44"/>
      <c r="AJ97" s="44"/>
      <c r="AK97" s="44"/>
      <c r="AL97" s="44"/>
      <c r="AM97" s="44"/>
      <c r="AN97" s="44"/>
      <c r="AO97" s="44"/>
      <c r="AP97" s="44"/>
    </row>
    <row r="98" spans="1:42" ht="15">
      <c r="A98" s="963"/>
      <c r="B98" s="256" t="s">
        <v>1072</v>
      </c>
      <c r="C98" s="787">
        <v>56225.29</v>
      </c>
      <c r="D98" s="787">
        <v>102474.12</v>
      </c>
      <c r="E98" s="787">
        <v>132536.1</v>
      </c>
      <c r="F98" s="787">
        <v>27745.17</v>
      </c>
      <c r="G98" s="787">
        <v>292947.71000000002</v>
      </c>
      <c r="H98" s="787">
        <v>631255.46</v>
      </c>
      <c r="I98" s="787">
        <v>5798883.1900000004</v>
      </c>
      <c r="J98" s="787">
        <v>182025.95</v>
      </c>
      <c r="K98" s="787">
        <v>304295.12</v>
      </c>
      <c r="L98" s="787">
        <v>142178.09</v>
      </c>
      <c r="M98" s="787">
        <v>289386.90999999997</v>
      </c>
      <c r="N98" s="787">
        <v>184200.61</v>
      </c>
      <c r="O98" s="787">
        <v>157548.26</v>
      </c>
      <c r="P98" s="787">
        <v>116213.96</v>
      </c>
      <c r="Q98" s="787">
        <v>4646.45</v>
      </c>
      <c r="R98" s="787">
        <v>32530.6</v>
      </c>
      <c r="S98" s="787">
        <v>506815.68</v>
      </c>
      <c r="T98" s="33">
        <f t="shared" si="2"/>
        <v>8961908.6699999999</v>
      </c>
      <c r="U98" s="41"/>
      <c r="V98" s="254"/>
      <c r="W98" s="44"/>
      <c r="X98" s="44"/>
      <c r="Y98" s="44"/>
      <c r="Z98" s="44"/>
      <c r="AA98" s="44"/>
      <c r="AB98" s="44"/>
      <c r="AC98" s="44"/>
      <c r="AD98" s="44"/>
      <c r="AE98" s="44"/>
      <c r="AF98" s="44"/>
      <c r="AG98" s="44"/>
      <c r="AH98" s="44"/>
      <c r="AI98" s="44"/>
      <c r="AJ98" s="44"/>
      <c r="AK98" s="44"/>
      <c r="AL98" s="44"/>
      <c r="AM98" s="44"/>
      <c r="AN98" s="44"/>
      <c r="AO98" s="44"/>
      <c r="AP98" s="44"/>
    </row>
    <row r="99" spans="1:42" ht="15">
      <c r="A99" s="963"/>
      <c r="B99" s="256" t="s">
        <v>1073</v>
      </c>
      <c r="C99" s="787">
        <v>0</v>
      </c>
      <c r="D99" s="787">
        <v>0</v>
      </c>
      <c r="E99" s="787">
        <v>0</v>
      </c>
      <c r="F99" s="787">
        <v>18.95</v>
      </c>
      <c r="G99" s="787">
        <v>28.36</v>
      </c>
      <c r="H99" s="787">
        <v>87.13</v>
      </c>
      <c r="I99" s="787">
        <v>1596.93</v>
      </c>
      <c r="J99" s="787">
        <v>61.75</v>
      </c>
      <c r="K99" s="787">
        <v>276.01</v>
      </c>
      <c r="L99" s="787">
        <v>9.5399999999999991</v>
      </c>
      <c r="M99" s="787">
        <v>52.47</v>
      </c>
      <c r="N99" s="787">
        <v>19.079999999999998</v>
      </c>
      <c r="O99" s="787">
        <v>14.31</v>
      </c>
      <c r="P99" s="787">
        <v>0</v>
      </c>
      <c r="Q99" s="787">
        <v>0</v>
      </c>
      <c r="R99" s="787">
        <v>0</v>
      </c>
      <c r="S99" s="787">
        <v>0</v>
      </c>
      <c r="T99" s="33">
        <f t="shared" si="2"/>
        <v>2164.5299999999997</v>
      </c>
      <c r="U99" s="41"/>
      <c r="V99" s="254"/>
      <c r="W99" s="44"/>
      <c r="X99" s="44"/>
      <c r="Y99" s="44"/>
      <c r="Z99" s="44"/>
      <c r="AA99" s="44"/>
      <c r="AB99" s="44"/>
      <c r="AC99" s="44"/>
      <c r="AD99" s="44"/>
      <c r="AE99" s="44"/>
      <c r="AF99" s="44"/>
      <c r="AG99" s="44"/>
      <c r="AH99" s="44"/>
      <c r="AI99" s="44"/>
      <c r="AJ99" s="44"/>
      <c r="AK99" s="44"/>
      <c r="AL99" s="44"/>
      <c r="AM99" s="44"/>
      <c r="AN99" s="44"/>
      <c r="AO99" s="44"/>
      <c r="AP99" s="44"/>
    </row>
    <row r="100" spans="1:42" ht="15">
      <c r="A100" s="963"/>
      <c r="B100" s="256" t="s">
        <v>1074</v>
      </c>
      <c r="C100" s="787">
        <v>14715.38</v>
      </c>
      <c r="D100" s="787">
        <v>7503.13</v>
      </c>
      <c r="E100" s="787">
        <v>66688.2</v>
      </c>
      <c r="F100" s="787">
        <v>64797.31</v>
      </c>
      <c r="G100" s="787">
        <v>81295.22</v>
      </c>
      <c r="H100" s="787">
        <v>277293.06</v>
      </c>
      <c r="I100" s="787">
        <v>1837281.118</v>
      </c>
      <c r="J100" s="787">
        <v>161720.15</v>
      </c>
      <c r="K100" s="787">
        <v>101813.435</v>
      </c>
      <c r="L100" s="787">
        <v>62865.4</v>
      </c>
      <c r="M100" s="787">
        <v>209083.61</v>
      </c>
      <c r="N100" s="787">
        <v>74768.97</v>
      </c>
      <c r="O100" s="787">
        <v>55814.51</v>
      </c>
      <c r="P100" s="787">
        <v>26729.23</v>
      </c>
      <c r="Q100" s="787">
        <v>541.80999999999995</v>
      </c>
      <c r="R100" s="787">
        <v>126.33</v>
      </c>
      <c r="S100" s="787">
        <v>2879.21</v>
      </c>
      <c r="T100" s="33">
        <f t="shared" si="2"/>
        <v>3045916.0729999999</v>
      </c>
      <c r="U100" s="41"/>
      <c r="V100" s="254"/>
      <c r="W100" s="44"/>
      <c r="X100" s="44"/>
      <c r="Y100" s="44"/>
      <c r="Z100" s="44"/>
      <c r="AA100" s="44"/>
      <c r="AB100" s="44"/>
      <c r="AC100" s="44"/>
      <c r="AD100" s="44"/>
      <c r="AE100" s="44"/>
      <c r="AF100" s="44"/>
      <c r="AG100" s="44"/>
      <c r="AH100" s="44"/>
      <c r="AI100" s="44"/>
      <c r="AJ100" s="44"/>
      <c r="AK100" s="44"/>
      <c r="AL100" s="44"/>
      <c r="AM100" s="44"/>
      <c r="AN100" s="44"/>
      <c r="AO100" s="44"/>
      <c r="AP100" s="44"/>
    </row>
    <row r="101" spans="1:42" ht="15">
      <c r="A101" s="963"/>
      <c r="B101" s="256" t="s">
        <v>1075</v>
      </c>
      <c r="C101" s="787">
        <v>69027.45</v>
      </c>
      <c r="D101" s="787">
        <v>92447.01</v>
      </c>
      <c r="E101" s="787">
        <v>122816.198</v>
      </c>
      <c r="F101" s="787">
        <v>36028.78</v>
      </c>
      <c r="G101" s="787">
        <v>139468.076</v>
      </c>
      <c r="H101" s="787">
        <v>947710.09900000005</v>
      </c>
      <c r="I101" s="787">
        <v>6168272.9249999998</v>
      </c>
      <c r="J101" s="787">
        <v>206604.76199999999</v>
      </c>
      <c r="K101" s="787">
        <v>214466.557</v>
      </c>
      <c r="L101" s="787">
        <v>97064.718999999997</v>
      </c>
      <c r="M101" s="787">
        <v>687985.76599999995</v>
      </c>
      <c r="N101" s="787">
        <v>59340.89</v>
      </c>
      <c r="O101" s="787">
        <v>211893.24</v>
      </c>
      <c r="P101" s="787">
        <v>106732.57</v>
      </c>
      <c r="Q101" s="787">
        <v>2618.4499999999998</v>
      </c>
      <c r="R101" s="787">
        <v>56327.805999999997</v>
      </c>
      <c r="S101" s="787">
        <v>22671.69</v>
      </c>
      <c r="T101" s="33">
        <f t="shared" si="2"/>
        <v>9241476.9879999999</v>
      </c>
      <c r="U101" s="41"/>
      <c r="V101" s="254"/>
      <c r="W101" s="44"/>
      <c r="X101" s="44"/>
      <c r="Y101" s="44"/>
      <c r="Z101" s="44"/>
      <c r="AA101" s="44"/>
      <c r="AB101" s="44"/>
      <c r="AC101" s="44"/>
      <c r="AD101" s="44"/>
      <c r="AE101" s="44"/>
      <c r="AF101" s="44"/>
      <c r="AG101" s="44"/>
      <c r="AH101" s="44"/>
      <c r="AI101" s="44"/>
      <c r="AJ101" s="44"/>
      <c r="AK101" s="44"/>
      <c r="AL101" s="44"/>
      <c r="AM101" s="44"/>
      <c r="AN101" s="44"/>
      <c r="AO101" s="44"/>
      <c r="AP101" s="44"/>
    </row>
    <row r="102" spans="1:42" ht="15">
      <c r="A102" s="963"/>
      <c r="B102" s="256" t="s">
        <v>1076</v>
      </c>
      <c r="C102" s="787">
        <v>9261.42</v>
      </c>
      <c r="D102" s="787">
        <v>39382.050000000003</v>
      </c>
      <c r="E102" s="787">
        <v>139209.40700000001</v>
      </c>
      <c r="F102" s="787">
        <v>13253.91</v>
      </c>
      <c r="G102" s="787">
        <v>92414.69</v>
      </c>
      <c r="H102" s="787">
        <v>264303.09499999997</v>
      </c>
      <c r="I102" s="787">
        <v>1309701.054</v>
      </c>
      <c r="J102" s="787">
        <v>108365.73</v>
      </c>
      <c r="K102" s="787">
        <v>101315.06</v>
      </c>
      <c r="L102" s="787">
        <v>74847.907999999996</v>
      </c>
      <c r="M102" s="787">
        <v>237992.57</v>
      </c>
      <c r="N102" s="787">
        <v>86807.14</v>
      </c>
      <c r="O102" s="787">
        <v>104285.4</v>
      </c>
      <c r="P102" s="787">
        <v>26306.33</v>
      </c>
      <c r="Q102" s="787">
        <v>2830.3049999999998</v>
      </c>
      <c r="R102" s="787">
        <v>16083.54</v>
      </c>
      <c r="S102" s="787">
        <v>1767.7</v>
      </c>
      <c r="T102" s="33">
        <f t="shared" si="2"/>
        <v>2628127.3090000004</v>
      </c>
      <c r="U102" s="41"/>
      <c r="V102" s="254"/>
      <c r="W102" s="44"/>
      <c r="X102" s="44"/>
      <c r="Y102" s="44"/>
      <c r="Z102" s="44"/>
      <c r="AA102" s="44"/>
      <c r="AB102" s="44"/>
      <c r="AC102" s="44"/>
      <c r="AD102" s="44"/>
      <c r="AE102" s="44"/>
      <c r="AF102" s="44"/>
      <c r="AG102" s="44"/>
      <c r="AH102" s="44"/>
      <c r="AI102" s="44"/>
      <c r="AJ102" s="44"/>
      <c r="AK102" s="44"/>
      <c r="AL102" s="44"/>
      <c r="AM102" s="44"/>
      <c r="AN102" s="44"/>
      <c r="AO102" s="44"/>
      <c r="AP102" s="44"/>
    </row>
    <row r="103" spans="1:42" ht="15">
      <c r="A103" s="963"/>
      <c r="B103" s="256" t="s">
        <v>1077</v>
      </c>
      <c r="C103" s="787">
        <v>437.31</v>
      </c>
      <c r="D103" s="787">
        <v>4517.3500000000004</v>
      </c>
      <c r="E103" s="787">
        <v>19528.439999999999</v>
      </c>
      <c r="F103" s="787">
        <v>4023.28</v>
      </c>
      <c r="G103" s="787">
        <v>21393.75</v>
      </c>
      <c r="H103" s="787">
        <v>29233.200000000001</v>
      </c>
      <c r="I103" s="787">
        <v>529058.04</v>
      </c>
      <c r="J103" s="787">
        <v>22836.2</v>
      </c>
      <c r="K103" s="787">
        <v>16421.759999999998</v>
      </c>
      <c r="L103" s="787">
        <v>15786.82</v>
      </c>
      <c r="M103" s="787">
        <v>16517.150000000001</v>
      </c>
      <c r="N103" s="787">
        <v>12020.37</v>
      </c>
      <c r="O103" s="787">
        <v>31067.06</v>
      </c>
      <c r="P103" s="787">
        <v>8041.72</v>
      </c>
      <c r="Q103" s="787">
        <v>78.760000000000005</v>
      </c>
      <c r="R103" s="787">
        <v>11084.56</v>
      </c>
      <c r="S103" s="787">
        <v>1925.74</v>
      </c>
      <c r="T103" s="33">
        <f t="shared" si="2"/>
        <v>743971.51</v>
      </c>
      <c r="U103" s="41"/>
      <c r="V103" s="254"/>
      <c r="W103" s="44"/>
      <c r="X103" s="44"/>
      <c r="Y103" s="44"/>
      <c r="Z103" s="44"/>
      <c r="AA103" s="44"/>
      <c r="AB103" s="44"/>
      <c r="AC103" s="44"/>
      <c r="AD103" s="44"/>
      <c r="AE103" s="44"/>
      <c r="AF103" s="44"/>
      <c r="AG103" s="44"/>
      <c r="AH103" s="44"/>
      <c r="AI103" s="44"/>
      <c r="AJ103" s="44"/>
      <c r="AK103" s="44"/>
      <c r="AL103" s="44"/>
      <c r="AM103" s="44"/>
      <c r="AN103" s="44"/>
      <c r="AO103" s="44"/>
      <c r="AP103" s="44"/>
    </row>
    <row r="104" spans="1:42" ht="15">
      <c r="A104" s="963"/>
      <c r="B104" s="256" t="s">
        <v>1078</v>
      </c>
      <c r="C104" s="787">
        <v>0</v>
      </c>
      <c r="D104" s="787">
        <v>0</v>
      </c>
      <c r="E104" s="787">
        <v>33.700000000000003</v>
      </c>
      <c r="F104" s="787">
        <v>0</v>
      </c>
      <c r="G104" s="787">
        <v>18.535</v>
      </c>
      <c r="H104" s="787">
        <v>50.12</v>
      </c>
      <c r="I104" s="787">
        <v>14732.184999999999</v>
      </c>
      <c r="J104" s="787">
        <v>16.850000000000001</v>
      </c>
      <c r="K104" s="787">
        <v>0</v>
      </c>
      <c r="L104" s="787">
        <v>16.850000000000001</v>
      </c>
      <c r="M104" s="787">
        <v>0</v>
      </c>
      <c r="N104" s="787">
        <v>0</v>
      </c>
      <c r="O104" s="787">
        <v>117.95</v>
      </c>
      <c r="P104" s="787">
        <v>0</v>
      </c>
      <c r="Q104" s="787">
        <v>31.59</v>
      </c>
      <c r="R104" s="787">
        <v>0</v>
      </c>
      <c r="S104" s="787">
        <v>0</v>
      </c>
      <c r="T104" s="33">
        <f t="shared" si="2"/>
        <v>15017.78</v>
      </c>
      <c r="U104" s="41"/>
      <c r="V104" s="254"/>
      <c r="W104" s="44"/>
      <c r="X104" s="44"/>
      <c r="Y104" s="44"/>
      <c r="Z104" s="44"/>
      <c r="AA104" s="44"/>
      <c r="AB104" s="44"/>
      <c r="AC104" s="44"/>
      <c r="AD104" s="44"/>
      <c r="AE104" s="44"/>
      <c r="AF104" s="44"/>
      <c r="AG104" s="44"/>
      <c r="AH104" s="44"/>
      <c r="AI104" s="44"/>
      <c r="AJ104" s="44"/>
      <c r="AK104" s="44"/>
      <c r="AL104" s="44"/>
      <c r="AM104" s="44"/>
      <c r="AN104" s="44"/>
      <c r="AO104" s="44"/>
      <c r="AP104" s="44"/>
    </row>
    <row r="105" spans="1:42" ht="15">
      <c r="A105" s="963"/>
      <c r="B105" s="256" t="s">
        <v>1079</v>
      </c>
      <c r="C105" s="787">
        <v>7426.3</v>
      </c>
      <c r="D105" s="787">
        <v>37262.057999999997</v>
      </c>
      <c r="E105" s="787">
        <v>28178.834999999999</v>
      </c>
      <c r="F105" s="787">
        <v>11983.701999999999</v>
      </c>
      <c r="G105" s="787">
        <v>27728.9</v>
      </c>
      <c r="H105" s="787">
        <v>200468.18599999999</v>
      </c>
      <c r="I105" s="787">
        <v>537089.98400000005</v>
      </c>
      <c r="J105" s="787">
        <v>10987.77</v>
      </c>
      <c r="K105" s="787">
        <v>90979.42</v>
      </c>
      <c r="L105" s="787">
        <v>2838.4549999999999</v>
      </c>
      <c r="M105" s="787">
        <v>62648.891000000003</v>
      </c>
      <c r="N105" s="787">
        <v>54989.368000000002</v>
      </c>
      <c r="O105" s="787">
        <v>29873.215</v>
      </c>
      <c r="P105" s="787">
        <v>47006.938000000002</v>
      </c>
      <c r="Q105" s="787">
        <v>4413.5200000000004</v>
      </c>
      <c r="R105" s="787">
        <v>0</v>
      </c>
      <c r="S105" s="787">
        <v>2314.145</v>
      </c>
      <c r="T105" s="33">
        <f t="shared" si="2"/>
        <v>1156189.6870000004</v>
      </c>
      <c r="U105" s="41"/>
      <c r="V105" s="254"/>
      <c r="W105" s="44"/>
      <c r="X105" s="44"/>
      <c r="Y105" s="44"/>
      <c r="Z105" s="44"/>
      <c r="AA105" s="44"/>
      <c r="AB105" s="44"/>
      <c r="AC105" s="44"/>
      <c r="AD105" s="44"/>
      <c r="AE105" s="44"/>
      <c r="AF105" s="44"/>
      <c r="AG105" s="44"/>
      <c r="AH105" s="44"/>
      <c r="AI105" s="44"/>
      <c r="AJ105" s="44"/>
      <c r="AK105" s="44"/>
      <c r="AL105" s="44"/>
      <c r="AM105" s="44"/>
      <c r="AN105" s="44"/>
      <c r="AO105" s="44"/>
      <c r="AP105" s="44"/>
    </row>
    <row r="106" spans="1:42" ht="15">
      <c r="A106" s="963"/>
      <c r="B106" s="256" t="s">
        <v>1080</v>
      </c>
      <c r="C106" s="787">
        <v>40193.404999999999</v>
      </c>
      <c r="D106" s="787">
        <v>279833.59999999998</v>
      </c>
      <c r="E106" s="787">
        <v>593116.86499999999</v>
      </c>
      <c r="F106" s="787">
        <v>236235.41</v>
      </c>
      <c r="G106" s="787">
        <v>849412.38199999998</v>
      </c>
      <c r="H106" s="787">
        <v>2256996.6490000002</v>
      </c>
      <c r="I106" s="787">
        <v>10867863.613</v>
      </c>
      <c r="J106" s="787">
        <v>1328440.1299999999</v>
      </c>
      <c r="K106" s="787">
        <v>720860.45600000001</v>
      </c>
      <c r="L106" s="787">
        <v>377296.29200000002</v>
      </c>
      <c r="M106" s="787">
        <v>1600274.639</v>
      </c>
      <c r="N106" s="787">
        <v>605599.37</v>
      </c>
      <c r="O106" s="787">
        <v>894770.66599999997</v>
      </c>
      <c r="P106" s="787">
        <v>232396.136</v>
      </c>
      <c r="Q106" s="787">
        <v>14466.67</v>
      </c>
      <c r="R106" s="787">
        <v>157009.16500000001</v>
      </c>
      <c r="S106" s="787">
        <v>12504.83</v>
      </c>
      <c r="T106" s="33">
        <f t="shared" si="2"/>
        <v>21067270.278000001</v>
      </c>
      <c r="U106" s="41"/>
      <c r="V106" s="254"/>
      <c r="W106" s="44"/>
      <c r="X106" s="44"/>
      <c r="Y106" s="44"/>
      <c r="Z106" s="44"/>
      <c r="AA106" s="44"/>
      <c r="AB106" s="44"/>
      <c r="AC106" s="44"/>
      <c r="AD106" s="44"/>
      <c r="AE106" s="44"/>
      <c r="AF106" s="44"/>
      <c r="AG106" s="44"/>
      <c r="AH106" s="44"/>
      <c r="AI106" s="44"/>
      <c r="AJ106" s="44"/>
      <c r="AK106" s="44"/>
      <c r="AL106" s="44"/>
      <c r="AM106" s="44"/>
      <c r="AN106" s="44"/>
      <c r="AO106" s="44"/>
      <c r="AP106" s="44"/>
    </row>
    <row r="107" spans="1:42" ht="15">
      <c r="A107" s="963"/>
      <c r="B107" s="256" t="s">
        <v>1081</v>
      </c>
      <c r="C107" s="787">
        <v>64837.097999999998</v>
      </c>
      <c r="D107" s="787">
        <v>118578.692</v>
      </c>
      <c r="E107" s="787">
        <v>249239.285</v>
      </c>
      <c r="F107" s="787">
        <v>102399.981</v>
      </c>
      <c r="G107" s="787">
        <v>613382.32900000003</v>
      </c>
      <c r="H107" s="787">
        <v>1410247.548</v>
      </c>
      <c r="I107" s="787">
        <v>6763458.5609999998</v>
      </c>
      <c r="J107" s="787">
        <v>807881.03899999999</v>
      </c>
      <c r="K107" s="787">
        <v>727782.21200000006</v>
      </c>
      <c r="L107" s="787">
        <v>250253.27799999999</v>
      </c>
      <c r="M107" s="787">
        <v>808687.18900000001</v>
      </c>
      <c r="N107" s="787">
        <v>507261.56300000002</v>
      </c>
      <c r="O107" s="787">
        <v>817282.87</v>
      </c>
      <c r="P107" s="787">
        <v>245396.00200000001</v>
      </c>
      <c r="Q107" s="787">
        <v>19627.04</v>
      </c>
      <c r="R107" s="787">
        <v>295.31</v>
      </c>
      <c r="S107" s="787">
        <v>31157.287</v>
      </c>
      <c r="T107" s="33">
        <f t="shared" si="2"/>
        <v>13537767.283999998</v>
      </c>
      <c r="U107" s="41"/>
      <c r="V107" s="254"/>
      <c r="W107" s="44"/>
      <c r="X107" s="44"/>
      <c r="Y107" s="44"/>
      <c r="Z107" s="44"/>
      <c r="AA107" s="44"/>
      <c r="AB107" s="44"/>
      <c r="AC107" s="44"/>
      <c r="AD107" s="44"/>
      <c r="AE107" s="44"/>
      <c r="AF107" s="44"/>
      <c r="AG107" s="44"/>
      <c r="AH107" s="44"/>
      <c r="AI107" s="44"/>
      <c r="AJ107" s="44"/>
      <c r="AK107" s="44"/>
      <c r="AL107" s="44"/>
      <c r="AM107" s="44"/>
      <c r="AN107" s="44"/>
      <c r="AO107" s="44"/>
      <c r="AP107" s="44"/>
    </row>
    <row r="108" spans="1:42" ht="15">
      <c r="A108" s="963"/>
      <c r="B108" s="256" t="s">
        <v>1082</v>
      </c>
      <c r="C108" s="787">
        <v>8562.5169999999998</v>
      </c>
      <c r="D108" s="787">
        <v>6768.5519999999997</v>
      </c>
      <c r="E108" s="787">
        <v>23383.218000000001</v>
      </c>
      <c r="F108" s="787">
        <v>12482.98</v>
      </c>
      <c r="G108" s="787">
        <v>52240.11</v>
      </c>
      <c r="H108" s="787">
        <v>139155.04199999999</v>
      </c>
      <c r="I108" s="787">
        <v>574035.30299999996</v>
      </c>
      <c r="J108" s="787">
        <v>66496.270999999993</v>
      </c>
      <c r="K108" s="787">
        <v>29771.763999999999</v>
      </c>
      <c r="L108" s="787">
        <v>11459.179</v>
      </c>
      <c r="M108" s="787">
        <v>38721.764999999999</v>
      </c>
      <c r="N108" s="787">
        <v>13131.686</v>
      </c>
      <c r="O108" s="787">
        <v>7625.0810000000001</v>
      </c>
      <c r="P108" s="787">
        <v>13816.534</v>
      </c>
      <c r="Q108" s="787">
        <v>453.82100000000003</v>
      </c>
      <c r="R108" s="787">
        <v>467.48099999999999</v>
      </c>
      <c r="S108" s="787">
        <v>1477.1389999999999</v>
      </c>
      <c r="T108" s="33">
        <f t="shared" si="2"/>
        <v>1000048.4429999999</v>
      </c>
      <c r="U108" s="41"/>
      <c r="V108" s="254"/>
      <c r="W108" s="44"/>
      <c r="X108" s="44"/>
      <c r="Y108" s="44"/>
      <c r="Z108" s="44"/>
      <c r="AA108" s="44"/>
      <c r="AB108" s="44"/>
      <c r="AC108" s="44"/>
      <c r="AD108" s="44"/>
      <c r="AE108" s="44"/>
      <c r="AF108" s="44"/>
      <c r="AG108" s="44"/>
      <c r="AH108" s="44"/>
      <c r="AI108" s="44"/>
      <c r="AJ108" s="44"/>
      <c r="AK108" s="44"/>
      <c r="AL108" s="44"/>
      <c r="AM108" s="44"/>
      <c r="AN108" s="44"/>
      <c r="AO108" s="44"/>
      <c r="AP108" s="44"/>
    </row>
    <row r="109" spans="1:42" ht="15">
      <c r="A109" s="963"/>
      <c r="B109" s="256" t="s">
        <v>1083</v>
      </c>
      <c r="C109" s="787">
        <v>3476.75</v>
      </c>
      <c r="D109" s="787">
        <v>4013.7849999999999</v>
      </c>
      <c r="E109" s="787">
        <v>37284.896999999997</v>
      </c>
      <c r="F109" s="787">
        <v>8349.0849999999991</v>
      </c>
      <c r="G109" s="787">
        <v>12264.556</v>
      </c>
      <c r="H109" s="787">
        <v>29815.059000000001</v>
      </c>
      <c r="I109" s="787">
        <v>176086.90100000001</v>
      </c>
      <c r="J109" s="787">
        <v>13465.401</v>
      </c>
      <c r="K109" s="787">
        <v>24462.767</v>
      </c>
      <c r="L109" s="787">
        <v>3916.5619999999999</v>
      </c>
      <c r="M109" s="787">
        <v>23674.995999999999</v>
      </c>
      <c r="N109" s="787">
        <v>15473.531999999999</v>
      </c>
      <c r="O109" s="787">
        <v>14473.52</v>
      </c>
      <c r="P109" s="787">
        <v>4066.4360000000001</v>
      </c>
      <c r="Q109" s="787">
        <v>927.65</v>
      </c>
      <c r="R109" s="787">
        <v>1256.26</v>
      </c>
      <c r="S109" s="787">
        <v>275.98</v>
      </c>
      <c r="T109" s="33">
        <f t="shared" si="2"/>
        <v>373284.13700000005</v>
      </c>
      <c r="U109" s="41"/>
      <c r="V109" s="254"/>
      <c r="W109" s="44"/>
      <c r="X109" s="44"/>
      <c r="Y109" s="44"/>
      <c r="Z109" s="44"/>
      <c r="AA109" s="44"/>
      <c r="AB109" s="44"/>
      <c r="AC109" s="44"/>
      <c r="AD109" s="44"/>
      <c r="AE109" s="44"/>
      <c r="AF109" s="44"/>
      <c r="AG109" s="44"/>
      <c r="AH109" s="44"/>
      <c r="AI109" s="44"/>
      <c r="AJ109" s="44"/>
      <c r="AK109" s="44"/>
      <c r="AL109" s="44"/>
      <c r="AM109" s="44"/>
      <c r="AN109" s="44"/>
      <c r="AO109" s="44"/>
      <c r="AP109" s="44"/>
    </row>
    <row r="110" spans="1:42" ht="15">
      <c r="A110" s="963"/>
      <c r="B110" s="256" t="s">
        <v>1084</v>
      </c>
      <c r="C110" s="787">
        <v>0</v>
      </c>
      <c r="D110" s="787">
        <v>314.51</v>
      </c>
      <c r="E110" s="787">
        <v>656.54</v>
      </c>
      <c r="F110" s="787">
        <v>451.59</v>
      </c>
      <c r="G110" s="787">
        <v>258.23</v>
      </c>
      <c r="H110" s="787">
        <v>3912.66</v>
      </c>
      <c r="I110" s="787">
        <v>27150.05</v>
      </c>
      <c r="J110" s="787">
        <v>29.54</v>
      </c>
      <c r="K110" s="787">
        <v>2229.12</v>
      </c>
      <c r="L110" s="787">
        <v>0</v>
      </c>
      <c r="M110" s="787">
        <v>314.51</v>
      </c>
      <c r="N110" s="787">
        <v>346.85</v>
      </c>
      <c r="O110" s="787">
        <v>58.33</v>
      </c>
      <c r="P110" s="787">
        <v>228.69</v>
      </c>
      <c r="Q110" s="787">
        <v>0</v>
      </c>
      <c r="R110" s="787">
        <v>0</v>
      </c>
      <c r="S110" s="787">
        <v>0</v>
      </c>
      <c r="T110" s="33">
        <f t="shared" si="2"/>
        <v>35950.620000000003</v>
      </c>
      <c r="U110" s="41"/>
      <c r="V110" s="254"/>
      <c r="W110" s="44"/>
      <c r="X110" s="44"/>
      <c r="Y110" s="44"/>
      <c r="Z110" s="44"/>
      <c r="AA110" s="44"/>
      <c r="AB110" s="44"/>
      <c r="AC110" s="44"/>
      <c r="AD110" s="44"/>
      <c r="AE110" s="44"/>
      <c r="AF110" s="44"/>
      <c r="AG110" s="44"/>
      <c r="AH110" s="44"/>
      <c r="AI110" s="44"/>
      <c r="AJ110" s="44"/>
      <c r="AK110" s="44"/>
      <c r="AL110" s="44"/>
      <c r="AM110" s="44"/>
      <c r="AN110" s="44"/>
      <c r="AO110" s="44"/>
      <c r="AP110" s="44"/>
    </row>
    <row r="111" spans="1:42" ht="15">
      <c r="A111" s="963"/>
      <c r="B111" s="256" t="s">
        <v>1085</v>
      </c>
      <c r="C111" s="787">
        <v>4588.8980000000001</v>
      </c>
      <c r="D111" s="787">
        <v>6751.2250000000004</v>
      </c>
      <c r="E111" s="787">
        <v>12780.166999999999</v>
      </c>
      <c r="F111" s="787">
        <v>3061</v>
      </c>
      <c r="G111" s="787">
        <v>9530.2800000000007</v>
      </c>
      <c r="H111" s="787">
        <v>92697.081999999995</v>
      </c>
      <c r="I111" s="787">
        <v>333571.22600000002</v>
      </c>
      <c r="J111" s="787">
        <v>14962.817999999999</v>
      </c>
      <c r="K111" s="787">
        <v>1336.7660000000001</v>
      </c>
      <c r="L111" s="787">
        <v>1433.9359999999999</v>
      </c>
      <c r="M111" s="787">
        <v>15972.119000000001</v>
      </c>
      <c r="N111" s="787">
        <v>427.76499999999999</v>
      </c>
      <c r="O111" s="787">
        <v>3982.21</v>
      </c>
      <c r="P111" s="787">
        <v>381.93</v>
      </c>
      <c r="Q111" s="787">
        <v>9.5</v>
      </c>
      <c r="R111" s="787">
        <v>1054.8499999999999</v>
      </c>
      <c r="S111" s="787">
        <v>254.46199999999999</v>
      </c>
      <c r="T111" s="33">
        <f t="shared" si="2"/>
        <v>502796.234</v>
      </c>
      <c r="U111" s="41"/>
      <c r="V111" s="254"/>
      <c r="W111" s="44"/>
      <c r="X111" s="44"/>
      <c r="Y111" s="44"/>
      <c r="Z111" s="44"/>
      <c r="AA111" s="44"/>
      <c r="AB111" s="44"/>
      <c r="AC111" s="44"/>
      <c r="AD111" s="44"/>
      <c r="AE111" s="44"/>
      <c r="AF111" s="44"/>
      <c r="AG111" s="44"/>
      <c r="AH111" s="44"/>
      <c r="AI111" s="44"/>
      <c r="AJ111" s="44"/>
      <c r="AK111" s="44"/>
      <c r="AL111" s="44"/>
      <c r="AM111" s="44"/>
      <c r="AN111" s="44"/>
      <c r="AO111" s="44"/>
      <c r="AP111" s="44"/>
    </row>
    <row r="112" spans="1:42" ht="6" customHeight="1">
      <c r="A112" s="963"/>
      <c r="B112" s="256"/>
      <c r="C112" s="787"/>
      <c r="D112" s="787"/>
      <c r="E112" s="787"/>
      <c r="F112" s="787"/>
      <c r="G112" s="787"/>
      <c r="H112" s="787"/>
      <c r="I112" s="787"/>
      <c r="J112" s="787"/>
      <c r="K112" s="787"/>
      <c r="L112" s="787"/>
      <c r="M112" s="787"/>
      <c r="N112" s="787"/>
      <c r="O112" s="787"/>
      <c r="P112" s="787"/>
      <c r="Q112" s="787"/>
      <c r="R112" s="787"/>
      <c r="S112" s="787"/>
      <c r="T112" s="33">
        <f>SUM(D112:S112)</f>
        <v>0</v>
      </c>
      <c r="U112" s="41"/>
      <c r="V112" s="254"/>
      <c r="W112" s="44"/>
      <c r="X112" s="44"/>
      <c r="Y112" s="44"/>
      <c r="Z112" s="44"/>
      <c r="AA112" s="44"/>
      <c r="AB112" s="44"/>
      <c r="AC112" s="44"/>
      <c r="AD112" s="44"/>
      <c r="AE112" s="44"/>
      <c r="AF112" s="44"/>
      <c r="AG112" s="44"/>
      <c r="AH112" s="44"/>
      <c r="AI112" s="44"/>
      <c r="AJ112" s="44"/>
      <c r="AK112" s="44"/>
      <c r="AL112" s="44"/>
      <c r="AM112" s="44"/>
      <c r="AN112" s="44"/>
      <c r="AO112" s="44"/>
      <c r="AP112" s="44"/>
    </row>
    <row r="113" spans="1:42" ht="15">
      <c r="A113" s="963"/>
      <c r="B113" s="251" t="s">
        <v>1086</v>
      </c>
      <c r="C113" s="786">
        <v>368234.48800000001</v>
      </c>
      <c r="D113" s="786">
        <v>229893.954</v>
      </c>
      <c r="E113" s="786">
        <v>917604.85600000003</v>
      </c>
      <c r="F113" s="786">
        <v>179590.41899999999</v>
      </c>
      <c r="G113" s="786">
        <v>961934.522</v>
      </c>
      <c r="H113" s="786">
        <v>3181760.5819999999</v>
      </c>
      <c r="I113" s="786">
        <v>13899514.983999999</v>
      </c>
      <c r="J113" s="786">
        <v>1056897.6059999999</v>
      </c>
      <c r="K113" s="786">
        <v>1021538.306</v>
      </c>
      <c r="L113" s="786">
        <v>351742.95400000003</v>
      </c>
      <c r="M113" s="786">
        <v>1550324.0160000001</v>
      </c>
      <c r="N113" s="786">
        <v>337085.03399999999</v>
      </c>
      <c r="O113" s="786">
        <v>450942.08500000002</v>
      </c>
      <c r="P113" s="786">
        <v>228383.47399999999</v>
      </c>
      <c r="Q113" s="786">
        <v>22974.062999999998</v>
      </c>
      <c r="R113" s="786">
        <v>94653.175000000003</v>
      </c>
      <c r="S113" s="786">
        <v>30324.741000000002</v>
      </c>
      <c r="T113" s="350">
        <f t="shared" ref="T113:T128" si="3">SUM(C113:S113)</f>
        <v>24883399.259000003</v>
      </c>
      <c r="U113" s="327"/>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row>
    <row r="114" spans="1:42" ht="15">
      <c r="A114" s="963"/>
      <c r="B114" s="256" t="s">
        <v>1087</v>
      </c>
      <c r="C114" s="787">
        <v>1449.23</v>
      </c>
      <c r="D114" s="787">
        <v>4915.2060000000001</v>
      </c>
      <c r="E114" s="787">
        <v>32636.427</v>
      </c>
      <c r="F114" s="787">
        <v>2904.6</v>
      </c>
      <c r="G114" s="787">
        <v>20806.308000000001</v>
      </c>
      <c r="H114" s="787">
        <v>119877.63</v>
      </c>
      <c r="I114" s="787">
        <v>650005.46699999995</v>
      </c>
      <c r="J114" s="787">
        <v>19616.440999999999</v>
      </c>
      <c r="K114" s="787">
        <v>30962.555</v>
      </c>
      <c r="L114" s="787">
        <v>5160.768</v>
      </c>
      <c r="M114" s="787">
        <v>46678.652999999998</v>
      </c>
      <c r="N114" s="787">
        <v>4995.4859999999999</v>
      </c>
      <c r="O114" s="787">
        <v>4717.8540000000003</v>
      </c>
      <c r="P114" s="787">
        <v>2522.5010000000002</v>
      </c>
      <c r="Q114" s="787">
        <v>229.48</v>
      </c>
      <c r="R114" s="787">
        <v>1478.345</v>
      </c>
      <c r="S114" s="787">
        <v>1716.692</v>
      </c>
      <c r="T114" s="33">
        <f t="shared" si="3"/>
        <v>950673.64300000027</v>
      </c>
      <c r="U114" s="41"/>
      <c r="V114" s="254"/>
      <c r="W114" s="44"/>
      <c r="X114" s="44"/>
      <c r="Y114" s="44"/>
      <c r="Z114" s="44"/>
      <c r="AA114" s="44"/>
      <c r="AB114" s="44"/>
      <c r="AC114" s="44"/>
      <c r="AD114" s="44"/>
      <c r="AE114" s="44"/>
      <c r="AF114" s="44"/>
      <c r="AG114" s="44"/>
      <c r="AH114" s="44"/>
      <c r="AI114" s="44"/>
      <c r="AJ114" s="44"/>
      <c r="AK114" s="44"/>
      <c r="AL114" s="44"/>
      <c r="AM114" s="44"/>
      <c r="AN114" s="44"/>
      <c r="AO114" s="44"/>
      <c r="AP114" s="44"/>
    </row>
    <row r="115" spans="1:42" ht="15">
      <c r="A115" s="963"/>
      <c r="B115" s="256" t="s">
        <v>1088</v>
      </c>
      <c r="C115" s="787">
        <v>51639.93</v>
      </c>
      <c r="D115" s="787">
        <v>38264.586000000003</v>
      </c>
      <c r="E115" s="787">
        <v>176472.641</v>
      </c>
      <c r="F115" s="787">
        <v>54962.777999999998</v>
      </c>
      <c r="G115" s="787">
        <v>339177.49300000002</v>
      </c>
      <c r="H115" s="787">
        <v>583056.65399999998</v>
      </c>
      <c r="I115" s="787">
        <v>3090567.6830000002</v>
      </c>
      <c r="J115" s="787">
        <v>169301.04199999999</v>
      </c>
      <c r="K115" s="787">
        <v>152693.04399999999</v>
      </c>
      <c r="L115" s="787">
        <v>100488.212</v>
      </c>
      <c r="M115" s="787">
        <v>321730.82400000002</v>
      </c>
      <c r="N115" s="787">
        <v>67105.039000000004</v>
      </c>
      <c r="O115" s="787">
        <v>86515.604000000007</v>
      </c>
      <c r="P115" s="787">
        <v>51636.387000000002</v>
      </c>
      <c r="Q115" s="787">
        <v>1468.86</v>
      </c>
      <c r="R115" s="787">
        <v>41872.326000000001</v>
      </c>
      <c r="S115" s="787">
        <v>7575.8119999999999</v>
      </c>
      <c r="T115" s="33">
        <f t="shared" si="3"/>
        <v>5334528.9150000019</v>
      </c>
      <c r="U115" s="41"/>
      <c r="V115" s="254"/>
      <c r="W115" s="44"/>
      <c r="X115" s="44"/>
      <c r="Y115" s="44"/>
      <c r="Z115" s="44"/>
      <c r="AA115" s="44"/>
      <c r="AB115" s="44"/>
      <c r="AC115" s="44"/>
      <c r="AD115" s="44"/>
      <c r="AE115" s="44"/>
      <c r="AF115" s="44"/>
      <c r="AG115" s="44"/>
      <c r="AH115" s="44"/>
      <c r="AI115" s="44"/>
      <c r="AJ115" s="44"/>
      <c r="AK115" s="44"/>
      <c r="AL115" s="44"/>
      <c r="AM115" s="44"/>
      <c r="AN115" s="44"/>
      <c r="AO115" s="44"/>
      <c r="AP115" s="44"/>
    </row>
    <row r="116" spans="1:42" ht="15">
      <c r="A116" s="963"/>
      <c r="B116" s="256" t="s">
        <v>1089</v>
      </c>
      <c r="C116" s="787">
        <v>5378.451</v>
      </c>
      <c r="D116" s="787">
        <v>10638.418</v>
      </c>
      <c r="E116" s="787">
        <v>32388.792000000001</v>
      </c>
      <c r="F116" s="787">
        <v>3969.9630000000002</v>
      </c>
      <c r="G116" s="787">
        <v>47126.114000000001</v>
      </c>
      <c r="H116" s="787">
        <v>76531.212</v>
      </c>
      <c r="I116" s="787">
        <v>324358.69</v>
      </c>
      <c r="J116" s="787">
        <v>51321.112999999998</v>
      </c>
      <c r="K116" s="787">
        <v>34867.837</v>
      </c>
      <c r="L116" s="787">
        <v>22591.382000000001</v>
      </c>
      <c r="M116" s="787">
        <v>103459.42600000001</v>
      </c>
      <c r="N116" s="787">
        <v>13100.585999999999</v>
      </c>
      <c r="O116" s="787">
        <v>21439.52</v>
      </c>
      <c r="P116" s="787">
        <v>14380.04</v>
      </c>
      <c r="Q116" s="787">
        <v>2525.2649999999999</v>
      </c>
      <c r="R116" s="787">
        <v>774.31</v>
      </c>
      <c r="S116" s="787">
        <v>499.40899999999999</v>
      </c>
      <c r="T116" s="33">
        <f t="shared" si="3"/>
        <v>765350.52800000017</v>
      </c>
      <c r="U116" s="41"/>
      <c r="V116" s="254"/>
      <c r="W116" s="44"/>
      <c r="X116" s="44"/>
      <c r="Y116" s="44"/>
      <c r="Z116" s="44"/>
      <c r="AA116" s="44"/>
      <c r="AB116" s="44"/>
      <c r="AC116" s="44"/>
      <c r="AD116" s="44"/>
      <c r="AE116" s="44"/>
      <c r="AF116" s="44"/>
      <c r="AG116" s="44"/>
      <c r="AH116" s="44"/>
      <c r="AI116" s="44"/>
      <c r="AJ116" s="44"/>
      <c r="AK116" s="44"/>
      <c r="AL116" s="44"/>
      <c r="AM116" s="44"/>
      <c r="AN116" s="44"/>
      <c r="AO116" s="44"/>
      <c r="AP116" s="44"/>
    </row>
    <row r="117" spans="1:42" ht="15">
      <c r="A117" s="963"/>
      <c r="B117" s="256" t="s">
        <v>1090</v>
      </c>
      <c r="C117" s="787">
        <v>2900.6889999999999</v>
      </c>
      <c r="D117" s="787">
        <v>1240.29</v>
      </c>
      <c r="E117" s="787">
        <v>30921.371999999999</v>
      </c>
      <c r="F117" s="787">
        <v>8275.92</v>
      </c>
      <c r="G117" s="787">
        <v>5818.7089999999998</v>
      </c>
      <c r="H117" s="787">
        <v>38787.309000000001</v>
      </c>
      <c r="I117" s="787">
        <v>555755.31499999994</v>
      </c>
      <c r="J117" s="787">
        <v>13243.779</v>
      </c>
      <c r="K117" s="787">
        <v>11312.379000000001</v>
      </c>
      <c r="L117" s="787">
        <v>9778.4740000000002</v>
      </c>
      <c r="M117" s="787">
        <v>13837.994000000001</v>
      </c>
      <c r="N117" s="787">
        <v>2966.4850000000001</v>
      </c>
      <c r="O117" s="787">
        <v>14239.054</v>
      </c>
      <c r="P117" s="787">
        <v>7137.31</v>
      </c>
      <c r="Q117" s="787">
        <v>588.27</v>
      </c>
      <c r="R117" s="787">
        <v>1014.942</v>
      </c>
      <c r="S117" s="787">
        <v>0</v>
      </c>
      <c r="T117" s="33">
        <f t="shared" si="3"/>
        <v>717818.29099999997</v>
      </c>
      <c r="U117" s="41"/>
      <c r="V117" s="254"/>
      <c r="W117" s="44"/>
      <c r="X117" s="44"/>
      <c r="Y117" s="44"/>
      <c r="Z117" s="44"/>
      <c r="AA117" s="44"/>
      <c r="AB117" s="44"/>
      <c r="AC117" s="44"/>
      <c r="AD117" s="44"/>
      <c r="AE117" s="44"/>
      <c r="AF117" s="44"/>
      <c r="AG117" s="44"/>
      <c r="AH117" s="44"/>
      <c r="AI117" s="44"/>
      <c r="AJ117" s="44"/>
      <c r="AK117" s="44"/>
      <c r="AL117" s="44"/>
      <c r="AM117" s="44"/>
      <c r="AN117" s="44"/>
      <c r="AO117" s="44"/>
      <c r="AP117" s="44"/>
    </row>
    <row r="118" spans="1:42" ht="15">
      <c r="A118" s="963"/>
      <c r="B118" s="256" t="s">
        <v>1091</v>
      </c>
      <c r="C118" s="787">
        <v>5207.6719999999996</v>
      </c>
      <c r="D118" s="787">
        <v>4254.0810000000001</v>
      </c>
      <c r="E118" s="787">
        <v>8142.6689999999999</v>
      </c>
      <c r="F118" s="787">
        <v>3104.6129999999998</v>
      </c>
      <c r="G118" s="787">
        <v>8123.183</v>
      </c>
      <c r="H118" s="787">
        <v>73705.141000000003</v>
      </c>
      <c r="I118" s="787">
        <v>277803.41800000001</v>
      </c>
      <c r="J118" s="787">
        <v>19322.27</v>
      </c>
      <c r="K118" s="787">
        <v>9522.6360000000004</v>
      </c>
      <c r="L118" s="787">
        <v>7728.7969999999996</v>
      </c>
      <c r="M118" s="787">
        <v>27040.062999999998</v>
      </c>
      <c r="N118" s="787">
        <v>10834.481</v>
      </c>
      <c r="O118" s="787">
        <v>5931.4709999999995</v>
      </c>
      <c r="P118" s="787">
        <v>4616.3280000000004</v>
      </c>
      <c r="Q118" s="787">
        <v>3419.3589999999999</v>
      </c>
      <c r="R118" s="787">
        <v>460.23500000000001</v>
      </c>
      <c r="S118" s="787">
        <v>356</v>
      </c>
      <c r="T118" s="33">
        <f t="shared" si="3"/>
        <v>469572.41700000007</v>
      </c>
      <c r="U118" s="41"/>
      <c r="V118" s="254"/>
      <c r="W118" s="44"/>
      <c r="X118" s="44"/>
      <c r="Y118" s="44"/>
      <c r="Z118" s="44"/>
      <c r="AA118" s="44"/>
      <c r="AB118" s="44"/>
      <c r="AC118" s="44"/>
      <c r="AD118" s="44"/>
      <c r="AE118" s="44"/>
      <c r="AF118" s="44"/>
      <c r="AG118" s="44"/>
      <c r="AH118" s="44"/>
      <c r="AI118" s="44"/>
      <c r="AJ118" s="44"/>
      <c r="AK118" s="44"/>
      <c r="AL118" s="44"/>
      <c r="AM118" s="44"/>
      <c r="AN118" s="44"/>
      <c r="AO118" s="44"/>
      <c r="AP118" s="44"/>
    </row>
    <row r="119" spans="1:42" ht="15">
      <c r="A119" s="963"/>
      <c r="B119" s="256" t="s">
        <v>1092</v>
      </c>
      <c r="C119" s="787">
        <v>153485.212</v>
      </c>
      <c r="D119" s="787">
        <v>56351.313000000002</v>
      </c>
      <c r="E119" s="787">
        <v>127233.755</v>
      </c>
      <c r="F119" s="787">
        <v>22797.288</v>
      </c>
      <c r="G119" s="787">
        <v>193073.09700000001</v>
      </c>
      <c r="H119" s="787">
        <v>685250.43</v>
      </c>
      <c r="I119" s="787">
        <v>2026653.014</v>
      </c>
      <c r="J119" s="787">
        <v>150540.56</v>
      </c>
      <c r="K119" s="787">
        <v>154629.89199999999</v>
      </c>
      <c r="L119" s="787">
        <v>56670.534</v>
      </c>
      <c r="M119" s="787">
        <v>294581.98499999999</v>
      </c>
      <c r="N119" s="787">
        <v>75338.782999999996</v>
      </c>
      <c r="O119" s="787">
        <v>107641.827</v>
      </c>
      <c r="P119" s="787">
        <v>68328.577000000005</v>
      </c>
      <c r="Q119" s="787">
        <v>4394.5590000000002</v>
      </c>
      <c r="R119" s="787">
        <v>2557.444</v>
      </c>
      <c r="S119" s="787">
        <v>6314.335</v>
      </c>
      <c r="T119" s="33">
        <f t="shared" si="3"/>
        <v>4185842.605</v>
      </c>
      <c r="U119" s="41"/>
      <c r="V119" s="254"/>
      <c r="W119" s="44"/>
      <c r="X119" s="44"/>
      <c r="Y119" s="44"/>
      <c r="Z119" s="44"/>
      <c r="AA119" s="44"/>
      <c r="AB119" s="44"/>
      <c r="AC119" s="44"/>
      <c r="AD119" s="44"/>
      <c r="AE119" s="44"/>
      <c r="AF119" s="44"/>
      <c r="AG119" s="44"/>
      <c r="AH119" s="44"/>
      <c r="AI119" s="44"/>
      <c r="AJ119" s="44"/>
      <c r="AK119" s="44"/>
      <c r="AL119" s="44"/>
      <c r="AM119" s="44"/>
      <c r="AN119" s="44"/>
      <c r="AO119" s="44"/>
      <c r="AP119" s="44"/>
    </row>
    <row r="120" spans="1:42" ht="15">
      <c r="A120" s="963"/>
      <c r="B120" s="256" t="s">
        <v>1093</v>
      </c>
      <c r="C120" s="787">
        <v>8507.9439999999995</v>
      </c>
      <c r="D120" s="787">
        <v>911.54600000000005</v>
      </c>
      <c r="E120" s="787">
        <v>18318.787</v>
      </c>
      <c r="F120" s="787">
        <v>4059.56</v>
      </c>
      <c r="G120" s="787">
        <v>51956.07</v>
      </c>
      <c r="H120" s="787">
        <v>94479.290999999997</v>
      </c>
      <c r="I120" s="787">
        <v>954191.53399999999</v>
      </c>
      <c r="J120" s="787">
        <v>60163.08</v>
      </c>
      <c r="K120" s="787">
        <v>22894.127</v>
      </c>
      <c r="L120" s="787">
        <v>8093.7520000000004</v>
      </c>
      <c r="M120" s="787">
        <v>57345.250999999997</v>
      </c>
      <c r="N120" s="787">
        <v>9074.6919999999991</v>
      </c>
      <c r="O120" s="787">
        <v>35835.241000000002</v>
      </c>
      <c r="P120" s="787">
        <v>13081.164000000001</v>
      </c>
      <c r="Q120" s="787">
        <v>841.69500000000005</v>
      </c>
      <c r="R120" s="787">
        <v>861.83299999999997</v>
      </c>
      <c r="S120" s="787">
        <v>1055.3499999999999</v>
      </c>
      <c r="T120" s="33">
        <f t="shared" si="3"/>
        <v>1341670.9170000006</v>
      </c>
      <c r="U120" s="41"/>
      <c r="V120" s="254"/>
      <c r="W120" s="44"/>
      <c r="X120" s="44"/>
      <c r="Y120" s="44"/>
      <c r="Z120" s="44"/>
      <c r="AA120" s="44"/>
      <c r="AB120" s="44"/>
      <c r="AC120" s="44"/>
      <c r="AD120" s="44"/>
      <c r="AE120" s="44"/>
      <c r="AF120" s="44"/>
      <c r="AG120" s="44"/>
      <c r="AH120" s="44"/>
      <c r="AI120" s="44"/>
      <c r="AJ120" s="44"/>
      <c r="AK120" s="44"/>
      <c r="AL120" s="44"/>
      <c r="AM120" s="44"/>
      <c r="AN120" s="44"/>
      <c r="AO120" s="44"/>
      <c r="AP120" s="44"/>
    </row>
    <row r="121" spans="1:42" ht="15">
      <c r="A121" s="963"/>
      <c r="B121" s="256" t="s">
        <v>1094</v>
      </c>
      <c r="C121" s="787">
        <v>751.08699999999999</v>
      </c>
      <c r="D121" s="787">
        <v>0</v>
      </c>
      <c r="E121" s="787">
        <v>3857.2950000000001</v>
      </c>
      <c r="F121" s="787">
        <v>0</v>
      </c>
      <c r="G121" s="787">
        <v>679.06299999999999</v>
      </c>
      <c r="H121" s="787">
        <v>15675.482</v>
      </c>
      <c r="I121" s="787">
        <v>78482.122000000003</v>
      </c>
      <c r="J121" s="787">
        <v>2067.0839999999998</v>
      </c>
      <c r="K121" s="787">
        <v>387.13200000000001</v>
      </c>
      <c r="L121" s="787">
        <v>396.23</v>
      </c>
      <c r="M121" s="787">
        <v>2505.85</v>
      </c>
      <c r="N121" s="787">
        <v>131.26</v>
      </c>
      <c r="O121" s="787">
        <v>290.18</v>
      </c>
      <c r="P121" s="787">
        <v>372.738</v>
      </c>
      <c r="Q121" s="787">
        <v>0</v>
      </c>
      <c r="R121" s="787">
        <v>97.22</v>
      </c>
      <c r="S121" s="787">
        <v>0</v>
      </c>
      <c r="T121" s="33">
        <f t="shared" si="3"/>
        <v>105692.74299999999</v>
      </c>
      <c r="U121" s="41"/>
      <c r="V121" s="254"/>
      <c r="W121" s="44"/>
      <c r="X121" s="44"/>
      <c r="Y121" s="44"/>
      <c r="Z121" s="44"/>
      <c r="AA121" s="44"/>
      <c r="AB121" s="44"/>
      <c r="AC121" s="44"/>
      <c r="AD121" s="44"/>
      <c r="AE121" s="44"/>
      <c r="AF121" s="44"/>
      <c r="AG121" s="44"/>
      <c r="AH121" s="44"/>
      <c r="AI121" s="44"/>
      <c r="AJ121" s="44"/>
      <c r="AK121" s="44"/>
      <c r="AL121" s="44"/>
      <c r="AM121" s="44"/>
      <c r="AN121" s="44"/>
      <c r="AO121" s="44"/>
      <c r="AP121" s="44"/>
    </row>
    <row r="122" spans="1:42" ht="15">
      <c r="A122" s="963"/>
      <c r="B122" s="256" t="s">
        <v>1095</v>
      </c>
      <c r="C122" s="787">
        <v>18959.739000000001</v>
      </c>
      <c r="D122" s="787">
        <v>9874.509</v>
      </c>
      <c r="E122" s="787">
        <v>121652.186</v>
      </c>
      <c r="F122" s="787">
        <v>6907.5050000000001</v>
      </c>
      <c r="G122" s="787">
        <v>15345.966</v>
      </c>
      <c r="H122" s="787">
        <v>358727.33399999997</v>
      </c>
      <c r="I122" s="787">
        <v>1690213.2679999999</v>
      </c>
      <c r="J122" s="787">
        <v>100470.60799999999</v>
      </c>
      <c r="K122" s="787">
        <v>109535.61900000001</v>
      </c>
      <c r="L122" s="787">
        <v>26277.254000000001</v>
      </c>
      <c r="M122" s="787">
        <v>134094.008</v>
      </c>
      <c r="N122" s="787">
        <v>23941.087</v>
      </c>
      <c r="O122" s="787">
        <v>25624.055</v>
      </c>
      <c r="P122" s="787">
        <v>14418.207</v>
      </c>
      <c r="Q122" s="787">
        <v>3176.95</v>
      </c>
      <c r="R122" s="787">
        <v>4632.1639999999998</v>
      </c>
      <c r="S122" s="787">
        <v>2695.2040000000002</v>
      </c>
      <c r="T122" s="33">
        <f t="shared" si="3"/>
        <v>2666545.6630000002</v>
      </c>
      <c r="U122" s="41"/>
      <c r="V122" s="254"/>
      <c r="W122" s="44"/>
      <c r="X122" s="44"/>
      <c r="Y122" s="44"/>
      <c r="Z122" s="44"/>
      <c r="AA122" s="44"/>
      <c r="AB122" s="44"/>
      <c r="AC122" s="44"/>
      <c r="AD122" s="44"/>
      <c r="AE122" s="44"/>
      <c r="AF122" s="44"/>
      <c r="AG122" s="44"/>
      <c r="AH122" s="44"/>
      <c r="AI122" s="44"/>
      <c r="AJ122" s="44"/>
      <c r="AK122" s="44"/>
      <c r="AL122" s="44"/>
      <c r="AM122" s="44"/>
      <c r="AN122" s="44"/>
      <c r="AO122" s="44"/>
      <c r="AP122" s="44"/>
    </row>
    <row r="123" spans="1:42" ht="15">
      <c r="A123" s="963"/>
      <c r="B123" s="256" t="s">
        <v>1096</v>
      </c>
      <c r="C123" s="787">
        <v>5709.3360000000002</v>
      </c>
      <c r="D123" s="787">
        <v>4245.5529999999999</v>
      </c>
      <c r="E123" s="787">
        <v>14034.782999999999</v>
      </c>
      <c r="F123" s="787">
        <v>3878.0619999999999</v>
      </c>
      <c r="G123" s="787">
        <v>7590.4719999999998</v>
      </c>
      <c r="H123" s="787">
        <v>52259.538</v>
      </c>
      <c r="I123" s="787">
        <v>211072.33799999999</v>
      </c>
      <c r="J123" s="787">
        <v>27567.662</v>
      </c>
      <c r="K123" s="787">
        <v>22406.58</v>
      </c>
      <c r="L123" s="787">
        <v>6309.05</v>
      </c>
      <c r="M123" s="787">
        <v>22464.705000000002</v>
      </c>
      <c r="N123" s="787">
        <v>4812.3310000000001</v>
      </c>
      <c r="O123" s="787">
        <v>14875.512000000001</v>
      </c>
      <c r="P123" s="787">
        <v>2864.8670000000002</v>
      </c>
      <c r="Q123" s="787">
        <v>407.71</v>
      </c>
      <c r="R123" s="787">
        <v>2764.2289999999998</v>
      </c>
      <c r="S123" s="787">
        <v>335.6</v>
      </c>
      <c r="T123" s="33">
        <f t="shared" si="3"/>
        <v>403598.32800000004</v>
      </c>
      <c r="U123" s="41"/>
      <c r="V123" s="254"/>
      <c r="W123" s="44"/>
      <c r="X123" s="44"/>
      <c r="Y123" s="44"/>
      <c r="Z123" s="44"/>
      <c r="AA123" s="44"/>
      <c r="AB123" s="44"/>
      <c r="AC123" s="44"/>
      <c r="AD123" s="44"/>
      <c r="AE123" s="44"/>
      <c r="AF123" s="44"/>
      <c r="AG123" s="44"/>
      <c r="AH123" s="44"/>
      <c r="AI123" s="44"/>
      <c r="AJ123" s="44"/>
      <c r="AK123" s="44"/>
      <c r="AL123" s="44"/>
      <c r="AM123" s="44"/>
      <c r="AN123" s="44"/>
      <c r="AO123" s="44"/>
      <c r="AP123" s="44"/>
    </row>
    <row r="124" spans="1:42" ht="15">
      <c r="A124" s="963"/>
      <c r="B124" s="256" t="s">
        <v>1097</v>
      </c>
      <c r="C124" s="787">
        <v>39935.508999999998</v>
      </c>
      <c r="D124" s="787">
        <v>14860.351000000001</v>
      </c>
      <c r="E124" s="787">
        <v>105957.817</v>
      </c>
      <c r="F124" s="787">
        <v>19884.047999999999</v>
      </c>
      <c r="G124" s="787">
        <v>111448.353</v>
      </c>
      <c r="H124" s="787">
        <v>281488.37099999998</v>
      </c>
      <c r="I124" s="787">
        <v>1278528.523</v>
      </c>
      <c r="J124" s="787">
        <v>100335.28</v>
      </c>
      <c r="K124" s="787">
        <v>157293.34599999999</v>
      </c>
      <c r="L124" s="787">
        <v>41841.218999999997</v>
      </c>
      <c r="M124" s="787">
        <v>147005.29500000001</v>
      </c>
      <c r="N124" s="787">
        <v>60729.495999999999</v>
      </c>
      <c r="O124" s="787">
        <v>35536.224000000002</v>
      </c>
      <c r="P124" s="787">
        <v>21809.78</v>
      </c>
      <c r="Q124" s="787">
        <v>1694.106</v>
      </c>
      <c r="R124" s="787">
        <v>6310.3980000000001</v>
      </c>
      <c r="S124" s="787">
        <v>5516.3720000000003</v>
      </c>
      <c r="T124" s="33">
        <f t="shared" si="3"/>
        <v>2430174.4879999999</v>
      </c>
      <c r="U124" s="41"/>
      <c r="V124" s="254"/>
      <c r="W124" s="44"/>
      <c r="X124" s="44"/>
      <c r="Y124" s="44"/>
      <c r="Z124" s="44"/>
      <c r="AA124" s="44"/>
      <c r="AB124" s="44"/>
      <c r="AC124" s="44"/>
      <c r="AD124" s="44"/>
      <c r="AE124" s="44"/>
      <c r="AF124" s="44"/>
      <c r="AG124" s="44"/>
      <c r="AH124" s="44"/>
      <c r="AI124" s="44"/>
      <c r="AJ124" s="44"/>
      <c r="AK124" s="44"/>
      <c r="AL124" s="44"/>
      <c r="AM124" s="44"/>
      <c r="AN124" s="44"/>
      <c r="AO124" s="44"/>
      <c r="AP124" s="44"/>
    </row>
    <row r="125" spans="1:42" ht="15">
      <c r="A125" s="963"/>
      <c r="B125" s="256" t="s">
        <v>1098</v>
      </c>
      <c r="C125" s="787">
        <v>2130.6039999999998</v>
      </c>
      <c r="D125" s="787">
        <v>3438.9720000000002</v>
      </c>
      <c r="E125" s="787">
        <v>8212.8729999999996</v>
      </c>
      <c r="F125" s="787">
        <v>2658.2849999999999</v>
      </c>
      <c r="G125" s="787">
        <v>2881.9580000000001</v>
      </c>
      <c r="H125" s="787">
        <v>17359.473999999998</v>
      </c>
      <c r="I125" s="787">
        <v>134162.78599999999</v>
      </c>
      <c r="J125" s="787">
        <v>10877.352999999999</v>
      </c>
      <c r="K125" s="787">
        <v>10799.793</v>
      </c>
      <c r="L125" s="787">
        <v>2541.3510000000001</v>
      </c>
      <c r="M125" s="787">
        <v>13931.302</v>
      </c>
      <c r="N125" s="787">
        <v>7845.7860000000001</v>
      </c>
      <c r="O125" s="787">
        <v>6464.277</v>
      </c>
      <c r="P125" s="787">
        <v>918.61199999999997</v>
      </c>
      <c r="Q125" s="787">
        <v>0</v>
      </c>
      <c r="R125" s="787">
        <v>29.54</v>
      </c>
      <c r="S125" s="787">
        <v>503.12099999999998</v>
      </c>
      <c r="T125" s="33">
        <f t="shared" si="3"/>
        <v>224756.087</v>
      </c>
      <c r="U125" s="41"/>
      <c r="V125" s="254"/>
      <c r="W125" s="44"/>
      <c r="X125" s="44"/>
      <c r="Y125" s="44"/>
      <c r="Z125" s="44"/>
      <c r="AA125" s="44"/>
      <c r="AB125" s="44"/>
      <c r="AC125" s="44"/>
      <c r="AD125" s="44"/>
      <c r="AE125" s="44"/>
      <c r="AF125" s="44"/>
      <c r="AG125" s="44"/>
      <c r="AH125" s="44"/>
      <c r="AI125" s="44"/>
      <c r="AJ125" s="44"/>
      <c r="AK125" s="44"/>
      <c r="AL125" s="44"/>
      <c r="AM125" s="44"/>
      <c r="AN125" s="44"/>
      <c r="AO125" s="44"/>
      <c r="AP125" s="44"/>
    </row>
    <row r="126" spans="1:42" ht="15">
      <c r="A126" s="963"/>
      <c r="B126" s="256" t="s">
        <v>1099</v>
      </c>
      <c r="C126" s="787">
        <v>26580.784</v>
      </c>
      <c r="D126" s="787">
        <v>18849.293000000001</v>
      </c>
      <c r="E126" s="787">
        <v>109293.7</v>
      </c>
      <c r="F126" s="787">
        <v>29453.456999999999</v>
      </c>
      <c r="G126" s="787">
        <v>92489.856</v>
      </c>
      <c r="H126" s="787">
        <v>161115.641</v>
      </c>
      <c r="I126" s="787">
        <v>1054744.983</v>
      </c>
      <c r="J126" s="787">
        <v>208349.32</v>
      </c>
      <c r="K126" s="787">
        <v>151396.57800000001</v>
      </c>
      <c r="L126" s="787">
        <v>28205.469000000001</v>
      </c>
      <c r="M126" s="787">
        <v>213804.45600000001</v>
      </c>
      <c r="N126" s="787">
        <v>31616.89</v>
      </c>
      <c r="O126" s="787">
        <v>39531.461000000003</v>
      </c>
      <c r="P126" s="787">
        <v>12301.739</v>
      </c>
      <c r="Q126" s="787">
        <v>3067.4229999999998</v>
      </c>
      <c r="R126" s="787">
        <v>22287.011999999999</v>
      </c>
      <c r="S126" s="787">
        <v>717.00300000000004</v>
      </c>
      <c r="T126" s="33">
        <f t="shared" si="3"/>
        <v>2203805.0650000004</v>
      </c>
      <c r="U126" s="41"/>
      <c r="V126" s="254"/>
      <c r="W126" s="44"/>
      <c r="X126" s="44"/>
      <c r="Y126" s="44"/>
      <c r="Z126" s="44"/>
      <c r="AA126" s="44"/>
      <c r="AB126" s="44"/>
      <c r="AC126" s="44"/>
      <c r="AD126" s="44"/>
      <c r="AE126" s="44"/>
      <c r="AF126" s="44"/>
      <c r="AG126" s="44"/>
      <c r="AH126" s="44"/>
      <c r="AI126" s="44"/>
      <c r="AJ126" s="44"/>
      <c r="AK126" s="44"/>
      <c r="AL126" s="44"/>
      <c r="AM126" s="44"/>
      <c r="AN126" s="44"/>
      <c r="AO126" s="44"/>
      <c r="AP126" s="44"/>
    </row>
    <row r="127" spans="1:42" ht="15">
      <c r="A127" s="963"/>
      <c r="B127" s="256" t="s">
        <v>1100</v>
      </c>
      <c r="C127" s="787">
        <v>9859.5959999999995</v>
      </c>
      <c r="D127" s="787">
        <v>4966.2439999999997</v>
      </c>
      <c r="E127" s="787">
        <v>21120.762000000002</v>
      </c>
      <c r="F127" s="787">
        <v>5296.93</v>
      </c>
      <c r="G127" s="787">
        <v>6243.2539999999999</v>
      </c>
      <c r="H127" s="787">
        <v>67599.311000000002</v>
      </c>
      <c r="I127" s="787">
        <v>265278.42099999997</v>
      </c>
      <c r="J127" s="787">
        <v>50664.085999999996</v>
      </c>
      <c r="K127" s="787">
        <v>38557.322</v>
      </c>
      <c r="L127" s="787">
        <v>5322.3010000000004</v>
      </c>
      <c r="M127" s="787">
        <v>49564.767</v>
      </c>
      <c r="N127" s="787">
        <v>5490.8449999999993</v>
      </c>
      <c r="O127" s="787">
        <v>11250.119999999999</v>
      </c>
      <c r="P127" s="787">
        <v>2057.9549999999999</v>
      </c>
      <c r="Q127" s="787">
        <v>565.79599999999994</v>
      </c>
      <c r="R127" s="787">
        <v>1458.74</v>
      </c>
      <c r="S127" s="787">
        <v>186.89</v>
      </c>
      <c r="T127" s="33">
        <f t="shared" si="3"/>
        <v>545483.33999999985</v>
      </c>
      <c r="U127" s="41"/>
      <c r="V127" s="254"/>
      <c r="W127" s="44"/>
      <c r="X127" s="44"/>
      <c r="Y127" s="44"/>
      <c r="Z127" s="44"/>
      <c r="AA127" s="44"/>
      <c r="AB127" s="44"/>
      <c r="AC127" s="44"/>
      <c r="AD127" s="44"/>
      <c r="AE127" s="44"/>
      <c r="AF127" s="44"/>
      <c r="AG127" s="44"/>
      <c r="AH127" s="44"/>
      <c r="AI127" s="44"/>
      <c r="AJ127" s="44"/>
      <c r="AK127" s="44"/>
      <c r="AL127" s="44"/>
      <c r="AM127" s="44"/>
      <c r="AN127" s="44"/>
      <c r="AO127" s="44"/>
      <c r="AP127" s="44"/>
    </row>
    <row r="128" spans="1:42" ht="15">
      <c r="A128" s="963"/>
      <c r="B128" s="256" t="s">
        <v>1101</v>
      </c>
      <c r="C128" s="787">
        <v>35738.705000000002</v>
      </c>
      <c r="D128" s="787">
        <v>57083.591999999997</v>
      </c>
      <c r="E128" s="787">
        <v>107360.997</v>
      </c>
      <c r="F128" s="787">
        <v>11437.41</v>
      </c>
      <c r="G128" s="787">
        <v>59174.625999999997</v>
      </c>
      <c r="H128" s="787">
        <v>555847.76399999997</v>
      </c>
      <c r="I128" s="787">
        <v>1307697.422</v>
      </c>
      <c r="J128" s="787">
        <v>73057.928</v>
      </c>
      <c r="K128" s="787">
        <v>114279.466</v>
      </c>
      <c r="L128" s="787">
        <v>30338.161</v>
      </c>
      <c r="M128" s="787">
        <v>102279.43700000001</v>
      </c>
      <c r="N128" s="787">
        <v>19101.787</v>
      </c>
      <c r="O128" s="787">
        <v>41049.684999999998</v>
      </c>
      <c r="P128" s="787">
        <v>11937.269</v>
      </c>
      <c r="Q128" s="787">
        <v>594.59</v>
      </c>
      <c r="R128" s="787">
        <v>8054.4369999999999</v>
      </c>
      <c r="S128" s="787">
        <v>2852.953</v>
      </c>
      <c r="T128" s="33">
        <f t="shared" si="3"/>
        <v>2537886.2289999994</v>
      </c>
      <c r="U128" s="41"/>
      <c r="V128" s="254"/>
      <c r="W128" s="44"/>
      <c r="X128" s="44"/>
      <c r="Y128" s="44"/>
      <c r="Z128" s="44"/>
      <c r="AA128" s="44"/>
      <c r="AB128" s="44"/>
      <c r="AC128" s="44"/>
      <c r="AD128" s="44"/>
      <c r="AE128" s="44"/>
      <c r="AF128" s="44"/>
      <c r="AG128" s="44"/>
      <c r="AH128" s="44"/>
      <c r="AI128" s="44"/>
      <c r="AJ128" s="44"/>
      <c r="AK128" s="44"/>
      <c r="AL128" s="44"/>
      <c r="AM128" s="44"/>
      <c r="AN128" s="44"/>
      <c r="AO128" s="44"/>
      <c r="AP128" s="44"/>
    </row>
    <row r="129" spans="1:42" ht="6" customHeight="1">
      <c r="A129" s="963"/>
      <c r="B129" s="256"/>
      <c r="C129" s="787"/>
      <c r="D129" s="787"/>
      <c r="E129" s="787"/>
      <c r="F129" s="787"/>
      <c r="G129" s="787"/>
      <c r="H129" s="787"/>
      <c r="I129" s="787"/>
      <c r="J129" s="787"/>
      <c r="K129" s="787"/>
      <c r="L129" s="787"/>
      <c r="M129" s="787"/>
      <c r="N129" s="787"/>
      <c r="O129" s="787"/>
      <c r="P129" s="787"/>
      <c r="Q129" s="787"/>
      <c r="R129" s="787"/>
      <c r="S129" s="787"/>
      <c r="T129" s="33">
        <f>SUM(D129:S129)</f>
        <v>0</v>
      </c>
      <c r="U129" s="41"/>
      <c r="V129" s="254"/>
      <c r="W129" s="44"/>
      <c r="X129" s="44"/>
      <c r="Y129" s="44"/>
      <c r="Z129" s="44"/>
      <c r="AA129" s="44"/>
      <c r="AB129" s="44"/>
      <c r="AC129" s="44"/>
      <c r="AD129" s="44"/>
      <c r="AE129" s="44"/>
      <c r="AF129" s="44"/>
      <c r="AG129" s="44"/>
      <c r="AH129" s="44"/>
      <c r="AI129" s="44"/>
      <c r="AJ129" s="44"/>
      <c r="AK129" s="44"/>
      <c r="AL129" s="44"/>
      <c r="AM129" s="44"/>
      <c r="AN129" s="44"/>
      <c r="AO129" s="44"/>
      <c r="AP129" s="44"/>
    </row>
    <row r="130" spans="1:42" ht="15">
      <c r="A130" s="963"/>
      <c r="B130" s="251" t="s">
        <v>1102</v>
      </c>
      <c r="C130" s="786">
        <v>8839.2800000000007</v>
      </c>
      <c r="D130" s="786">
        <v>8971.9</v>
      </c>
      <c r="E130" s="786">
        <v>49580.08</v>
      </c>
      <c r="F130" s="786">
        <v>9530.1299999999992</v>
      </c>
      <c r="G130" s="786">
        <v>22096.41</v>
      </c>
      <c r="H130" s="786">
        <v>168197.22</v>
      </c>
      <c r="I130" s="786">
        <v>3389481.21</v>
      </c>
      <c r="J130" s="786">
        <v>59561.120000000003</v>
      </c>
      <c r="K130" s="786">
        <v>60472.13</v>
      </c>
      <c r="L130" s="786">
        <v>14852.62</v>
      </c>
      <c r="M130" s="786">
        <v>116019.28</v>
      </c>
      <c r="N130" s="786">
        <v>38708.449999999997</v>
      </c>
      <c r="O130" s="786">
        <v>29129.39</v>
      </c>
      <c r="P130" s="786">
        <v>16212.84</v>
      </c>
      <c r="Q130" s="786">
        <v>1376.07</v>
      </c>
      <c r="R130" s="786">
        <v>4700.3500000000004</v>
      </c>
      <c r="S130" s="786">
        <v>951.46</v>
      </c>
      <c r="T130" s="350">
        <f t="shared" ref="T130:T136" si="4">SUM(C130:S130)</f>
        <v>3998679.94</v>
      </c>
      <c r="U130" s="327"/>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row>
    <row r="131" spans="1:42" ht="15">
      <c r="A131" s="963"/>
      <c r="B131" s="256" t="s">
        <v>1103</v>
      </c>
      <c r="C131" s="787">
        <v>7358.51</v>
      </c>
      <c r="D131" s="787">
        <v>6620.54</v>
      </c>
      <c r="E131" s="787">
        <v>34105.300000000003</v>
      </c>
      <c r="F131" s="787">
        <v>6964.02</v>
      </c>
      <c r="G131" s="787">
        <v>11864.98</v>
      </c>
      <c r="H131" s="787">
        <v>115803.38</v>
      </c>
      <c r="I131" s="787">
        <v>492489.61</v>
      </c>
      <c r="J131" s="787">
        <v>37960.519999999997</v>
      </c>
      <c r="K131" s="787">
        <v>32850.410000000003</v>
      </c>
      <c r="L131" s="787">
        <v>11371.76</v>
      </c>
      <c r="M131" s="787">
        <v>72021.16</v>
      </c>
      <c r="N131" s="787">
        <v>23481.79</v>
      </c>
      <c r="O131" s="787">
        <v>21413.03</v>
      </c>
      <c r="P131" s="787">
        <v>12486.42</v>
      </c>
      <c r="Q131" s="787">
        <v>1161.47</v>
      </c>
      <c r="R131" s="787">
        <v>3699.49</v>
      </c>
      <c r="S131" s="787">
        <v>793.04</v>
      </c>
      <c r="T131" s="33">
        <f t="shared" si="4"/>
        <v>892445.43000000017</v>
      </c>
      <c r="U131" s="41"/>
      <c r="V131" s="254"/>
      <c r="W131" s="44"/>
      <c r="X131" s="44"/>
      <c r="Y131" s="44"/>
      <c r="Z131" s="44"/>
      <c r="AA131" s="44"/>
      <c r="AB131" s="44"/>
      <c r="AC131" s="44"/>
      <c r="AD131" s="44"/>
      <c r="AE131" s="44"/>
      <c r="AF131" s="44"/>
      <c r="AG131" s="44"/>
      <c r="AH131" s="44"/>
      <c r="AI131" s="44"/>
      <c r="AJ131" s="44"/>
      <c r="AK131" s="44"/>
      <c r="AL131" s="44"/>
      <c r="AM131" s="44"/>
      <c r="AN131" s="44"/>
      <c r="AO131" s="44"/>
      <c r="AP131" s="44"/>
    </row>
    <row r="132" spans="1:42" ht="15">
      <c r="A132" s="963"/>
      <c r="B132" s="256" t="s">
        <v>1104</v>
      </c>
      <c r="C132" s="787">
        <v>508.75</v>
      </c>
      <c r="D132" s="787">
        <v>1055.0999999999999</v>
      </c>
      <c r="E132" s="787">
        <v>10789.78</v>
      </c>
      <c r="F132" s="787">
        <v>2251.5100000000002</v>
      </c>
      <c r="G132" s="787">
        <v>5029.09</v>
      </c>
      <c r="H132" s="787">
        <v>41291.35</v>
      </c>
      <c r="I132" s="787">
        <v>420537.23</v>
      </c>
      <c r="J132" s="787">
        <v>13487.79</v>
      </c>
      <c r="K132" s="787">
        <v>21299.31</v>
      </c>
      <c r="L132" s="787">
        <v>2839.11</v>
      </c>
      <c r="M132" s="787">
        <v>26516.12</v>
      </c>
      <c r="N132" s="787">
        <v>14366.23</v>
      </c>
      <c r="O132" s="787">
        <v>4869.76</v>
      </c>
      <c r="P132" s="787">
        <v>2615.42</v>
      </c>
      <c r="Q132" s="787">
        <v>89.8</v>
      </c>
      <c r="R132" s="787">
        <v>666.78</v>
      </c>
      <c r="S132" s="787">
        <v>115.15</v>
      </c>
      <c r="T132" s="33">
        <f t="shared" si="4"/>
        <v>568328.28000000014</v>
      </c>
      <c r="U132" s="41"/>
      <c r="V132" s="254"/>
      <c r="W132" s="44"/>
      <c r="X132" s="44"/>
      <c r="Y132" s="44"/>
      <c r="Z132" s="44"/>
      <c r="AA132" s="44"/>
      <c r="AB132" s="44"/>
      <c r="AC132" s="44"/>
      <c r="AD132" s="44"/>
      <c r="AE132" s="44"/>
      <c r="AF132" s="44"/>
      <c r="AG132" s="44"/>
      <c r="AH132" s="44"/>
      <c r="AI132" s="44"/>
      <c r="AJ132" s="44"/>
      <c r="AK132" s="44"/>
      <c r="AL132" s="44"/>
      <c r="AM132" s="44"/>
      <c r="AN132" s="44"/>
      <c r="AO132" s="44"/>
      <c r="AP132" s="44"/>
    </row>
    <row r="133" spans="1:42" ht="15">
      <c r="A133" s="963"/>
      <c r="B133" s="256" t="s">
        <v>1105</v>
      </c>
      <c r="C133" s="787">
        <v>0</v>
      </c>
      <c r="D133" s="787">
        <v>0</v>
      </c>
      <c r="E133" s="787">
        <v>55.8</v>
      </c>
      <c r="F133" s="787">
        <v>0</v>
      </c>
      <c r="G133" s="787">
        <v>2224</v>
      </c>
      <c r="H133" s="787">
        <v>5544.8</v>
      </c>
      <c r="I133" s="787">
        <v>259385.54</v>
      </c>
      <c r="J133" s="787">
        <v>4561</v>
      </c>
      <c r="K133" s="787">
        <v>4397.8</v>
      </c>
      <c r="L133" s="787">
        <v>0</v>
      </c>
      <c r="M133" s="787">
        <v>14147.91</v>
      </c>
      <c r="N133" s="787">
        <v>81.900000000000006</v>
      </c>
      <c r="O133" s="787">
        <v>80</v>
      </c>
      <c r="P133" s="787">
        <v>781.2</v>
      </c>
      <c r="Q133" s="787">
        <v>56</v>
      </c>
      <c r="R133" s="787">
        <v>0</v>
      </c>
      <c r="S133" s="787">
        <v>0</v>
      </c>
      <c r="T133" s="33">
        <f t="shared" si="4"/>
        <v>291315.95</v>
      </c>
      <c r="U133" s="41"/>
      <c r="V133" s="254"/>
      <c r="W133" s="44"/>
      <c r="X133" s="44"/>
      <c r="Y133" s="44"/>
      <c r="Z133" s="44"/>
      <c r="AA133" s="44"/>
      <c r="AB133" s="44"/>
      <c r="AC133" s="44"/>
      <c r="AD133" s="44"/>
      <c r="AE133" s="44"/>
      <c r="AF133" s="44"/>
      <c r="AG133" s="44"/>
      <c r="AH133" s="44"/>
      <c r="AI133" s="44"/>
      <c r="AJ133" s="44"/>
      <c r="AK133" s="44"/>
      <c r="AL133" s="44"/>
      <c r="AM133" s="44"/>
      <c r="AN133" s="44"/>
      <c r="AO133" s="44"/>
      <c r="AP133" s="44"/>
    </row>
    <row r="134" spans="1:42" ht="15">
      <c r="A134" s="963"/>
      <c r="B134" s="256" t="s">
        <v>1285</v>
      </c>
      <c r="C134" s="787">
        <v>0</v>
      </c>
      <c r="D134" s="787">
        <v>0</v>
      </c>
      <c r="E134" s="787">
        <v>0</v>
      </c>
      <c r="F134" s="787">
        <v>0</v>
      </c>
      <c r="G134" s="787">
        <v>1223.7</v>
      </c>
      <c r="H134" s="787">
        <v>0</v>
      </c>
      <c r="I134" s="787">
        <v>2181812.73</v>
      </c>
      <c r="J134" s="787">
        <v>3.65</v>
      </c>
      <c r="K134" s="787">
        <v>0</v>
      </c>
      <c r="L134" s="787">
        <v>43.35</v>
      </c>
      <c r="M134" s="787">
        <v>3.65</v>
      </c>
      <c r="N134" s="787">
        <v>0</v>
      </c>
      <c r="O134" s="787">
        <v>0</v>
      </c>
      <c r="P134" s="787">
        <v>0</v>
      </c>
      <c r="Q134" s="787">
        <v>0</v>
      </c>
      <c r="R134" s="787">
        <v>0</v>
      </c>
      <c r="S134" s="787">
        <v>0</v>
      </c>
      <c r="T134" s="33">
        <f t="shared" si="4"/>
        <v>2183087.08</v>
      </c>
      <c r="U134" s="41"/>
      <c r="V134" s="254"/>
      <c r="W134" s="44"/>
      <c r="X134" s="44"/>
      <c r="Y134" s="44"/>
      <c r="Z134" s="44"/>
      <c r="AA134" s="44"/>
      <c r="AB134" s="44"/>
      <c r="AC134" s="44"/>
      <c r="AD134" s="44"/>
      <c r="AE134" s="44"/>
      <c r="AF134" s="44"/>
      <c r="AG134" s="44"/>
      <c r="AH134" s="44"/>
      <c r="AI134" s="44"/>
      <c r="AJ134" s="44"/>
      <c r="AK134" s="44"/>
      <c r="AL134" s="44"/>
      <c r="AM134" s="44"/>
      <c r="AN134" s="44"/>
      <c r="AO134" s="44"/>
      <c r="AP134" s="44"/>
    </row>
    <row r="135" spans="1:42" ht="15">
      <c r="A135" s="963"/>
      <c r="B135" s="256" t="s">
        <v>1107</v>
      </c>
      <c r="C135" s="787">
        <v>788.22</v>
      </c>
      <c r="D135" s="787">
        <v>410.53</v>
      </c>
      <c r="E135" s="787">
        <v>3865.25</v>
      </c>
      <c r="F135" s="787">
        <v>0</v>
      </c>
      <c r="G135" s="787">
        <v>325.94</v>
      </c>
      <c r="H135" s="787">
        <v>854.95</v>
      </c>
      <c r="I135" s="787">
        <v>21388.38</v>
      </c>
      <c r="J135" s="787">
        <v>2051.46</v>
      </c>
      <c r="K135" s="787">
        <v>354.36</v>
      </c>
      <c r="L135" s="787">
        <v>0</v>
      </c>
      <c r="M135" s="787">
        <v>75.98</v>
      </c>
      <c r="N135" s="787">
        <v>0</v>
      </c>
      <c r="O135" s="787">
        <v>1712.75</v>
      </c>
      <c r="P135" s="787">
        <v>0</v>
      </c>
      <c r="Q135" s="787">
        <v>0</v>
      </c>
      <c r="R135" s="787">
        <v>89.39</v>
      </c>
      <c r="S135" s="787">
        <v>12.77</v>
      </c>
      <c r="T135" s="33">
        <f t="shared" si="4"/>
        <v>31929.98</v>
      </c>
      <c r="U135" s="41"/>
      <c r="V135" s="254"/>
      <c r="W135" s="44"/>
      <c r="X135" s="44"/>
      <c r="Y135" s="44"/>
      <c r="Z135" s="44"/>
      <c r="AA135" s="44"/>
      <c r="AB135" s="44"/>
      <c r="AC135" s="44"/>
      <c r="AD135" s="44"/>
      <c r="AE135" s="44"/>
      <c r="AF135" s="44"/>
      <c r="AG135" s="44"/>
      <c r="AH135" s="44"/>
      <c r="AI135" s="44"/>
      <c r="AJ135" s="44"/>
      <c r="AK135" s="44"/>
      <c r="AL135" s="44"/>
      <c r="AM135" s="44"/>
      <c r="AN135" s="44"/>
      <c r="AO135" s="44"/>
      <c r="AP135" s="44"/>
    </row>
    <row r="136" spans="1:42" ht="15">
      <c r="A136" s="963"/>
      <c r="B136" s="256" t="s">
        <v>1108</v>
      </c>
      <c r="C136" s="787">
        <v>183.8</v>
      </c>
      <c r="D136" s="787">
        <v>885.73</v>
      </c>
      <c r="E136" s="787">
        <v>763.95</v>
      </c>
      <c r="F136" s="787">
        <v>314.60000000000002</v>
      </c>
      <c r="G136" s="787">
        <v>1428.7</v>
      </c>
      <c r="H136" s="787">
        <v>4702.74</v>
      </c>
      <c r="I136" s="787">
        <v>13867.72</v>
      </c>
      <c r="J136" s="787">
        <v>1496.7</v>
      </c>
      <c r="K136" s="787">
        <v>1570.25</v>
      </c>
      <c r="L136" s="787">
        <v>598.4</v>
      </c>
      <c r="M136" s="787">
        <v>3254.46</v>
      </c>
      <c r="N136" s="787">
        <v>778.53</v>
      </c>
      <c r="O136" s="787">
        <v>1053.8499999999999</v>
      </c>
      <c r="P136" s="787">
        <v>329.8</v>
      </c>
      <c r="Q136" s="787">
        <v>68.8</v>
      </c>
      <c r="R136" s="787">
        <v>244.69</v>
      </c>
      <c r="S136" s="787">
        <v>30.5</v>
      </c>
      <c r="T136" s="33">
        <f t="shared" si="4"/>
        <v>31573.219999999994</v>
      </c>
      <c r="U136" s="41"/>
      <c r="V136" s="254"/>
      <c r="W136" s="44"/>
      <c r="X136" s="44"/>
      <c r="Y136" s="44"/>
      <c r="Z136" s="44"/>
      <c r="AA136" s="44"/>
      <c r="AB136" s="44"/>
      <c r="AC136" s="44"/>
      <c r="AD136" s="44"/>
      <c r="AE136" s="44"/>
      <c r="AF136" s="44"/>
      <c r="AG136" s="44"/>
      <c r="AH136" s="44"/>
      <c r="AI136" s="44"/>
      <c r="AJ136" s="44"/>
      <c r="AK136" s="44"/>
      <c r="AL136" s="44"/>
      <c r="AM136" s="44"/>
      <c r="AN136" s="44"/>
      <c r="AO136" s="44"/>
      <c r="AP136" s="44"/>
    </row>
    <row r="137" spans="1:42" ht="6" customHeight="1">
      <c r="A137" s="963"/>
      <c r="B137" s="256"/>
      <c r="C137" s="787"/>
      <c r="D137" s="787"/>
      <c r="E137" s="787"/>
      <c r="F137" s="787"/>
      <c r="G137" s="787"/>
      <c r="H137" s="787"/>
      <c r="I137" s="787"/>
      <c r="J137" s="787"/>
      <c r="K137" s="787"/>
      <c r="L137" s="787"/>
      <c r="M137" s="787"/>
      <c r="N137" s="787"/>
      <c r="O137" s="787"/>
      <c r="P137" s="787"/>
      <c r="Q137" s="787"/>
      <c r="R137" s="787"/>
      <c r="S137" s="787"/>
      <c r="T137" s="33">
        <f>SUM(D137:S137)</f>
        <v>0</v>
      </c>
      <c r="U137" s="41"/>
      <c r="V137" s="254"/>
      <c r="W137" s="44"/>
      <c r="X137" s="44"/>
      <c r="Y137" s="44"/>
      <c r="Z137" s="44"/>
      <c r="AA137" s="44"/>
      <c r="AB137" s="44"/>
      <c r="AC137" s="44"/>
      <c r="AD137" s="44"/>
      <c r="AE137" s="44"/>
      <c r="AF137" s="44"/>
      <c r="AG137" s="44"/>
      <c r="AH137" s="44"/>
      <c r="AI137" s="44"/>
      <c r="AJ137" s="44"/>
      <c r="AK137" s="44"/>
      <c r="AL137" s="44"/>
      <c r="AM137" s="44"/>
      <c r="AN137" s="44"/>
      <c r="AO137" s="44"/>
      <c r="AP137" s="44"/>
    </row>
    <row r="138" spans="1:42" ht="15">
      <c r="A138" s="963"/>
      <c r="B138" s="251" t="s">
        <v>1109</v>
      </c>
      <c r="C138" s="786">
        <v>1845158.1869999999</v>
      </c>
      <c r="D138" s="786">
        <v>2326288.6170000001</v>
      </c>
      <c r="E138" s="786">
        <v>5481122.4139999999</v>
      </c>
      <c r="F138" s="786">
        <v>2125993.9939999999</v>
      </c>
      <c r="G138" s="786">
        <v>8713569.7449999992</v>
      </c>
      <c r="H138" s="786">
        <v>22687705.276999999</v>
      </c>
      <c r="I138" s="786">
        <v>114233028.074</v>
      </c>
      <c r="J138" s="786">
        <v>8802503.1559999995</v>
      </c>
      <c r="K138" s="786">
        <v>7305113.6299999999</v>
      </c>
      <c r="L138" s="786">
        <v>4477621.7699999996</v>
      </c>
      <c r="M138" s="786">
        <v>14025335.732999999</v>
      </c>
      <c r="N138" s="786">
        <v>4152825.716</v>
      </c>
      <c r="O138" s="786">
        <v>7016016.9069999997</v>
      </c>
      <c r="P138" s="786">
        <v>2851398.87</v>
      </c>
      <c r="Q138" s="786">
        <v>420028.6</v>
      </c>
      <c r="R138" s="786">
        <v>1475373.3049999999</v>
      </c>
      <c r="S138" s="786">
        <v>245214.68</v>
      </c>
      <c r="T138" s="350">
        <f t="shared" ref="T138:T146" si="5">SUM(C138:S138)</f>
        <v>208184298.67500001</v>
      </c>
      <c r="U138" s="327"/>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row>
    <row r="139" spans="1:42" ht="15">
      <c r="A139" s="963"/>
      <c r="B139" s="256" t="s">
        <v>1110</v>
      </c>
      <c r="C139" s="787">
        <v>2100.1999999999998</v>
      </c>
      <c r="D139" s="787">
        <v>1706.72</v>
      </c>
      <c r="E139" s="787">
        <v>10805.53</v>
      </c>
      <c r="F139" s="787">
        <v>106.55</v>
      </c>
      <c r="G139" s="787">
        <v>1644.99</v>
      </c>
      <c r="H139" s="787">
        <v>15353.88</v>
      </c>
      <c r="I139" s="787">
        <v>74101.86</v>
      </c>
      <c r="J139" s="787">
        <v>801.45</v>
      </c>
      <c r="K139" s="787">
        <v>7376.91</v>
      </c>
      <c r="L139" s="787">
        <v>5204.67</v>
      </c>
      <c r="M139" s="787">
        <v>30678</v>
      </c>
      <c r="N139" s="787">
        <v>107.46</v>
      </c>
      <c r="O139" s="787">
        <v>2888.7</v>
      </c>
      <c r="P139" s="787">
        <v>143.28</v>
      </c>
      <c r="Q139" s="787">
        <v>0</v>
      </c>
      <c r="R139" s="787">
        <v>727.95</v>
      </c>
      <c r="S139" s="787">
        <v>85.05</v>
      </c>
      <c r="T139" s="33">
        <f t="shared" si="5"/>
        <v>153833.20000000001</v>
      </c>
      <c r="U139" s="41"/>
      <c r="V139" s="254"/>
      <c r="W139" s="44"/>
      <c r="X139" s="44"/>
      <c r="Y139" s="44"/>
      <c r="Z139" s="44"/>
      <c r="AA139" s="44"/>
      <c r="AB139" s="44"/>
      <c r="AC139" s="44"/>
      <c r="AD139" s="44"/>
      <c r="AE139" s="44"/>
      <c r="AF139" s="44"/>
      <c r="AG139" s="44"/>
      <c r="AH139" s="44"/>
      <c r="AI139" s="44"/>
      <c r="AJ139" s="44"/>
      <c r="AK139" s="44"/>
      <c r="AL139" s="44"/>
      <c r="AM139" s="44"/>
      <c r="AN139" s="44"/>
      <c r="AO139" s="44"/>
      <c r="AP139" s="44"/>
    </row>
    <row r="140" spans="1:42" ht="15">
      <c r="A140" s="963"/>
      <c r="B140" s="256" t="s">
        <v>1248</v>
      </c>
      <c r="C140" s="787">
        <v>92643.206999999995</v>
      </c>
      <c r="D140" s="787">
        <v>53808.896999999997</v>
      </c>
      <c r="E140" s="787">
        <v>186586.88399999999</v>
      </c>
      <c r="F140" s="787">
        <v>61337.243999999999</v>
      </c>
      <c r="G140" s="787">
        <v>414228.13500000001</v>
      </c>
      <c r="H140" s="787">
        <v>1465884.2169999999</v>
      </c>
      <c r="I140" s="787">
        <v>5732522.8940000003</v>
      </c>
      <c r="J140" s="787">
        <v>292824.016</v>
      </c>
      <c r="K140" s="787">
        <v>741459.74</v>
      </c>
      <c r="L140" s="787">
        <v>328745.46000000002</v>
      </c>
      <c r="M140" s="787">
        <v>1108612.1429999999</v>
      </c>
      <c r="N140" s="787">
        <v>116979.39599999999</v>
      </c>
      <c r="O140" s="787">
        <v>304905.19699999999</v>
      </c>
      <c r="P140" s="787">
        <v>193207.96</v>
      </c>
      <c r="Q140" s="787">
        <v>16739.810000000001</v>
      </c>
      <c r="R140" s="787">
        <v>96321.964999999997</v>
      </c>
      <c r="S140" s="787">
        <v>110.67</v>
      </c>
      <c r="T140" s="33">
        <f t="shared" si="5"/>
        <v>11206917.835000001</v>
      </c>
      <c r="U140" s="41"/>
      <c r="V140" s="254"/>
      <c r="W140" s="44"/>
      <c r="X140" s="44"/>
      <c r="Y140" s="44"/>
      <c r="Z140" s="44"/>
      <c r="AA140" s="44"/>
      <c r="AB140" s="44"/>
      <c r="AC140" s="44"/>
      <c r="AD140" s="44"/>
      <c r="AE140" s="44"/>
      <c r="AF140" s="44"/>
      <c r="AG140" s="44"/>
      <c r="AH140" s="44"/>
      <c r="AI140" s="44"/>
      <c r="AJ140" s="44"/>
      <c r="AK140" s="44"/>
      <c r="AL140" s="44"/>
      <c r="AM140" s="44"/>
      <c r="AN140" s="44"/>
      <c r="AO140" s="44"/>
      <c r="AP140" s="44"/>
    </row>
    <row r="141" spans="1:42" ht="15">
      <c r="A141" s="963"/>
      <c r="B141" s="256" t="s">
        <v>1249</v>
      </c>
      <c r="C141" s="787">
        <v>0</v>
      </c>
      <c r="D141" s="787">
        <v>0</v>
      </c>
      <c r="E141" s="787">
        <v>0</v>
      </c>
      <c r="F141" s="787">
        <v>28.74</v>
      </c>
      <c r="G141" s="787">
        <v>0</v>
      </c>
      <c r="H141" s="787">
        <v>0</v>
      </c>
      <c r="I141" s="787">
        <v>4.79</v>
      </c>
      <c r="J141" s="787">
        <v>0</v>
      </c>
      <c r="K141" s="787">
        <v>0</v>
      </c>
      <c r="L141" s="787">
        <v>0</v>
      </c>
      <c r="M141" s="787">
        <v>0</v>
      </c>
      <c r="N141" s="787">
        <v>0</v>
      </c>
      <c r="O141" s="787">
        <v>0</v>
      </c>
      <c r="P141" s="787">
        <v>0</v>
      </c>
      <c r="Q141" s="787">
        <v>442.66</v>
      </c>
      <c r="R141" s="787">
        <v>0</v>
      </c>
      <c r="S141" s="787">
        <v>0</v>
      </c>
      <c r="T141" s="33">
        <f t="shared" si="5"/>
        <v>476.19000000000005</v>
      </c>
      <c r="U141" s="41"/>
      <c r="V141" s="254"/>
      <c r="W141" s="44"/>
      <c r="X141" s="44"/>
      <c r="Y141" s="44"/>
      <c r="Z141" s="44"/>
      <c r="AA141" s="44"/>
      <c r="AB141" s="44"/>
      <c r="AC141" s="44"/>
      <c r="AD141" s="44"/>
      <c r="AE141" s="44"/>
      <c r="AF141" s="44"/>
      <c r="AG141" s="44"/>
      <c r="AH141" s="44"/>
      <c r="AI141" s="44"/>
      <c r="AJ141" s="44"/>
      <c r="AK141" s="44"/>
      <c r="AL141" s="44"/>
      <c r="AM141" s="44"/>
      <c r="AN141" s="44"/>
      <c r="AO141" s="44"/>
      <c r="AP141" s="44"/>
    </row>
    <row r="142" spans="1:42" ht="15">
      <c r="A142" s="963"/>
      <c r="B142" s="256" t="s">
        <v>1113</v>
      </c>
      <c r="C142" s="787">
        <v>0</v>
      </c>
      <c r="D142" s="787">
        <v>29.45</v>
      </c>
      <c r="E142" s="787">
        <v>61.66</v>
      </c>
      <c r="F142" s="787">
        <v>0</v>
      </c>
      <c r="G142" s="787">
        <v>0</v>
      </c>
      <c r="H142" s="787">
        <v>35.56</v>
      </c>
      <c r="I142" s="787">
        <v>92.51</v>
      </c>
      <c r="J142" s="787">
        <v>4.6500000000000004</v>
      </c>
      <c r="K142" s="787">
        <v>1.55</v>
      </c>
      <c r="L142" s="787">
        <v>0</v>
      </c>
      <c r="M142" s="787">
        <v>1.55</v>
      </c>
      <c r="N142" s="787">
        <v>0</v>
      </c>
      <c r="O142" s="787">
        <v>12.4</v>
      </c>
      <c r="P142" s="787">
        <v>0</v>
      </c>
      <c r="Q142" s="787">
        <v>0</v>
      </c>
      <c r="R142" s="787">
        <v>0</v>
      </c>
      <c r="S142" s="787">
        <v>0</v>
      </c>
      <c r="T142" s="33">
        <f t="shared" si="5"/>
        <v>239.33000000000004</v>
      </c>
      <c r="U142" s="41"/>
      <c r="V142" s="254"/>
      <c r="W142" s="44"/>
      <c r="X142" s="44"/>
      <c r="Y142" s="44"/>
      <c r="Z142" s="44"/>
      <c r="AA142" s="44"/>
      <c r="AB142" s="44"/>
      <c r="AC142" s="44"/>
      <c r="AD142" s="44"/>
      <c r="AE142" s="44"/>
      <c r="AF142" s="44"/>
      <c r="AG142" s="44"/>
      <c r="AH142" s="44"/>
      <c r="AI142" s="44"/>
      <c r="AJ142" s="44"/>
      <c r="AK142" s="44"/>
      <c r="AL142" s="44"/>
      <c r="AM142" s="44"/>
      <c r="AN142" s="44"/>
      <c r="AO142" s="44"/>
      <c r="AP142" s="44"/>
    </row>
    <row r="143" spans="1:42" ht="15">
      <c r="A143" s="963"/>
      <c r="B143" s="256" t="s">
        <v>1286</v>
      </c>
      <c r="C143" s="787">
        <v>131.09</v>
      </c>
      <c r="D143" s="787">
        <v>471.93</v>
      </c>
      <c r="E143" s="787">
        <v>357.15</v>
      </c>
      <c r="F143" s="787">
        <v>0</v>
      </c>
      <c r="G143" s="787">
        <v>1105.94</v>
      </c>
      <c r="H143" s="787">
        <v>4831.32</v>
      </c>
      <c r="I143" s="787">
        <v>27119.34</v>
      </c>
      <c r="J143" s="787">
        <v>1704.15</v>
      </c>
      <c r="K143" s="787">
        <v>4981.41</v>
      </c>
      <c r="L143" s="787">
        <v>0</v>
      </c>
      <c r="M143" s="787">
        <v>2565.81</v>
      </c>
      <c r="N143" s="787">
        <v>0</v>
      </c>
      <c r="O143" s="787">
        <v>0</v>
      </c>
      <c r="P143" s="787">
        <v>0</v>
      </c>
      <c r="Q143" s="787">
        <v>255.52</v>
      </c>
      <c r="R143" s="787">
        <v>0</v>
      </c>
      <c r="S143" s="787">
        <v>0</v>
      </c>
      <c r="T143" s="33">
        <f t="shared" si="5"/>
        <v>43523.659999999996</v>
      </c>
      <c r="U143" s="41"/>
      <c r="V143" s="254"/>
      <c r="W143" s="44"/>
      <c r="X143" s="44"/>
      <c r="Y143" s="44"/>
      <c r="Z143" s="44"/>
      <c r="AA143" s="44"/>
      <c r="AB143" s="44"/>
      <c r="AC143" s="44"/>
      <c r="AD143" s="44"/>
      <c r="AE143" s="44"/>
      <c r="AF143" s="44"/>
      <c r="AG143" s="44"/>
      <c r="AH143" s="44"/>
      <c r="AI143" s="44"/>
      <c r="AJ143" s="44"/>
      <c r="AK143" s="44"/>
      <c r="AL143" s="44"/>
      <c r="AM143" s="44"/>
      <c r="AN143" s="44"/>
      <c r="AO143" s="44"/>
      <c r="AP143" s="44"/>
    </row>
    <row r="144" spans="1:42" ht="15">
      <c r="A144" s="963"/>
      <c r="B144" s="256" t="s">
        <v>1115</v>
      </c>
      <c r="C144" s="787">
        <v>1741870.97</v>
      </c>
      <c r="D144" s="787">
        <v>2204187.58</v>
      </c>
      <c r="E144" s="787">
        <v>4928141.75</v>
      </c>
      <c r="F144" s="787">
        <v>2033779.44</v>
      </c>
      <c r="G144" s="787">
        <v>8237722.21</v>
      </c>
      <c r="H144" s="787">
        <v>20827236.079999998</v>
      </c>
      <c r="I144" s="787">
        <v>74486616.819999993</v>
      </c>
      <c r="J144" s="787">
        <v>8429515.3100000005</v>
      </c>
      <c r="K144" s="787">
        <v>6407498.6299999999</v>
      </c>
      <c r="L144" s="787">
        <v>4022412.06</v>
      </c>
      <c r="M144" s="787">
        <v>12478806.640000001</v>
      </c>
      <c r="N144" s="787">
        <v>3903031.53</v>
      </c>
      <c r="O144" s="787">
        <v>6658342.7000000002</v>
      </c>
      <c r="P144" s="787">
        <v>2640076.61</v>
      </c>
      <c r="Q144" s="787">
        <v>396281.65</v>
      </c>
      <c r="R144" s="787">
        <v>1363934.99</v>
      </c>
      <c r="S144" s="787">
        <v>243795.32</v>
      </c>
      <c r="T144" s="33">
        <f t="shared" si="5"/>
        <v>161003250.29000002</v>
      </c>
      <c r="U144" s="41"/>
      <c r="V144" s="254"/>
      <c r="W144" s="44"/>
      <c r="X144" s="44"/>
      <c r="Y144" s="44"/>
      <c r="Z144" s="44"/>
      <c r="AA144" s="44"/>
      <c r="AB144" s="44"/>
      <c r="AC144" s="44"/>
      <c r="AD144" s="44"/>
      <c r="AE144" s="44"/>
      <c r="AF144" s="44"/>
      <c r="AG144" s="44"/>
      <c r="AH144" s="44"/>
      <c r="AI144" s="44"/>
      <c r="AJ144" s="44"/>
      <c r="AK144" s="44"/>
      <c r="AL144" s="44"/>
      <c r="AM144" s="44"/>
      <c r="AN144" s="44"/>
      <c r="AO144" s="44"/>
      <c r="AP144" s="44"/>
    </row>
    <row r="145" spans="1:42" ht="15">
      <c r="A145" s="963"/>
      <c r="B145" s="256" t="s">
        <v>1117</v>
      </c>
      <c r="C145" s="787">
        <v>8412.7199999999993</v>
      </c>
      <c r="D145" s="787">
        <v>66084.039999999994</v>
      </c>
      <c r="E145" s="787">
        <v>44030.9</v>
      </c>
      <c r="F145" s="787">
        <v>17474.580000000002</v>
      </c>
      <c r="G145" s="787">
        <v>54448.01</v>
      </c>
      <c r="H145" s="787">
        <v>193698.38</v>
      </c>
      <c r="I145" s="787">
        <v>2112148.7200000002</v>
      </c>
      <c r="J145" s="787">
        <v>77653.58</v>
      </c>
      <c r="K145" s="787">
        <v>76333.850000000006</v>
      </c>
      <c r="L145" s="787">
        <v>118296.49</v>
      </c>
      <c r="M145" s="787">
        <v>136233.63</v>
      </c>
      <c r="N145" s="787">
        <v>21746.18</v>
      </c>
      <c r="O145" s="787">
        <v>49867.91</v>
      </c>
      <c r="P145" s="787">
        <v>17971.02</v>
      </c>
      <c r="Q145" s="787">
        <v>6308.96</v>
      </c>
      <c r="R145" s="787">
        <v>14388.4</v>
      </c>
      <c r="S145" s="787">
        <v>1223.6400000000001</v>
      </c>
      <c r="T145" s="33">
        <f t="shared" si="5"/>
        <v>3016321.0100000007</v>
      </c>
      <c r="U145" s="41"/>
      <c r="V145" s="254"/>
      <c r="W145" s="44"/>
      <c r="X145" s="44"/>
      <c r="Y145" s="44"/>
      <c r="Z145" s="44"/>
      <c r="AA145" s="44"/>
      <c r="AB145" s="44"/>
      <c r="AC145" s="44"/>
      <c r="AD145" s="44"/>
      <c r="AE145" s="44"/>
      <c r="AF145" s="44"/>
      <c r="AG145" s="44"/>
      <c r="AH145" s="44"/>
      <c r="AI145" s="44"/>
      <c r="AJ145" s="44"/>
      <c r="AK145" s="44"/>
      <c r="AL145" s="44"/>
      <c r="AM145" s="44"/>
      <c r="AN145" s="44"/>
      <c r="AO145" s="44"/>
      <c r="AP145" s="44"/>
    </row>
    <row r="146" spans="1:42" ht="15">
      <c r="A146" s="963"/>
      <c r="B146" s="256" t="s">
        <v>1116</v>
      </c>
      <c r="C146" s="787">
        <v>0</v>
      </c>
      <c r="D146" s="787">
        <v>0</v>
      </c>
      <c r="E146" s="787">
        <v>311138.53999999998</v>
      </c>
      <c r="F146" s="787">
        <v>13267.44</v>
      </c>
      <c r="G146" s="787">
        <v>4420.46</v>
      </c>
      <c r="H146" s="787">
        <v>180665.84</v>
      </c>
      <c r="I146" s="787">
        <v>31800421.140000001</v>
      </c>
      <c r="J146" s="787">
        <v>0</v>
      </c>
      <c r="K146" s="787">
        <v>67461.539999999994</v>
      </c>
      <c r="L146" s="787">
        <v>2963.09</v>
      </c>
      <c r="M146" s="787">
        <v>268437.96000000002</v>
      </c>
      <c r="N146" s="787">
        <v>110961.15</v>
      </c>
      <c r="O146" s="787">
        <v>0</v>
      </c>
      <c r="P146" s="787">
        <v>0</v>
      </c>
      <c r="Q146" s="787">
        <v>0</v>
      </c>
      <c r="R146" s="787">
        <v>0</v>
      </c>
      <c r="S146" s="787">
        <v>0</v>
      </c>
      <c r="T146" s="45">
        <f t="shared" si="5"/>
        <v>32759737.16</v>
      </c>
      <c r="U146" s="41"/>
      <c r="V146" s="254"/>
      <c r="W146" s="44"/>
      <c r="X146" s="44"/>
      <c r="Y146" s="44"/>
      <c r="Z146" s="44"/>
      <c r="AA146" s="44"/>
      <c r="AB146" s="44"/>
      <c r="AC146" s="44"/>
      <c r="AD146" s="44"/>
      <c r="AE146" s="44"/>
      <c r="AF146" s="44"/>
      <c r="AG146" s="44"/>
      <c r="AH146" s="44"/>
      <c r="AI146" s="44"/>
      <c r="AJ146" s="44"/>
      <c r="AK146" s="44"/>
      <c r="AL146" s="44"/>
      <c r="AM146" s="44"/>
      <c r="AN146" s="44"/>
      <c r="AO146" s="44"/>
      <c r="AP146" s="44"/>
    </row>
    <row r="147" spans="1:42" ht="5.25" customHeight="1">
      <c r="A147" s="456"/>
      <c r="B147" s="373"/>
      <c r="C147" s="789"/>
      <c r="D147" s="789"/>
      <c r="E147" s="789"/>
      <c r="F147" s="789"/>
      <c r="G147" s="789"/>
      <c r="H147" s="789"/>
      <c r="I147" s="789"/>
      <c r="J147" s="789"/>
      <c r="K147" s="789"/>
      <c r="L147" s="789"/>
      <c r="M147" s="789"/>
      <c r="N147" s="789"/>
      <c r="O147" s="789"/>
      <c r="P147" s="789"/>
      <c r="Q147" s="789"/>
      <c r="R147" s="789"/>
      <c r="S147" s="789"/>
      <c r="T147" s="458">
        <f>SUM(C147:S147)</f>
        <v>0</v>
      </c>
      <c r="U147" s="44"/>
      <c r="W147" s="44"/>
      <c r="X147" s="44"/>
      <c r="Y147" s="44"/>
      <c r="Z147" s="44"/>
      <c r="AA147" s="44"/>
      <c r="AB147" s="44"/>
      <c r="AC147" s="44"/>
      <c r="AD147" s="44"/>
      <c r="AE147" s="44"/>
      <c r="AF147" s="44"/>
      <c r="AG147" s="44"/>
      <c r="AH147" s="44"/>
      <c r="AI147" s="44"/>
      <c r="AJ147" s="44"/>
      <c r="AK147" s="44"/>
      <c r="AL147" s="44"/>
      <c r="AM147" s="44"/>
      <c r="AN147" s="44"/>
      <c r="AO147" s="44"/>
      <c r="AP147" s="44"/>
    </row>
    <row r="148" spans="1:42" ht="15">
      <c r="A148" s="439"/>
      <c r="B148" s="295" t="s">
        <v>26</v>
      </c>
      <c r="C148" s="790">
        <v>6883579.5429999996</v>
      </c>
      <c r="D148" s="790">
        <v>9729372.9030000009</v>
      </c>
      <c r="E148" s="790">
        <v>23565616.592</v>
      </c>
      <c r="F148" s="790">
        <v>8015024.1310000001</v>
      </c>
      <c r="G148" s="790">
        <v>31976352.675000001</v>
      </c>
      <c r="H148" s="790">
        <v>89154314.518999994</v>
      </c>
      <c r="I148" s="790">
        <v>471369340.19800001</v>
      </c>
      <c r="J148" s="790">
        <v>37851945.873000003</v>
      </c>
      <c r="K148" s="790">
        <v>31977599.142999999</v>
      </c>
      <c r="L148" s="790">
        <v>14618499.743000001</v>
      </c>
      <c r="M148" s="790">
        <v>56584945.273999996</v>
      </c>
      <c r="N148" s="790">
        <v>20305660.083999999</v>
      </c>
      <c r="O148" s="790">
        <v>26495615.144000001</v>
      </c>
      <c r="P148" s="790">
        <v>10940778.43</v>
      </c>
      <c r="Q148" s="790">
        <v>1324175.629</v>
      </c>
      <c r="R148" s="790">
        <v>5442888.7620000001</v>
      </c>
      <c r="S148" s="790">
        <v>1669004.054</v>
      </c>
      <c r="T148" s="350">
        <f>+T138+T130+T113+T93+T88+T83</f>
        <v>847904712.69700003</v>
      </c>
      <c r="U148" s="44"/>
      <c r="V148" s="457"/>
      <c r="W148" s="254"/>
      <c r="X148" s="254"/>
      <c r="Y148" s="254"/>
      <c r="Z148" s="254"/>
      <c r="AA148" s="254"/>
      <c r="AB148" s="254"/>
      <c r="AC148" s="254"/>
      <c r="AD148" s="254"/>
      <c r="AE148" s="254"/>
      <c r="AF148" s="254"/>
      <c r="AG148" s="254"/>
      <c r="AH148" s="254"/>
      <c r="AI148" s="254"/>
      <c r="AJ148" s="254"/>
      <c r="AK148" s="254"/>
      <c r="AL148" s="254"/>
      <c r="AM148" s="254"/>
      <c r="AN148" s="254"/>
      <c r="AO148" s="254"/>
      <c r="AP148" s="254"/>
    </row>
    <row r="149" spans="1:42">
      <c r="V149" s="44"/>
      <c r="W149" s="41"/>
      <c r="X149" s="41"/>
      <c r="Y149" s="41"/>
      <c r="Z149" s="41"/>
      <c r="AA149" s="41"/>
      <c r="AB149" s="41"/>
      <c r="AC149" s="41"/>
      <c r="AD149" s="41"/>
      <c r="AE149" s="41"/>
      <c r="AF149" s="41"/>
      <c r="AG149" s="41"/>
      <c r="AH149" s="41"/>
      <c r="AI149" s="41"/>
      <c r="AJ149" s="41"/>
      <c r="AK149" s="41"/>
      <c r="AL149" s="41"/>
      <c r="AM149" s="41"/>
      <c r="AN149" s="41"/>
      <c r="AO149" s="41"/>
      <c r="AP149" s="41"/>
    </row>
    <row r="150" spans="1:42">
      <c r="A150" s="272" t="s">
        <v>845</v>
      </c>
      <c r="C150" s="41"/>
      <c r="D150" s="41"/>
      <c r="E150" s="41"/>
      <c r="F150" s="41"/>
      <c r="G150" s="41"/>
      <c r="H150" s="41"/>
      <c r="I150" s="41"/>
      <c r="J150" s="41"/>
      <c r="K150" s="41"/>
      <c r="L150" s="41"/>
      <c r="M150" s="41"/>
      <c r="N150" s="41"/>
      <c r="O150" s="41"/>
      <c r="P150" s="41"/>
      <c r="Q150" s="41"/>
      <c r="R150" s="41"/>
      <c r="S150" s="41"/>
      <c r="W150" s="41"/>
      <c r="X150" s="41"/>
      <c r="Y150" s="41"/>
      <c r="Z150" s="41"/>
      <c r="AA150" s="41"/>
      <c r="AB150" s="41"/>
      <c r="AC150" s="41"/>
      <c r="AD150" s="41"/>
      <c r="AE150" s="41"/>
      <c r="AF150" s="41"/>
      <c r="AG150" s="41"/>
      <c r="AH150" s="41"/>
      <c r="AI150" s="41"/>
      <c r="AJ150" s="41"/>
      <c r="AK150" s="41"/>
      <c r="AL150" s="41"/>
      <c r="AM150" s="41"/>
      <c r="AN150" s="41"/>
      <c r="AO150" s="41"/>
    </row>
    <row r="151" spans="1:42">
      <c r="A151" s="5" t="s">
        <v>1665</v>
      </c>
      <c r="B151" s="459"/>
      <c r="H151" s="41"/>
    </row>
    <row r="152" spans="1:42" ht="14.25" customHeight="1"/>
    <row r="154" spans="1:42">
      <c r="C154" s="460"/>
      <c r="D154" s="460"/>
      <c r="E154" s="460"/>
      <c r="F154" s="460"/>
      <c r="G154" s="460"/>
      <c r="H154" s="460"/>
      <c r="I154" s="460"/>
      <c r="J154" s="460"/>
      <c r="K154" s="460"/>
      <c r="L154" s="460"/>
      <c r="M154" s="460"/>
      <c r="N154" s="460"/>
      <c r="O154" s="460"/>
      <c r="P154" s="460"/>
      <c r="Q154" s="460"/>
      <c r="R154" s="460"/>
      <c r="S154" s="460"/>
    </row>
  </sheetData>
  <mergeCells count="19">
    <mergeCell ref="A79:T79"/>
    <mergeCell ref="A1:T1"/>
    <mergeCell ref="A2:T2"/>
    <mergeCell ref="A3:T3"/>
    <mergeCell ref="A4:T4"/>
    <mergeCell ref="A6:A7"/>
    <mergeCell ref="B6:B7"/>
    <mergeCell ref="C6:S6"/>
    <mergeCell ref="T6:T7"/>
    <mergeCell ref="A8:A71"/>
    <mergeCell ref="A75:T75"/>
    <mergeCell ref="A76:T76"/>
    <mergeCell ref="A77:T77"/>
    <mergeCell ref="A78:T78"/>
    <mergeCell ref="A81:A82"/>
    <mergeCell ref="B81:B82"/>
    <mergeCell ref="C81:S81"/>
    <mergeCell ref="T81:T82"/>
    <mergeCell ref="A83:A146"/>
  </mergeCells>
  <hyperlinks>
    <hyperlink ref="B1:T1" location="'Seccion D MLE'!A4" display="TABLA D04A1"/>
    <hyperlink ref="B75:T75" location="'Seccion D MLE'!A4" display="TABLA D04A2"/>
    <hyperlink ref="A1:T1" location="'Sección D'!A1" display="TABLA D05c1 03"/>
    <hyperlink ref="A75:T75" location="'Sección D'!A1" display="TABLA D05c2 03"/>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5"/>
  <sheetViews>
    <sheetView showGridLines="0" zoomScale="90" zoomScaleNormal="90" workbookViewId="0">
      <selection sqref="A1:L1"/>
    </sheetView>
  </sheetViews>
  <sheetFormatPr baseColWidth="10" defaultRowHeight="15"/>
  <sheetData>
    <row r="1" spans="1:12">
      <c r="A1" s="1062" t="s">
        <v>1298</v>
      </c>
      <c r="B1" s="1063"/>
      <c r="C1" s="1063"/>
      <c r="D1" s="1063"/>
      <c r="E1" s="1063"/>
      <c r="F1" s="1063"/>
      <c r="G1" s="1063"/>
      <c r="H1" s="1063"/>
      <c r="I1" s="1063"/>
      <c r="J1" s="1063"/>
      <c r="K1" s="1063"/>
      <c r="L1" s="1063"/>
    </row>
    <row r="2" spans="1:12">
      <c r="A2" s="463"/>
      <c r="B2" s="463"/>
      <c r="C2" s="463"/>
      <c r="D2" s="463"/>
      <c r="E2" s="463"/>
      <c r="F2" s="463"/>
      <c r="G2" s="463"/>
      <c r="H2" s="463"/>
    </row>
    <row r="3" spans="1:12" ht="39">
      <c r="A3" s="477" t="s">
        <v>1361</v>
      </c>
      <c r="B3" s="477" t="s">
        <v>1299</v>
      </c>
      <c r="C3" s="477" t="s">
        <v>1658</v>
      </c>
      <c r="D3" s="477" t="s">
        <v>1659</v>
      </c>
      <c r="E3" s="477" t="s">
        <v>1660</v>
      </c>
      <c r="F3" s="477" t="s">
        <v>1300</v>
      </c>
      <c r="G3" s="477" t="s">
        <v>1301</v>
      </c>
      <c r="H3" s="477" t="s">
        <v>1302</v>
      </c>
      <c r="I3" s="477" t="s">
        <v>1303</v>
      </c>
      <c r="J3" s="477" t="s">
        <v>1304</v>
      </c>
      <c r="K3" s="477" t="s">
        <v>1305</v>
      </c>
      <c r="L3" s="477" t="s">
        <v>1657</v>
      </c>
    </row>
    <row r="4" spans="1:12">
      <c r="A4" s="465">
        <v>2009</v>
      </c>
      <c r="B4" s="466">
        <v>76.06</v>
      </c>
      <c r="C4" s="478">
        <v>1</v>
      </c>
      <c r="D4" s="823">
        <v>1.0298448593215881</v>
      </c>
      <c r="E4" s="823">
        <v>1.0754667367867472</v>
      </c>
      <c r="F4" s="823">
        <v>1.091506705232711</v>
      </c>
      <c r="G4" s="823">
        <v>1.1243754930318168</v>
      </c>
      <c r="H4" s="823">
        <v>1.1767026032079937</v>
      </c>
      <c r="I4" s="823">
        <v>1.2281093873257953</v>
      </c>
      <c r="J4" s="823">
        <v>1.2613726005784907</v>
      </c>
      <c r="K4" s="823">
        <v>1.290034183539311</v>
      </c>
      <c r="L4" s="823">
        <v>1.3231659216408098</v>
      </c>
    </row>
    <row r="5" spans="1:12">
      <c r="A5" s="465">
        <v>2010</v>
      </c>
      <c r="B5" s="466">
        <v>78.33</v>
      </c>
      <c r="C5" s="823">
        <v>0.97102004340610248</v>
      </c>
      <c r="D5" s="478">
        <v>1</v>
      </c>
      <c r="E5" s="823">
        <v>1.0442997574364867</v>
      </c>
      <c r="F5" s="823">
        <v>1.0598748882931188</v>
      </c>
      <c r="G5" s="823">
        <v>1.0917911400485127</v>
      </c>
      <c r="H5" s="823">
        <v>1.1426018128430997</v>
      </c>
      <c r="I5" s="823">
        <v>1.1925188305885357</v>
      </c>
      <c r="J5" s="823">
        <v>1.2248180773649942</v>
      </c>
      <c r="K5" s="823">
        <v>1.2526490488956978</v>
      </c>
      <c r="L5" s="823">
        <v>1.2848206306651346</v>
      </c>
    </row>
    <row r="6" spans="1:12">
      <c r="A6" s="465">
        <v>2011</v>
      </c>
      <c r="B6" s="466">
        <v>81.8</v>
      </c>
      <c r="C6" s="823">
        <v>0.92982885085574574</v>
      </c>
      <c r="D6" s="823">
        <v>0.95757946210268952</v>
      </c>
      <c r="E6" s="478">
        <v>1</v>
      </c>
      <c r="F6" s="823">
        <v>1.0149144254278728</v>
      </c>
      <c r="G6" s="823">
        <v>1.0454767726161369</v>
      </c>
      <c r="H6" s="823">
        <v>1.0941320293398533</v>
      </c>
      <c r="I6" s="823">
        <v>1.1419315403422983</v>
      </c>
      <c r="J6" s="823">
        <v>1.1728606356968214</v>
      </c>
      <c r="K6" s="823">
        <v>1.1995110024449878</v>
      </c>
      <c r="L6" s="823">
        <v>1.230317848410758</v>
      </c>
    </row>
    <row r="7" spans="1:12">
      <c r="A7" s="465">
        <v>2012</v>
      </c>
      <c r="B7" s="466">
        <v>83.02</v>
      </c>
      <c r="C7" s="823">
        <v>0.91616477957118769</v>
      </c>
      <c r="D7" s="823">
        <v>0.94350758853288363</v>
      </c>
      <c r="E7" s="823">
        <v>0.98530474584437489</v>
      </c>
      <c r="F7" s="478">
        <v>1</v>
      </c>
      <c r="G7" s="823">
        <v>1.03011322572874</v>
      </c>
      <c r="H7" s="823">
        <v>1.0780534810888942</v>
      </c>
      <c r="I7" s="823">
        <v>1.1251505661286436</v>
      </c>
      <c r="J7" s="823">
        <v>1.1556251505661286</v>
      </c>
      <c r="K7" s="823">
        <v>1.1818838834015901</v>
      </c>
      <c r="L7" s="823">
        <v>1.21223801493616</v>
      </c>
    </row>
    <row r="8" spans="1:12">
      <c r="A8" s="465">
        <v>2013</v>
      </c>
      <c r="B8" s="466">
        <v>85.52</v>
      </c>
      <c r="C8" s="823">
        <v>0.88938260056127227</v>
      </c>
      <c r="D8" s="823">
        <v>0.91592609915809164</v>
      </c>
      <c r="E8" s="823">
        <v>0.95650140318054255</v>
      </c>
      <c r="F8" s="823">
        <v>0.97076707202993451</v>
      </c>
      <c r="G8" s="478">
        <v>1</v>
      </c>
      <c r="H8" s="823">
        <v>1.0465388213283442</v>
      </c>
      <c r="I8" s="823">
        <v>1.0922591206735266</v>
      </c>
      <c r="J8" s="823">
        <v>1.1218428437792329</v>
      </c>
      <c r="K8" s="823">
        <v>1.1473339569691301</v>
      </c>
      <c r="L8" s="823">
        <v>1.1768007483629561</v>
      </c>
    </row>
    <row r="9" spans="1:12">
      <c r="A9" s="465">
        <v>2014</v>
      </c>
      <c r="B9" s="466">
        <v>89.5</v>
      </c>
      <c r="C9" s="823">
        <v>0.84983240223463685</v>
      </c>
      <c r="D9" s="823">
        <v>0.875195530726257</v>
      </c>
      <c r="E9" s="823">
        <v>0.9139664804469273</v>
      </c>
      <c r="F9" s="823">
        <v>0.92759776536312843</v>
      </c>
      <c r="G9" s="823">
        <v>0.95553072625698321</v>
      </c>
      <c r="H9" s="478">
        <v>1</v>
      </c>
      <c r="I9" s="823">
        <v>1.0436871508379888</v>
      </c>
      <c r="J9" s="823">
        <v>1.0719553072625698</v>
      </c>
      <c r="K9" s="823">
        <v>1.0963128491620113</v>
      </c>
      <c r="L9" s="823">
        <v>1.1244692737430169</v>
      </c>
    </row>
    <row r="10" spans="1:12">
      <c r="A10" s="465">
        <v>2015</v>
      </c>
      <c r="B10" s="466">
        <v>93.41</v>
      </c>
      <c r="C10" s="823">
        <v>0.81425971523391505</v>
      </c>
      <c r="D10" s="823">
        <v>0.83856118188630768</v>
      </c>
      <c r="E10" s="823">
        <v>0.87570923883952467</v>
      </c>
      <c r="F10" s="823">
        <v>0.88876993897869605</v>
      </c>
      <c r="G10" s="823">
        <v>0.91553366877208009</v>
      </c>
      <c r="H10" s="823">
        <v>0.95814152660314744</v>
      </c>
      <c r="I10" s="478">
        <v>1</v>
      </c>
      <c r="J10" s="823">
        <v>1.0270848945509046</v>
      </c>
      <c r="K10" s="823">
        <v>1.0504228669307356</v>
      </c>
      <c r="L10" s="823">
        <v>1.0774007065624667</v>
      </c>
    </row>
    <row r="11" spans="1:12">
      <c r="A11" s="465">
        <v>2016</v>
      </c>
      <c r="B11" s="466">
        <v>95.94</v>
      </c>
      <c r="C11" s="823">
        <v>0.79278715864081717</v>
      </c>
      <c r="D11" s="823">
        <v>0.81644777986241401</v>
      </c>
      <c r="E11" s="823">
        <v>0.85261621846987701</v>
      </c>
      <c r="F11" s="823">
        <v>0.86533249947884094</v>
      </c>
      <c r="G11" s="823">
        <v>0.89139045236606207</v>
      </c>
      <c r="H11" s="823">
        <v>0.93287471336251826</v>
      </c>
      <c r="I11" s="823">
        <v>0.97362935167813214</v>
      </c>
      <c r="J11" s="478">
        <v>1</v>
      </c>
      <c r="K11" s="823">
        <v>1.022722534917657</v>
      </c>
      <c r="L11" s="823">
        <v>1.0489889514279758</v>
      </c>
    </row>
    <row r="12" spans="1:12">
      <c r="A12" s="465">
        <v>2017</v>
      </c>
      <c r="B12" s="466">
        <v>98.12</v>
      </c>
      <c r="C12" s="823">
        <v>0.77517325723603747</v>
      </c>
      <c r="D12" s="823">
        <v>0.79830819404810427</v>
      </c>
      <c r="E12" s="823">
        <v>0.833673053403995</v>
      </c>
      <c r="F12" s="823">
        <v>0.84610680799021598</v>
      </c>
      <c r="G12" s="823">
        <v>0.87158581328984908</v>
      </c>
      <c r="H12" s="823">
        <v>0.91214838972686507</v>
      </c>
      <c r="I12" s="823">
        <v>0.95199755401549113</v>
      </c>
      <c r="J12" s="823">
        <v>0.97778230737871985</v>
      </c>
      <c r="K12" s="478">
        <v>1</v>
      </c>
      <c r="L12" s="823">
        <v>1.0256828373420301</v>
      </c>
    </row>
    <row r="13" spans="1:12">
      <c r="A13" s="465">
        <v>2018</v>
      </c>
      <c r="B13" s="466">
        <v>100.64</v>
      </c>
      <c r="C13" s="823">
        <v>0.75576311605723367</v>
      </c>
      <c r="D13" s="823">
        <v>0.77831875993640698</v>
      </c>
      <c r="E13" s="823">
        <v>0.81279809220985688</v>
      </c>
      <c r="F13" s="823">
        <v>0.82492050874403811</v>
      </c>
      <c r="G13" s="823">
        <v>0.84976152623211443</v>
      </c>
      <c r="H13" s="823">
        <v>0.88930842607313199</v>
      </c>
      <c r="I13" s="823">
        <v>0.9281597774244833</v>
      </c>
      <c r="J13" s="823">
        <v>0.95329888712241651</v>
      </c>
      <c r="K13" s="823">
        <v>0.97496025437201916</v>
      </c>
      <c r="L13" s="478">
        <v>1</v>
      </c>
    </row>
    <row r="14" spans="1:12">
      <c r="A14" s="345" t="s">
        <v>1661</v>
      </c>
      <c r="B14" s="50"/>
      <c r="C14" s="467"/>
      <c r="D14" s="50"/>
      <c r="E14" s="50"/>
      <c r="F14" s="50"/>
      <c r="G14" s="50"/>
      <c r="H14" s="50"/>
    </row>
    <row r="15" spans="1:12">
      <c r="A15" s="345" t="s">
        <v>1662</v>
      </c>
    </row>
  </sheetData>
  <mergeCells count="1">
    <mergeCell ref="A1:L1"/>
  </mergeCells>
  <hyperlinks>
    <hyperlink ref="A1:G1" location="'Sección A'!A4" display="CORRECTOR MONETARIO"/>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2060"/>
  </sheetPr>
  <dimension ref="A1:N3026"/>
  <sheetViews>
    <sheetView showFormulas="1" zoomScale="95" zoomScaleNormal="95" workbookViewId="0">
      <selection activeCell="B18" sqref="B18:M18"/>
    </sheetView>
  </sheetViews>
  <sheetFormatPr baseColWidth="10" defaultRowHeight="14.25"/>
  <cols>
    <col min="1" max="1" width="2.85546875" style="135" customWidth="1"/>
    <col min="2" max="13" width="7" style="135" customWidth="1"/>
    <col min="14" max="16384" width="11.42578125" style="27"/>
  </cols>
  <sheetData>
    <row r="1" spans="1:14">
      <c r="A1" s="199"/>
      <c r="B1" s="200"/>
      <c r="C1" s="200"/>
      <c r="D1" s="200"/>
      <c r="E1" s="200"/>
      <c r="F1" s="200"/>
      <c r="G1" s="200"/>
      <c r="H1" s="200"/>
      <c r="I1" s="200"/>
      <c r="J1" s="200"/>
      <c r="K1" s="200"/>
      <c r="L1" s="200"/>
      <c r="M1" s="201"/>
    </row>
    <row r="2" spans="1:14" ht="34.5">
      <c r="A2" s="202"/>
      <c r="B2" s="872" t="s">
        <v>1664</v>
      </c>
      <c r="C2" s="872"/>
      <c r="D2" s="872"/>
      <c r="E2" s="872"/>
      <c r="F2" s="872"/>
      <c r="G2" s="872"/>
      <c r="H2" s="872"/>
      <c r="I2" s="872"/>
      <c r="J2" s="872"/>
      <c r="K2" s="872"/>
      <c r="L2" s="872"/>
      <c r="M2" s="873"/>
    </row>
    <row r="3" spans="1:14" ht="25.5">
      <c r="A3" s="202"/>
      <c r="B3" s="874" t="s">
        <v>1461</v>
      </c>
      <c r="C3" s="874"/>
      <c r="D3" s="874"/>
      <c r="E3" s="874"/>
      <c r="F3" s="874"/>
      <c r="G3" s="874"/>
      <c r="H3" s="874"/>
      <c r="I3" s="874"/>
      <c r="J3" s="874"/>
      <c r="K3" s="874"/>
      <c r="L3" s="874"/>
      <c r="M3" s="875"/>
    </row>
    <row r="4" spans="1:14" ht="24.75" customHeight="1">
      <c r="A4" s="210"/>
      <c r="B4" s="970" t="s">
        <v>1462</v>
      </c>
      <c r="C4" s="970"/>
      <c r="D4" s="970"/>
      <c r="E4" s="970"/>
      <c r="F4" s="970"/>
      <c r="G4" s="970"/>
      <c r="H4" s="970"/>
      <c r="I4" s="970"/>
      <c r="J4" s="970"/>
      <c r="K4" s="970"/>
      <c r="L4" s="970"/>
      <c r="M4" s="971"/>
    </row>
    <row r="5" spans="1:14">
      <c r="A5" s="142"/>
      <c r="B5" s="136"/>
      <c r="C5" s="136"/>
      <c r="D5" s="136"/>
      <c r="E5" s="136"/>
      <c r="F5" s="136"/>
      <c r="G5" s="136"/>
      <c r="H5" s="136"/>
      <c r="I5" s="136"/>
      <c r="J5" s="136"/>
      <c r="K5" s="136"/>
      <c r="L5" s="136"/>
      <c r="M5" s="143"/>
    </row>
    <row r="6" spans="1:14" ht="45.75" customHeight="1">
      <c r="A6" s="142"/>
      <c r="B6" s="884" t="s">
        <v>1463</v>
      </c>
      <c r="C6" s="884"/>
      <c r="D6" s="884"/>
      <c r="E6" s="884"/>
      <c r="F6" s="884"/>
      <c r="G6" s="884"/>
      <c r="H6" s="884"/>
      <c r="I6" s="884"/>
      <c r="J6" s="884"/>
      <c r="K6" s="884"/>
      <c r="L6" s="884"/>
      <c r="M6" s="885"/>
    </row>
    <row r="7" spans="1:14">
      <c r="A7" s="142"/>
      <c r="B7" s="136"/>
      <c r="C7" s="136"/>
      <c r="D7" s="136"/>
      <c r="E7" s="136"/>
      <c r="F7" s="136"/>
      <c r="G7" s="136"/>
      <c r="H7" s="136"/>
      <c r="I7" s="136"/>
      <c r="J7" s="136"/>
      <c r="K7" s="136"/>
      <c r="L7" s="136"/>
      <c r="M7" s="143"/>
    </row>
    <row r="8" spans="1:14">
      <c r="A8" s="479" t="s">
        <v>1464</v>
      </c>
      <c r="B8" s="940" t="s">
        <v>1820</v>
      </c>
      <c r="C8" s="941"/>
      <c r="D8" s="941"/>
      <c r="E8" s="941"/>
      <c r="F8" s="941"/>
      <c r="G8" s="941"/>
      <c r="H8" s="941"/>
      <c r="I8" s="941"/>
      <c r="J8" s="941"/>
      <c r="K8" s="941"/>
      <c r="L8" s="941"/>
      <c r="M8" s="942"/>
      <c r="N8" s="50"/>
    </row>
    <row r="9" spans="1:14">
      <c r="A9" s="479" t="s">
        <v>1831</v>
      </c>
      <c r="B9" s="940" t="s">
        <v>1821</v>
      </c>
      <c r="C9" s="941"/>
      <c r="D9" s="941"/>
      <c r="E9" s="941"/>
      <c r="F9" s="941"/>
      <c r="G9" s="941"/>
      <c r="H9" s="941"/>
      <c r="I9" s="941"/>
      <c r="J9" s="941"/>
      <c r="K9" s="941"/>
      <c r="L9" s="941"/>
      <c r="M9" s="942"/>
      <c r="N9" s="50"/>
    </row>
    <row r="10" spans="1:14">
      <c r="A10" s="479" t="s">
        <v>1465</v>
      </c>
      <c r="B10" s="940" t="s">
        <v>1822</v>
      </c>
      <c r="C10" s="941"/>
      <c r="D10" s="941"/>
      <c r="E10" s="941"/>
      <c r="F10" s="941"/>
      <c r="G10" s="941"/>
      <c r="H10" s="941"/>
      <c r="I10" s="941"/>
      <c r="J10" s="941"/>
      <c r="K10" s="941"/>
      <c r="L10" s="941"/>
      <c r="M10" s="942"/>
      <c r="N10" s="50"/>
    </row>
    <row r="11" spans="1:14">
      <c r="A11" s="479" t="s">
        <v>1466</v>
      </c>
      <c r="B11" s="940" t="s">
        <v>1823</v>
      </c>
      <c r="C11" s="941"/>
      <c r="D11" s="941"/>
      <c r="E11" s="941"/>
      <c r="F11" s="941"/>
      <c r="G11" s="941"/>
      <c r="H11" s="941"/>
      <c r="I11" s="941"/>
      <c r="J11" s="941"/>
      <c r="K11" s="941"/>
      <c r="L11" s="941"/>
      <c r="M11" s="942"/>
      <c r="N11" s="50"/>
    </row>
    <row r="12" spans="1:14">
      <c r="A12" s="479" t="s">
        <v>1467</v>
      </c>
      <c r="B12" s="940" t="s">
        <v>1824</v>
      </c>
      <c r="C12" s="941"/>
      <c r="D12" s="941"/>
      <c r="E12" s="941"/>
      <c r="F12" s="941"/>
      <c r="G12" s="941"/>
      <c r="H12" s="941"/>
      <c r="I12" s="941"/>
      <c r="J12" s="941"/>
      <c r="K12" s="941"/>
      <c r="L12" s="941"/>
      <c r="M12" s="942"/>
      <c r="N12" s="50"/>
    </row>
    <row r="13" spans="1:14">
      <c r="A13" s="479" t="s">
        <v>1468</v>
      </c>
      <c r="B13" s="940" t="s">
        <v>1825</v>
      </c>
      <c r="C13" s="941"/>
      <c r="D13" s="941"/>
      <c r="E13" s="941"/>
      <c r="F13" s="941"/>
      <c r="G13" s="941"/>
      <c r="H13" s="941"/>
      <c r="I13" s="941"/>
      <c r="J13" s="941"/>
      <c r="K13" s="941"/>
      <c r="L13" s="941"/>
      <c r="M13" s="942"/>
      <c r="N13" s="50"/>
    </row>
    <row r="14" spans="1:14">
      <c r="A14" s="479" t="s">
        <v>1469</v>
      </c>
      <c r="B14" s="940" t="s">
        <v>1826</v>
      </c>
      <c r="C14" s="941"/>
      <c r="D14" s="941"/>
      <c r="E14" s="941"/>
      <c r="F14" s="941"/>
      <c r="G14" s="941"/>
      <c r="H14" s="941"/>
      <c r="I14" s="941"/>
      <c r="J14" s="941"/>
      <c r="K14" s="941"/>
      <c r="L14" s="941"/>
      <c r="M14" s="942"/>
      <c r="N14" s="50"/>
    </row>
    <row r="15" spans="1:14">
      <c r="A15" s="479" t="s">
        <v>1470</v>
      </c>
      <c r="B15" s="940" t="s">
        <v>1827</v>
      </c>
      <c r="C15" s="941"/>
      <c r="D15" s="941"/>
      <c r="E15" s="941"/>
      <c r="F15" s="941"/>
      <c r="G15" s="941"/>
      <c r="H15" s="941"/>
      <c r="I15" s="941"/>
      <c r="J15" s="941"/>
      <c r="K15" s="941"/>
      <c r="L15" s="941"/>
      <c r="M15" s="942"/>
      <c r="N15" s="50"/>
    </row>
    <row r="16" spans="1:14">
      <c r="A16" s="479" t="s">
        <v>1471</v>
      </c>
      <c r="B16" s="940" t="s">
        <v>1828</v>
      </c>
      <c r="C16" s="941"/>
      <c r="D16" s="941"/>
      <c r="E16" s="941"/>
      <c r="F16" s="941"/>
      <c r="G16" s="941"/>
      <c r="H16" s="941"/>
      <c r="I16" s="941"/>
      <c r="J16" s="941"/>
      <c r="K16" s="941"/>
      <c r="L16" s="941"/>
      <c r="M16" s="942"/>
      <c r="N16" s="50"/>
    </row>
    <row r="17" spans="1:14">
      <c r="A17" s="479" t="s">
        <v>1472</v>
      </c>
      <c r="B17" s="940" t="s">
        <v>1829</v>
      </c>
      <c r="C17" s="941"/>
      <c r="D17" s="941"/>
      <c r="E17" s="941"/>
      <c r="F17" s="941"/>
      <c r="G17" s="941"/>
      <c r="H17" s="941"/>
      <c r="I17" s="941"/>
      <c r="J17" s="941"/>
      <c r="K17" s="941"/>
      <c r="L17" s="941"/>
      <c r="M17" s="942"/>
      <c r="N17" s="50"/>
    </row>
    <row r="18" spans="1:14" ht="14.25" customHeight="1">
      <c r="A18" s="479" t="s">
        <v>1473</v>
      </c>
      <c r="B18" s="940" t="s">
        <v>1830</v>
      </c>
      <c r="C18" s="941"/>
      <c r="D18" s="941"/>
      <c r="E18" s="941"/>
      <c r="F18" s="941"/>
      <c r="G18" s="941"/>
      <c r="H18" s="941"/>
      <c r="I18" s="941"/>
      <c r="J18" s="941"/>
      <c r="K18" s="941"/>
      <c r="L18" s="941"/>
      <c r="M18" s="942"/>
      <c r="N18" s="50"/>
    </row>
    <row r="19" spans="1:14">
      <c r="A19" s="144"/>
      <c r="B19" s="144"/>
      <c r="C19" s="144"/>
      <c r="D19" s="144"/>
      <c r="E19" s="144"/>
      <c r="F19" s="144"/>
      <c r="G19" s="144"/>
      <c r="H19" s="144"/>
      <c r="I19" s="144"/>
      <c r="J19" s="144"/>
      <c r="K19" s="144"/>
      <c r="L19" s="144"/>
      <c r="M19" s="144"/>
    </row>
    <row r="20" spans="1:14">
      <c r="A20" s="474" t="s">
        <v>72</v>
      </c>
      <c r="B20" s="549"/>
      <c r="C20" s="549"/>
      <c r="D20" s="549"/>
      <c r="E20" s="549"/>
      <c r="F20" s="549"/>
      <c r="G20" s="549"/>
      <c r="H20" s="549"/>
      <c r="I20" s="549"/>
      <c r="J20" s="549"/>
      <c r="K20" s="549"/>
      <c r="L20" s="549"/>
      <c r="M20" s="549"/>
    </row>
    <row r="21" spans="1:14">
      <c r="A21" s="969" t="s">
        <v>1474</v>
      </c>
      <c r="B21" s="969"/>
      <c r="C21" s="969"/>
      <c r="D21" s="969"/>
      <c r="E21" s="969"/>
      <c r="F21" s="969"/>
      <c r="G21" s="969"/>
      <c r="H21" s="969"/>
      <c r="I21" s="969"/>
      <c r="J21" s="969"/>
      <c r="K21" s="969"/>
      <c r="L21" s="969"/>
      <c r="M21" s="969"/>
    </row>
    <row r="22" spans="1:14">
      <c r="A22" s="968" t="s">
        <v>1475</v>
      </c>
      <c r="B22" s="968"/>
      <c r="C22" s="968"/>
      <c r="D22" s="968"/>
      <c r="E22" s="968"/>
      <c r="F22" s="968"/>
      <c r="G22" s="968"/>
      <c r="H22" s="968"/>
      <c r="I22" s="968"/>
      <c r="J22" s="968"/>
      <c r="K22" s="968"/>
      <c r="L22" s="968"/>
      <c r="M22" s="968"/>
    </row>
    <row r="23" spans="1:14">
      <c r="A23" s="27"/>
      <c r="B23" s="27"/>
      <c r="C23" s="27"/>
      <c r="D23" s="27"/>
      <c r="E23" s="27"/>
      <c r="F23" s="27"/>
      <c r="G23" s="27"/>
      <c r="H23" s="27"/>
      <c r="I23" s="27"/>
      <c r="J23" s="27"/>
      <c r="K23" s="27"/>
      <c r="L23" s="27"/>
      <c r="M23" s="27"/>
    </row>
    <row r="24" spans="1:14">
      <c r="A24" s="27"/>
      <c r="B24" s="27"/>
      <c r="C24" s="27"/>
      <c r="D24" s="27"/>
      <c r="E24" s="27"/>
      <c r="F24" s="27"/>
      <c r="G24" s="27"/>
      <c r="H24" s="27"/>
      <c r="I24" s="27"/>
      <c r="J24" s="27"/>
      <c r="K24" s="27"/>
      <c r="L24" s="27"/>
      <c r="M24" s="27"/>
    </row>
    <row r="25" spans="1:14">
      <c r="A25" s="27"/>
      <c r="B25" s="27"/>
      <c r="C25" s="27"/>
      <c r="D25" s="27"/>
      <c r="E25" s="27"/>
      <c r="F25" s="27"/>
      <c r="G25" s="27"/>
      <c r="H25" s="27"/>
      <c r="I25" s="27"/>
      <c r="J25" s="27"/>
      <c r="K25" s="27"/>
      <c r="L25" s="27"/>
      <c r="M25" s="27"/>
    </row>
    <row r="26" spans="1:14">
      <c r="A26" s="27"/>
      <c r="B26" s="27"/>
      <c r="C26" s="27"/>
      <c r="D26" s="27"/>
      <c r="E26" s="27"/>
      <c r="F26" s="27"/>
      <c r="G26" s="27"/>
      <c r="H26" s="27"/>
      <c r="I26" s="27"/>
      <c r="J26" s="27"/>
      <c r="K26" s="27"/>
      <c r="L26" s="27"/>
      <c r="M26" s="27"/>
    </row>
    <row r="27" spans="1:14">
      <c r="A27" s="27"/>
      <c r="B27" s="27"/>
      <c r="C27" s="27"/>
      <c r="D27" s="27"/>
      <c r="E27" s="27"/>
      <c r="F27" s="27"/>
      <c r="G27" s="27"/>
      <c r="H27" s="27"/>
      <c r="I27" s="27"/>
      <c r="J27" s="27"/>
      <c r="K27" s="27"/>
      <c r="L27" s="27"/>
      <c r="M27" s="27"/>
    </row>
    <row r="28" spans="1:14">
      <c r="A28" s="27"/>
      <c r="B28" s="27"/>
      <c r="C28" s="27"/>
      <c r="D28" s="27"/>
      <c r="E28" s="27"/>
      <c r="F28" s="27"/>
      <c r="G28" s="27"/>
      <c r="H28" s="27"/>
      <c r="I28" s="27"/>
      <c r="J28" s="27"/>
      <c r="K28" s="27"/>
      <c r="L28" s="27"/>
      <c r="M28" s="27"/>
    </row>
    <row r="29" spans="1:14">
      <c r="A29" s="27"/>
      <c r="B29" s="27"/>
      <c r="C29" s="27"/>
      <c r="D29" s="27"/>
      <c r="E29" s="27"/>
      <c r="F29" s="27"/>
      <c r="G29" s="27"/>
      <c r="H29" s="27"/>
      <c r="I29" s="27"/>
      <c r="J29" s="27"/>
      <c r="K29" s="27"/>
      <c r="L29" s="27"/>
      <c r="M29" s="27"/>
    </row>
    <row r="30" spans="1:14">
      <c r="A30" s="27"/>
      <c r="B30" s="27"/>
      <c r="C30" s="27"/>
      <c r="D30" s="27"/>
      <c r="E30" s="27"/>
      <c r="F30" s="27"/>
      <c r="G30" s="27"/>
      <c r="H30" s="27"/>
      <c r="I30" s="27"/>
      <c r="J30" s="27"/>
      <c r="K30" s="27"/>
      <c r="L30" s="27"/>
      <c r="M30" s="27"/>
    </row>
    <row r="31" spans="1:14">
      <c r="A31" s="27"/>
      <c r="B31" s="27"/>
      <c r="C31" s="27"/>
      <c r="D31" s="27"/>
      <c r="E31" s="27"/>
      <c r="F31" s="27"/>
      <c r="G31" s="27"/>
      <c r="H31" s="27"/>
      <c r="I31" s="27"/>
      <c r="J31" s="27"/>
      <c r="K31" s="27"/>
      <c r="L31" s="27"/>
      <c r="M31" s="27"/>
    </row>
    <row r="32" spans="1:14">
      <c r="A32" s="27"/>
      <c r="B32" s="27"/>
      <c r="C32" s="27"/>
      <c r="D32" s="27"/>
      <c r="E32" s="27"/>
      <c r="F32" s="27"/>
      <c r="G32" s="27"/>
      <c r="H32" s="27"/>
      <c r="I32" s="27"/>
      <c r="J32" s="27"/>
      <c r="K32" s="27"/>
      <c r="L32" s="27"/>
      <c r="M32" s="27"/>
    </row>
    <row r="33" spans="1:13">
      <c r="A33" s="27"/>
      <c r="B33" s="27"/>
      <c r="C33" s="27"/>
      <c r="D33" s="27"/>
      <c r="E33" s="27"/>
      <c r="F33" s="27"/>
      <c r="G33" s="27"/>
      <c r="H33" s="27"/>
      <c r="I33" s="27"/>
      <c r="J33" s="27"/>
      <c r="K33" s="27"/>
      <c r="L33" s="27"/>
      <c r="M33" s="27"/>
    </row>
    <row r="34" spans="1:13">
      <c r="A34" s="27"/>
      <c r="B34" s="27"/>
      <c r="C34" s="27"/>
      <c r="D34" s="27"/>
      <c r="E34" s="27"/>
      <c r="F34" s="27"/>
      <c r="G34" s="27"/>
      <c r="H34" s="27"/>
      <c r="I34" s="27"/>
      <c r="J34" s="27"/>
      <c r="K34" s="27"/>
      <c r="L34" s="27"/>
      <c r="M34" s="27"/>
    </row>
    <row r="35" spans="1:13">
      <c r="A35" s="27"/>
      <c r="B35" s="27"/>
      <c r="C35" s="27"/>
      <c r="D35" s="27"/>
      <c r="E35" s="27"/>
      <c r="F35" s="27"/>
      <c r="G35" s="27"/>
      <c r="H35" s="27"/>
      <c r="I35" s="27"/>
      <c r="J35" s="27"/>
      <c r="K35" s="27"/>
      <c r="L35" s="27"/>
      <c r="M35" s="27"/>
    </row>
    <row r="36" spans="1:13">
      <c r="A36" s="27"/>
      <c r="B36" s="27"/>
      <c r="C36" s="27"/>
      <c r="D36" s="27"/>
      <c r="E36" s="27"/>
      <c r="F36" s="27"/>
      <c r="G36" s="27"/>
      <c r="H36" s="27"/>
      <c r="I36" s="27"/>
      <c r="J36" s="27"/>
      <c r="K36" s="27"/>
      <c r="L36" s="27"/>
      <c r="M36" s="27"/>
    </row>
    <row r="37" spans="1:13">
      <c r="A37" s="27"/>
      <c r="B37" s="27"/>
      <c r="C37" s="27"/>
      <c r="D37" s="27"/>
      <c r="E37" s="27"/>
      <c r="F37" s="27"/>
      <c r="G37" s="27"/>
      <c r="H37" s="27"/>
      <c r="I37" s="27"/>
      <c r="J37" s="27"/>
      <c r="K37" s="27"/>
      <c r="L37" s="27"/>
      <c r="M37" s="27"/>
    </row>
    <row r="38" spans="1:13">
      <c r="A38" s="27"/>
      <c r="B38" s="27"/>
      <c r="C38" s="27"/>
      <c r="D38" s="27"/>
      <c r="E38" s="27"/>
      <c r="F38" s="27"/>
      <c r="G38" s="27"/>
      <c r="H38" s="27"/>
      <c r="I38" s="27"/>
      <c r="J38" s="27"/>
      <c r="K38" s="27"/>
      <c r="L38" s="27"/>
      <c r="M38" s="27"/>
    </row>
    <row r="39" spans="1:13">
      <c r="A39" s="27"/>
      <c r="B39" s="27"/>
      <c r="C39" s="27"/>
      <c r="D39" s="27"/>
      <c r="E39" s="27"/>
      <c r="F39" s="27"/>
      <c r="G39" s="27"/>
      <c r="H39" s="27"/>
      <c r="I39" s="27"/>
      <c r="J39" s="27"/>
      <c r="K39" s="27"/>
      <c r="L39" s="27"/>
      <c r="M39" s="27"/>
    </row>
    <row r="40" spans="1:13">
      <c r="A40" s="27"/>
      <c r="B40" s="27"/>
      <c r="C40" s="27"/>
      <c r="D40" s="27"/>
      <c r="E40" s="27"/>
      <c r="F40" s="27"/>
      <c r="G40" s="27"/>
      <c r="H40" s="27"/>
      <c r="I40" s="27"/>
      <c r="J40" s="27"/>
      <c r="K40" s="27"/>
      <c r="L40" s="27"/>
      <c r="M40" s="27"/>
    </row>
    <row r="41" spans="1:13">
      <c r="A41" s="27"/>
      <c r="B41" s="27"/>
      <c r="C41" s="27"/>
      <c r="D41" s="27"/>
      <c r="E41" s="27"/>
      <c r="F41" s="27"/>
      <c r="G41" s="27"/>
      <c r="H41" s="27"/>
      <c r="I41" s="27"/>
      <c r="J41" s="27"/>
      <c r="K41" s="27"/>
      <c r="L41" s="27"/>
      <c r="M41" s="27"/>
    </row>
    <row r="42" spans="1:13">
      <c r="A42" s="27"/>
      <c r="B42" s="27"/>
      <c r="C42" s="27"/>
      <c r="D42" s="27"/>
      <c r="E42" s="27"/>
      <c r="F42" s="27"/>
      <c r="G42" s="27"/>
      <c r="H42" s="27"/>
      <c r="I42" s="27"/>
      <c r="J42" s="27"/>
      <c r="K42" s="27"/>
      <c r="L42" s="27"/>
      <c r="M42" s="27"/>
    </row>
    <row r="43" spans="1:13">
      <c r="A43" s="27"/>
      <c r="B43" s="27"/>
      <c r="C43" s="27"/>
      <c r="D43" s="27"/>
      <c r="E43" s="27"/>
      <c r="F43" s="27"/>
      <c r="G43" s="27"/>
      <c r="H43" s="27"/>
      <c r="I43" s="27"/>
      <c r="J43" s="27"/>
      <c r="K43" s="27"/>
      <c r="L43" s="27"/>
      <c r="M43" s="27"/>
    </row>
    <row r="44" spans="1:13">
      <c r="A44" s="27"/>
      <c r="B44" s="27"/>
      <c r="C44" s="27"/>
      <c r="D44" s="27"/>
      <c r="E44" s="27"/>
      <c r="F44" s="27"/>
      <c r="G44" s="27"/>
      <c r="H44" s="27"/>
      <c r="I44" s="27"/>
      <c r="J44" s="27"/>
      <c r="K44" s="27"/>
      <c r="L44" s="27"/>
      <c r="M44" s="27"/>
    </row>
    <row r="45" spans="1:13">
      <c r="A45" s="27"/>
      <c r="B45" s="27"/>
      <c r="C45" s="27"/>
      <c r="D45" s="27"/>
      <c r="E45" s="27"/>
      <c r="F45" s="27"/>
      <c r="G45" s="27"/>
      <c r="H45" s="27"/>
      <c r="I45" s="27"/>
      <c r="J45" s="27"/>
      <c r="K45" s="27"/>
      <c r="L45" s="27"/>
      <c r="M45" s="27"/>
    </row>
    <row r="46" spans="1:13">
      <c r="A46" s="27"/>
      <c r="B46" s="27"/>
      <c r="C46" s="27"/>
      <c r="D46" s="27"/>
      <c r="E46" s="27"/>
      <c r="F46" s="27"/>
      <c r="G46" s="27"/>
      <c r="H46" s="27"/>
      <c r="I46" s="27"/>
      <c r="J46" s="27"/>
      <c r="K46" s="27"/>
      <c r="L46" s="27"/>
      <c r="M46" s="27"/>
    </row>
    <row r="47" spans="1:13">
      <c r="A47" s="27"/>
      <c r="B47" s="27"/>
      <c r="C47" s="27"/>
      <c r="D47" s="27"/>
      <c r="E47" s="27"/>
      <c r="F47" s="27"/>
      <c r="G47" s="27"/>
      <c r="H47" s="27"/>
      <c r="I47" s="27"/>
      <c r="J47" s="27"/>
      <c r="K47" s="27"/>
      <c r="L47" s="27"/>
      <c r="M47" s="27"/>
    </row>
    <row r="48" spans="1:13">
      <c r="A48" s="27"/>
      <c r="B48" s="27"/>
      <c r="C48" s="27"/>
      <c r="D48" s="27"/>
      <c r="E48" s="27"/>
      <c r="F48" s="27"/>
      <c r="G48" s="27"/>
      <c r="H48" s="27"/>
      <c r="I48" s="27"/>
      <c r="J48" s="27"/>
      <c r="K48" s="27"/>
      <c r="L48" s="27"/>
      <c r="M48" s="27"/>
    </row>
    <row r="49" spans="1:13">
      <c r="A49" s="27"/>
      <c r="B49" s="27"/>
      <c r="C49" s="27"/>
      <c r="D49" s="27"/>
      <c r="E49" s="27"/>
      <c r="F49" s="27"/>
      <c r="G49" s="27"/>
      <c r="H49" s="27"/>
      <c r="I49" s="27"/>
      <c r="J49" s="27"/>
      <c r="K49" s="27"/>
      <c r="L49" s="27"/>
      <c r="M49" s="27"/>
    </row>
    <row r="50" spans="1:13">
      <c r="A50" s="27"/>
      <c r="B50" s="27"/>
      <c r="C50" s="27"/>
      <c r="D50" s="27"/>
      <c r="E50" s="27"/>
      <c r="F50" s="27"/>
      <c r="G50" s="27"/>
      <c r="H50" s="27"/>
      <c r="I50" s="27"/>
      <c r="J50" s="27"/>
      <c r="K50" s="27"/>
      <c r="L50" s="27"/>
      <c r="M50" s="27"/>
    </row>
    <row r="51" spans="1:13">
      <c r="A51" s="27"/>
      <c r="B51" s="27"/>
      <c r="C51" s="27"/>
      <c r="D51" s="27"/>
      <c r="E51" s="27"/>
      <c r="F51" s="27"/>
      <c r="G51" s="27"/>
      <c r="H51" s="27"/>
      <c r="I51" s="27"/>
      <c r="J51" s="27"/>
      <c r="K51" s="27"/>
      <c r="L51" s="27"/>
      <c r="M51" s="27"/>
    </row>
    <row r="52" spans="1:13">
      <c r="A52" s="27"/>
      <c r="B52" s="27"/>
      <c r="C52" s="27"/>
      <c r="D52" s="27"/>
      <c r="E52" s="27"/>
      <c r="F52" s="27"/>
      <c r="G52" s="27"/>
      <c r="H52" s="27"/>
      <c r="I52" s="27"/>
      <c r="J52" s="27"/>
      <c r="K52" s="27"/>
      <c r="L52" s="27"/>
      <c r="M52" s="27"/>
    </row>
    <row r="53" spans="1:13">
      <c r="A53" s="27"/>
      <c r="B53" s="27"/>
      <c r="C53" s="27"/>
      <c r="D53" s="27"/>
      <c r="E53" s="27"/>
      <c r="F53" s="27"/>
      <c r="G53" s="27"/>
      <c r="H53" s="27"/>
      <c r="I53" s="27"/>
      <c r="J53" s="27"/>
      <c r="K53" s="27"/>
      <c r="L53" s="27"/>
      <c r="M53" s="27"/>
    </row>
    <row r="54" spans="1:13">
      <c r="A54" s="27"/>
      <c r="B54" s="27"/>
      <c r="C54" s="27"/>
      <c r="D54" s="27"/>
      <c r="E54" s="27"/>
      <c r="F54" s="27"/>
      <c r="G54" s="27"/>
      <c r="H54" s="27"/>
      <c r="I54" s="27"/>
      <c r="J54" s="27"/>
      <c r="K54" s="27"/>
      <c r="L54" s="27"/>
      <c r="M54" s="27"/>
    </row>
    <row r="55" spans="1:13">
      <c r="A55" s="27"/>
      <c r="B55" s="27"/>
      <c r="C55" s="27"/>
      <c r="D55" s="27"/>
      <c r="E55" s="27"/>
      <c r="F55" s="27"/>
      <c r="G55" s="27"/>
      <c r="H55" s="27"/>
      <c r="I55" s="27"/>
      <c r="J55" s="27"/>
      <c r="K55" s="27"/>
      <c r="L55" s="27"/>
      <c r="M55" s="27"/>
    </row>
    <row r="56" spans="1:13">
      <c r="A56" s="27"/>
      <c r="B56" s="27"/>
      <c r="C56" s="27"/>
      <c r="D56" s="27"/>
      <c r="E56" s="27"/>
      <c r="F56" s="27"/>
      <c r="G56" s="27"/>
      <c r="H56" s="27"/>
      <c r="I56" s="27"/>
      <c r="J56" s="27"/>
      <c r="K56" s="27"/>
      <c r="L56" s="27"/>
      <c r="M56" s="27"/>
    </row>
    <row r="57" spans="1:13">
      <c r="A57" s="27"/>
      <c r="B57" s="27"/>
      <c r="C57" s="27"/>
      <c r="D57" s="27"/>
      <c r="E57" s="27"/>
      <c r="F57" s="27"/>
      <c r="G57" s="27"/>
      <c r="H57" s="27"/>
      <c r="I57" s="27"/>
      <c r="J57" s="27"/>
      <c r="K57" s="27"/>
      <c r="L57" s="27"/>
      <c r="M57" s="27"/>
    </row>
    <row r="58" spans="1:13">
      <c r="A58" s="27"/>
      <c r="B58" s="27"/>
      <c r="C58" s="27"/>
      <c r="D58" s="27"/>
      <c r="E58" s="27"/>
      <c r="F58" s="27"/>
      <c r="G58" s="27"/>
      <c r="H58" s="27"/>
      <c r="I58" s="27"/>
      <c r="J58" s="27"/>
      <c r="K58" s="27"/>
      <c r="L58" s="27"/>
      <c r="M58" s="27"/>
    </row>
    <row r="59" spans="1:13">
      <c r="A59" s="27"/>
      <c r="B59" s="27"/>
      <c r="C59" s="27"/>
      <c r="D59" s="27"/>
      <c r="E59" s="27"/>
      <c r="F59" s="27"/>
      <c r="G59" s="27"/>
      <c r="H59" s="27"/>
      <c r="I59" s="27"/>
      <c r="J59" s="27"/>
      <c r="K59" s="27"/>
      <c r="L59" s="27"/>
      <c r="M59" s="27"/>
    </row>
    <row r="60" spans="1:13">
      <c r="A60" s="27"/>
      <c r="B60" s="27"/>
      <c r="C60" s="27"/>
      <c r="D60" s="27"/>
      <c r="E60" s="27"/>
      <c r="F60" s="27"/>
      <c r="G60" s="27"/>
      <c r="H60" s="27"/>
      <c r="I60" s="27"/>
      <c r="J60" s="27"/>
      <c r="K60" s="27"/>
      <c r="L60" s="27"/>
      <c r="M60" s="27"/>
    </row>
    <row r="61" spans="1:13">
      <c r="A61" s="27"/>
      <c r="B61" s="27"/>
      <c r="C61" s="27"/>
      <c r="D61" s="27"/>
      <c r="E61" s="27"/>
      <c r="F61" s="27"/>
      <c r="G61" s="27"/>
      <c r="H61" s="27"/>
      <c r="I61" s="27"/>
      <c r="J61" s="27"/>
      <c r="K61" s="27"/>
      <c r="L61" s="27"/>
      <c r="M61" s="27"/>
    </row>
    <row r="62" spans="1:13">
      <c r="A62" s="27"/>
      <c r="B62" s="27"/>
      <c r="C62" s="27"/>
      <c r="D62" s="27"/>
      <c r="E62" s="27"/>
      <c r="F62" s="27"/>
      <c r="G62" s="27"/>
      <c r="H62" s="27"/>
      <c r="I62" s="27"/>
      <c r="J62" s="27"/>
      <c r="K62" s="27"/>
      <c r="L62" s="27"/>
      <c r="M62" s="27"/>
    </row>
    <row r="63" spans="1:13">
      <c r="A63" s="27"/>
      <c r="B63" s="27"/>
      <c r="C63" s="27"/>
      <c r="D63" s="27"/>
      <c r="E63" s="27"/>
      <c r="F63" s="27"/>
      <c r="G63" s="27"/>
      <c r="H63" s="27"/>
      <c r="I63" s="27"/>
      <c r="J63" s="27"/>
      <c r="K63" s="27"/>
      <c r="L63" s="27"/>
      <c r="M63" s="27"/>
    </row>
    <row r="64" spans="1:13">
      <c r="A64" s="27"/>
      <c r="B64" s="27"/>
      <c r="C64" s="27"/>
      <c r="D64" s="27"/>
      <c r="E64" s="27"/>
      <c r="F64" s="27"/>
      <c r="G64" s="27"/>
      <c r="H64" s="27"/>
      <c r="I64" s="27"/>
      <c r="J64" s="27"/>
      <c r="K64" s="27"/>
      <c r="L64" s="27"/>
      <c r="M64" s="27"/>
    </row>
    <row r="65" spans="1:13">
      <c r="A65" s="27"/>
      <c r="B65" s="27"/>
      <c r="C65" s="27"/>
      <c r="D65" s="27"/>
      <c r="E65" s="27"/>
      <c r="F65" s="27"/>
      <c r="G65" s="27"/>
      <c r="H65" s="27"/>
      <c r="I65" s="27"/>
      <c r="J65" s="27"/>
      <c r="K65" s="27"/>
      <c r="L65" s="27"/>
      <c r="M65" s="27"/>
    </row>
    <row r="66" spans="1:13">
      <c r="A66" s="27"/>
      <c r="B66" s="27"/>
      <c r="C66" s="27"/>
      <c r="D66" s="27"/>
      <c r="E66" s="27"/>
      <c r="F66" s="27"/>
      <c r="G66" s="27"/>
      <c r="H66" s="27"/>
      <c r="I66" s="27"/>
      <c r="J66" s="27"/>
      <c r="K66" s="27"/>
      <c r="L66" s="27"/>
      <c r="M66" s="27"/>
    </row>
    <row r="67" spans="1:13">
      <c r="A67" s="27"/>
      <c r="B67" s="27"/>
      <c r="C67" s="27"/>
      <c r="D67" s="27"/>
      <c r="E67" s="27"/>
      <c r="F67" s="27"/>
      <c r="G67" s="27"/>
      <c r="H67" s="27"/>
      <c r="I67" s="27"/>
      <c r="J67" s="27"/>
      <c r="K67" s="27"/>
      <c r="L67" s="27"/>
      <c r="M67" s="27"/>
    </row>
    <row r="68" spans="1:13">
      <c r="A68" s="27"/>
      <c r="B68" s="27"/>
      <c r="C68" s="27"/>
      <c r="D68" s="27"/>
      <c r="E68" s="27"/>
      <c r="F68" s="27"/>
      <c r="G68" s="27"/>
      <c r="H68" s="27"/>
      <c r="I68" s="27"/>
      <c r="J68" s="27"/>
      <c r="K68" s="27"/>
      <c r="L68" s="27"/>
      <c r="M68" s="27"/>
    </row>
    <row r="69" spans="1:13">
      <c r="A69" s="27"/>
      <c r="B69" s="27"/>
      <c r="C69" s="27"/>
      <c r="D69" s="27"/>
      <c r="E69" s="27"/>
      <c r="F69" s="27"/>
      <c r="G69" s="27"/>
      <c r="H69" s="27"/>
      <c r="I69" s="27"/>
      <c r="J69" s="27"/>
      <c r="K69" s="27"/>
      <c r="L69" s="27"/>
      <c r="M69" s="27"/>
    </row>
    <row r="70" spans="1:13">
      <c r="A70" s="27"/>
      <c r="B70" s="27"/>
      <c r="C70" s="27"/>
      <c r="D70" s="27"/>
      <c r="E70" s="27"/>
      <c r="F70" s="27"/>
      <c r="G70" s="27"/>
      <c r="H70" s="27"/>
      <c r="I70" s="27"/>
      <c r="J70" s="27"/>
      <c r="K70" s="27"/>
      <c r="L70" s="27"/>
      <c r="M70" s="27"/>
    </row>
    <row r="71" spans="1:13">
      <c r="A71" s="27"/>
      <c r="B71" s="27"/>
      <c r="C71" s="27"/>
      <c r="D71" s="27"/>
      <c r="E71" s="27"/>
      <c r="F71" s="27"/>
      <c r="G71" s="27"/>
      <c r="H71" s="27"/>
      <c r="I71" s="27"/>
      <c r="J71" s="27"/>
      <c r="K71" s="27"/>
      <c r="L71" s="27"/>
      <c r="M71" s="27"/>
    </row>
    <row r="72" spans="1:13">
      <c r="A72" s="27"/>
      <c r="B72" s="27"/>
      <c r="C72" s="27"/>
      <c r="D72" s="27"/>
      <c r="E72" s="27"/>
      <c r="F72" s="27"/>
      <c r="G72" s="27"/>
      <c r="H72" s="27"/>
      <c r="I72" s="27"/>
      <c r="J72" s="27"/>
      <c r="K72" s="27"/>
      <c r="L72" s="27"/>
      <c r="M72" s="27"/>
    </row>
    <row r="73" spans="1:13">
      <c r="A73" s="27"/>
      <c r="B73" s="27"/>
      <c r="C73" s="27"/>
      <c r="D73" s="27"/>
      <c r="E73" s="27"/>
      <c r="F73" s="27"/>
      <c r="G73" s="27"/>
      <c r="H73" s="27"/>
      <c r="I73" s="27"/>
      <c r="J73" s="27"/>
      <c r="K73" s="27"/>
      <c r="L73" s="27"/>
      <c r="M73" s="27"/>
    </row>
    <row r="74" spans="1:13">
      <c r="A74" s="27"/>
      <c r="B74" s="27"/>
      <c r="C74" s="27"/>
      <c r="D74" s="27"/>
      <c r="E74" s="27"/>
      <c r="F74" s="27"/>
      <c r="G74" s="27"/>
      <c r="H74" s="27"/>
      <c r="I74" s="27"/>
      <c r="J74" s="27"/>
      <c r="K74" s="27"/>
      <c r="L74" s="27"/>
      <c r="M74" s="27"/>
    </row>
    <row r="75" spans="1:13">
      <c r="A75" s="27"/>
      <c r="B75" s="27"/>
      <c r="C75" s="27"/>
      <c r="D75" s="27"/>
      <c r="E75" s="27"/>
      <c r="F75" s="27"/>
      <c r="G75" s="27"/>
      <c r="H75" s="27"/>
      <c r="I75" s="27"/>
      <c r="J75" s="27"/>
      <c r="K75" s="27"/>
      <c r="L75" s="27"/>
      <c r="M75" s="27"/>
    </row>
    <row r="76" spans="1:13">
      <c r="A76" s="27"/>
      <c r="B76" s="27"/>
      <c r="C76" s="27"/>
      <c r="D76" s="27"/>
      <c r="E76" s="27"/>
      <c r="F76" s="27"/>
      <c r="G76" s="27"/>
      <c r="H76" s="27"/>
      <c r="I76" s="27"/>
      <c r="J76" s="27"/>
      <c r="K76" s="27"/>
      <c r="L76" s="27"/>
      <c r="M76" s="27"/>
    </row>
    <row r="77" spans="1:13">
      <c r="A77" s="27"/>
      <c r="B77" s="27"/>
      <c r="C77" s="27"/>
      <c r="D77" s="27"/>
      <c r="E77" s="27"/>
      <c r="F77" s="27"/>
      <c r="G77" s="27"/>
      <c r="H77" s="27"/>
      <c r="I77" s="27"/>
      <c r="J77" s="27"/>
      <c r="K77" s="27"/>
      <c r="L77" s="27"/>
      <c r="M77" s="27"/>
    </row>
    <row r="78" spans="1:13">
      <c r="A78" s="27"/>
      <c r="B78" s="27"/>
      <c r="C78" s="27"/>
      <c r="D78" s="27"/>
      <c r="E78" s="27"/>
      <c r="F78" s="27"/>
      <c r="G78" s="27"/>
      <c r="H78" s="27"/>
      <c r="I78" s="27"/>
      <c r="J78" s="27"/>
      <c r="K78" s="27"/>
      <c r="L78" s="27"/>
      <c r="M78" s="27"/>
    </row>
    <row r="79" spans="1:13">
      <c r="A79" s="27"/>
      <c r="B79" s="27"/>
      <c r="C79" s="27"/>
      <c r="D79" s="27"/>
      <c r="E79" s="27"/>
      <c r="F79" s="27"/>
      <c r="G79" s="27"/>
      <c r="H79" s="27"/>
      <c r="I79" s="27"/>
      <c r="J79" s="27"/>
      <c r="K79" s="27"/>
      <c r="L79" s="27"/>
      <c r="M79" s="27"/>
    </row>
    <row r="80" spans="1:13">
      <c r="A80" s="27"/>
      <c r="B80" s="27"/>
      <c r="C80" s="27"/>
      <c r="D80" s="27"/>
      <c r="E80" s="27"/>
      <c r="F80" s="27"/>
      <c r="G80" s="27"/>
      <c r="H80" s="27"/>
      <c r="I80" s="27"/>
      <c r="J80" s="27"/>
      <c r="K80" s="27"/>
      <c r="L80" s="27"/>
      <c r="M80" s="27"/>
    </row>
    <row r="81" spans="1:13">
      <c r="A81" s="27"/>
      <c r="B81" s="27"/>
      <c r="C81" s="27"/>
      <c r="D81" s="27"/>
      <c r="E81" s="27"/>
      <c r="F81" s="27"/>
      <c r="G81" s="27"/>
      <c r="H81" s="27"/>
      <c r="I81" s="27"/>
      <c r="J81" s="27"/>
      <c r="K81" s="27"/>
      <c r="L81" s="27"/>
      <c r="M81" s="27"/>
    </row>
    <row r="82" spans="1:13">
      <c r="A82" s="27"/>
      <c r="B82" s="27"/>
      <c r="C82" s="27"/>
      <c r="D82" s="27"/>
      <c r="E82" s="27"/>
      <c r="F82" s="27"/>
      <c r="G82" s="27"/>
      <c r="H82" s="27"/>
      <c r="I82" s="27"/>
      <c r="J82" s="27"/>
      <c r="K82" s="27"/>
      <c r="L82" s="27"/>
      <c r="M82" s="27"/>
    </row>
    <row r="83" spans="1:13">
      <c r="A83" s="27"/>
      <c r="B83" s="27"/>
      <c r="C83" s="27"/>
      <c r="D83" s="27"/>
      <c r="E83" s="27"/>
      <c r="F83" s="27"/>
      <c r="G83" s="27"/>
      <c r="H83" s="27"/>
      <c r="I83" s="27"/>
      <c r="J83" s="27"/>
      <c r="K83" s="27"/>
      <c r="L83" s="27"/>
      <c r="M83" s="27"/>
    </row>
    <row r="84" spans="1:13">
      <c r="A84" s="27"/>
      <c r="B84" s="27"/>
      <c r="C84" s="27"/>
      <c r="D84" s="27"/>
      <c r="E84" s="27"/>
      <c r="F84" s="27"/>
      <c r="G84" s="27"/>
      <c r="H84" s="27"/>
      <c r="I84" s="27"/>
      <c r="J84" s="27"/>
      <c r="K84" s="27"/>
      <c r="L84" s="27"/>
      <c r="M84" s="27"/>
    </row>
    <row r="85" spans="1:13">
      <c r="A85" s="27"/>
      <c r="B85" s="27"/>
      <c r="C85" s="27"/>
      <c r="D85" s="27"/>
      <c r="E85" s="27"/>
      <c r="F85" s="27"/>
      <c r="G85" s="27"/>
      <c r="H85" s="27"/>
      <c r="I85" s="27"/>
      <c r="J85" s="27"/>
      <c r="K85" s="27"/>
      <c r="L85" s="27"/>
      <c r="M85" s="27"/>
    </row>
    <row r="86" spans="1:13">
      <c r="A86" s="27"/>
      <c r="B86" s="27"/>
      <c r="C86" s="27"/>
      <c r="D86" s="27"/>
      <c r="E86" s="27"/>
      <c r="F86" s="27"/>
      <c r="G86" s="27"/>
      <c r="H86" s="27"/>
      <c r="I86" s="27"/>
      <c r="J86" s="27"/>
      <c r="K86" s="27"/>
      <c r="L86" s="27"/>
      <c r="M86" s="27"/>
    </row>
    <row r="87" spans="1:13">
      <c r="A87" s="27"/>
      <c r="B87" s="27"/>
      <c r="C87" s="27"/>
      <c r="D87" s="27"/>
      <c r="E87" s="27"/>
      <c r="F87" s="27"/>
      <c r="G87" s="27"/>
      <c r="H87" s="27"/>
      <c r="I87" s="27"/>
      <c r="J87" s="27"/>
      <c r="K87" s="27"/>
      <c r="L87" s="27"/>
      <c r="M87" s="27"/>
    </row>
    <row r="88" spans="1:13">
      <c r="A88" s="27"/>
      <c r="B88" s="27"/>
      <c r="C88" s="27"/>
      <c r="D88" s="27"/>
      <c r="E88" s="27"/>
      <c r="F88" s="27"/>
      <c r="G88" s="27"/>
      <c r="H88" s="27"/>
      <c r="I88" s="27"/>
      <c r="J88" s="27"/>
      <c r="K88" s="27"/>
      <c r="L88" s="27"/>
      <c r="M88" s="27"/>
    </row>
    <row r="89" spans="1:13">
      <c r="A89" s="27"/>
      <c r="B89" s="27"/>
      <c r="C89" s="27"/>
      <c r="D89" s="27"/>
      <c r="E89" s="27"/>
      <c r="F89" s="27"/>
      <c r="G89" s="27"/>
      <c r="H89" s="27"/>
      <c r="I89" s="27"/>
      <c r="J89" s="27"/>
      <c r="K89" s="27"/>
      <c r="L89" s="27"/>
      <c r="M89" s="27"/>
    </row>
    <row r="90" spans="1:13">
      <c r="A90" s="27"/>
      <c r="B90" s="27"/>
      <c r="C90" s="27"/>
      <c r="D90" s="27"/>
      <c r="E90" s="27"/>
      <c r="F90" s="27"/>
      <c r="G90" s="27"/>
      <c r="H90" s="27"/>
      <c r="I90" s="27"/>
      <c r="J90" s="27"/>
      <c r="K90" s="27"/>
      <c r="L90" s="27"/>
      <c r="M90" s="27"/>
    </row>
    <row r="91" spans="1:13">
      <c r="A91" s="27"/>
      <c r="B91" s="27"/>
      <c r="C91" s="27"/>
      <c r="D91" s="27"/>
      <c r="E91" s="27"/>
      <c r="F91" s="27"/>
      <c r="G91" s="27"/>
      <c r="H91" s="27"/>
      <c r="I91" s="27"/>
      <c r="J91" s="27"/>
      <c r="K91" s="27"/>
      <c r="L91" s="27"/>
      <c r="M91" s="27"/>
    </row>
    <row r="92" spans="1:13">
      <c r="A92" s="27"/>
      <c r="B92" s="27"/>
      <c r="C92" s="27"/>
      <c r="D92" s="27"/>
      <c r="E92" s="27"/>
      <c r="F92" s="27"/>
      <c r="G92" s="27"/>
      <c r="H92" s="27"/>
      <c r="I92" s="27"/>
      <c r="J92" s="27"/>
      <c r="K92" s="27"/>
      <c r="L92" s="27"/>
      <c r="M92" s="27"/>
    </row>
    <row r="93" spans="1:13">
      <c r="A93" s="27"/>
      <c r="B93" s="27"/>
      <c r="C93" s="27"/>
      <c r="D93" s="27"/>
      <c r="E93" s="27"/>
      <c r="F93" s="27"/>
      <c r="G93" s="27"/>
      <c r="H93" s="27"/>
      <c r="I93" s="27"/>
      <c r="J93" s="27"/>
      <c r="K93" s="27"/>
      <c r="L93" s="27"/>
      <c r="M93" s="27"/>
    </row>
    <row r="94" spans="1:13">
      <c r="A94" s="27"/>
      <c r="B94" s="27"/>
      <c r="C94" s="27"/>
      <c r="D94" s="27"/>
      <c r="E94" s="27"/>
      <c r="F94" s="27"/>
      <c r="G94" s="27"/>
      <c r="H94" s="27"/>
      <c r="I94" s="27"/>
      <c r="J94" s="27"/>
      <c r="K94" s="27"/>
      <c r="L94" s="27"/>
      <c r="M94" s="27"/>
    </row>
    <row r="95" spans="1:13">
      <c r="A95" s="27"/>
      <c r="B95" s="27"/>
      <c r="C95" s="27"/>
      <c r="D95" s="27"/>
      <c r="E95" s="27"/>
      <c r="F95" s="27"/>
      <c r="G95" s="27"/>
      <c r="H95" s="27"/>
      <c r="I95" s="27"/>
      <c r="J95" s="27"/>
      <c r="K95" s="27"/>
      <c r="L95" s="27"/>
      <c r="M95" s="27"/>
    </row>
    <row r="96" spans="1:13">
      <c r="A96" s="27"/>
      <c r="B96" s="27"/>
      <c r="C96" s="27"/>
      <c r="D96" s="27"/>
      <c r="E96" s="27"/>
      <c r="F96" s="27"/>
      <c r="G96" s="27"/>
      <c r="H96" s="27"/>
      <c r="I96" s="27"/>
      <c r="J96" s="27"/>
      <c r="K96" s="27"/>
      <c r="L96" s="27"/>
      <c r="M96" s="27"/>
    </row>
    <row r="97" spans="1:13">
      <c r="A97" s="27"/>
      <c r="B97" s="27"/>
      <c r="C97" s="27"/>
      <c r="D97" s="27"/>
      <c r="E97" s="27"/>
      <c r="F97" s="27"/>
      <c r="G97" s="27"/>
      <c r="H97" s="27"/>
      <c r="I97" s="27"/>
      <c r="J97" s="27"/>
      <c r="K97" s="27"/>
      <c r="L97" s="27"/>
      <c r="M97" s="27"/>
    </row>
    <row r="98" spans="1:13">
      <c r="A98" s="27"/>
      <c r="B98" s="27"/>
      <c r="C98" s="27"/>
      <c r="D98" s="27"/>
      <c r="E98" s="27"/>
      <c r="F98" s="27"/>
      <c r="G98" s="27"/>
      <c r="H98" s="27"/>
      <c r="I98" s="27"/>
      <c r="J98" s="27"/>
      <c r="K98" s="27"/>
      <c r="L98" s="27"/>
      <c r="M98" s="27"/>
    </row>
    <row r="99" spans="1:13">
      <c r="A99" s="27"/>
      <c r="B99" s="27"/>
      <c r="C99" s="27"/>
      <c r="D99" s="27"/>
      <c r="E99" s="27"/>
      <c r="F99" s="27"/>
      <c r="G99" s="27"/>
      <c r="H99" s="27"/>
      <c r="I99" s="27"/>
      <c r="J99" s="27"/>
      <c r="K99" s="27"/>
      <c r="L99" s="27"/>
      <c r="M99" s="27"/>
    </row>
    <row r="100" spans="1:13">
      <c r="A100" s="27"/>
      <c r="B100" s="27"/>
      <c r="C100" s="27"/>
      <c r="D100" s="27"/>
      <c r="E100" s="27"/>
      <c r="F100" s="27"/>
      <c r="G100" s="27"/>
      <c r="H100" s="27"/>
      <c r="I100" s="27"/>
      <c r="J100" s="27"/>
      <c r="K100" s="27"/>
      <c r="L100" s="27"/>
      <c r="M100" s="27"/>
    </row>
    <row r="101" spans="1:13">
      <c r="A101" s="27"/>
      <c r="B101" s="27"/>
      <c r="C101" s="27"/>
      <c r="D101" s="27"/>
      <c r="E101" s="27"/>
      <c r="F101" s="27"/>
      <c r="G101" s="27"/>
      <c r="H101" s="27"/>
      <c r="I101" s="27"/>
      <c r="J101" s="27"/>
      <c r="K101" s="27"/>
      <c r="L101" s="27"/>
      <c r="M101" s="27"/>
    </row>
    <row r="102" spans="1:13">
      <c r="A102" s="27"/>
      <c r="B102" s="27"/>
      <c r="C102" s="27"/>
      <c r="D102" s="27"/>
      <c r="E102" s="27"/>
      <c r="F102" s="27"/>
      <c r="G102" s="27"/>
      <c r="H102" s="27"/>
      <c r="I102" s="27"/>
      <c r="J102" s="27"/>
      <c r="K102" s="27"/>
      <c r="L102" s="27"/>
      <c r="M102" s="27"/>
    </row>
    <row r="103" spans="1:13">
      <c r="A103" s="27"/>
      <c r="B103" s="27"/>
      <c r="C103" s="27"/>
      <c r="D103" s="27"/>
      <c r="E103" s="27"/>
      <c r="F103" s="27"/>
      <c r="G103" s="27"/>
      <c r="H103" s="27"/>
      <c r="I103" s="27"/>
      <c r="J103" s="27"/>
      <c r="K103" s="27"/>
      <c r="L103" s="27"/>
      <c r="M103" s="27"/>
    </row>
    <row r="104" spans="1:13">
      <c r="A104" s="27"/>
      <c r="B104" s="27"/>
      <c r="C104" s="27"/>
      <c r="D104" s="27"/>
      <c r="E104" s="27"/>
      <c r="F104" s="27"/>
      <c r="G104" s="27"/>
      <c r="H104" s="27"/>
      <c r="I104" s="27"/>
      <c r="J104" s="27"/>
      <c r="K104" s="27"/>
      <c r="L104" s="27"/>
      <c r="M104" s="27"/>
    </row>
    <row r="105" spans="1:13">
      <c r="A105" s="27"/>
      <c r="B105" s="27"/>
      <c r="C105" s="27"/>
      <c r="D105" s="27"/>
      <c r="E105" s="27"/>
      <c r="F105" s="27"/>
      <c r="G105" s="27"/>
      <c r="H105" s="27"/>
      <c r="I105" s="27"/>
      <c r="J105" s="27"/>
      <c r="K105" s="27"/>
      <c r="L105" s="27"/>
      <c r="M105" s="27"/>
    </row>
    <row r="106" spans="1:13">
      <c r="A106" s="27"/>
      <c r="B106" s="27"/>
      <c r="C106" s="27"/>
      <c r="D106" s="27"/>
      <c r="E106" s="27"/>
      <c r="F106" s="27"/>
      <c r="G106" s="27"/>
      <c r="H106" s="27"/>
      <c r="I106" s="27"/>
      <c r="J106" s="27"/>
      <c r="K106" s="27"/>
      <c r="L106" s="27"/>
      <c r="M106" s="27"/>
    </row>
    <row r="107" spans="1:13">
      <c r="A107" s="27"/>
      <c r="B107" s="27"/>
      <c r="C107" s="27"/>
      <c r="D107" s="27"/>
      <c r="E107" s="27"/>
      <c r="F107" s="27"/>
      <c r="G107" s="27"/>
      <c r="H107" s="27"/>
      <c r="I107" s="27"/>
      <c r="J107" s="27"/>
      <c r="K107" s="27"/>
      <c r="L107" s="27"/>
      <c r="M107" s="27"/>
    </row>
    <row r="108" spans="1:13">
      <c r="A108" s="27"/>
      <c r="B108" s="27"/>
      <c r="C108" s="27"/>
      <c r="D108" s="27"/>
      <c r="E108" s="27"/>
      <c r="F108" s="27"/>
      <c r="G108" s="27"/>
      <c r="H108" s="27"/>
      <c r="I108" s="27"/>
      <c r="J108" s="27"/>
      <c r="K108" s="27"/>
      <c r="L108" s="27"/>
      <c r="M108" s="27"/>
    </row>
    <row r="109" spans="1:13">
      <c r="A109" s="27"/>
      <c r="B109" s="27"/>
      <c r="C109" s="27"/>
      <c r="D109" s="27"/>
      <c r="E109" s="27"/>
      <c r="F109" s="27"/>
      <c r="G109" s="27"/>
      <c r="H109" s="27"/>
      <c r="I109" s="27"/>
      <c r="J109" s="27"/>
      <c r="K109" s="27"/>
      <c r="L109" s="27"/>
      <c r="M109" s="27"/>
    </row>
    <row r="110" spans="1:13">
      <c r="A110" s="27"/>
      <c r="B110" s="27"/>
      <c r="C110" s="27"/>
      <c r="D110" s="27"/>
      <c r="E110" s="27"/>
      <c r="F110" s="27"/>
      <c r="G110" s="27"/>
      <c r="H110" s="27"/>
      <c r="I110" s="27"/>
      <c r="J110" s="27"/>
      <c r="K110" s="27"/>
      <c r="L110" s="27"/>
      <c r="M110" s="27"/>
    </row>
    <row r="111" spans="1:13">
      <c r="A111" s="27"/>
      <c r="B111" s="27"/>
      <c r="C111" s="27"/>
      <c r="D111" s="27"/>
      <c r="E111" s="27"/>
      <c r="F111" s="27"/>
      <c r="G111" s="27"/>
      <c r="H111" s="27"/>
      <c r="I111" s="27"/>
      <c r="J111" s="27"/>
      <c r="K111" s="27"/>
      <c r="L111" s="27"/>
      <c r="M111" s="27"/>
    </row>
    <row r="112" spans="1:13">
      <c r="A112" s="27"/>
      <c r="B112" s="27"/>
      <c r="C112" s="27"/>
      <c r="D112" s="27"/>
      <c r="E112" s="27"/>
      <c r="F112" s="27"/>
      <c r="G112" s="27"/>
      <c r="H112" s="27"/>
      <c r="I112" s="27"/>
      <c r="J112" s="27"/>
      <c r="K112" s="27"/>
      <c r="L112" s="27"/>
      <c r="M112" s="27"/>
    </row>
    <row r="113" spans="1:13">
      <c r="A113" s="27"/>
      <c r="B113" s="27"/>
      <c r="C113" s="27"/>
      <c r="D113" s="27"/>
      <c r="E113" s="27"/>
      <c r="F113" s="27"/>
      <c r="G113" s="27"/>
      <c r="H113" s="27"/>
      <c r="I113" s="27"/>
      <c r="J113" s="27"/>
      <c r="K113" s="27"/>
      <c r="L113" s="27"/>
      <c r="M113" s="27"/>
    </row>
    <row r="114" spans="1:13">
      <c r="A114" s="27"/>
      <c r="B114" s="27"/>
      <c r="C114" s="27"/>
      <c r="D114" s="27"/>
      <c r="E114" s="27"/>
      <c r="F114" s="27"/>
      <c r="G114" s="27"/>
      <c r="H114" s="27"/>
      <c r="I114" s="27"/>
      <c r="J114" s="27"/>
      <c r="K114" s="27"/>
      <c r="L114" s="27"/>
      <c r="M114" s="27"/>
    </row>
    <row r="115" spans="1:13">
      <c r="A115" s="27"/>
      <c r="B115" s="27"/>
      <c r="C115" s="27"/>
      <c r="D115" s="27"/>
      <c r="E115" s="27"/>
      <c r="F115" s="27"/>
      <c r="G115" s="27"/>
      <c r="H115" s="27"/>
      <c r="I115" s="27"/>
      <c r="J115" s="27"/>
      <c r="K115" s="27"/>
      <c r="L115" s="27"/>
      <c r="M115" s="27"/>
    </row>
    <row r="116" spans="1:13">
      <c r="A116" s="27"/>
      <c r="B116" s="27"/>
      <c r="C116" s="27"/>
      <c r="D116" s="27"/>
      <c r="E116" s="27"/>
      <c r="F116" s="27"/>
      <c r="G116" s="27"/>
      <c r="H116" s="27"/>
      <c r="I116" s="27"/>
      <c r="J116" s="27"/>
      <c r="K116" s="27"/>
      <c r="L116" s="27"/>
      <c r="M116" s="27"/>
    </row>
    <row r="117" spans="1:13">
      <c r="A117" s="27"/>
      <c r="B117" s="27"/>
      <c r="C117" s="27"/>
      <c r="D117" s="27"/>
      <c r="E117" s="27"/>
      <c r="F117" s="27"/>
      <c r="G117" s="27"/>
      <c r="H117" s="27"/>
      <c r="I117" s="27"/>
      <c r="J117" s="27"/>
      <c r="K117" s="27"/>
      <c r="L117" s="27"/>
      <c r="M117" s="27"/>
    </row>
    <row r="118" spans="1:13">
      <c r="A118" s="27"/>
      <c r="B118" s="27"/>
      <c r="C118" s="27"/>
      <c r="D118" s="27"/>
      <c r="E118" s="27"/>
      <c r="F118" s="27"/>
      <c r="G118" s="27"/>
      <c r="H118" s="27"/>
      <c r="I118" s="27"/>
      <c r="J118" s="27"/>
      <c r="K118" s="27"/>
      <c r="L118" s="27"/>
      <c r="M118" s="27"/>
    </row>
    <row r="119" spans="1:13">
      <c r="A119" s="27"/>
      <c r="B119" s="27"/>
      <c r="C119" s="27"/>
      <c r="D119" s="27"/>
      <c r="E119" s="27"/>
      <c r="F119" s="27"/>
      <c r="G119" s="27"/>
      <c r="H119" s="27"/>
      <c r="I119" s="27"/>
      <c r="J119" s="27"/>
      <c r="K119" s="27"/>
      <c r="L119" s="27"/>
      <c r="M119" s="27"/>
    </row>
    <row r="120" spans="1:13">
      <c r="A120" s="27"/>
      <c r="B120" s="27"/>
      <c r="C120" s="27"/>
      <c r="D120" s="27"/>
      <c r="E120" s="27"/>
      <c r="F120" s="27"/>
      <c r="G120" s="27"/>
      <c r="H120" s="27"/>
      <c r="I120" s="27"/>
      <c r="J120" s="27"/>
      <c r="K120" s="27"/>
      <c r="L120" s="27"/>
      <c r="M120" s="27"/>
    </row>
    <row r="121" spans="1:13">
      <c r="A121" s="27"/>
      <c r="B121" s="27"/>
      <c r="C121" s="27"/>
      <c r="D121" s="27"/>
      <c r="E121" s="27"/>
      <c r="F121" s="27"/>
      <c r="G121" s="27"/>
      <c r="H121" s="27"/>
      <c r="I121" s="27"/>
      <c r="J121" s="27"/>
      <c r="K121" s="27"/>
      <c r="L121" s="27"/>
      <c r="M121" s="27"/>
    </row>
    <row r="122" spans="1:13">
      <c r="A122" s="27"/>
      <c r="B122" s="27"/>
      <c r="C122" s="27"/>
      <c r="D122" s="27"/>
      <c r="E122" s="27"/>
      <c r="F122" s="27"/>
      <c r="G122" s="27"/>
      <c r="H122" s="27"/>
      <c r="I122" s="27"/>
      <c r="J122" s="27"/>
      <c r="K122" s="27"/>
      <c r="L122" s="27"/>
      <c r="M122" s="27"/>
    </row>
    <row r="123" spans="1:13">
      <c r="A123" s="27"/>
      <c r="B123" s="27"/>
      <c r="C123" s="27"/>
      <c r="D123" s="27"/>
      <c r="E123" s="27"/>
      <c r="F123" s="27"/>
      <c r="G123" s="27"/>
      <c r="H123" s="27"/>
      <c r="I123" s="27"/>
      <c r="J123" s="27"/>
      <c r="K123" s="27"/>
      <c r="L123" s="27"/>
      <c r="M123" s="27"/>
    </row>
    <row r="124" spans="1:13">
      <c r="A124" s="27"/>
      <c r="B124" s="27"/>
      <c r="C124" s="27"/>
      <c r="D124" s="27"/>
      <c r="E124" s="27"/>
      <c r="F124" s="27"/>
      <c r="G124" s="27"/>
      <c r="H124" s="27"/>
      <c r="I124" s="27"/>
      <c r="J124" s="27"/>
      <c r="K124" s="27"/>
      <c r="L124" s="27"/>
      <c r="M124" s="27"/>
    </row>
    <row r="125" spans="1:13">
      <c r="A125" s="27"/>
      <c r="B125" s="27"/>
      <c r="C125" s="27"/>
      <c r="D125" s="27"/>
      <c r="E125" s="27"/>
      <c r="F125" s="27"/>
      <c r="G125" s="27"/>
      <c r="H125" s="27"/>
      <c r="I125" s="27"/>
      <c r="J125" s="27"/>
      <c r="K125" s="27"/>
      <c r="L125" s="27"/>
      <c r="M125" s="27"/>
    </row>
    <row r="126" spans="1:13">
      <c r="A126" s="27"/>
      <c r="B126" s="27"/>
      <c r="C126" s="27"/>
      <c r="D126" s="27"/>
      <c r="E126" s="27"/>
      <c r="F126" s="27"/>
      <c r="G126" s="27"/>
      <c r="H126" s="27"/>
      <c r="I126" s="27"/>
      <c r="J126" s="27"/>
      <c r="K126" s="27"/>
      <c r="L126" s="27"/>
      <c r="M126" s="27"/>
    </row>
    <row r="127" spans="1:13">
      <c r="A127" s="27"/>
      <c r="B127" s="27"/>
      <c r="C127" s="27"/>
      <c r="D127" s="27"/>
      <c r="E127" s="27"/>
      <c r="F127" s="27"/>
      <c r="G127" s="27"/>
      <c r="H127" s="27"/>
      <c r="I127" s="27"/>
      <c r="J127" s="27"/>
      <c r="K127" s="27"/>
      <c r="L127" s="27"/>
      <c r="M127" s="27"/>
    </row>
    <row r="128" spans="1:13">
      <c r="A128" s="27"/>
      <c r="B128" s="27"/>
      <c r="C128" s="27"/>
      <c r="D128" s="27"/>
      <c r="E128" s="27"/>
      <c r="F128" s="27"/>
      <c r="G128" s="27"/>
      <c r="H128" s="27"/>
      <c r="I128" s="27"/>
      <c r="J128" s="27"/>
      <c r="K128" s="27"/>
      <c r="L128" s="27"/>
      <c r="M128" s="27"/>
    </row>
    <row r="129" spans="1:13">
      <c r="A129" s="27"/>
      <c r="B129" s="27"/>
      <c r="C129" s="27"/>
      <c r="D129" s="27"/>
      <c r="E129" s="27"/>
      <c r="F129" s="27"/>
      <c r="G129" s="27"/>
      <c r="H129" s="27"/>
      <c r="I129" s="27"/>
      <c r="J129" s="27"/>
      <c r="K129" s="27"/>
      <c r="L129" s="27"/>
      <c r="M129" s="27"/>
    </row>
    <row r="130" spans="1:13">
      <c r="A130" s="27"/>
      <c r="B130" s="27"/>
      <c r="C130" s="27"/>
      <c r="D130" s="27"/>
      <c r="E130" s="27"/>
      <c r="F130" s="27"/>
      <c r="G130" s="27"/>
      <c r="H130" s="27"/>
      <c r="I130" s="27"/>
      <c r="J130" s="27"/>
      <c r="K130" s="27"/>
      <c r="L130" s="27"/>
      <c r="M130" s="27"/>
    </row>
    <row r="131" spans="1:13">
      <c r="A131" s="27"/>
      <c r="B131" s="27"/>
      <c r="C131" s="27"/>
      <c r="D131" s="27"/>
      <c r="E131" s="27"/>
      <c r="F131" s="27"/>
      <c r="G131" s="27"/>
      <c r="H131" s="27"/>
      <c r="I131" s="27"/>
      <c r="J131" s="27"/>
      <c r="K131" s="27"/>
      <c r="L131" s="27"/>
      <c r="M131" s="27"/>
    </row>
    <row r="132" spans="1:13">
      <c r="A132" s="27"/>
      <c r="B132" s="27"/>
      <c r="C132" s="27"/>
      <c r="D132" s="27"/>
      <c r="E132" s="27"/>
      <c r="F132" s="27"/>
      <c r="G132" s="27"/>
      <c r="H132" s="27"/>
      <c r="I132" s="27"/>
      <c r="J132" s="27"/>
      <c r="K132" s="27"/>
      <c r="L132" s="27"/>
      <c r="M132" s="27"/>
    </row>
    <row r="133" spans="1:13">
      <c r="A133" s="27"/>
      <c r="B133" s="27"/>
      <c r="C133" s="27"/>
      <c r="D133" s="27"/>
      <c r="E133" s="27"/>
      <c r="F133" s="27"/>
      <c r="G133" s="27"/>
      <c r="H133" s="27"/>
      <c r="I133" s="27"/>
      <c r="J133" s="27"/>
      <c r="K133" s="27"/>
      <c r="L133" s="27"/>
      <c r="M133" s="27"/>
    </row>
    <row r="134" spans="1:13">
      <c r="A134" s="27"/>
      <c r="B134" s="27"/>
      <c r="C134" s="27"/>
      <c r="D134" s="27"/>
      <c r="E134" s="27"/>
      <c r="F134" s="27"/>
      <c r="G134" s="27"/>
      <c r="H134" s="27"/>
      <c r="I134" s="27"/>
      <c r="J134" s="27"/>
      <c r="K134" s="27"/>
      <c r="L134" s="27"/>
      <c r="M134" s="27"/>
    </row>
    <row r="135" spans="1:13">
      <c r="A135" s="27"/>
      <c r="B135" s="27"/>
      <c r="C135" s="27"/>
      <c r="D135" s="27"/>
      <c r="E135" s="27"/>
      <c r="F135" s="27"/>
      <c r="G135" s="27"/>
      <c r="H135" s="27"/>
      <c r="I135" s="27"/>
      <c r="J135" s="27"/>
      <c r="K135" s="27"/>
      <c r="L135" s="27"/>
      <c r="M135" s="27"/>
    </row>
    <row r="136" spans="1:13">
      <c r="A136" s="27"/>
      <c r="B136" s="27"/>
      <c r="C136" s="27"/>
      <c r="D136" s="27"/>
      <c r="E136" s="27"/>
      <c r="F136" s="27"/>
      <c r="G136" s="27"/>
      <c r="H136" s="27"/>
      <c r="I136" s="27"/>
      <c r="J136" s="27"/>
      <c r="K136" s="27"/>
      <c r="L136" s="27"/>
      <c r="M136" s="27"/>
    </row>
    <row r="137" spans="1:13">
      <c r="A137" s="27"/>
      <c r="B137" s="27"/>
      <c r="C137" s="27"/>
      <c r="D137" s="27"/>
      <c r="E137" s="27"/>
      <c r="F137" s="27"/>
      <c r="G137" s="27"/>
      <c r="H137" s="27"/>
      <c r="I137" s="27"/>
      <c r="J137" s="27"/>
      <c r="K137" s="27"/>
      <c r="L137" s="27"/>
      <c r="M137" s="27"/>
    </row>
    <row r="138" spans="1:13">
      <c r="A138" s="27"/>
      <c r="B138" s="27"/>
      <c r="C138" s="27"/>
      <c r="D138" s="27"/>
      <c r="E138" s="27"/>
      <c r="F138" s="27"/>
      <c r="G138" s="27"/>
      <c r="H138" s="27"/>
      <c r="I138" s="27"/>
      <c r="J138" s="27"/>
      <c r="K138" s="27"/>
      <c r="L138" s="27"/>
      <c r="M138" s="27"/>
    </row>
    <row r="139" spans="1:13">
      <c r="A139" s="27"/>
      <c r="B139" s="27"/>
      <c r="C139" s="27"/>
      <c r="D139" s="27"/>
      <c r="E139" s="27"/>
      <c r="F139" s="27"/>
      <c r="G139" s="27"/>
      <c r="H139" s="27"/>
      <c r="I139" s="27"/>
      <c r="J139" s="27"/>
      <c r="K139" s="27"/>
      <c r="L139" s="27"/>
      <c r="M139" s="27"/>
    </row>
    <row r="140" spans="1:13">
      <c r="A140" s="27"/>
      <c r="B140" s="27"/>
      <c r="C140" s="27"/>
      <c r="D140" s="27"/>
      <c r="E140" s="27"/>
      <c r="F140" s="27"/>
      <c r="G140" s="27"/>
      <c r="H140" s="27"/>
      <c r="I140" s="27"/>
      <c r="J140" s="27"/>
      <c r="K140" s="27"/>
      <c r="L140" s="27"/>
      <c r="M140" s="27"/>
    </row>
    <row r="141" spans="1:13">
      <c r="A141" s="27"/>
      <c r="B141" s="27"/>
      <c r="C141" s="27"/>
      <c r="D141" s="27"/>
      <c r="E141" s="27"/>
      <c r="F141" s="27"/>
      <c r="G141" s="27"/>
      <c r="H141" s="27"/>
      <c r="I141" s="27"/>
      <c r="J141" s="27"/>
      <c r="K141" s="27"/>
      <c r="L141" s="27"/>
      <c r="M141" s="27"/>
    </row>
    <row r="142" spans="1:13">
      <c r="A142" s="27"/>
      <c r="B142" s="27"/>
      <c r="C142" s="27"/>
      <c r="D142" s="27"/>
      <c r="E142" s="27"/>
      <c r="F142" s="27"/>
      <c r="G142" s="27"/>
      <c r="H142" s="27"/>
      <c r="I142" s="27"/>
      <c r="J142" s="27"/>
      <c r="K142" s="27"/>
      <c r="L142" s="27"/>
      <c r="M142" s="27"/>
    </row>
    <row r="143" spans="1:13">
      <c r="A143" s="27"/>
      <c r="B143" s="27"/>
      <c r="C143" s="27"/>
      <c r="D143" s="27"/>
      <c r="E143" s="27"/>
      <c r="F143" s="27"/>
      <c r="G143" s="27"/>
      <c r="H143" s="27"/>
      <c r="I143" s="27"/>
      <c r="J143" s="27"/>
      <c r="K143" s="27"/>
      <c r="L143" s="27"/>
      <c r="M143" s="27"/>
    </row>
    <row r="144" spans="1:13">
      <c r="A144" s="27"/>
      <c r="B144" s="27"/>
      <c r="C144" s="27"/>
      <c r="D144" s="27"/>
      <c r="E144" s="27"/>
      <c r="F144" s="27"/>
      <c r="G144" s="27"/>
      <c r="H144" s="27"/>
      <c r="I144" s="27"/>
      <c r="J144" s="27"/>
      <c r="K144" s="27"/>
      <c r="L144" s="27"/>
      <c r="M144" s="27"/>
    </row>
    <row r="145" spans="1:13">
      <c r="A145" s="27"/>
      <c r="B145" s="27"/>
      <c r="C145" s="27"/>
      <c r="D145" s="27"/>
      <c r="E145" s="27"/>
      <c r="F145" s="27"/>
      <c r="G145" s="27"/>
      <c r="H145" s="27"/>
      <c r="I145" s="27"/>
      <c r="J145" s="27"/>
      <c r="K145" s="27"/>
      <c r="L145" s="27"/>
      <c r="M145" s="27"/>
    </row>
    <row r="146" spans="1:13">
      <c r="A146" s="27"/>
      <c r="B146" s="27"/>
      <c r="C146" s="27"/>
      <c r="D146" s="27"/>
      <c r="E146" s="27"/>
      <c r="F146" s="27"/>
      <c r="G146" s="27"/>
      <c r="H146" s="27"/>
      <c r="I146" s="27"/>
      <c r="J146" s="27"/>
      <c r="K146" s="27"/>
      <c r="L146" s="27"/>
      <c r="M146" s="27"/>
    </row>
    <row r="147" spans="1:13">
      <c r="A147" s="27"/>
      <c r="B147" s="27"/>
      <c r="C147" s="27"/>
      <c r="D147" s="27"/>
      <c r="E147" s="27"/>
      <c r="F147" s="27"/>
      <c r="G147" s="27"/>
      <c r="H147" s="27"/>
      <c r="I147" s="27"/>
      <c r="J147" s="27"/>
      <c r="K147" s="27"/>
      <c r="L147" s="27"/>
      <c r="M147" s="27"/>
    </row>
    <row r="148" spans="1:13">
      <c r="A148" s="27"/>
      <c r="B148" s="27"/>
      <c r="C148" s="27"/>
      <c r="D148" s="27"/>
      <c r="E148" s="27"/>
      <c r="F148" s="27"/>
      <c r="G148" s="27"/>
      <c r="H148" s="27"/>
      <c r="I148" s="27"/>
      <c r="J148" s="27"/>
      <c r="K148" s="27"/>
      <c r="L148" s="27"/>
      <c r="M148" s="27"/>
    </row>
    <row r="149" spans="1:13">
      <c r="A149" s="27"/>
      <c r="B149" s="27"/>
      <c r="C149" s="27"/>
      <c r="D149" s="27"/>
      <c r="E149" s="27"/>
      <c r="F149" s="27"/>
      <c r="G149" s="27"/>
      <c r="H149" s="27"/>
      <c r="I149" s="27"/>
      <c r="J149" s="27"/>
      <c r="K149" s="27"/>
      <c r="L149" s="27"/>
      <c r="M149" s="27"/>
    </row>
    <row r="150" spans="1:13">
      <c r="A150" s="27"/>
      <c r="B150" s="27"/>
      <c r="C150" s="27"/>
      <c r="D150" s="27"/>
      <c r="E150" s="27"/>
      <c r="F150" s="27"/>
      <c r="G150" s="27"/>
      <c r="H150" s="27"/>
      <c r="I150" s="27"/>
      <c r="J150" s="27"/>
      <c r="K150" s="27"/>
      <c r="L150" s="27"/>
      <c r="M150" s="27"/>
    </row>
    <row r="151" spans="1:13">
      <c r="A151" s="27"/>
      <c r="B151" s="27"/>
      <c r="C151" s="27"/>
      <c r="D151" s="27"/>
      <c r="E151" s="27"/>
      <c r="F151" s="27"/>
      <c r="G151" s="27"/>
      <c r="H151" s="27"/>
      <c r="I151" s="27"/>
      <c r="J151" s="27"/>
      <c r="K151" s="27"/>
      <c r="L151" s="27"/>
      <c r="M151" s="27"/>
    </row>
    <row r="152" spans="1:13">
      <c r="A152" s="27"/>
      <c r="B152" s="27"/>
      <c r="C152" s="27"/>
      <c r="D152" s="27"/>
      <c r="E152" s="27"/>
      <c r="F152" s="27"/>
      <c r="G152" s="27"/>
      <c r="H152" s="27"/>
      <c r="I152" s="27"/>
      <c r="J152" s="27"/>
      <c r="K152" s="27"/>
      <c r="L152" s="27"/>
      <c r="M152" s="27"/>
    </row>
    <row r="153" spans="1:13">
      <c r="A153" s="27"/>
      <c r="B153" s="27"/>
      <c r="C153" s="27"/>
      <c r="D153" s="27"/>
      <c r="E153" s="27"/>
      <c r="F153" s="27"/>
      <c r="G153" s="27"/>
      <c r="H153" s="27"/>
      <c r="I153" s="27"/>
      <c r="J153" s="27"/>
      <c r="K153" s="27"/>
      <c r="L153" s="27"/>
      <c r="M153" s="27"/>
    </row>
    <row r="154" spans="1:13">
      <c r="A154" s="27"/>
      <c r="B154" s="27"/>
      <c r="C154" s="27"/>
      <c r="D154" s="27"/>
      <c r="E154" s="27"/>
      <c r="F154" s="27"/>
      <c r="G154" s="27"/>
      <c r="H154" s="27"/>
      <c r="I154" s="27"/>
      <c r="J154" s="27"/>
      <c r="K154" s="27"/>
      <c r="L154" s="27"/>
      <c r="M154" s="27"/>
    </row>
    <row r="155" spans="1:13">
      <c r="A155" s="27"/>
      <c r="B155" s="27"/>
      <c r="C155" s="27"/>
      <c r="D155" s="27"/>
      <c r="E155" s="27"/>
      <c r="F155" s="27"/>
      <c r="G155" s="27"/>
      <c r="H155" s="27"/>
      <c r="I155" s="27"/>
      <c r="J155" s="27"/>
      <c r="K155" s="27"/>
      <c r="L155" s="27"/>
      <c r="M155" s="27"/>
    </row>
    <row r="156" spans="1:13">
      <c r="A156" s="27"/>
      <c r="B156" s="27"/>
      <c r="C156" s="27"/>
      <c r="D156" s="27"/>
      <c r="E156" s="27"/>
      <c r="F156" s="27"/>
      <c r="G156" s="27"/>
      <c r="H156" s="27"/>
      <c r="I156" s="27"/>
      <c r="J156" s="27"/>
      <c r="K156" s="27"/>
      <c r="L156" s="27"/>
      <c r="M156" s="27"/>
    </row>
    <row r="157" spans="1:13">
      <c r="A157" s="27"/>
      <c r="B157" s="27"/>
      <c r="C157" s="27"/>
      <c r="D157" s="27"/>
      <c r="E157" s="27"/>
      <c r="F157" s="27"/>
      <c r="G157" s="27"/>
      <c r="H157" s="27"/>
      <c r="I157" s="27"/>
      <c r="J157" s="27"/>
      <c r="K157" s="27"/>
      <c r="L157" s="27"/>
      <c r="M157" s="27"/>
    </row>
    <row r="158" spans="1:13">
      <c r="A158" s="27"/>
      <c r="B158" s="27"/>
      <c r="C158" s="27"/>
      <c r="D158" s="27"/>
      <c r="E158" s="27"/>
      <c r="F158" s="27"/>
      <c r="G158" s="27"/>
      <c r="H158" s="27"/>
      <c r="I158" s="27"/>
      <c r="J158" s="27"/>
      <c r="K158" s="27"/>
      <c r="L158" s="27"/>
      <c r="M158" s="27"/>
    </row>
    <row r="159" spans="1:13">
      <c r="A159" s="27"/>
      <c r="B159" s="27"/>
      <c r="C159" s="27"/>
      <c r="D159" s="27"/>
      <c r="E159" s="27"/>
      <c r="F159" s="27"/>
      <c r="G159" s="27"/>
      <c r="H159" s="27"/>
      <c r="I159" s="27"/>
      <c r="J159" s="27"/>
      <c r="K159" s="27"/>
      <c r="L159" s="27"/>
      <c r="M159" s="27"/>
    </row>
    <row r="160" spans="1:13">
      <c r="A160" s="27"/>
      <c r="B160" s="27"/>
      <c r="C160" s="27"/>
      <c r="D160" s="27"/>
      <c r="E160" s="27"/>
      <c r="F160" s="27"/>
      <c r="G160" s="27"/>
      <c r="H160" s="27"/>
      <c r="I160" s="27"/>
      <c r="J160" s="27"/>
      <c r="K160" s="27"/>
      <c r="L160" s="27"/>
      <c r="M160" s="27"/>
    </row>
    <row r="161" spans="1:13">
      <c r="A161" s="27"/>
      <c r="B161" s="27"/>
      <c r="C161" s="27"/>
      <c r="D161" s="27"/>
      <c r="E161" s="27"/>
      <c r="F161" s="27"/>
      <c r="G161" s="27"/>
      <c r="H161" s="27"/>
      <c r="I161" s="27"/>
      <c r="J161" s="27"/>
      <c r="K161" s="27"/>
      <c r="L161" s="27"/>
      <c r="M161" s="27"/>
    </row>
    <row r="162" spans="1:13">
      <c r="A162" s="27"/>
      <c r="B162" s="27"/>
      <c r="C162" s="27"/>
      <c r="D162" s="27"/>
      <c r="E162" s="27"/>
      <c r="F162" s="27"/>
      <c r="G162" s="27"/>
      <c r="H162" s="27"/>
      <c r="I162" s="27"/>
      <c r="J162" s="27"/>
      <c r="K162" s="27"/>
      <c r="L162" s="27"/>
      <c r="M162" s="27"/>
    </row>
    <row r="163" spans="1:13">
      <c r="A163" s="27"/>
      <c r="B163" s="27"/>
      <c r="C163" s="27"/>
      <c r="D163" s="27"/>
      <c r="E163" s="27"/>
      <c r="F163" s="27"/>
      <c r="G163" s="27"/>
      <c r="H163" s="27"/>
      <c r="I163" s="27"/>
      <c r="J163" s="27"/>
      <c r="K163" s="27"/>
      <c r="L163" s="27"/>
      <c r="M163" s="27"/>
    </row>
    <row r="164" spans="1:13">
      <c r="A164" s="27"/>
      <c r="B164" s="27"/>
      <c r="C164" s="27"/>
      <c r="D164" s="27"/>
      <c r="E164" s="27"/>
      <c r="F164" s="27"/>
      <c r="G164" s="27"/>
      <c r="H164" s="27"/>
      <c r="I164" s="27"/>
      <c r="J164" s="27"/>
      <c r="K164" s="27"/>
      <c r="L164" s="27"/>
      <c r="M164" s="27"/>
    </row>
    <row r="165" spans="1:13">
      <c r="A165" s="27"/>
      <c r="B165" s="27"/>
      <c r="C165" s="27"/>
      <c r="D165" s="27"/>
      <c r="E165" s="27"/>
      <c r="F165" s="27"/>
      <c r="G165" s="27"/>
      <c r="H165" s="27"/>
      <c r="I165" s="27"/>
      <c r="J165" s="27"/>
      <c r="K165" s="27"/>
      <c r="L165" s="27"/>
      <c r="M165" s="27"/>
    </row>
    <row r="166" spans="1:13">
      <c r="A166" s="27"/>
      <c r="B166" s="27"/>
      <c r="C166" s="27"/>
      <c r="D166" s="27"/>
      <c r="E166" s="27"/>
      <c r="F166" s="27"/>
      <c r="G166" s="27"/>
      <c r="H166" s="27"/>
      <c r="I166" s="27"/>
      <c r="J166" s="27"/>
      <c r="K166" s="27"/>
      <c r="L166" s="27"/>
      <c r="M166" s="27"/>
    </row>
    <row r="167" spans="1:13">
      <c r="A167" s="27"/>
      <c r="B167" s="27"/>
      <c r="C167" s="27"/>
      <c r="D167" s="27"/>
      <c r="E167" s="27"/>
      <c r="F167" s="27"/>
      <c r="G167" s="27"/>
      <c r="H167" s="27"/>
      <c r="I167" s="27"/>
      <c r="J167" s="27"/>
      <c r="K167" s="27"/>
      <c r="L167" s="27"/>
      <c r="M167" s="27"/>
    </row>
    <row r="168" spans="1:13">
      <c r="A168" s="27"/>
      <c r="B168" s="27"/>
      <c r="C168" s="27"/>
      <c r="D168" s="27"/>
      <c r="E168" s="27"/>
      <c r="F168" s="27"/>
      <c r="G168" s="27"/>
      <c r="H168" s="27"/>
      <c r="I168" s="27"/>
      <c r="J168" s="27"/>
      <c r="K168" s="27"/>
      <c r="L168" s="27"/>
      <c r="M168" s="27"/>
    </row>
    <row r="169" spans="1:13">
      <c r="A169" s="27"/>
      <c r="B169" s="27"/>
      <c r="C169" s="27"/>
      <c r="D169" s="27"/>
      <c r="E169" s="27"/>
      <c r="F169" s="27"/>
      <c r="G169" s="27"/>
      <c r="H169" s="27"/>
      <c r="I169" s="27"/>
      <c r="J169" s="27"/>
      <c r="K169" s="27"/>
      <c r="L169" s="27"/>
      <c r="M169" s="27"/>
    </row>
    <row r="170" spans="1:13">
      <c r="A170" s="27"/>
      <c r="B170" s="27"/>
      <c r="C170" s="27"/>
      <c r="D170" s="27"/>
      <c r="E170" s="27"/>
      <c r="F170" s="27"/>
      <c r="G170" s="27"/>
      <c r="H170" s="27"/>
      <c r="I170" s="27"/>
      <c r="J170" s="27"/>
      <c r="K170" s="27"/>
      <c r="L170" s="27"/>
      <c r="M170" s="27"/>
    </row>
    <row r="171" spans="1:13">
      <c r="A171" s="27"/>
      <c r="B171" s="27"/>
      <c r="C171" s="27"/>
      <c r="D171" s="27"/>
      <c r="E171" s="27"/>
      <c r="F171" s="27"/>
      <c r="G171" s="27"/>
      <c r="H171" s="27"/>
      <c r="I171" s="27"/>
      <c r="J171" s="27"/>
      <c r="K171" s="27"/>
      <c r="L171" s="27"/>
      <c r="M171" s="27"/>
    </row>
    <row r="172" spans="1:13">
      <c r="A172" s="27"/>
      <c r="B172" s="27"/>
      <c r="C172" s="27"/>
      <c r="D172" s="27"/>
      <c r="E172" s="27"/>
      <c r="F172" s="27"/>
      <c r="G172" s="27"/>
      <c r="H172" s="27"/>
      <c r="I172" s="27"/>
      <c r="J172" s="27"/>
      <c r="K172" s="27"/>
      <c r="L172" s="27"/>
      <c r="M172" s="27"/>
    </row>
    <row r="173" spans="1:13">
      <c r="A173" s="27"/>
      <c r="B173" s="27"/>
      <c r="C173" s="27"/>
      <c r="D173" s="27"/>
      <c r="E173" s="27"/>
      <c r="F173" s="27"/>
      <c r="G173" s="27"/>
      <c r="H173" s="27"/>
      <c r="I173" s="27"/>
      <c r="J173" s="27"/>
      <c r="K173" s="27"/>
      <c r="L173" s="27"/>
      <c r="M173" s="27"/>
    </row>
    <row r="174" spans="1:13">
      <c r="A174" s="27"/>
      <c r="B174" s="27"/>
      <c r="C174" s="27"/>
      <c r="D174" s="27"/>
      <c r="E174" s="27"/>
      <c r="F174" s="27"/>
      <c r="G174" s="27"/>
      <c r="H174" s="27"/>
      <c r="I174" s="27"/>
      <c r="J174" s="27"/>
      <c r="K174" s="27"/>
      <c r="L174" s="27"/>
      <c r="M174" s="27"/>
    </row>
    <row r="175" spans="1:13">
      <c r="A175" s="27"/>
      <c r="B175" s="27"/>
      <c r="C175" s="27"/>
      <c r="D175" s="27"/>
      <c r="E175" s="27"/>
      <c r="F175" s="27"/>
      <c r="G175" s="27"/>
      <c r="H175" s="27"/>
      <c r="I175" s="27"/>
      <c r="J175" s="27"/>
      <c r="K175" s="27"/>
      <c r="L175" s="27"/>
      <c r="M175" s="27"/>
    </row>
    <row r="176" spans="1:13">
      <c r="A176" s="27"/>
      <c r="B176" s="27"/>
      <c r="C176" s="27"/>
      <c r="D176" s="27"/>
      <c r="E176" s="27"/>
      <c r="F176" s="27"/>
      <c r="G176" s="27"/>
      <c r="H176" s="27"/>
      <c r="I176" s="27"/>
      <c r="J176" s="27"/>
      <c r="K176" s="27"/>
      <c r="L176" s="27"/>
      <c r="M176" s="27"/>
    </row>
    <row r="177" spans="1:13">
      <c r="A177" s="27"/>
      <c r="B177" s="27"/>
      <c r="C177" s="27"/>
      <c r="D177" s="27"/>
      <c r="E177" s="27"/>
      <c r="F177" s="27"/>
      <c r="G177" s="27"/>
      <c r="H177" s="27"/>
      <c r="I177" s="27"/>
      <c r="J177" s="27"/>
      <c r="K177" s="27"/>
      <c r="L177" s="27"/>
      <c r="M177" s="27"/>
    </row>
    <row r="178" spans="1:13">
      <c r="A178" s="27"/>
      <c r="B178" s="27"/>
      <c r="C178" s="27"/>
      <c r="D178" s="27"/>
      <c r="E178" s="27"/>
      <c r="F178" s="27"/>
      <c r="G178" s="27"/>
      <c r="H178" s="27"/>
      <c r="I178" s="27"/>
      <c r="J178" s="27"/>
      <c r="K178" s="27"/>
      <c r="L178" s="27"/>
      <c r="M178" s="27"/>
    </row>
    <row r="179" spans="1:13">
      <c r="A179" s="27"/>
      <c r="B179" s="27"/>
      <c r="C179" s="27"/>
      <c r="D179" s="27"/>
      <c r="E179" s="27"/>
      <c r="F179" s="27"/>
      <c r="G179" s="27"/>
      <c r="H179" s="27"/>
      <c r="I179" s="27"/>
      <c r="J179" s="27"/>
      <c r="K179" s="27"/>
      <c r="L179" s="27"/>
      <c r="M179" s="27"/>
    </row>
    <row r="180" spans="1:13">
      <c r="A180" s="27"/>
      <c r="B180" s="27"/>
      <c r="C180" s="27"/>
      <c r="D180" s="27"/>
      <c r="E180" s="27"/>
      <c r="F180" s="27"/>
      <c r="G180" s="27"/>
      <c r="H180" s="27"/>
      <c r="I180" s="27"/>
      <c r="J180" s="27"/>
      <c r="K180" s="27"/>
      <c r="L180" s="27"/>
      <c r="M180" s="27"/>
    </row>
    <row r="181" spans="1:13">
      <c r="A181" s="27"/>
      <c r="B181" s="27"/>
      <c r="C181" s="27"/>
      <c r="D181" s="27"/>
      <c r="E181" s="27"/>
      <c r="F181" s="27"/>
      <c r="G181" s="27"/>
      <c r="H181" s="27"/>
      <c r="I181" s="27"/>
      <c r="J181" s="27"/>
      <c r="K181" s="27"/>
      <c r="L181" s="27"/>
      <c r="M181" s="27"/>
    </row>
    <row r="182" spans="1:13">
      <c r="A182" s="27"/>
      <c r="B182" s="27"/>
      <c r="C182" s="27"/>
      <c r="D182" s="27"/>
      <c r="E182" s="27"/>
      <c r="F182" s="27"/>
      <c r="G182" s="27"/>
      <c r="H182" s="27"/>
      <c r="I182" s="27"/>
      <c r="J182" s="27"/>
      <c r="K182" s="27"/>
      <c r="L182" s="27"/>
      <c r="M182" s="27"/>
    </row>
    <row r="183" spans="1:13">
      <c r="A183" s="27"/>
      <c r="B183" s="27"/>
      <c r="C183" s="27"/>
      <c r="D183" s="27"/>
      <c r="E183" s="27"/>
      <c r="F183" s="27"/>
      <c r="G183" s="27"/>
      <c r="H183" s="27"/>
      <c r="I183" s="27"/>
      <c r="J183" s="27"/>
      <c r="K183" s="27"/>
      <c r="L183" s="27"/>
      <c r="M183" s="27"/>
    </row>
    <row r="184" spans="1:13">
      <c r="A184" s="27"/>
      <c r="B184" s="27"/>
      <c r="C184" s="27"/>
      <c r="D184" s="27"/>
      <c r="E184" s="27"/>
      <c r="F184" s="27"/>
      <c r="G184" s="27"/>
      <c r="H184" s="27"/>
      <c r="I184" s="27"/>
      <c r="J184" s="27"/>
      <c r="K184" s="27"/>
      <c r="L184" s="27"/>
      <c r="M184" s="27"/>
    </row>
    <row r="185" spans="1:13">
      <c r="A185" s="27"/>
      <c r="B185" s="27"/>
      <c r="C185" s="27"/>
      <c r="D185" s="27"/>
      <c r="E185" s="27"/>
      <c r="F185" s="27"/>
      <c r="G185" s="27"/>
      <c r="H185" s="27"/>
      <c r="I185" s="27"/>
      <c r="J185" s="27"/>
      <c r="K185" s="27"/>
      <c r="L185" s="27"/>
      <c r="M185" s="27"/>
    </row>
    <row r="186" spans="1:13">
      <c r="A186" s="27"/>
      <c r="B186" s="27"/>
      <c r="C186" s="27"/>
      <c r="D186" s="27"/>
      <c r="E186" s="27"/>
      <c r="F186" s="27"/>
      <c r="G186" s="27"/>
      <c r="H186" s="27"/>
      <c r="I186" s="27"/>
      <c r="J186" s="27"/>
      <c r="K186" s="27"/>
      <c r="L186" s="27"/>
      <c r="M186" s="27"/>
    </row>
    <row r="187" spans="1:13">
      <c r="A187" s="27"/>
      <c r="B187" s="27"/>
      <c r="C187" s="27"/>
      <c r="D187" s="27"/>
      <c r="E187" s="27"/>
      <c r="F187" s="27"/>
      <c r="G187" s="27"/>
      <c r="H187" s="27"/>
      <c r="I187" s="27"/>
      <c r="J187" s="27"/>
      <c r="K187" s="27"/>
      <c r="L187" s="27"/>
      <c r="M187" s="27"/>
    </row>
    <row r="188" spans="1:13">
      <c r="A188" s="27"/>
      <c r="B188" s="27"/>
      <c r="C188" s="27"/>
      <c r="D188" s="27"/>
      <c r="E188" s="27"/>
      <c r="F188" s="27"/>
      <c r="G188" s="27"/>
      <c r="H188" s="27"/>
      <c r="I188" s="27"/>
      <c r="J188" s="27"/>
      <c r="K188" s="27"/>
      <c r="L188" s="27"/>
      <c r="M188" s="27"/>
    </row>
    <row r="189" spans="1:13">
      <c r="A189" s="27"/>
      <c r="B189" s="27"/>
      <c r="C189" s="27"/>
      <c r="D189" s="27"/>
      <c r="E189" s="27"/>
      <c r="F189" s="27"/>
      <c r="G189" s="27"/>
      <c r="H189" s="27"/>
      <c r="I189" s="27"/>
      <c r="J189" s="27"/>
      <c r="K189" s="27"/>
      <c r="L189" s="27"/>
      <c r="M189" s="27"/>
    </row>
    <row r="190" spans="1:13">
      <c r="A190" s="27"/>
      <c r="B190" s="27"/>
      <c r="C190" s="27"/>
      <c r="D190" s="27"/>
      <c r="E190" s="27"/>
      <c r="F190" s="27"/>
      <c r="G190" s="27"/>
      <c r="H190" s="27"/>
      <c r="I190" s="27"/>
      <c r="J190" s="27"/>
      <c r="K190" s="27"/>
      <c r="L190" s="27"/>
      <c r="M190" s="27"/>
    </row>
    <row r="191" spans="1:13">
      <c r="A191" s="27"/>
      <c r="B191" s="27"/>
      <c r="C191" s="27"/>
      <c r="D191" s="27"/>
      <c r="E191" s="27"/>
      <c r="F191" s="27"/>
      <c r="G191" s="27"/>
      <c r="H191" s="27"/>
      <c r="I191" s="27"/>
      <c r="J191" s="27"/>
      <c r="K191" s="27"/>
      <c r="L191" s="27"/>
      <c r="M191" s="27"/>
    </row>
    <row r="192" spans="1:13">
      <c r="A192" s="27"/>
      <c r="B192" s="27"/>
      <c r="C192" s="27"/>
      <c r="D192" s="27"/>
      <c r="E192" s="27"/>
      <c r="F192" s="27"/>
      <c r="G192" s="27"/>
      <c r="H192" s="27"/>
      <c r="I192" s="27"/>
      <c r="J192" s="27"/>
      <c r="K192" s="27"/>
      <c r="L192" s="27"/>
      <c r="M192" s="27"/>
    </row>
    <row r="193" spans="1:13">
      <c r="A193" s="27"/>
      <c r="B193" s="27"/>
      <c r="C193" s="27"/>
      <c r="D193" s="27"/>
      <c r="E193" s="27"/>
      <c r="F193" s="27"/>
      <c r="G193" s="27"/>
      <c r="H193" s="27"/>
      <c r="I193" s="27"/>
      <c r="J193" s="27"/>
      <c r="K193" s="27"/>
      <c r="L193" s="27"/>
      <c r="M193" s="27"/>
    </row>
    <row r="194" spans="1:13">
      <c r="A194" s="27"/>
      <c r="B194" s="27"/>
      <c r="C194" s="27"/>
      <c r="D194" s="27"/>
      <c r="E194" s="27"/>
      <c r="F194" s="27"/>
      <c r="G194" s="27"/>
      <c r="H194" s="27"/>
      <c r="I194" s="27"/>
      <c r="J194" s="27"/>
      <c r="K194" s="27"/>
      <c r="L194" s="27"/>
      <c r="M194" s="27"/>
    </row>
    <row r="195" spans="1:13">
      <c r="A195" s="27"/>
      <c r="B195" s="27"/>
      <c r="C195" s="27"/>
      <c r="D195" s="27"/>
      <c r="E195" s="27"/>
      <c r="F195" s="27"/>
      <c r="G195" s="27"/>
      <c r="H195" s="27"/>
      <c r="I195" s="27"/>
      <c r="J195" s="27"/>
      <c r="K195" s="27"/>
      <c r="L195" s="27"/>
      <c r="M195" s="27"/>
    </row>
    <row r="196" spans="1:13">
      <c r="A196" s="27"/>
      <c r="B196" s="27"/>
      <c r="C196" s="27"/>
      <c r="D196" s="27"/>
      <c r="E196" s="27"/>
      <c r="F196" s="27"/>
      <c r="G196" s="27"/>
      <c r="H196" s="27"/>
      <c r="I196" s="27"/>
      <c r="J196" s="27"/>
      <c r="K196" s="27"/>
      <c r="L196" s="27"/>
      <c r="M196" s="27"/>
    </row>
    <row r="197" spans="1:13">
      <c r="A197" s="27"/>
      <c r="B197" s="27"/>
      <c r="C197" s="27"/>
      <c r="D197" s="27"/>
      <c r="E197" s="27"/>
      <c r="F197" s="27"/>
      <c r="G197" s="27"/>
      <c r="H197" s="27"/>
      <c r="I197" s="27"/>
      <c r="J197" s="27"/>
      <c r="K197" s="27"/>
      <c r="L197" s="27"/>
      <c r="M197" s="27"/>
    </row>
    <row r="198" spans="1:13">
      <c r="A198" s="27"/>
      <c r="B198" s="27"/>
      <c r="C198" s="27"/>
      <c r="D198" s="27"/>
      <c r="E198" s="27"/>
      <c r="F198" s="27"/>
      <c r="G198" s="27"/>
      <c r="H198" s="27"/>
      <c r="I198" s="27"/>
      <c r="J198" s="27"/>
      <c r="K198" s="27"/>
      <c r="L198" s="27"/>
      <c r="M198" s="27"/>
    </row>
    <row r="199" spans="1:13">
      <c r="A199" s="27"/>
      <c r="B199" s="27"/>
      <c r="C199" s="27"/>
      <c r="D199" s="27"/>
      <c r="E199" s="27"/>
      <c r="F199" s="27"/>
      <c r="G199" s="27"/>
      <c r="H199" s="27"/>
      <c r="I199" s="27"/>
      <c r="J199" s="27"/>
      <c r="K199" s="27"/>
      <c r="L199" s="27"/>
      <c r="M199" s="27"/>
    </row>
    <row r="200" spans="1:13">
      <c r="A200" s="27"/>
      <c r="B200" s="27"/>
      <c r="C200" s="27"/>
      <c r="D200" s="27"/>
      <c r="E200" s="27"/>
      <c r="F200" s="27"/>
      <c r="G200" s="27"/>
      <c r="H200" s="27"/>
      <c r="I200" s="27"/>
      <c r="J200" s="27"/>
      <c r="K200" s="27"/>
      <c r="L200" s="27"/>
      <c r="M200" s="27"/>
    </row>
    <row r="201" spans="1:13">
      <c r="A201" s="27"/>
      <c r="B201" s="27"/>
      <c r="C201" s="27"/>
      <c r="D201" s="27"/>
      <c r="E201" s="27"/>
      <c r="F201" s="27"/>
      <c r="G201" s="27"/>
      <c r="H201" s="27"/>
      <c r="I201" s="27"/>
      <c r="J201" s="27"/>
      <c r="K201" s="27"/>
      <c r="L201" s="27"/>
      <c r="M201" s="27"/>
    </row>
    <row r="202" spans="1:13">
      <c r="A202" s="27"/>
      <c r="B202" s="27"/>
      <c r="C202" s="27"/>
      <c r="D202" s="27"/>
      <c r="E202" s="27"/>
      <c r="F202" s="27"/>
      <c r="G202" s="27"/>
      <c r="H202" s="27"/>
      <c r="I202" s="27"/>
      <c r="J202" s="27"/>
      <c r="K202" s="27"/>
      <c r="L202" s="27"/>
      <c r="M202" s="27"/>
    </row>
    <row r="203" spans="1:13">
      <c r="A203" s="27"/>
      <c r="B203" s="27"/>
      <c r="C203" s="27"/>
      <c r="D203" s="27"/>
      <c r="E203" s="27"/>
      <c r="F203" s="27"/>
      <c r="G203" s="27"/>
      <c r="H203" s="27"/>
      <c r="I203" s="27"/>
      <c r="J203" s="27"/>
      <c r="K203" s="27"/>
      <c r="L203" s="27"/>
      <c r="M203" s="27"/>
    </row>
    <row r="204" spans="1:13">
      <c r="A204" s="27"/>
      <c r="B204" s="27"/>
      <c r="C204" s="27"/>
      <c r="D204" s="27"/>
      <c r="E204" s="27"/>
      <c r="F204" s="27"/>
      <c r="G204" s="27"/>
      <c r="H204" s="27"/>
      <c r="I204" s="27"/>
      <c r="J204" s="27"/>
      <c r="K204" s="27"/>
      <c r="L204" s="27"/>
      <c r="M204" s="27"/>
    </row>
    <row r="205" spans="1:13">
      <c r="A205" s="27"/>
      <c r="B205" s="27"/>
      <c r="C205" s="27"/>
      <c r="D205" s="27"/>
      <c r="E205" s="27"/>
      <c r="F205" s="27"/>
      <c r="G205" s="27"/>
      <c r="H205" s="27"/>
      <c r="I205" s="27"/>
      <c r="J205" s="27"/>
      <c r="K205" s="27"/>
      <c r="L205" s="27"/>
      <c r="M205" s="27"/>
    </row>
    <row r="206" spans="1:13">
      <c r="A206" s="27"/>
      <c r="B206" s="27"/>
      <c r="C206" s="27"/>
      <c r="D206" s="27"/>
      <c r="E206" s="27"/>
      <c r="F206" s="27"/>
      <c r="G206" s="27"/>
      <c r="H206" s="27"/>
      <c r="I206" s="27"/>
      <c r="J206" s="27"/>
      <c r="K206" s="27"/>
      <c r="L206" s="27"/>
      <c r="M206" s="27"/>
    </row>
    <row r="207" spans="1:13">
      <c r="A207" s="27"/>
      <c r="B207" s="27"/>
      <c r="C207" s="27"/>
      <c r="D207" s="27"/>
      <c r="E207" s="27"/>
      <c r="F207" s="27"/>
      <c r="G207" s="27"/>
      <c r="H207" s="27"/>
      <c r="I207" s="27"/>
      <c r="J207" s="27"/>
      <c r="K207" s="27"/>
      <c r="L207" s="27"/>
      <c r="M207" s="27"/>
    </row>
    <row r="208" spans="1:13">
      <c r="A208" s="27"/>
      <c r="B208" s="27"/>
      <c r="C208" s="27"/>
      <c r="D208" s="27"/>
      <c r="E208" s="27"/>
      <c r="F208" s="27"/>
      <c r="G208" s="27"/>
      <c r="H208" s="27"/>
      <c r="I208" s="27"/>
      <c r="J208" s="27"/>
      <c r="K208" s="27"/>
      <c r="L208" s="27"/>
      <c r="M208" s="27"/>
    </row>
    <row r="209" spans="1:13">
      <c r="A209" s="27"/>
      <c r="B209" s="27"/>
      <c r="C209" s="27"/>
      <c r="D209" s="27"/>
      <c r="E209" s="27"/>
      <c r="F209" s="27"/>
      <c r="G209" s="27"/>
      <c r="H209" s="27"/>
      <c r="I209" s="27"/>
      <c r="J209" s="27"/>
      <c r="K209" s="27"/>
      <c r="L209" s="27"/>
      <c r="M209" s="27"/>
    </row>
    <row r="210" spans="1:13">
      <c r="A210" s="27"/>
      <c r="B210" s="27"/>
      <c r="C210" s="27"/>
      <c r="D210" s="27"/>
      <c r="E210" s="27"/>
      <c r="F210" s="27"/>
      <c r="G210" s="27"/>
      <c r="H210" s="27"/>
      <c r="I210" s="27"/>
      <c r="J210" s="27"/>
      <c r="K210" s="27"/>
      <c r="L210" s="27"/>
      <c r="M210" s="27"/>
    </row>
    <row r="211" spans="1:13">
      <c r="A211" s="27"/>
      <c r="B211" s="27"/>
      <c r="C211" s="27"/>
      <c r="D211" s="27"/>
      <c r="E211" s="27"/>
      <c r="F211" s="27"/>
      <c r="G211" s="27"/>
      <c r="H211" s="27"/>
      <c r="I211" s="27"/>
      <c r="J211" s="27"/>
      <c r="K211" s="27"/>
      <c r="L211" s="27"/>
      <c r="M211" s="27"/>
    </row>
    <row r="212" spans="1:13">
      <c r="A212" s="27"/>
      <c r="B212" s="27"/>
      <c r="C212" s="27"/>
      <c r="D212" s="27"/>
      <c r="E212" s="27"/>
      <c r="F212" s="27"/>
      <c r="G212" s="27"/>
      <c r="H212" s="27"/>
      <c r="I212" s="27"/>
      <c r="J212" s="27"/>
      <c r="K212" s="27"/>
      <c r="L212" s="27"/>
      <c r="M212" s="27"/>
    </row>
    <row r="213" spans="1:13">
      <c r="A213" s="27"/>
      <c r="B213" s="27"/>
      <c r="C213" s="27"/>
      <c r="D213" s="27"/>
      <c r="E213" s="27"/>
      <c r="F213" s="27"/>
      <c r="G213" s="27"/>
      <c r="H213" s="27"/>
      <c r="I213" s="27"/>
      <c r="J213" s="27"/>
      <c r="K213" s="27"/>
      <c r="L213" s="27"/>
      <c r="M213" s="27"/>
    </row>
    <row r="214" spans="1:13">
      <c r="A214" s="27"/>
      <c r="B214" s="27"/>
      <c r="C214" s="27"/>
      <c r="D214" s="27"/>
      <c r="E214" s="27"/>
      <c r="F214" s="27"/>
      <c r="G214" s="27"/>
      <c r="H214" s="27"/>
      <c r="I214" s="27"/>
      <c r="J214" s="27"/>
      <c r="K214" s="27"/>
      <c r="L214" s="27"/>
      <c r="M214" s="27"/>
    </row>
    <row r="215" spans="1:13">
      <c r="A215" s="27"/>
      <c r="B215" s="27"/>
      <c r="C215" s="27"/>
      <c r="D215" s="27"/>
      <c r="E215" s="27"/>
      <c r="F215" s="27"/>
      <c r="G215" s="27"/>
      <c r="H215" s="27"/>
      <c r="I215" s="27"/>
      <c r="J215" s="27"/>
      <c r="K215" s="27"/>
      <c r="L215" s="27"/>
      <c r="M215" s="27"/>
    </row>
    <row r="216" spans="1:13">
      <c r="A216" s="27"/>
      <c r="B216" s="27"/>
      <c r="C216" s="27"/>
      <c r="D216" s="27"/>
      <c r="E216" s="27"/>
      <c r="F216" s="27"/>
      <c r="G216" s="27"/>
      <c r="H216" s="27"/>
      <c r="I216" s="27"/>
      <c r="J216" s="27"/>
      <c r="K216" s="27"/>
      <c r="L216" s="27"/>
      <c r="M216" s="27"/>
    </row>
    <row r="217" spans="1:13">
      <c r="A217" s="27"/>
      <c r="B217" s="27"/>
      <c r="C217" s="27"/>
      <c r="D217" s="27"/>
      <c r="E217" s="27"/>
      <c r="F217" s="27"/>
      <c r="G217" s="27"/>
      <c r="H217" s="27"/>
      <c r="I217" s="27"/>
      <c r="J217" s="27"/>
      <c r="K217" s="27"/>
      <c r="L217" s="27"/>
      <c r="M217" s="27"/>
    </row>
    <row r="218" spans="1:13">
      <c r="A218" s="27"/>
      <c r="B218" s="27"/>
      <c r="C218" s="27"/>
      <c r="D218" s="27"/>
      <c r="E218" s="27"/>
      <c r="F218" s="27"/>
      <c r="G218" s="27"/>
      <c r="H218" s="27"/>
      <c r="I218" s="27"/>
      <c r="J218" s="27"/>
      <c r="K218" s="27"/>
      <c r="L218" s="27"/>
      <c r="M218" s="27"/>
    </row>
    <row r="219" spans="1:13">
      <c r="A219" s="27"/>
      <c r="B219" s="27"/>
      <c r="C219" s="27"/>
      <c r="D219" s="27"/>
      <c r="E219" s="27"/>
      <c r="F219" s="27"/>
      <c r="G219" s="27"/>
      <c r="H219" s="27"/>
      <c r="I219" s="27"/>
      <c r="J219" s="27"/>
      <c r="K219" s="27"/>
      <c r="L219" s="27"/>
      <c r="M219" s="27"/>
    </row>
    <row r="220" spans="1:13">
      <c r="A220" s="27"/>
      <c r="B220" s="27"/>
      <c r="C220" s="27"/>
      <c r="D220" s="27"/>
      <c r="E220" s="27"/>
      <c r="F220" s="27"/>
      <c r="G220" s="27"/>
      <c r="H220" s="27"/>
      <c r="I220" s="27"/>
      <c r="J220" s="27"/>
      <c r="K220" s="27"/>
      <c r="L220" s="27"/>
      <c r="M220" s="27"/>
    </row>
    <row r="221" spans="1:13">
      <c r="A221" s="27"/>
      <c r="B221" s="27"/>
      <c r="C221" s="27"/>
      <c r="D221" s="27"/>
      <c r="E221" s="27"/>
      <c r="F221" s="27"/>
      <c r="G221" s="27"/>
      <c r="H221" s="27"/>
      <c r="I221" s="27"/>
      <c r="J221" s="27"/>
      <c r="K221" s="27"/>
      <c r="L221" s="27"/>
      <c r="M221" s="27"/>
    </row>
    <row r="222" spans="1:13">
      <c r="A222" s="27"/>
      <c r="B222" s="27"/>
      <c r="C222" s="27"/>
      <c r="D222" s="27"/>
      <c r="E222" s="27"/>
      <c r="F222" s="27"/>
      <c r="G222" s="27"/>
      <c r="H222" s="27"/>
      <c r="I222" s="27"/>
      <c r="J222" s="27"/>
      <c r="K222" s="27"/>
      <c r="L222" s="27"/>
      <c r="M222" s="27"/>
    </row>
    <row r="223" spans="1:13">
      <c r="A223" s="27"/>
      <c r="B223" s="27"/>
      <c r="C223" s="27"/>
      <c r="D223" s="27"/>
      <c r="E223" s="27"/>
      <c r="F223" s="27"/>
      <c r="G223" s="27"/>
      <c r="H223" s="27"/>
      <c r="I223" s="27"/>
      <c r="J223" s="27"/>
      <c r="K223" s="27"/>
      <c r="L223" s="27"/>
      <c r="M223" s="27"/>
    </row>
    <row r="224" spans="1:13">
      <c r="A224" s="27"/>
      <c r="B224" s="27"/>
      <c r="C224" s="27"/>
      <c r="D224" s="27"/>
      <c r="E224" s="27"/>
      <c r="F224" s="27"/>
      <c r="G224" s="27"/>
      <c r="H224" s="27"/>
      <c r="I224" s="27"/>
      <c r="J224" s="27"/>
      <c r="K224" s="27"/>
      <c r="L224" s="27"/>
      <c r="M224" s="27"/>
    </row>
    <row r="225" spans="1:13">
      <c r="A225" s="27"/>
      <c r="B225" s="27"/>
      <c r="C225" s="27"/>
      <c r="D225" s="27"/>
      <c r="E225" s="27"/>
      <c r="F225" s="27"/>
      <c r="G225" s="27"/>
      <c r="H225" s="27"/>
      <c r="I225" s="27"/>
      <c r="J225" s="27"/>
      <c r="K225" s="27"/>
      <c r="L225" s="27"/>
      <c r="M225" s="27"/>
    </row>
    <row r="226" spans="1:13">
      <c r="A226" s="27"/>
      <c r="B226" s="27"/>
      <c r="C226" s="27"/>
      <c r="D226" s="27"/>
      <c r="E226" s="27"/>
      <c r="F226" s="27"/>
      <c r="G226" s="27"/>
      <c r="H226" s="27"/>
      <c r="I226" s="27"/>
      <c r="J226" s="27"/>
      <c r="K226" s="27"/>
      <c r="L226" s="27"/>
      <c r="M226" s="27"/>
    </row>
    <row r="227" spans="1:13">
      <c r="A227" s="27"/>
      <c r="B227" s="27"/>
      <c r="C227" s="27"/>
      <c r="D227" s="27"/>
      <c r="E227" s="27"/>
      <c r="F227" s="27"/>
      <c r="G227" s="27"/>
      <c r="H227" s="27"/>
      <c r="I227" s="27"/>
      <c r="J227" s="27"/>
      <c r="K227" s="27"/>
      <c r="L227" s="27"/>
      <c r="M227" s="27"/>
    </row>
    <row r="228" spans="1:13">
      <c r="A228" s="27"/>
      <c r="B228" s="27"/>
      <c r="C228" s="27"/>
      <c r="D228" s="27"/>
      <c r="E228" s="27"/>
      <c r="F228" s="27"/>
      <c r="G228" s="27"/>
      <c r="H228" s="27"/>
      <c r="I228" s="27"/>
      <c r="J228" s="27"/>
      <c r="K228" s="27"/>
      <c r="L228" s="27"/>
      <c r="M228" s="27"/>
    </row>
    <row r="229" spans="1:13">
      <c r="A229" s="27"/>
      <c r="B229" s="27"/>
      <c r="C229" s="27"/>
      <c r="D229" s="27"/>
      <c r="E229" s="27"/>
      <c r="F229" s="27"/>
      <c r="G229" s="27"/>
      <c r="H229" s="27"/>
      <c r="I229" s="27"/>
      <c r="J229" s="27"/>
      <c r="K229" s="27"/>
      <c r="L229" s="27"/>
      <c r="M229" s="27"/>
    </row>
    <row r="230" spans="1:13">
      <c r="A230" s="27"/>
      <c r="B230" s="27"/>
      <c r="C230" s="27"/>
      <c r="D230" s="27"/>
      <c r="E230" s="27"/>
      <c r="F230" s="27"/>
      <c r="G230" s="27"/>
      <c r="H230" s="27"/>
      <c r="I230" s="27"/>
      <c r="J230" s="27"/>
      <c r="K230" s="27"/>
      <c r="L230" s="27"/>
      <c r="M230" s="27"/>
    </row>
    <row r="231" spans="1:13">
      <c r="A231" s="27"/>
      <c r="B231" s="27"/>
      <c r="C231" s="27"/>
      <c r="D231" s="27"/>
      <c r="E231" s="27"/>
      <c r="F231" s="27"/>
      <c r="G231" s="27"/>
      <c r="H231" s="27"/>
      <c r="I231" s="27"/>
      <c r="J231" s="27"/>
      <c r="K231" s="27"/>
      <c r="L231" s="27"/>
      <c r="M231" s="27"/>
    </row>
    <row r="232" spans="1:13">
      <c r="A232" s="27"/>
      <c r="B232" s="27"/>
      <c r="C232" s="27"/>
      <c r="D232" s="27"/>
      <c r="E232" s="27"/>
      <c r="F232" s="27"/>
      <c r="G232" s="27"/>
      <c r="H232" s="27"/>
      <c r="I232" s="27"/>
      <c r="J232" s="27"/>
      <c r="K232" s="27"/>
      <c r="L232" s="27"/>
      <c r="M232" s="27"/>
    </row>
    <row r="233" spans="1:13">
      <c r="A233" s="27"/>
      <c r="B233" s="27"/>
      <c r="C233" s="27"/>
      <c r="D233" s="27"/>
      <c r="E233" s="27"/>
      <c r="F233" s="27"/>
      <c r="G233" s="27"/>
      <c r="H233" s="27"/>
      <c r="I233" s="27"/>
      <c r="J233" s="27"/>
      <c r="K233" s="27"/>
      <c r="L233" s="27"/>
      <c r="M233" s="27"/>
    </row>
    <row r="234" spans="1:13">
      <c r="A234" s="27"/>
      <c r="B234" s="27"/>
      <c r="C234" s="27"/>
      <c r="D234" s="27"/>
      <c r="E234" s="27"/>
      <c r="F234" s="27"/>
      <c r="G234" s="27"/>
      <c r="H234" s="27"/>
      <c r="I234" s="27"/>
      <c r="J234" s="27"/>
      <c r="K234" s="27"/>
      <c r="L234" s="27"/>
      <c r="M234" s="27"/>
    </row>
    <row r="235" spans="1:13">
      <c r="A235" s="27"/>
      <c r="B235" s="27"/>
      <c r="C235" s="27"/>
      <c r="D235" s="27"/>
      <c r="E235" s="27"/>
      <c r="F235" s="27"/>
      <c r="G235" s="27"/>
      <c r="H235" s="27"/>
      <c r="I235" s="27"/>
      <c r="J235" s="27"/>
      <c r="K235" s="27"/>
      <c r="L235" s="27"/>
      <c r="M235" s="27"/>
    </row>
    <row r="236" spans="1:13">
      <c r="A236" s="27"/>
      <c r="B236" s="27"/>
      <c r="C236" s="27"/>
      <c r="D236" s="27"/>
      <c r="E236" s="27"/>
      <c r="F236" s="27"/>
      <c r="G236" s="27"/>
      <c r="H236" s="27"/>
      <c r="I236" s="27"/>
      <c r="J236" s="27"/>
      <c r="K236" s="27"/>
      <c r="L236" s="27"/>
      <c r="M236" s="27"/>
    </row>
    <row r="237" spans="1:13">
      <c r="A237" s="27"/>
      <c r="B237" s="27"/>
      <c r="C237" s="27"/>
      <c r="D237" s="27"/>
      <c r="E237" s="27"/>
      <c r="F237" s="27"/>
      <c r="G237" s="27"/>
      <c r="H237" s="27"/>
      <c r="I237" s="27"/>
      <c r="J237" s="27"/>
      <c r="K237" s="27"/>
      <c r="L237" s="27"/>
      <c r="M237" s="27"/>
    </row>
    <row r="238" spans="1:13">
      <c r="A238" s="27"/>
      <c r="B238" s="27"/>
      <c r="C238" s="27"/>
      <c r="D238" s="27"/>
      <c r="E238" s="27"/>
      <c r="F238" s="27"/>
      <c r="G238" s="27"/>
      <c r="H238" s="27"/>
      <c r="I238" s="27"/>
      <c r="J238" s="27"/>
      <c r="K238" s="27"/>
      <c r="L238" s="27"/>
      <c r="M238" s="27"/>
    </row>
    <row r="239" spans="1:13">
      <c r="A239" s="27"/>
      <c r="B239" s="27"/>
      <c r="C239" s="27"/>
      <c r="D239" s="27"/>
      <c r="E239" s="27"/>
      <c r="F239" s="27"/>
      <c r="G239" s="27"/>
      <c r="H239" s="27"/>
      <c r="I239" s="27"/>
      <c r="J239" s="27"/>
      <c r="K239" s="27"/>
      <c r="L239" s="27"/>
      <c r="M239" s="27"/>
    </row>
    <row r="240" spans="1:13">
      <c r="A240" s="27"/>
      <c r="B240" s="27"/>
      <c r="C240" s="27"/>
      <c r="D240" s="27"/>
      <c r="E240" s="27"/>
      <c r="F240" s="27"/>
      <c r="G240" s="27"/>
      <c r="H240" s="27"/>
      <c r="I240" s="27"/>
      <c r="J240" s="27"/>
      <c r="K240" s="27"/>
      <c r="L240" s="27"/>
      <c r="M240" s="27"/>
    </row>
    <row r="241" spans="1:13">
      <c r="A241" s="27"/>
      <c r="B241" s="27"/>
      <c r="C241" s="27"/>
      <c r="D241" s="27"/>
      <c r="E241" s="27"/>
      <c r="F241" s="27"/>
      <c r="G241" s="27"/>
      <c r="H241" s="27"/>
      <c r="I241" s="27"/>
      <c r="J241" s="27"/>
      <c r="K241" s="27"/>
      <c r="L241" s="27"/>
      <c r="M241" s="27"/>
    </row>
    <row r="242" spans="1:13">
      <c r="A242" s="27"/>
      <c r="B242" s="27"/>
      <c r="C242" s="27"/>
      <c r="D242" s="27"/>
      <c r="E242" s="27"/>
      <c r="F242" s="27"/>
      <c r="G242" s="27"/>
      <c r="H242" s="27"/>
      <c r="I242" s="27"/>
      <c r="J242" s="27"/>
      <c r="K242" s="27"/>
      <c r="L242" s="27"/>
      <c r="M242" s="27"/>
    </row>
    <row r="243" spans="1:13">
      <c r="A243" s="27"/>
      <c r="B243" s="27"/>
      <c r="C243" s="27"/>
      <c r="D243" s="27"/>
      <c r="E243" s="27"/>
      <c r="F243" s="27"/>
      <c r="G243" s="27"/>
      <c r="H243" s="27"/>
      <c r="I243" s="27"/>
      <c r="J243" s="27"/>
      <c r="K243" s="27"/>
      <c r="L243" s="27"/>
      <c r="M243" s="27"/>
    </row>
    <row r="244" spans="1:13">
      <c r="A244" s="27"/>
      <c r="B244" s="27"/>
      <c r="C244" s="27"/>
      <c r="D244" s="27"/>
      <c r="E244" s="27"/>
      <c r="F244" s="27"/>
      <c r="G244" s="27"/>
      <c r="H244" s="27"/>
      <c r="I244" s="27"/>
      <c r="J244" s="27"/>
      <c r="K244" s="27"/>
      <c r="L244" s="27"/>
      <c r="M244" s="27"/>
    </row>
    <row r="245" spans="1:13">
      <c r="A245" s="27"/>
      <c r="B245" s="27"/>
      <c r="C245" s="27"/>
      <c r="D245" s="27"/>
      <c r="E245" s="27"/>
      <c r="F245" s="27"/>
      <c r="G245" s="27"/>
      <c r="H245" s="27"/>
      <c r="I245" s="27"/>
      <c r="J245" s="27"/>
      <c r="K245" s="27"/>
      <c r="L245" s="27"/>
      <c r="M245" s="27"/>
    </row>
    <row r="246" spans="1:13">
      <c r="A246" s="27"/>
      <c r="B246" s="27"/>
      <c r="C246" s="27"/>
      <c r="D246" s="27"/>
      <c r="E246" s="27"/>
      <c r="F246" s="27"/>
      <c r="G246" s="27"/>
      <c r="H246" s="27"/>
      <c r="I246" s="27"/>
      <c r="J246" s="27"/>
      <c r="K246" s="27"/>
      <c r="L246" s="27"/>
      <c r="M246" s="27"/>
    </row>
    <row r="247" spans="1:13">
      <c r="A247" s="27"/>
      <c r="B247" s="27"/>
      <c r="C247" s="27"/>
      <c r="D247" s="27"/>
      <c r="E247" s="27"/>
      <c r="F247" s="27"/>
      <c r="G247" s="27"/>
      <c r="H247" s="27"/>
      <c r="I247" s="27"/>
      <c r="J247" s="27"/>
      <c r="K247" s="27"/>
      <c r="L247" s="27"/>
      <c r="M247" s="27"/>
    </row>
    <row r="248" spans="1:13">
      <c r="A248" s="27"/>
      <c r="B248" s="27"/>
      <c r="C248" s="27"/>
      <c r="D248" s="27"/>
      <c r="E248" s="27"/>
      <c r="F248" s="27"/>
      <c r="G248" s="27"/>
      <c r="H248" s="27"/>
      <c r="I248" s="27"/>
      <c r="J248" s="27"/>
      <c r="K248" s="27"/>
      <c r="L248" s="27"/>
      <c r="M248" s="27"/>
    </row>
    <row r="249" spans="1:13">
      <c r="A249" s="27"/>
      <c r="B249" s="27"/>
      <c r="C249" s="27"/>
      <c r="D249" s="27"/>
      <c r="E249" s="27"/>
      <c r="F249" s="27"/>
      <c r="G249" s="27"/>
      <c r="H249" s="27"/>
      <c r="I249" s="27"/>
      <c r="J249" s="27"/>
      <c r="K249" s="27"/>
      <c r="L249" s="27"/>
      <c r="M249" s="27"/>
    </row>
    <row r="250" spans="1:13">
      <c r="A250" s="27"/>
      <c r="B250" s="27"/>
      <c r="C250" s="27"/>
      <c r="D250" s="27"/>
      <c r="E250" s="27"/>
      <c r="F250" s="27"/>
      <c r="G250" s="27"/>
      <c r="H250" s="27"/>
      <c r="I250" s="27"/>
      <c r="J250" s="27"/>
      <c r="K250" s="27"/>
      <c r="L250" s="27"/>
      <c r="M250" s="27"/>
    </row>
    <row r="251" spans="1:13">
      <c r="A251" s="27"/>
      <c r="B251" s="27"/>
      <c r="C251" s="27"/>
      <c r="D251" s="27"/>
      <c r="E251" s="27"/>
      <c r="F251" s="27"/>
      <c r="G251" s="27"/>
      <c r="H251" s="27"/>
      <c r="I251" s="27"/>
      <c r="J251" s="27"/>
      <c r="K251" s="27"/>
      <c r="L251" s="27"/>
      <c r="M251" s="27"/>
    </row>
    <row r="252" spans="1:13">
      <c r="A252" s="27"/>
      <c r="B252" s="27"/>
      <c r="C252" s="27"/>
      <c r="D252" s="27"/>
      <c r="E252" s="27"/>
      <c r="F252" s="27"/>
      <c r="G252" s="27"/>
      <c r="H252" s="27"/>
      <c r="I252" s="27"/>
      <c r="J252" s="27"/>
      <c r="K252" s="27"/>
      <c r="L252" s="27"/>
      <c r="M252" s="27"/>
    </row>
    <row r="253" spans="1:13">
      <c r="A253" s="27"/>
      <c r="B253" s="27"/>
      <c r="C253" s="27"/>
      <c r="D253" s="27"/>
      <c r="E253" s="27"/>
      <c r="F253" s="27"/>
      <c r="G253" s="27"/>
      <c r="H253" s="27"/>
      <c r="I253" s="27"/>
      <c r="J253" s="27"/>
      <c r="K253" s="27"/>
      <c r="L253" s="27"/>
      <c r="M253" s="27"/>
    </row>
    <row r="254" spans="1:13">
      <c r="A254" s="27"/>
      <c r="B254" s="27"/>
      <c r="C254" s="27"/>
      <c r="D254" s="27"/>
      <c r="E254" s="27"/>
      <c r="F254" s="27"/>
      <c r="G254" s="27"/>
      <c r="H254" s="27"/>
      <c r="I254" s="27"/>
      <c r="J254" s="27"/>
      <c r="K254" s="27"/>
      <c r="L254" s="27"/>
      <c r="M254" s="27"/>
    </row>
    <row r="255" spans="1:13">
      <c r="A255" s="27"/>
      <c r="B255" s="27"/>
      <c r="C255" s="27"/>
      <c r="D255" s="27"/>
      <c r="E255" s="27"/>
      <c r="F255" s="27"/>
      <c r="G255" s="27"/>
      <c r="H255" s="27"/>
      <c r="I255" s="27"/>
      <c r="J255" s="27"/>
      <c r="K255" s="27"/>
      <c r="L255" s="27"/>
      <c r="M255" s="27"/>
    </row>
    <row r="256" spans="1:13">
      <c r="A256" s="27"/>
      <c r="B256" s="27"/>
      <c r="C256" s="27"/>
      <c r="D256" s="27"/>
      <c r="E256" s="27"/>
      <c r="F256" s="27"/>
      <c r="G256" s="27"/>
      <c r="H256" s="27"/>
      <c r="I256" s="27"/>
      <c r="J256" s="27"/>
      <c r="K256" s="27"/>
      <c r="L256" s="27"/>
      <c r="M256" s="27"/>
    </row>
    <row r="257" spans="1:13">
      <c r="A257" s="27"/>
      <c r="B257" s="27"/>
      <c r="C257" s="27"/>
      <c r="D257" s="27"/>
      <c r="E257" s="27"/>
      <c r="F257" s="27"/>
      <c r="G257" s="27"/>
      <c r="H257" s="27"/>
      <c r="I257" s="27"/>
      <c r="J257" s="27"/>
      <c r="K257" s="27"/>
      <c r="L257" s="27"/>
      <c r="M257" s="27"/>
    </row>
    <row r="258" spans="1:13">
      <c r="A258" s="27"/>
      <c r="B258" s="27"/>
      <c r="C258" s="27"/>
      <c r="D258" s="27"/>
      <c r="E258" s="27"/>
      <c r="F258" s="27"/>
      <c r="G258" s="27"/>
      <c r="H258" s="27"/>
      <c r="I258" s="27"/>
      <c r="J258" s="27"/>
      <c r="K258" s="27"/>
      <c r="L258" s="27"/>
      <c r="M258" s="27"/>
    </row>
    <row r="259" spans="1:13">
      <c r="A259" s="27"/>
      <c r="B259" s="27"/>
      <c r="C259" s="27"/>
      <c r="D259" s="27"/>
      <c r="E259" s="27"/>
      <c r="F259" s="27"/>
      <c r="G259" s="27"/>
      <c r="H259" s="27"/>
      <c r="I259" s="27"/>
      <c r="J259" s="27"/>
      <c r="K259" s="27"/>
      <c r="L259" s="27"/>
      <c r="M259" s="27"/>
    </row>
    <row r="260" spans="1:13">
      <c r="A260" s="27"/>
      <c r="B260" s="27"/>
      <c r="C260" s="27"/>
      <c r="D260" s="27"/>
      <c r="E260" s="27"/>
      <c r="F260" s="27"/>
      <c r="G260" s="27"/>
      <c r="H260" s="27"/>
      <c r="I260" s="27"/>
      <c r="J260" s="27"/>
      <c r="K260" s="27"/>
      <c r="L260" s="27"/>
      <c r="M260" s="27"/>
    </row>
    <row r="261" spans="1:13">
      <c r="A261" s="27"/>
      <c r="B261" s="27"/>
      <c r="C261" s="27"/>
      <c r="D261" s="27"/>
      <c r="E261" s="27"/>
      <c r="F261" s="27"/>
      <c r="G261" s="27"/>
      <c r="H261" s="27"/>
      <c r="I261" s="27"/>
      <c r="J261" s="27"/>
      <c r="K261" s="27"/>
      <c r="L261" s="27"/>
      <c r="M261" s="27"/>
    </row>
    <row r="262" spans="1:13">
      <c r="A262" s="27"/>
      <c r="B262" s="27"/>
      <c r="C262" s="27"/>
      <c r="D262" s="27"/>
      <c r="E262" s="27"/>
      <c r="F262" s="27"/>
      <c r="G262" s="27"/>
      <c r="H262" s="27"/>
      <c r="I262" s="27"/>
      <c r="J262" s="27"/>
      <c r="K262" s="27"/>
      <c r="L262" s="27"/>
      <c r="M262" s="27"/>
    </row>
    <row r="263" spans="1:13">
      <c r="A263" s="27"/>
      <c r="B263" s="27"/>
      <c r="C263" s="27"/>
      <c r="D263" s="27"/>
      <c r="E263" s="27"/>
      <c r="F263" s="27"/>
      <c r="G263" s="27"/>
      <c r="H263" s="27"/>
      <c r="I263" s="27"/>
      <c r="J263" s="27"/>
      <c r="K263" s="27"/>
      <c r="L263" s="27"/>
      <c r="M263" s="27"/>
    </row>
    <row r="264" spans="1:13">
      <c r="A264" s="27"/>
      <c r="B264" s="27"/>
      <c r="C264" s="27"/>
      <c r="D264" s="27"/>
      <c r="E264" s="27"/>
      <c r="F264" s="27"/>
      <c r="G264" s="27"/>
      <c r="H264" s="27"/>
      <c r="I264" s="27"/>
      <c r="J264" s="27"/>
      <c r="K264" s="27"/>
      <c r="L264" s="27"/>
      <c r="M264" s="27"/>
    </row>
    <row r="265" spans="1:13">
      <c r="A265" s="27"/>
      <c r="B265" s="27"/>
      <c r="C265" s="27"/>
      <c r="D265" s="27"/>
      <c r="E265" s="27"/>
      <c r="F265" s="27"/>
      <c r="G265" s="27"/>
      <c r="H265" s="27"/>
      <c r="I265" s="27"/>
      <c r="J265" s="27"/>
      <c r="K265" s="27"/>
      <c r="L265" s="27"/>
      <c r="M265" s="27"/>
    </row>
    <row r="266" spans="1:13">
      <c r="A266" s="27"/>
      <c r="B266" s="27"/>
      <c r="C266" s="27"/>
      <c r="D266" s="27"/>
      <c r="E266" s="27"/>
      <c r="F266" s="27"/>
      <c r="G266" s="27"/>
      <c r="H266" s="27"/>
      <c r="I266" s="27"/>
      <c r="J266" s="27"/>
      <c r="K266" s="27"/>
      <c r="L266" s="27"/>
      <c r="M266" s="27"/>
    </row>
    <row r="267" spans="1:13">
      <c r="A267" s="27"/>
      <c r="B267" s="27"/>
      <c r="C267" s="27"/>
      <c r="D267" s="27"/>
      <c r="E267" s="27"/>
      <c r="F267" s="27"/>
      <c r="G267" s="27"/>
      <c r="H267" s="27"/>
      <c r="I267" s="27"/>
      <c r="J267" s="27"/>
      <c r="K267" s="27"/>
      <c r="L267" s="27"/>
      <c r="M267" s="27"/>
    </row>
    <row r="268" spans="1:13">
      <c r="A268" s="27"/>
      <c r="B268" s="27"/>
      <c r="C268" s="27"/>
      <c r="D268" s="27"/>
      <c r="E268" s="27"/>
      <c r="F268" s="27"/>
      <c r="G268" s="27"/>
      <c r="H268" s="27"/>
      <c r="I268" s="27"/>
      <c r="J268" s="27"/>
      <c r="K268" s="27"/>
      <c r="L268" s="27"/>
      <c r="M268" s="27"/>
    </row>
    <row r="269" spans="1:13">
      <c r="A269" s="27"/>
      <c r="B269" s="27"/>
      <c r="C269" s="27"/>
      <c r="D269" s="27"/>
      <c r="E269" s="27"/>
      <c r="F269" s="27"/>
      <c r="G269" s="27"/>
      <c r="H269" s="27"/>
      <c r="I269" s="27"/>
      <c r="J269" s="27"/>
      <c r="K269" s="27"/>
      <c r="L269" s="27"/>
      <c r="M269" s="27"/>
    </row>
    <row r="270" spans="1:13">
      <c r="A270" s="27"/>
      <c r="B270" s="27"/>
      <c r="C270" s="27"/>
      <c r="D270" s="27"/>
      <c r="E270" s="27"/>
      <c r="F270" s="27"/>
      <c r="G270" s="27"/>
      <c r="H270" s="27"/>
      <c r="I270" s="27"/>
      <c r="J270" s="27"/>
      <c r="K270" s="27"/>
      <c r="L270" s="27"/>
      <c r="M270" s="27"/>
    </row>
    <row r="271" spans="1:13">
      <c r="A271" s="27"/>
      <c r="B271" s="27"/>
      <c r="C271" s="27"/>
      <c r="D271" s="27"/>
      <c r="E271" s="27"/>
      <c r="F271" s="27"/>
      <c r="G271" s="27"/>
      <c r="H271" s="27"/>
      <c r="I271" s="27"/>
      <c r="J271" s="27"/>
      <c r="K271" s="27"/>
      <c r="L271" s="27"/>
      <c r="M271" s="27"/>
    </row>
    <row r="272" spans="1:13">
      <c r="A272" s="27"/>
      <c r="B272" s="27"/>
      <c r="C272" s="27"/>
      <c r="D272" s="27"/>
      <c r="E272" s="27"/>
      <c r="F272" s="27"/>
      <c r="G272" s="27"/>
      <c r="H272" s="27"/>
      <c r="I272" s="27"/>
      <c r="J272" s="27"/>
      <c r="K272" s="27"/>
      <c r="L272" s="27"/>
      <c r="M272" s="27"/>
    </row>
    <row r="273" spans="1:13">
      <c r="A273" s="27"/>
      <c r="B273" s="27"/>
      <c r="C273" s="27"/>
      <c r="D273" s="27"/>
      <c r="E273" s="27"/>
      <c r="F273" s="27"/>
      <c r="G273" s="27"/>
      <c r="H273" s="27"/>
      <c r="I273" s="27"/>
      <c r="J273" s="27"/>
      <c r="K273" s="27"/>
      <c r="L273" s="27"/>
      <c r="M273" s="27"/>
    </row>
    <row r="274" spans="1:13">
      <c r="A274" s="27"/>
      <c r="B274" s="27"/>
      <c r="C274" s="27"/>
      <c r="D274" s="27"/>
      <c r="E274" s="27"/>
      <c r="F274" s="27"/>
      <c r="G274" s="27"/>
      <c r="H274" s="27"/>
      <c r="I274" s="27"/>
      <c r="J274" s="27"/>
      <c r="K274" s="27"/>
      <c r="L274" s="27"/>
      <c r="M274" s="27"/>
    </row>
    <row r="275" spans="1:13">
      <c r="A275" s="27"/>
      <c r="B275" s="27"/>
      <c r="C275" s="27"/>
      <c r="D275" s="27"/>
      <c r="E275" s="27"/>
      <c r="F275" s="27"/>
      <c r="G275" s="27"/>
      <c r="H275" s="27"/>
      <c r="I275" s="27"/>
      <c r="J275" s="27"/>
      <c r="K275" s="27"/>
      <c r="L275" s="27"/>
      <c r="M275" s="27"/>
    </row>
    <row r="276" spans="1:13">
      <c r="A276" s="27"/>
      <c r="B276" s="27"/>
      <c r="C276" s="27"/>
      <c r="D276" s="27"/>
      <c r="E276" s="27"/>
      <c r="F276" s="27"/>
      <c r="G276" s="27"/>
      <c r="H276" s="27"/>
      <c r="I276" s="27"/>
      <c r="J276" s="27"/>
      <c r="K276" s="27"/>
      <c r="L276" s="27"/>
      <c r="M276" s="27"/>
    </row>
    <row r="277" spans="1:13">
      <c r="A277" s="27"/>
      <c r="B277" s="27"/>
      <c r="C277" s="27"/>
      <c r="D277" s="27"/>
      <c r="E277" s="27"/>
      <c r="F277" s="27"/>
      <c r="G277" s="27"/>
      <c r="H277" s="27"/>
      <c r="I277" s="27"/>
      <c r="J277" s="27"/>
      <c r="K277" s="27"/>
      <c r="L277" s="27"/>
      <c r="M277" s="27"/>
    </row>
    <row r="278" spans="1:13">
      <c r="A278" s="27"/>
      <c r="B278" s="27"/>
      <c r="C278" s="27"/>
      <c r="D278" s="27"/>
      <c r="E278" s="27"/>
      <c r="F278" s="27"/>
      <c r="G278" s="27"/>
      <c r="H278" s="27"/>
      <c r="I278" s="27"/>
      <c r="J278" s="27"/>
      <c r="K278" s="27"/>
      <c r="L278" s="27"/>
      <c r="M278" s="27"/>
    </row>
    <row r="279" spans="1:13">
      <c r="A279" s="27"/>
      <c r="B279" s="27"/>
      <c r="C279" s="27"/>
      <c r="D279" s="27"/>
      <c r="E279" s="27"/>
      <c r="F279" s="27"/>
      <c r="G279" s="27"/>
      <c r="H279" s="27"/>
      <c r="I279" s="27"/>
      <c r="J279" s="27"/>
      <c r="K279" s="27"/>
      <c r="L279" s="27"/>
      <c r="M279" s="27"/>
    </row>
    <row r="280" spans="1:13">
      <c r="A280" s="27"/>
      <c r="B280" s="27"/>
      <c r="C280" s="27"/>
      <c r="D280" s="27"/>
      <c r="E280" s="27"/>
      <c r="F280" s="27"/>
      <c r="G280" s="27"/>
      <c r="H280" s="27"/>
      <c r="I280" s="27"/>
      <c r="J280" s="27"/>
      <c r="K280" s="27"/>
      <c r="L280" s="27"/>
      <c r="M280" s="27"/>
    </row>
    <row r="281" spans="1:13">
      <c r="A281" s="27"/>
      <c r="B281" s="27"/>
      <c r="C281" s="27"/>
      <c r="D281" s="27"/>
      <c r="E281" s="27"/>
      <c r="F281" s="27"/>
      <c r="G281" s="27"/>
      <c r="H281" s="27"/>
      <c r="I281" s="27"/>
      <c r="J281" s="27"/>
      <c r="K281" s="27"/>
      <c r="L281" s="27"/>
      <c r="M281" s="27"/>
    </row>
    <row r="282" spans="1:13">
      <c r="A282" s="27"/>
      <c r="B282" s="27"/>
      <c r="C282" s="27"/>
      <c r="D282" s="27"/>
      <c r="E282" s="27"/>
      <c r="F282" s="27"/>
      <c r="G282" s="27"/>
      <c r="H282" s="27"/>
      <c r="I282" s="27"/>
      <c r="J282" s="27"/>
      <c r="K282" s="27"/>
      <c r="L282" s="27"/>
      <c r="M282" s="27"/>
    </row>
    <row r="283" spans="1:13">
      <c r="A283" s="27"/>
      <c r="B283" s="27"/>
      <c r="C283" s="27"/>
      <c r="D283" s="27"/>
      <c r="E283" s="27"/>
      <c r="F283" s="27"/>
      <c r="G283" s="27"/>
      <c r="H283" s="27"/>
      <c r="I283" s="27"/>
      <c r="J283" s="27"/>
      <c r="K283" s="27"/>
      <c r="L283" s="27"/>
      <c r="M283" s="27"/>
    </row>
    <row r="284" spans="1:13">
      <c r="A284" s="27"/>
      <c r="B284" s="27"/>
      <c r="C284" s="27"/>
      <c r="D284" s="27"/>
      <c r="E284" s="27"/>
      <c r="F284" s="27"/>
      <c r="G284" s="27"/>
      <c r="H284" s="27"/>
      <c r="I284" s="27"/>
      <c r="J284" s="27"/>
      <c r="K284" s="27"/>
      <c r="L284" s="27"/>
      <c r="M284" s="27"/>
    </row>
    <row r="285" spans="1:13">
      <c r="A285" s="27"/>
      <c r="B285" s="27"/>
      <c r="C285" s="27"/>
      <c r="D285" s="27"/>
      <c r="E285" s="27"/>
      <c r="F285" s="27"/>
      <c r="G285" s="27"/>
      <c r="H285" s="27"/>
      <c r="I285" s="27"/>
      <c r="J285" s="27"/>
      <c r="K285" s="27"/>
      <c r="L285" s="27"/>
      <c r="M285" s="27"/>
    </row>
    <row r="286" spans="1:13">
      <c r="A286" s="27"/>
      <c r="B286" s="27"/>
      <c r="C286" s="27"/>
      <c r="D286" s="27"/>
      <c r="E286" s="27"/>
      <c r="F286" s="27"/>
      <c r="G286" s="27"/>
      <c r="H286" s="27"/>
      <c r="I286" s="27"/>
      <c r="J286" s="27"/>
      <c r="K286" s="27"/>
      <c r="L286" s="27"/>
      <c r="M286" s="27"/>
    </row>
    <row r="287" spans="1:13">
      <c r="A287" s="27"/>
      <c r="B287" s="27"/>
      <c r="C287" s="27"/>
      <c r="D287" s="27"/>
      <c r="E287" s="27"/>
      <c r="F287" s="27"/>
      <c r="G287" s="27"/>
      <c r="H287" s="27"/>
      <c r="I287" s="27"/>
      <c r="J287" s="27"/>
      <c r="K287" s="27"/>
      <c r="L287" s="27"/>
      <c r="M287" s="27"/>
    </row>
    <row r="288" spans="1:13">
      <c r="A288" s="27"/>
      <c r="B288" s="27"/>
      <c r="C288" s="27"/>
      <c r="D288" s="27"/>
      <c r="E288" s="27"/>
      <c r="F288" s="27"/>
      <c r="G288" s="27"/>
      <c r="H288" s="27"/>
      <c r="I288" s="27"/>
      <c r="J288" s="27"/>
      <c r="K288" s="27"/>
      <c r="L288" s="27"/>
      <c r="M288" s="27"/>
    </row>
    <row r="289" spans="1:13">
      <c r="A289" s="27"/>
      <c r="B289" s="27"/>
      <c r="C289" s="27"/>
      <c r="D289" s="27"/>
      <c r="E289" s="27"/>
      <c r="F289" s="27"/>
      <c r="G289" s="27"/>
      <c r="H289" s="27"/>
      <c r="I289" s="27"/>
      <c r="J289" s="27"/>
      <c r="K289" s="27"/>
      <c r="L289" s="27"/>
      <c r="M289" s="27"/>
    </row>
    <row r="290" spans="1:13">
      <c r="A290" s="27"/>
      <c r="B290" s="27"/>
      <c r="C290" s="27"/>
      <c r="D290" s="27"/>
      <c r="E290" s="27"/>
      <c r="F290" s="27"/>
      <c r="G290" s="27"/>
      <c r="H290" s="27"/>
      <c r="I290" s="27"/>
      <c r="J290" s="27"/>
      <c r="K290" s="27"/>
      <c r="L290" s="27"/>
      <c r="M290" s="27"/>
    </row>
    <row r="291" spans="1:13">
      <c r="A291" s="27"/>
      <c r="B291" s="27"/>
      <c r="C291" s="27"/>
      <c r="D291" s="27"/>
      <c r="E291" s="27"/>
      <c r="F291" s="27"/>
      <c r="G291" s="27"/>
      <c r="H291" s="27"/>
      <c r="I291" s="27"/>
      <c r="J291" s="27"/>
      <c r="K291" s="27"/>
      <c r="L291" s="27"/>
      <c r="M291" s="27"/>
    </row>
    <row r="292" spans="1:13">
      <c r="A292" s="27"/>
      <c r="B292" s="27"/>
      <c r="C292" s="27"/>
      <c r="D292" s="27"/>
      <c r="E292" s="27"/>
      <c r="F292" s="27"/>
      <c r="G292" s="27"/>
      <c r="H292" s="27"/>
      <c r="I292" s="27"/>
      <c r="J292" s="27"/>
      <c r="K292" s="27"/>
      <c r="L292" s="27"/>
      <c r="M292" s="27"/>
    </row>
    <row r="293" spans="1:13">
      <c r="A293" s="27"/>
      <c r="B293" s="27"/>
      <c r="C293" s="27"/>
      <c r="D293" s="27"/>
      <c r="E293" s="27"/>
      <c r="F293" s="27"/>
      <c r="G293" s="27"/>
      <c r="H293" s="27"/>
      <c r="I293" s="27"/>
      <c r="J293" s="27"/>
      <c r="K293" s="27"/>
      <c r="L293" s="27"/>
      <c r="M293" s="27"/>
    </row>
    <row r="294" spans="1:13">
      <c r="A294" s="27"/>
      <c r="B294" s="27"/>
      <c r="C294" s="27"/>
      <c r="D294" s="27"/>
      <c r="E294" s="27"/>
      <c r="F294" s="27"/>
      <c r="G294" s="27"/>
      <c r="H294" s="27"/>
      <c r="I294" s="27"/>
      <c r="J294" s="27"/>
      <c r="K294" s="27"/>
      <c r="L294" s="27"/>
      <c r="M294" s="27"/>
    </row>
    <row r="295" spans="1:13">
      <c r="A295" s="27"/>
      <c r="B295" s="27"/>
      <c r="C295" s="27"/>
      <c r="D295" s="27"/>
      <c r="E295" s="27"/>
      <c r="F295" s="27"/>
      <c r="G295" s="27"/>
      <c r="H295" s="27"/>
      <c r="I295" s="27"/>
      <c r="J295" s="27"/>
      <c r="K295" s="27"/>
      <c r="L295" s="27"/>
      <c r="M295" s="27"/>
    </row>
    <row r="296" spans="1:13">
      <c r="A296" s="27"/>
      <c r="B296" s="27"/>
      <c r="C296" s="27"/>
      <c r="D296" s="27"/>
      <c r="E296" s="27"/>
      <c r="F296" s="27"/>
      <c r="G296" s="27"/>
      <c r="H296" s="27"/>
      <c r="I296" s="27"/>
      <c r="J296" s="27"/>
      <c r="K296" s="27"/>
      <c r="L296" s="27"/>
      <c r="M296" s="27"/>
    </row>
    <row r="297" spans="1:13">
      <c r="A297" s="27"/>
      <c r="B297" s="27"/>
      <c r="C297" s="27"/>
      <c r="D297" s="27"/>
      <c r="E297" s="27"/>
      <c r="F297" s="27"/>
      <c r="G297" s="27"/>
      <c r="H297" s="27"/>
      <c r="I297" s="27"/>
      <c r="J297" s="27"/>
      <c r="K297" s="27"/>
      <c r="L297" s="27"/>
      <c r="M297" s="27"/>
    </row>
    <row r="298" spans="1:13">
      <c r="A298" s="27"/>
      <c r="B298" s="27"/>
      <c r="C298" s="27"/>
      <c r="D298" s="27"/>
      <c r="E298" s="27"/>
      <c r="F298" s="27"/>
      <c r="G298" s="27"/>
      <c r="H298" s="27"/>
      <c r="I298" s="27"/>
      <c r="J298" s="27"/>
      <c r="K298" s="27"/>
      <c r="L298" s="27"/>
      <c r="M298" s="27"/>
    </row>
    <row r="299" spans="1:13">
      <c r="A299" s="27"/>
      <c r="B299" s="27"/>
      <c r="C299" s="27"/>
      <c r="D299" s="27"/>
      <c r="E299" s="27"/>
      <c r="F299" s="27"/>
      <c r="G299" s="27"/>
      <c r="H299" s="27"/>
      <c r="I299" s="27"/>
      <c r="J299" s="27"/>
      <c r="K299" s="27"/>
      <c r="L299" s="27"/>
      <c r="M299" s="27"/>
    </row>
    <row r="300" spans="1:13">
      <c r="A300" s="27"/>
      <c r="B300" s="27"/>
      <c r="C300" s="27"/>
      <c r="D300" s="27"/>
      <c r="E300" s="27"/>
      <c r="F300" s="27"/>
      <c r="G300" s="27"/>
      <c r="H300" s="27"/>
      <c r="I300" s="27"/>
      <c r="J300" s="27"/>
      <c r="K300" s="27"/>
      <c r="L300" s="27"/>
      <c r="M300" s="27"/>
    </row>
    <row r="301" spans="1:13">
      <c r="A301" s="27"/>
      <c r="B301" s="27"/>
      <c r="C301" s="27"/>
      <c r="D301" s="27"/>
      <c r="E301" s="27"/>
      <c r="F301" s="27"/>
      <c r="G301" s="27"/>
      <c r="H301" s="27"/>
      <c r="I301" s="27"/>
      <c r="J301" s="27"/>
      <c r="K301" s="27"/>
      <c r="L301" s="27"/>
      <c r="M301" s="27"/>
    </row>
    <row r="302" spans="1:13">
      <c r="A302" s="27"/>
      <c r="B302" s="27"/>
      <c r="C302" s="27"/>
      <c r="D302" s="27"/>
      <c r="E302" s="27"/>
      <c r="F302" s="27"/>
      <c r="G302" s="27"/>
      <c r="H302" s="27"/>
      <c r="I302" s="27"/>
      <c r="J302" s="27"/>
      <c r="K302" s="27"/>
      <c r="L302" s="27"/>
      <c r="M302" s="27"/>
    </row>
    <row r="303" spans="1:13">
      <c r="A303" s="27"/>
      <c r="B303" s="27"/>
      <c r="C303" s="27"/>
      <c r="D303" s="27"/>
      <c r="E303" s="27"/>
      <c r="F303" s="27"/>
      <c r="G303" s="27"/>
      <c r="H303" s="27"/>
      <c r="I303" s="27"/>
      <c r="J303" s="27"/>
      <c r="K303" s="27"/>
      <c r="L303" s="27"/>
      <c r="M303" s="27"/>
    </row>
    <row r="304" spans="1:13">
      <c r="A304" s="27"/>
      <c r="B304" s="27"/>
      <c r="C304" s="27"/>
      <c r="D304" s="27"/>
      <c r="E304" s="27"/>
      <c r="F304" s="27"/>
      <c r="G304" s="27"/>
      <c r="H304" s="27"/>
      <c r="I304" s="27"/>
      <c r="J304" s="27"/>
      <c r="K304" s="27"/>
      <c r="L304" s="27"/>
      <c r="M304" s="27"/>
    </row>
    <row r="305" spans="1:13">
      <c r="A305" s="27"/>
      <c r="B305" s="27"/>
      <c r="C305" s="27"/>
      <c r="D305" s="27"/>
      <c r="E305" s="27"/>
      <c r="F305" s="27"/>
      <c r="G305" s="27"/>
      <c r="H305" s="27"/>
      <c r="I305" s="27"/>
      <c r="J305" s="27"/>
      <c r="K305" s="27"/>
      <c r="L305" s="27"/>
      <c r="M305" s="27"/>
    </row>
    <row r="306" spans="1:13">
      <c r="A306" s="27"/>
      <c r="B306" s="27"/>
      <c r="C306" s="27"/>
      <c r="D306" s="27"/>
      <c r="E306" s="27"/>
      <c r="F306" s="27"/>
      <c r="G306" s="27"/>
      <c r="H306" s="27"/>
      <c r="I306" s="27"/>
      <c r="J306" s="27"/>
      <c r="K306" s="27"/>
      <c r="L306" s="27"/>
      <c r="M306" s="27"/>
    </row>
    <row r="307" spans="1:13">
      <c r="A307" s="27"/>
      <c r="B307" s="27"/>
      <c r="C307" s="27"/>
      <c r="D307" s="27"/>
      <c r="E307" s="27"/>
      <c r="F307" s="27"/>
      <c r="G307" s="27"/>
      <c r="H307" s="27"/>
      <c r="I307" s="27"/>
      <c r="J307" s="27"/>
      <c r="K307" s="27"/>
      <c r="L307" s="27"/>
      <c r="M307" s="27"/>
    </row>
    <row r="308" spans="1:13">
      <c r="A308" s="27"/>
      <c r="B308" s="27"/>
      <c r="C308" s="27"/>
      <c r="D308" s="27"/>
      <c r="E308" s="27"/>
      <c r="F308" s="27"/>
      <c r="G308" s="27"/>
      <c r="H308" s="27"/>
      <c r="I308" s="27"/>
      <c r="J308" s="27"/>
      <c r="K308" s="27"/>
      <c r="L308" s="27"/>
      <c r="M308" s="27"/>
    </row>
    <row r="309" spans="1:13">
      <c r="A309" s="27"/>
      <c r="B309" s="27"/>
      <c r="C309" s="27"/>
      <c r="D309" s="27"/>
      <c r="E309" s="27"/>
      <c r="F309" s="27"/>
      <c r="G309" s="27"/>
      <c r="H309" s="27"/>
      <c r="I309" s="27"/>
      <c r="J309" s="27"/>
      <c r="K309" s="27"/>
      <c r="L309" s="27"/>
      <c r="M309" s="27"/>
    </row>
    <row r="310" spans="1:13">
      <c r="A310" s="27"/>
      <c r="B310" s="27"/>
      <c r="C310" s="27"/>
      <c r="D310" s="27"/>
      <c r="E310" s="27"/>
      <c r="F310" s="27"/>
      <c r="G310" s="27"/>
      <c r="H310" s="27"/>
      <c r="I310" s="27"/>
      <c r="J310" s="27"/>
      <c r="K310" s="27"/>
      <c r="L310" s="27"/>
      <c r="M310" s="27"/>
    </row>
    <row r="311" spans="1:13">
      <c r="A311" s="27"/>
      <c r="B311" s="27"/>
      <c r="C311" s="27"/>
      <c r="D311" s="27"/>
      <c r="E311" s="27"/>
      <c r="F311" s="27"/>
      <c r="G311" s="27"/>
      <c r="H311" s="27"/>
      <c r="I311" s="27"/>
      <c r="J311" s="27"/>
      <c r="K311" s="27"/>
      <c r="L311" s="27"/>
      <c r="M311" s="27"/>
    </row>
    <row r="312" spans="1:13">
      <c r="A312" s="27"/>
      <c r="B312" s="27"/>
      <c r="C312" s="27"/>
      <c r="D312" s="27"/>
      <c r="E312" s="27"/>
      <c r="F312" s="27"/>
      <c r="G312" s="27"/>
      <c r="H312" s="27"/>
      <c r="I312" s="27"/>
      <c r="J312" s="27"/>
      <c r="K312" s="27"/>
      <c r="L312" s="27"/>
      <c r="M312" s="27"/>
    </row>
    <row r="313" spans="1:13">
      <c r="A313" s="27"/>
      <c r="B313" s="27"/>
      <c r="C313" s="27"/>
      <c r="D313" s="27"/>
      <c r="E313" s="27"/>
      <c r="F313" s="27"/>
      <c r="G313" s="27"/>
      <c r="H313" s="27"/>
      <c r="I313" s="27"/>
      <c r="J313" s="27"/>
      <c r="K313" s="27"/>
      <c r="L313" s="27"/>
      <c r="M313" s="27"/>
    </row>
    <row r="314" spans="1:13">
      <c r="A314" s="27"/>
      <c r="B314" s="27"/>
      <c r="C314" s="27"/>
      <c r="D314" s="27"/>
      <c r="E314" s="27"/>
      <c r="F314" s="27"/>
      <c r="G314" s="27"/>
      <c r="H314" s="27"/>
      <c r="I314" s="27"/>
      <c r="J314" s="27"/>
      <c r="K314" s="27"/>
      <c r="L314" s="27"/>
      <c r="M314" s="27"/>
    </row>
    <row r="315" spans="1:13">
      <c r="A315" s="27"/>
      <c r="B315" s="27"/>
      <c r="C315" s="27"/>
      <c r="D315" s="27"/>
      <c r="E315" s="27"/>
      <c r="F315" s="27"/>
      <c r="G315" s="27"/>
      <c r="H315" s="27"/>
      <c r="I315" s="27"/>
      <c r="J315" s="27"/>
      <c r="K315" s="27"/>
      <c r="L315" s="27"/>
      <c r="M315" s="27"/>
    </row>
    <row r="316" spans="1:13">
      <c r="A316" s="27"/>
      <c r="B316" s="27"/>
      <c r="C316" s="27"/>
      <c r="D316" s="27"/>
      <c r="E316" s="27"/>
      <c r="F316" s="27"/>
      <c r="G316" s="27"/>
      <c r="H316" s="27"/>
      <c r="I316" s="27"/>
      <c r="J316" s="27"/>
      <c r="K316" s="27"/>
      <c r="L316" s="27"/>
      <c r="M316" s="27"/>
    </row>
    <row r="317" spans="1:13">
      <c r="A317" s="27"/>
      <c r="B317" s="27"/>
      <c r="C317" s="27"/>
      <c r="D317" s="27"/>
      <c r="E317" s="27"/>
      <c r="F317" s="27"/>
      <c r="G317" s="27"/>
      <c r="H317" s="27"/>
      <c r="I317" s="27"/>
      <c r="J317" s="27"/>
      <c r="K317" s="27"/>
      <c r="L317" s="27"/>
      <c r="M317" s="27"/>
    </row>
    <row r="318" spans="1:13">
      <c r="A318" s="27"/>
      <c r="B318" s="27"/>
      <c r="C318" s="27"/>
      <c r="D318" s="27"/>
      <c r="E318" s="27"/>
      <c r="F318" s="27"/>
      <c r="G318" s="27"/>
      <c r="H318" s="27"/>
      <c r="I318" s="27"/>
      <c r="J318" s="27"/>
      <c r="K318" s="27"/>
      <c r="L318" s="27"/>
      <c r="M318" s="27"/>
    </row>
    <row r="319" spans="1:13">
      <c r="A319" s="27"/>
      <c r="B319" s="27"/>
      <c r="C319" s="27"/>
      <c r="D319" s="27"/>
      <c r="E319" s="27"/>
      <c r="F319" s="27"/>
      <c r="G319" s="27"/>
      <c r="H319" s="27"/>
      <c r="I319" s="27"/>
      <c r="J319" s="27"/>
      <c r="K319" s="27"/>
      <c r="L319" s="27"/>
      <c r="M319" s="27"/>
    </row>
    <row r="320" spans="1:13">
      <c r="A320" s="27"/>
      <c r="B320" s="27"/>
      <c r="C320" s="27"/>
      <c r="D320" s="27"/>
      <c r="E320" s="27"/>
      <c r="F320" s="27"/>
      <c r="G320" s="27"/>
      <c r="H320" s="27"/>
      <c r="I320" s="27"/>
      <c r="J320" s="27"/>
      <c r="K320" s="27"/>
      <c r="L320" s="27"/>
      <c r="M320" s="27"/>
    </row>
    <row r="321" spans="1:13">
      <c r="A321" s="27"/>
      <c r="B321" s="27"/>
      <c r="C321" s="27"/>
      <c r="D321" s="27"/>
      <c r="E321" s="27"/>
      <c r="F321" s="27"/>
      <c r="G321" s="27"/>
      <c r="H321" s="27"/>
      <c r="I321" s="27"/>
      <c r="J321" s="27"/>
      <c r="K321" s="27"/>
      <c r="L321" s="27"/>
      <c r="M321" s="27"/>
    </row>
    <row r="322" spans="1:13">
      <c r="A322" s="27"/>
      <c r="B322" s="27"/>
      <c r="C322" s="27"/>
      <c r="D322" s="27"/>
      <c r="E322" s="27"/>
      <c r="F322" s="27"/>
      <c r="G322" s="27"/>
      <c r="H322" s="27"/>
      <c r="I322" s="27"/>
      <c r="J322" s="27"/>
      <c r="K322" s="27"/>
      <c r="L322" s="27"/>
      <c r="M322" s="27"/>
    </row>
    <row r="323" spans="1:13">
      <c r="A323" s="27"/>
      <c r="B323" s="27"/>
      <c r="C323" s="27"/>
      <c r="D323" s="27"/>
      <c r="E323" s="27"/>
      <c r="F323" s="27"/>
      <c r="G323" s="27"/>
      <c r="H323" s="27"/>
      <c r="I323" s="27"/>
      <c r="J323" s="27"/>
      <c r="K323" s="27"/>
      <c r="L323" s="27"/>
      <c r="M323" s="27"/>
    </row>
    <row r="324" spans="1:13">
      <c r="A324" s="27"/>
      <c r="B324" s="27"/>
      <c r="C324" s="27"/>
      <c r="D324" s="27"/>
      <c r="E324" s="27"/>
      <c r="F324" s="27"/>
      <c r="G324" s="27"/>
      <c r="H324" s="27"/>
      <c r="I324" s="27"/>
      <c r="J324" s="27"/>
      <c r="K324" s="27"/>
      <c r="L324" s="27"/>
      <c r="M324" s="27"/>
    </row>
    <row r="325" spans="1:13">
      <c r="A325" s="27"/>
      <c r="B325" s="27"/>
      <c r="C325" s="27"/>
      <c r="D325" s="27"/>
      <c r="E325" s="27"/>
      <c r="F325" s="27"/>
      <c r="G325" s="27"/>
      <c r="H325" s="27"/>
      <c r="I325" s="27"/>
      <c r="J325" s="27"/>
      <c r="K325" s="27"/>
      <c r="L325" s="27"/>
      <c r="M325" s="27"/>
    </row>
    <row r="326" spans="1:13">
      <c r="A326" s="27"/>
      <c r="B326" s="27"/>
      <c r="C326" s="27"/>
      <c r="D326" s="27"/>
      <c r="E326" s="27"/>
      <c r="F326" s="27"/>
      <c r="G326" s="27"/>
      <c r="H326" s="27"/>
      <c r="I326" s="27"/>
      <c r="J326" s="27"/>
      <c r="K326" s="27"/>
      <c r="L326" s="27"/>
      <c r="M326" s="27"/>
    </row>
    <row r="327" spans="1:13">
      <c r="A327" s="27"/>
      <c r="B327" s="27"/>
      <c r="C327" s="27"/>
      <c r="D327" s="27"/>
      <c r="E327" s="27"/>
      <c r="F327" s="27"/>
      <c r="G327" s="27"/>
      <c r="H327" s="27"/>
      <c r="I327" s="27"/>
      <c r="J327" s="27"/>
      <c r="K327" s="27"/>
      <c r="L327" s="27"/>
      <c r="M327" s="27"/>
    </row>
    <row r="328" spans="1:13">
      <c r="A328" s="27"/>
      <c r="B328" s="27"/>
      <c r="C328" s="27"/>
      <c r="D328" s="27"/>
      <c r="E328" s="27"/>
      <c r="F328" s="27"/>
      <c r="G328" s="27"/>
      <c r="H328" s="27"/>
      <c r="I328" s="27"/>
      <c r="J328" s="27"/>
      <c r="K328" s="27"/>
      <c r="L328" s="27"/>
      <c r="M328" s="27"/>
    </row>
    <row r="329" spans="1:13">
      <c r="A329" s="27"/>
      <c r="B329" s="27"/>
      <c r="C329" s="27"/>
      <c r="D329" s="27"/>
      <c r="E329" s="27"/>
      <c r="F329" s="27"/>
      <c r="G329" s="27"/>
      <c r="H329" s="27"/>
      <c r="I329" s="27"/>
      <c r="J329" s="27"/>
      <c r="K329" s="27"/>
      <c r="L329" s="27"/>
      <c r="M329" s="27"/>
    </row>
    <row r="330" spans="1:13">
      <c r="A330" s="27"/>
      <c r="B330" s="27"/>
      <c r="C330" s="27"/>
      <c r="D330" s="27"/>
      <c r="E330" s="27"/>
      <c r="F330" s="27"/>
      <c r="G330" s="27"/>
      <c r="H330" s="27"/>
      <c r="I330" s="27"/>
      <c r="J330" s="27"/>
      <c r="K330" s="27"/>
      <c r="L330" s="27"/>
      <c r="M330" s="27"/>
    </row>
    <row r="331" spans="1:13">
      <c r="A331" s="27"/>
      <c r="B331" s="27"/>
      <c r="C331" s="27"/>
      <c r="D331" s="27"/>
      <c r="E331" s="27"/>
      <c r="F331" s="27"/>
      <c r="G331" s="27"/>
      <c r="H331" s="27"/>
      <c r="I331" s="27"/>
      <c r="J331" s="27"/>
      <c r="K331" s="27"/>
      <c r="L331" s="27"/>
      <c r="M331" s="27"/>
    </row>
    <row r="332" spans="1:13">
      <c r="A332" s="27"/>
      <c r="B332" s="27"/>
      <c r="C332" s="27"/>
      <c r="D332" s="27"/>
      <c r="E332" s="27"/>
      <c r="F332" s="27"/>
      <c r="G332" s="27"/>
      <c r="H332" s="27"/>
      <c r="I332" s="27"/>
      <c r="J332" s="27"/>
      <c r="K332" s="27"/>
      <c r="L332" s="27"/>
      <c r="M332" s="27"/>
    </row>
    <row r="333" spans="1:13">
      <c r="A333" s="27"/>
      <c r="B333" s="27"/>
      <c r="C333" s="27"/>
      <c r="D333" s="27"/>
      <c r="E333" s="27"/>
      <c r="F333" s="27"/>
      <c r="G333" s="27"/>
      <c r="H333" s="27"/>
      <c r="I333" s="27"/>
      <c r="J333" s="27"/>
      <c r="K333" s="27"/>
      <c r="L333" s="27"/>
      <c r="M333" s="27"/>
    </row>
    <row r="334" spans="1:13">
      <c r="A334" s="27"/>
      <c r="B334" s="27"/>
      <c r="C334" s="27"/>
      <c r="D334" s="27"/>
      <c r="E334" s="27"/>
      <c r="F334" s="27"/>
      <c r="G334" s="27"/>
      <c r="H334" s="27"/>
      <c r="I334" s="27"/>
      <c r="J334" s="27"/>
      <c r="K334" s="27"/>
      <c r="L334" s="27"/>
      <c r="M334" s="27"/>
    </row>
    <row r="335" spans="1:13">
      <c r="A335" s="27"/>
      <c r="B335" s="27"/>
      <c r="C335" s="27"/>
      <c r="D335" s="27"/>
      <c r="E335" s="27"/>
      <c r="F335" s="27"/>
      <c r="G335" s="27"/>
      <c r="H335" s="27"/>
      <c r="I335" s="27"/>
      <c r="J335" s="27"/>
      <c r="K335" s="27"/>
      <c r="L335" s="27"/>
      <c r="M335" s="27"/>
    </row>
    <row r="336" spans="1:13">
      <c r="A336" s="27"/>
      <c r="B336" s="27"/>
      <c r="C336" s="27"/>
      <c r="D336" s="27"/>
      <c r="E336" s="27"/>
      <c r="F336" s="27"/>
      <c r="G336" s="27"/>
      <c r="H336" s="27"/>
      <c r="I336" s="27"/>
      <c r="J336" s="27"/>
      <c r="K336" s="27"/>
      <c r="L336" s="27"/>
      <c r="M336" s="27"/>
    </row>
    <row r="337" spans="1:13">
      <c r="A337" s="27"/>
      <c r="B337" s="27"/>
      <c r="C337" s="27"/>
      <c r="D337" s="27"/>
      <c r="E337" s="27"/>
      <c r="F337" s="27"/>
      <c r="G337" s="27"/>
      <c r="H337" s="27"/>
      <c r="I337" s="27"/>
      <c r="J337" s="27"/>
      <c r="K337" s="27"/>
      <c r="L337" s="27"/>
      <c r="M337" s="27"/>
    </row>
    <row r="338" spans="1:13">
      <c r="A338" s="27"/>
      <c r="B338" s="27"/>
      <c r="C338" s="27"/>
      <c r="D338" s="27"/>
      <c r="E338" s="27"/>
      <c r="F338" s="27"/>
      <c r="G338" s="27"/>
      <c r="H338" s="27"/>
      <c r="I338" s="27"/>
      <c r="J338" s="27"/>
      <c r="K338" s="27"/>
      <c r="L338" s="27"/>
      <c r="M338" s="27"/>
    </row>
    <row r="339" spans="1:13">
      <c r="A339" s="27"/>
      <c r="B339" s="27"/>
      <c r="C339" s="27"/>
      <c r="D339" s="27"/>
      <c r="E339" s="27"/>
      <c r="F339" s="27"/>
      <c r="G339" s="27"/>
      <c r="H339" s="27"/>
      <c r="I339" s="27"/>
      <c r="J339" s="27"/>
      <c r="K339" s="27"/>
      <c r="L339" s="27"/>
      <c r="M339" s="27"/>
    </row>
    <row r="340" spans="1:13">
      <c r="A340" s="27"/>
      <c r="B340" s="27"/>
      <c r="C340" s="27"/>
      <c r="D340" s="27"/>
      <c r="E340" s="27"/>
      <c r="F340" s="27"/>
      <c r="G340" s="27"/>
      <c r="H340" s="27"/>
      <c r="I340" s="27"/>
      <c r="J340" s="27"/>
      <c r="K340" s="27"/>
      <c r="L340" s="27"/>
      <c r="M340" s="27"/>
    </row>
    <row r="341" spans="1:13">
      <c r="A341" s="27"/>
      <c r="B341" s="27"/>
      <c r="C341" s="27"/>
      <c r="D341" s="27"/>
      <c r="E341" s="27"/>
      <c r="F341" s="27"/>
      <c r="G341" s="27"/>
      <c r="H341" s="27"/>
      <c r="I341" s="27"/>
      <c r="J341" s="27"/>
      <c r="K341" s="27"/>
      <c r="L341" s="27"/>
      <c r="M341" s="27"/>
    </row>
    <row r="342" spans="1:13">
      <c r="A342" s="27"/>
      <c r="B342" s="27"/>
      <c r="C342" s="27"/>
      <c r="D342" s="27"/>
      <c r="E342" s="27"/>
      <c r="F342" s="27"/>
      <c r="G342" s="27"/>
      <c r="H342" s="27"/>
      <c r="I342" s="27"/>
      <c r="J342" s="27"/>
      <c r="K342" s="27"/>
      <c r="L342" s="27"/>
      <c r="M342" s="27"/>
    </row>
    <row r="343" spans="1:13">
      <c r="A343" s="27"/>
      <c r="B343" s="27"/>
      <c r="C343" s="27"/>
      <c r="D343" s="27"/>
      <c r="E343" s="27"/>
      <c r="F343" s="27"/>
      <c r="G343" s="27"/>
      <c r="H343" s="27"/>
      <c r="I343" s="27"/>
      <c r="J343" s="27"/>
      <c r="K343" s="27"/>
      <c r="L343" s="27"/>
      <c r="M343" s="27"/>
    </row>
    <row r="344" spans="1:13">
      <c r="A344" s="27"/>
      <c r="B344" s="27"/>
      <c r="C344" s="27"/>
      <c r="D344" s="27"/>
      <c r="E344" s="27"/>
      <c r="F344" s="27"/>
      <c r="G344" s="27"/>
      <c r="H344" s="27"/>
      <c r="I344" s="27"/>
      <c r="J344" s="27"/>
      <c r="K344" s="27"/>
      <c r="L344" s="27"/>
      <c r="M344" s="27"/>
    </row>
    <row r="345" spans="1:13">
      <c r="A345" s="27"/>
      <c r="B345" s="27"/>
      <c r="C345" s="27"/>
      <c r="D345" s="27"/>
      <c r="E345" s="27"/>
      <c r="F345" s="27"/>
      <c r="G345" s="27"/>
      <c r="H345" s="27"/>
      <c r="I345" s="27"/>
      <c r="J345" s="27"/>
      <c r="K345" s="27"/>
      <c r="L345" s="27"/>
      <c r="M345" s="27"/>
    </row>
    <row r="346" spans="1:13">
      <c r="A346" s="27"/>
      <c r="B346" s="27"/>
      <c r="C346" s="27"/>
      <c r="D346" s="27"/>
      <c r="E346" s="27"/>
      <c r="F346" s="27"/>
      <c r="G346" s="27"/>
      <c r="H346" s="27"/>
      <c r="I346" s="27"/>
      <c r="J346" s="27"/>
      <c r="K346" s="27"/>
      <c r="L346" s="27"/>
      <c r="M346" s="27"/>
    </row>
    <row r="347" spans="1:13">
      <c r="A347" s="27"/>
      <c r="B347" s="27"/>
      <c r="C347" s="27"/>
      <c r="D347" s="27"/>
      <c r="E347" s="27"/>
      <c r="F347" s="27"/>
      <c r="G347" s="27"/>
      <c r="H347" s="27"/>
      <c r="I347" s="27"/>
      <c r="J347" s="27"/>
      <c r="K347" s="27"/>
      <c r="L347" s="27"/>
      <c r="M347" s="27"/>
    </row>
    <row r="348" spans="1:13">
      <c r="A348" s="27"/>
      <c r="B348" s="27"/>
      <c r="C348" s="27"/>
      <c r="D348" s="27"/>
      <c r="E348" s="27"/>
      <c r="F348" s="27"/>
      <c r="G348" s="27"/>
      <c r="H348" s="27"/>
      <c r="I348" s="27"/>
      <c r="J348" s="27"/>
      <c r="K348" s="27"/>
      <c r="L348" s="27"/>
      <c r="M348" s="27"/>
    </row>
    <row r="349" spans="1:13">
      <c r="A349" s="27"/>
      <c r="B349" s="27"/>
      <c r="C349" s="27"/>
      <c r="D349" s="27"/>
      <c r="E349" s="27"/>
      <c r="F349" s="27"/>
      <c r="G349" s="27"/>
      <c r="H349" s="27"/>
      <c r="I349" s="27"/>
      <c r="J349" s="27"/>
      <c r="K349" s="27"/>
      <c r="L349" s="27"/>
      <c r="M349" s="27"/>
    </row>
    <row r="350" spans="1:13">
      <c r="A350" s="27"/>
      <c r="B350" s="27"/>
      <c r="C350" s="27"/>
      <c r="D350" s="27"/>
      <c r="E350" s="27"/>
      <c r="F350" s="27"/>
      <c r="G350" s="27"/>
      <c r="H350" s="27"/>
      <c r="I350" s="27"/>
      <c r="J350" s="27"/>
      <c r="K350" s="27"/>
      <c r="L350" s="27"/>
      <c r="M350" s="27"/>
    </row>
    <row r="351" spans="1:13">
      <c r="A351" s="27"/>
      <c r="B351" s="27"/>
      <c r="C351" s="27"/>
      <c r="D351" s="27"/>
      <c r="E351" s="27"/>
      <c r="F351" s="27"/>
      <c r="G351" s="27"/>
      <c r="H351" s="27"/>
      <c r="I351" s="27"/>
      <c r="J351" s="27"/>
      <c r="K351" s="27"/>
      <c r="L351" s="27"/>
      <c r="M351" s="27"/>
    </row>
    <row r="352" spans="1:13">
      <c r="A352" s="27"/>
      <c r="B352" s="27"/>
      <c r="C352" s="27"/>
      <c r="D352" s="27"/>
      <c r="E352" s="27"/>
      <c r="F352" s="27"/>
      <c r="G352" s="27"/>
      <c r="H352" s="27"/>
      <c r="I352" s="27"/>
      <c r="J352" s="27"/>
      <c r="K352" s="27"/>
      <c r="L352" s="27"/>
      <c r="M352" s="27"/>
    </row>
    <row r="353" spans="1:13">
      <c r="A353" s="27"/>
      <c r="B353" s="27"/>
      <c r="C353" s="27"/>
      <c r="D353" s="27"/>
      <c r="E353" s="27"/>
      <c r="F353" s="27"/>
      <c r="G353" s="27"/>
      <c r="H353" s="27"/>
      <c r="I353" s="27"/>
      <c r="J353" s="27"/>
      <c r="K353" s="27"/>
      <c r="L353" s="27"/>
      <c r="M353" s="27"/>
    </row>
    <row r="354" spans="1:13">
      <c r="A354" s="27"/>
      <c r="B354" s="27"/>
      <c r="C354" s="27"/>
      <c r="D354" s="27"/>
      <c r="E354" s="27"/>
      <c r="F354" s="27"/>
      <c r="G354" s="27"/>
      <c r="H354" s="27"/>
      <c r="I354" s="27"/>
      <c r="J354" s="27"/>
      <c r="K354" s="27"/>
      <c r="L354" s="27"/>
      <c r="M354" s="27"/>
    </row>
    <row r="355" spans="1:13">
      <c r="A355" s="27"/>
      <c r="B355" s="27"/>
      <c r="C355" s="27"/>
      <c r="D355" s="27"/>
      <c r="E355" s="27"/>
      <c r="F355" s="27"/>
      <c r="G355" s="27"/>
      <c r="H355" s="27"/>
      <c r="I355" s="27"/>
      <c r="J355" s="27"/>
      <c r="K355" s="27"/>
      <c r="L355" s="27"/>
      <c r="M355" s="27"/>
    </row>
    <row r="356" spans="1:13">
      <c r="A356" s="27"/>
      <c r="B356" s="27"/>
      <c r="C356" s="27"/>
      <c r="D356" s="27"/>
      <c r="E356" s="27"/>
      <c r="F356" s="27"/>
      <c r="G356" s="27"/>
      <c r="H356" s="27"/>
      <c r="I356" s="27"/>
      <c r="J356" s="27"/>
      <c r="K356" s="27"/>
      <c r="L356" s="27"/>
      <c r="M356" s="27"/>
    </row>
    <row r="357" spans="1:13">
      <c r="A357" s="27"/>
      <c r="B357" s="27"/>
      <c r="C357" s="27"/>
      <c r="D357" s="27"/>
      <c r="E357" s="27"/>
      <c r="F357" s="27"/>
      <c r="G357" s="27"/>
      <c r="H357" s="27"/>
      <c r="I357" s="27"/>
      <c r="J357" s="27"/>
      <c r="K357" s="27"/>
      <c r="L357" s="27"/>
      <c r="M357" s="27"/>
    </row>
    <row r="358" spans="1:13">
      <c r="A358" s="27"/>
      <c r="B358" s="27"/>
      <c r="C358" s="27"/>
      <c r="D358" s="27"/>
      <c r="E358" s="27"/>
      <c r="F358" s="27"/>
      <c r="G358" s="27"/>
      <c r="H358" s="27"/>
      <c r="I358" s="27"/>
      <c r="J358" s="27"/>
      <c r="K358" s="27"/>
      <c r="L358" s="27"/>
      <c r="M358" s="27"/>
    </row>
    <row r="359" spans="1:13">
      <c r="A359" s="27"/>
      <c r="B359" s="27"/>
      <c r="C359" s="27"/>
      <c r="D359" s="27"/>
      <c r="E359" s="27"/>
      <c r="F359" s="27"/>
      <c r="G359" s="27"/>
      <c r="H359" s="27"/>
      <c r="I359" s="27"/>
      <c r="J359" s="27"/>
      <c r="K359" s="27"/>
      <c r="L359" s="27"/>
      <c r="M359" s="27"/>
    </row>
    <row r="360" spans="1:13">
      <c r="A360" s="27"/>
      <c r="B360" s="27"/>
      <c r="C360" s="27"/>
      <c r="D360" s="27"/>
      <c r="E360" s="27"/>
      <c r="F360" s="27"/>
      <c r="G360" s="27"/>
      <c r="H360" s="27"/>
      <c r="I360" s="27"/>
      <c r="J360" s="27"/>
      <c r="K360" s="27"/>
      <c r="L360" s="27"/>
      <c r="M360" s="27"/>
    </row>
    <row r="361" spans="1:13">
      <c r="A361" s="27"/>
      <c r="B361" s="27"/>
      <c r="C361" s="27"/>
      <c r="D361" s="27"/>
      <c r="E361" s="27"/>
      <c r="F361" s="27"/>
      <c r="G361" s="27"/>
      <c r="H361" s="27"/>
      <c r="I361" s="27"/>
      <c r="J361" s="27"/>
      <c r="K361" s="27"/>
      <c r="L361" s="27"/>
      <c r="M361" s="27"/>
    </row>
    <row r="362" spans="1:13">
      <c r="A362" s="27"/>
      <c r="B362" s="27"/>
      <c r="C362" s="27"/>
      <c r="D362" s="27"/>
      <c r="E362" s="27"/>
      <c r="F362" s="27"/>
      <c r="G362" s="27"/>
      <c r="H362" s="27"/>
      <c r="I362" s="27"/>
      <c r="J362" s="27"/>
      <c r="K362" s="27"/>
      <c r="L362" s="27"/>
      <c r="M362" s="27"/>
    </row>
    <row r="363" spans="1:13">
      <c r="A363" s="27"/>
      <c r="B363" s="27"/>
      <c r="C363" s="27"/>
      <c r="D363" s="27"/>
      <c r="E363" s="27"/>
      <c r="F363" s="27"/>
      <c r="G363" s="27"/>
      <c r="H363" s="27"/>
      <c r="I363" s="27"/>
      <c r="J363" s="27"/>
      <c r="K363" s="27"/>
      <c r="L363" s="27"/>
      <c r="M363" s="27"/>
    </row>
    <row r="364" spans="1:13">
      <c r="A364" s="27"/>
      <c r="B364" s="27"/>
      <c r="C364" s="27"/>
      <c r="D364" s="27"/>
      <c r="E364" s="27"/>
      <c r="F364" s="27"/>
      <c r="G364" s="27"/>
      <c r="H364" s="27"/>
      <c r="I364" s="27"/>
      <c r="J364" s="27"/>
      <c r="K364" s="27"/>
      <c r="L364" s="27"/>
      <c r="M364" s="27"/>
    </row>
    <row r="365" spans="1:13">
      <c r="A365" s="27"/>
      <c r="B365" s="27"/>
      <c r="C365" s="27"/>
      <c r="D365" s="27"/>
      <c r="E365" s="27"/>
      <c r="F365" s="27"/>
      <c r="G365" s="27"/>
      <c r="H365" s="27"/>
      <c r="I365" s="27"/>
      <c r="J365" s="27"/>
      <c r="K365" s="27"/>
      <c r="L365" s="27"/>
      <c r="M365" s="27"/>
    </row>
    <row r="366" spans="1:13">
      <c r="A366" s="27"/>
      <c r="B366" s="27"/>
      <c r="C366" s="27"/>
      <c r="D366" s="27"/>
      <c r="E366" s="27"/>
      <c r="F366" s="27"/>
      <c r="G366" s="27"/>
      <c r="H366" s="27"/>
      <c r="I366" s="27"/>
      <c r="J366" s="27"/>
      <c r="K366" s="27"/>
      <c r="L366" s="27"/>
      <c r="M366" s="27"/>
    </row>
    <row r="367" spans="1:13">
      <c r="A367" s="27"/>
      <c r="B367" s="27"/>
      <c r="C367" s="27"/>
      <c r="D367" s="27"/>
      <c r="E367" s="27"/>
      <c r="F367" s="27"/>
      <c r="G367" s="27"/>
      <c r="H367" s="27"/>
      <c r="I367" s="27"/>
      <c r="J367" s="27"/>
      <c r="K367" s="27"/>
      <c r="L367" s="27"/>
      <c r="M367" s="27"/>
    </row>
    <row r="368" spans="1:13">
      <c r="A368" s="27"/>
      <c r="B368" s="27"/>
      <c r="C368" s="27"/>
      <c r="D368" s="27"/>
      <c r="E368" s="27"/>
      <c r="F368" s="27"/>
      <c r="G368" s="27"/>
      <c r="H368" s="27"/>
      <c r="I368" s="27"/>
      <c r="J368" s="27"/>
      <c r="K368" s="27"/>
      <c r="L368" s="27"/>
      <c r="M368" s="27"/>
    </row>
    <row r="369" spans="1:13">
      <c r="A369" s="27"/>
      <c r="B369" s="27"/>
      <c r="C369" s="27"/>
      <c r="D369" s="27"/>
      <c r="E369" s="27"/>
      <c r="F369" s="27"/>
      <c r="G369" s="27"/>
      <c r="H369" s="27"/>
      <c r="I369" s="27"/>
      <c r="J369" s="27"/>
      <c r="K369" s="27"/>
      <c r="L369" s="27"/>
      <c r="M369" s="27"/>
    </row>
    <row r="370" spans="1:13">
      <c r="A370" s="27"/>
      <c r="B370" s="27"/>
      <c r="C370" s="27"/>
      <c r="D370" s="27"/>
      <c r="E370" s="27"/>
      <c r="F370" s="27"/>
      <c r="G370" s="27"/>
      <c r="H370" s="27"/>
      <c r="I370" s="27"/>
      <c r="J370" s="27"/>
      <c r="K370" s="27"/>
      <c r="L370" s="27"/>
      <c r="M370" s="27"/>
    </row>
    <row r="371" spans="1:13">
      <c r="A371" s="27"/>
      <c r="B371" s="27"/>
      <c r="C371" s="27"/>
      <c r="D371" s="27"/>
      <c r="E371" s="27"/>
      <c r="F371" s="27"/>
      <c r="G371" s="27"/>
      <c r="H371" s="27"/>
      <c r="I371" s="27"/>
      <c r="J371" s="27"/>
      <c r="K371" s="27"/>
      <c r="L371" s="27"/>
      <c r="M371" s="27"/>
    </row>
    <row r="372" spans="1:13">
      <c r="A372" s="27"/>
      <c r="B372" s="27"/>
      <c r="C372" s="27"/>
      <c r="D372" s="27"/>
      <c r="E372" s="27"/>
      <c r="F372" s="27"/>
      <c r="G372" s="27"/>
      <c r="H372" s="27"/>
      <c r="I372" s="27"/>
      <c r="J372" s="27"/>
      <c r="K372" s="27"/>
      <c r="L372" s="27"/>
      <c r="M372" s="27"/>
    </row>
    <row r="373" spans="1:13">
      <c r="A373" s="27"/>
      <c r="B373" s="27"/>
      <c r="C373" s="27"/>
      <c r="D373" s="27"/>
      <c r="E373" s="27"/>
      <c r="F373" s="27"/>
      <c r="G373" s="27"/>
      <c r="H373" s="27"/>
      <c r="I373" s="27"/>
      <c r="J373" s="27"/>
      <c r="K373" s="27"/>
      <c r="L373" s="27"/>
      <c r="M373" s="27"/>
    </row>
    <row r="374" spans="1:13">
      <c r="A374" s="27"/>
      <c r="B374" s="27"/>
      <c r="C374" s="27"/>
      <c r="D374" s="27"/>
      <c r="E374" s="27"/>
      <c r="F374" s="27"/>
      <c r="G374" s="27"/>
      <c r="H374" s="27"/>
      <c r="I374" s="27"/>
      <c r="J374" s="27"/>
      <c r="K374" s="27"/>
      <c r="L374" s="27"/>
      <c r="M374" s="27"/>
    </row>
    <row r="375" spans="1:13">
      <c r="A375" s="27"/>
      <c r="B375" s="27"/>
      <c r="C375" s="27"/>
      <c r="D375" s="27"/>
      <c r="E375" s="27"/>
      <c r="F375" s="27"/>
      <c r="G375" s="27"/>
      <c r="H375" s="27"/>
      <c r="I375" s="27"/>
      <c r="J375" s="27"/>
      <c r="K375" s="27"/>
      <c r="L375" s="27"/>
      <c r="M375" s="27"/>
    </row>
    <row r="376" spans="1:13">
      <c r="A376" s="27"/>
      <c r="B376" s="27"/>
      <c r="C376" s="27"/>
      <c r="D376" s="27"/>
      <c r="E376" s="27"/>
      <c r="F376" s="27"/>
      <c r="G376" s="27"/>
      <c r="H376" s="27"/>
      <c r="I376" s="27"/>
      <c r="J376" s="27"/>
      <c r="K376" s="27"/>
      <c r="L376" s="27"/>
      <c r="M376" s="27"/>
    </row>
    <row r="377" spans="1:13">
      <c r="A377" s="27"/>
      <c r="B377" s="27"/>
      <c r="C377" s="27"/>
      <c r="D377" s="27"/>
      <c r="E377" s="27"/>
      <c r="F377" s="27"/>
      <c r="G377" s="27"/>
      <c r="H377" s="27"/>
      <c r="I377" s="27"/>
      <c r="J377" s="27"/>
      <c r="K377" s="27"/>
      <c r="L377" s="27"/>
      <c r="M377" s="27"/>
    </row>
    <row r="378" spans="1:13">
      <c r="A378" s="27"/>
      <c r="B378" s="27"/>
      <c r="C378" s="27"/>
      <c r="D378" s="27"/>
      <c r="E378" s="27"/>
      <c r="F378" s="27"/>
      <c r="G378" s="27"/>
      <c r="H378" s="27"/>
      <c r="I378" s="27"/>
      <c r="J378" s="27"/>
      <c r="K378" s="27"/>
      <c r="L378" s="27"/>
      <c r="M378" s="27"/>
    </row>
    <row r="379" spans="1:13">
      <c r="A379" s="27"/>
      <c r="B379" s="27"/>
      <c r="C379" s="27"/>
      <c r="D379" s="27"/>
      <c r="E379" s="27"/>
      <c r="F379" s="27"/>
      <c r="G379" s="27"/>
      <c r="H379" s="27"/>
      <c r="I379" s="27"/>
      <c r="J379" s="27"/>
      <c r="K379" s="27"/>
      <c r="L379" s="27"/>
      <c r="M379" s="27"/>
    </row>
    <row r="380" spans="1:13">
      <c r="A380" s="27"/>
      <c r="B380" s="27"/>
      <c r="C380" s="27"/>
      <c r="D380" s="27"/>
      <c r="E380" s="27"/>
      <c r="F380" s="27"/>
      <c r="G380" s="27"/>
      <c r="H380" s="27"/>
      <c r="I380" s="27"/>
      <c r="J380" s="27"/>
      <c r="K380" s="27"/>
      <c r="L380" s="27"/>
      <c r="M380" s="27"/>
    </row>
    <row r="381" spans="1:13">
      <c r="A381" s="27"/>
      <c r="B381" s="27"/>
      <c r="C381" s="27"/>
      <c r="D381" s="27"/>
      <c r="E381" s="27"/>
      <c r="F381" s="27"/>
      <c r="G381" s="27"/>
      <c r="H381" s="27"/>
      <c r="I381" s="27"/>
      <c r="J381" s="27"/>
      <c r="K381" s="27"/>
      <c r="L381" s="27"/>
      <c r="M381" s="27"/>
    </row>
    <row r="382" spans="1:13">
      <c r="A382" s="27"/>
      <c r="B382" s="27"/>
      <c r="C382" s="27"/>
      <c r="D382" s="27"/>
      <c r="E382" s="27"/>
      <c r="F382" s="27"/>
      <c r="G382" s="27"/>
      <c r="H382" s="27"/>
      <c r="I382" s="27"/>
      <c r="J382" s="27"/>
      <c r="K382" s="27"/>
      <c r="L382" s="27"/>
      <c r="M382" s="27"/>
    </row>
    <row r="383" spans="1:13">
      <c r="A383" s="27"/>
      <c r="B383" s="27"/>
      <c r="C383" s="27"/>
      <c r="D383" s="27"/>
      <c r="E383" s="27"/>
      <c r="F383" s="27"/>
      <c r="G383" s="27"/>
      <c r="H383" s="27"/>
      <c r="I383" s="27"/>
      <c r="J383" s="27"/>
      <c r="K383" s="27"/>
      <c r="L383" s="27"/>
      <c r="M383" s="27"/>
    </row>
    <row r="384" spans="1:13">
      <c r="A384" s="27"/>
      <c r="B384" s="27"/>
      <c r="C384" s="27"/>
      <c r="D384" s="27"/>
      <c r="E384" s="27"/>
      <c r="F384" s="27"/>
      <c r="G384" s="27"/>
      <c r="H384" s="27"/>
      <c r="I384" s="27"/>
      <c r="J384" s="27"/>
      <c r="K384" s="27"/>
      <c r="L384" s="27"/>
      <c r="M384" s="27"/>
    </row>
    <row r="385" spans="1:13">
      <c r="A385" s="27"/>
      <c r="B385" s="27"/>
      <c r="C385" s="27"/>
      <c r="D385" s="27"/>
      <c r="E385" s="27"/>
      <c r="F385" s="27"/>
      <c r="G385" s="27"/>
      <c r="H385" s="27"/>
      <c r="I385" s="27"/>
      <c r="J385" s="27"/>
      <c r="K385" s="27"/>
      <c r="L385" s="27"/>
      <c r="M385" s="27"/>
    </row>
    <row r="386" spans="1:13">
      <c r="A386" s="27"/>
      <c r="B386" s="27"/>
      <c r="C386" s="27"/>
      <c r="D386" s="27"/>
      <c r="E386" s="27"/>
      <c r="F386" s="27"/>
      <c r="G386" s="27"/>
      <c r="H386" s="27"/>
      <c r="I386" s="27"/>
      <c r="J386" s="27"/>
      <c r="K386" s="27"/>
      <c r="L386" s="27"/>
      <c r="M386" s="27"/>
    </row>
    <row r="387" spans="1:13">
      <c r="A387" s="27"/>
      <c r="B387" s="27"/>
      <c r="C387" s="27"/>
      <c r="D387" s="27"/>
      <c r="E387" s="27"/>
      <c r="F387" s="27"/>
      <c r="G387" s="27"/>
      <c r="H387" s="27"/>
      <c r="I387" s="27"/>
      <c r="J387" s="27"/>
      <c r="K387" s="27"/>
      <c r="L387" s="27"/>
      <c r="M387" s="27"/>
    </row>
    <row r="388" spans="1:13">
      <c r="A388" s="27"/>
      <c r="B388" s="27"/>
      <c r="C388" s="27"/>
      <c r="D388" s="27"/>
      <c r="E388" s="27"/>
      <c r="F388" s="27"/>
      <c r="G388" s="27"/>
      <c r="H388" s="27"/>
      <c r="I388" s="27"/>
      <c r="J388" s="27"/>
      <c r="K388" s="27"/>
      <c r="L388" s="27"/>
      <c r="M388" s="27"/>
    </row>
    <row r="389" spans="1:13">
      <c r="A389" s="27"/>
      <c r="B389" s="27"/>
      <c r="C389" s="27"/>
      <c r="D389" s="27"/>
      <c r="E389" s="27"/>
      <c r="F389" s="27"/>
      <c r="G389" s="27"/>
      <c r="H389" s="27"/>
      <c r="I389" s="27"/>
      <c r="J389" s="27"/>
      <c r="K389" s="27"/>
      <c r="L389" s="27"/>
      <c r="M389" s="27"/>
    </row>
    <row r="390" spans="1:13">
      <c r="A390" s="27"/>
      <c r="B390" s="27"/>
      <c r="C390" s="27"/>
      <c r="D390" s="27"/>
      <c r="E390" s="27"/>
      <c r="F390" s="27"/>
      <c r="G390" s="27"/>
      <c r="H390" s="27"/>
      <c r="I390" s="27"/>
      <c r="J390" s="27"/>
      <c r="K390" s="27"/>
      <c r="L390" s="27"/>
      <c r="M390" s="27"/>
    </row>
    <row r="391" spans="1:13">
      <c r="A391" s="27"/>
      <c r="B391" s="27"/>
      <c r="C391" s="27"/>
      <c r="D391" s="27"/>
      <c r="E391" s="27"/>
      <c r="F391" s="27"/>
      <c r="G391" s="27"/>
      <c r="H391" s="27"/>
      <c r="I391" s="27"/>
      <c r="J391" s="27"/>
      <c r="K391" s="27"/>
      <c r="L391" s="27"/>
      <c r="M391" s="27"/>
    </row>
    <row r="392" spans="1:13">
      <c r="A392" s="27"/>
      <c r="B392" s="27"/>
      <c r="C392" s="27"/>
      <c r="D392" s="27"/>
      <c r="E392" s="27"/>
      <c r="F392" s="27"/>
      <c r="G392" s="27"/>
      <c r="H392" s="27"/>
      <c r="I392" s="27"/>
      <c r="J392" s="27"/>
      <c r="K392" s="27"/>
      <c r="L392" s="27"/>
      <c r="M392" s="27"/>
    </row>
    <row r="393" spans="1:13">
      <c r="A393" s="27"/>
      <c r="B393" s="27"/>
      <c r="C393" s="27"/>
      <c r="D393" s="27"/>
      <c r="E393" s="27"/>
      <c r="F393" s="27"/>
      <c r="G393" s="27"/>
      <c r="H393" s="27"/>
      <c r="I393" s="27"/>
      <c r="J393" s="27"/>
      <c r="K393" s="27"/>
      <c r="L393" s="27"/>
      <c r="M393" s="27"/>
    </row>
    <row r="394" spans="1:13">
      <c r="A394" s="27"/>
      <c r="B394" s="27"/>
      <c r="C394" s="27"/>
      <c r="D394" s="27"/>
      <c r="E394" s="27"/>
      <c r="F394" s="27"/>
      <c r="G394" s="27"/>
      <c r="H394" s="27"/>
      <c r="I394" s="27"/>
      <c r="J394" s="27"/>
      <c r="K394" s="27"/>
      <c r="L394" s="27"/>
      <c r="M394" s="27"/>
    </row>
    <row r="395" spans="1:13">
      <c r="A395" s="27"/>
      <c r="B395" s="27"/>
      <c r="C395" s="27"/>
      <c r="D395" s="27"/>
      <c r="E395" s="27"/>
      <c r="F395" s="27"/>
      <c r="G395" s="27"/>
      <c r="H395" s="27"/>
      <c r="I395" s="27"/>
      <c r="J395" s="27"/>
      <c r="K395" s="27"/>
      <c r="L395" s="27"/>
      <c r="M395" s="27"/>
    </row>
    <row r="396" spans="1:13">
      <c r="A396" s="27"/>
      <c r="B396" s="27"/>
      <c r="C396" s="27"/>
      <c r="D396" s="27"/>
      <c r="E396" s="27"/>
      <c r="F396" s="27"/>
      <c r="G396" s="27"/>
      <c r="H396" s="27"/>
      <c r="I396" s="27"/>
      <c r="J396" s="27"/>
      <c r="K396" s="27"/>
      <c r="L396" s="27"/>
      <c r="M396" s="27"/>
    </row>
    <row r="397" spans="1:13">
      <c r="A397" s="27"/>
      <c r="B397" s="27"/>
      <c r="C397" s="27"/>
      <c r="D397" s="27"/>
      <c r="E397" s="27"/>
      <c r="F397" s="27"/>
      <c r="G397" s="27"/>
      <c r="H397" s="27"/>
      <c r="I397" s="27"/>
      <c r="J397" s="27"/>
      <c r="K397" s="27"/>
      <c r="L397" s="27"/>
      <c r="M397" s="27"/>
    </row>
    <row r="398" spans="1:13">
      <c r="A398" s="27"/>
      <c r="B398" s="27"/>
      <c r="C398" s="27"/>
      <c r="D398" s="27"/>
      <c r="E398" s="27"/>
      <c r="F398" s="27"/>
      <c r="G398" s="27"/>
      <c r="H398" s="27"/>
      <c r="I398" s="27"/>
      <c r="J398" s="27"/>
      <c r="K398" s="27"/>
      <c r="L398" s="27"/>
      <c r="M398" s="27"/>
    </row>
    <row r="399" spans="1:13">
      <c r="A399" s="27"/>
      <c r="B399" s="27"/>
      <c r="C399" s="27"/>
      <c r="D399" s="27"/>
      <c r="E399" s="27"/>
      <c r="F399" s="27"/>
      <c r="G399" s="27"/>
      <c r="H399" s="27"/>
      <c r="I399" s="27"/>
      <c r="J399" s="27"/>
      <c r="K399" s="27"/>
      <c r="L399" s="27"/>
      <c r="M399" s="27"/>
    </row>
    <row r="400" spans="1:13">
      <c r="A400" s="27"/>
      <c r="B400" s="27"/>
      <c r="C400" s="27"/>
      <c r="D400" s="27"/>
      <c r="E400" s="27"/>
      <c r="F400" s="27"/>
      <c r="G400" s="27"/>
      <c r="H400" s="27"/>
      <c r="I400" s="27"/>
      <c r="J400" s="27"/>
      <c r="K400" s="27"/>
      <c r="L400" s="27"/>
      <c r="M400" s="27"/>
    </row>
    <row r="401" spans="1:13">
      <c r="A401" s="27"/>
      <c r="B401" s="27"/>
      <c r="C401" s="27"/>
      <c r="D401" s="27"/>
      <c r="E401" s="27"/>
      <c r="F401" s="27"/>
      <c r="G401" s="27"/>
      <c r="H401" s="27"/>
      <c r="I401" s="27"/>
      <c r="J401" s="27"/>
      <c r="K401" s="27"/>
      <c r="L401" s="27"/>
      <c r="M401" s="27"/>
    </row>
    <row r="402" spans="1:13">
      <c r="A402" s="27"/>
      <c r="B402" s="27"/>
      <c r="C402" s="27"/>
      <c r="D402" s="27"/>
      <c r="E402" s="27"/>
      <c r="F402" s="27"/>
      <c r="G402" s="27"/>
      <c r="H402" s="27"/>
      <c r="I402" s="27"/>
      <c r="J402" s="27"/>
      <c r="K402" s="27"/>
      <c r="L402" s="27"/>
      <c r="M402" s="27"/>
    </row>
    <row r="403" spans="1:13">
      <c r="A403" s="27"/>
      <c r="B403" s="27"/>
      <c r="C403" s="27"/>
      <c r="D403" s="27"/>
      <c r="E403" s="27"/>
      <c r="F403" s="27"/>
      <c r="G403" s="27"/>
      <c r="H403" s="27"/>
      <c r="I403" s="27"/>
      <c r="J403" s="27"/>
      <c r="K403" s="27"/>
      <c r="L403" s="27"/>
      <c r="M403" s="27"/>
    </row>
    <row r="404" spans="1:13">
      <c r="A404" s="27"/>
      <c r="B404" s="27"/>
      <c r="C404" s="27"/>
      <c r="D404" s="27"/>
      <c r="E404" s="27"/>
      <c r="F404" s="27"/>
      <c r="G404" s="27"/>
      <c r="H404" s="27"/>
      <c r="I404" s="27"/>
      <c r="J404" s="27"/>
      <c r="K404" s="27"/>
      <c r="L404" s="27"/>
      <c r="M404" s="27"/>
    </row>
    <row r="405" spans="1:13">
      <c r="A405" s="27"/>
      <c r="B405" s="27"/>
      <c r="C405" s="27"/>
      <c r="D405" s="27"/>
      <c r="E405" s="27"/>
      <c r="F405" s="27"/>
      <c r="G405" s="27"/>
      <c r="H405" s="27"/>
      <c r="I405" s="27"/>
      <c r="J405" s="27"/>
      <c r="K405" s="27"/>
      <c r="L405" s="27"/>
      <c r="M405" s="27"/>
    </row>
    <row r="406" spans="1:13">
      <c r="A406" s="27"/>
      <c r="B406" s="27"/>
      <c r="C406" s="27"/>
      <c r="D406" s="27"/>
      <c r="E406" s="27"/>
      <c r="F406" s="27"/>
      <c r="G406" s="27"/>
      <c r="H406" s="27"/>
      <c r="I406" s="27"/>
      <c r="J406" s="27"/>
      <c r="K406" s="27"/>
      <c r="L406" s="27"/>
      <c r="M406" s="27"/>
    </row>
    <row r="407" spans="1:13">
      <c r="A407" s="27"/>
      <c r="B407" s="27"/>
      <c r="C407" s="27"/>
      <c r="D407" s="27"/>
      <c r="E407" s="27"/>
      <c r="F407" s="27"/>
      <c r="G407" s="27"/>
      <c r="H407" s="27"/>
      <c r="I407" s="27"/>
      <c r="J407" s="27"/>
      <c r="K407" s="27"/>
      <c r="L407" s="27"/>
      <c r="M407" s="27"/>
    </row>
    <row r="408" spans="1:13">
      <c r="A408" s="27"/>
      <c r="B408" s="27"/>
      <c r="C408" s="27"/>
      <c r="D408" s="27"/>
      <c r="E408" s="27"/>
      <c r="F408" s="27"/>
      <c r="G408" s="27"/>
      <c r="H408" s="27"/>
      <c r="I408" s="27"/>
      <c r="J408" s="27"/>
      <c r="K408" s="27"/>
      <c r="L408" s="27"/>
      <c r="M408" s="27"/>
    </row>
    <row r="409" spans="1:13">
      <c r="A409" s="27"/>
      <c r="B409" s="27"/>
      <c r="C409" s="27"/>
      <c r="D409" s="27"/>
      <c r="E409" s="27"/>
      <c r="F409" s="27"/>
      <c r="G409" s="27"/>
      <c r="H409" s="27"/>
      <c r="I409" s="27"/>
      <c r="J409" s="27"/>
      <c r="K409" s="27"/>
      <c r="L409" s="27"/>
      <c r="M409" s="27"/>
    </row>
    <row r="410" spans="1:13">
      <c r="A410" s="27"/>
      <c r="B410" s="27"/>
      <c r="C410" s="27"/>
      <c r="D410" s="27"/>
      <c r="E410" s="27"/>
      <c r="F410" s="27"/>
      <c r="G410" s="27"/>
      <c r="H410" s="27"/>
      <c r="I410" s="27"/>
      <c r="J410" s="27"/>
      <c r="K410" s="27"/>
      <c r="L410" s="27"/>
      <c r="M410" s="27"/>
    </row>
    <row r="411" spans="1:13">
      <c r="A411" s="27"/>
      <c r="B411" s="27"/>
      <c r="C411" s="27"/>
      <c r="D411" s="27"/>
      <c r="E411" s="27"/>
      <c r="F411" s="27"/>
      <c r="G411" s="27"/>
      <c r="H411" s="27"/>
      <c r="I411" s="27"/>
      <c r="J411" s="27"/>
      <c r="K411" s="27"/>
      <c r="L411" s="27"/>
      <c r="M411" s="27"/>
    </row>
    <row r="412" spans="1:13">
      <c r="A412" s="27"/>
      <c r="B412" s="27"/>
      <c r="C412" s="27"/>
      <c r="D412" s="27"/>
      <c r="E412" s="27"/>
      <c r="F412" s="27"/>
      <c r="G412" s="27"/>
      <c r="H412" s="27"/>
      <c r="I412" s="27"/>
      <c r="J412" s="27"/>
      <c r="K412" s="27"/>
      <c r="L412" s="27"/>
      <c r="M412" s="27"/>
    </row>
    <row r="413" spans="1:13">
      <c r="A413" s="27"/>
      <c r="B413" s="27"/>
      <c r="C413" s="27"/>
      <c r="D413" s="27"/>
      <c r="E413" s="27"/>
      <c r="F413" s="27"/>
      <c r="G413" s="27"/>
      <c r="H413" s="27"/>
      <c r="I413" s="27"/>
      <c r="J413" s="27"/>
      <c r="K413" s="27"/>
      <c r="L413" s="27"/>
      <c r="M413" s="27"/>
    </row>
    <row r="414" spans="1:13">
      <c r="A414" s="27"/>
      <c r="B414" s="27"/>
      <c r="C414" s="27"/>
      <c r="D414" s="27"/>
      <c r="E414" s="27"/>
      <c r="F414" s="27"/>
      <c r="G414" s="27"/>
      <c r="H414" s="27"/>
      <c r="I414" s="27"/>
      <c r="J414" s="27"/>
      <c r="K414" s="27"/>
      <c r="L414" s="27"/>
      <c r="M414" s="27"/>
    </row>
    <row r="415" spans="1:13">
      <c r="A415" s="27"/>
      <c r="B415" s="27"/>
      <c r="C415" s="27"/>
      <c r="D415" s="27"/>
      <c r="E415" s="27"/>
      <c r="F415" s="27"/>
      <c r="G415" s="27"/>
      <c r="H415" s="27"/>
      <c r="I415" s="27"/>
      <c r="J415" s="27"/>
      <c r="K415" s="27"/>
      <c r="L415" s="27"/>
      <c r="M415" s="27"/>
    </row>
    <row r="416" spans="1:13">
      <c r="A416" s="27"/>
      <c r="B416" s="27"/>
      <c r="C416" s="27"/>
      <c r="D416" s="27"/>
      <c r="E416" s="27"/>
      <c r="F416" s="27"/>
      <c r="G416" s="27"/>
      <c r="H416" s="27"/>
      <c r="I416" s="27"/>
      <c r="J416" s="27"/>
      <c r="K416" s="27"/>
      <c r="L416" s="27"/>
      <c r="M416" s="27"/>
    </row>
    <row r="417" spans="1:13">
      <c r="A417" s="27"/>
      <c r="B417" s="27"/>
      <c r="C417" s="27"/>
      <c r="D417" s="27"/>
      <c r="E417" s="27"/>
      <c r="F417" s="27"/>
      <c r="G417" s="27"/>
      <c r="H417" s="27"/>
      <c r="I417" s="27"/>
      <c r="J417" s="27"/>
      <c r="K417" s="27"/>
      <c r="L417" s="27"/>
      <c r="M417" s="27"/>
    </row>
    <row r="418" spans="1:13">
      <c r="A418" s="27"/>
      <c r="B418" s="27"/>
      <c r="C418" s="27"/>
      <c r="D418" s="27"/>
      <c r="E418" s="27"/>
      <c r="F418" s="27"/>
      <c r="G418" s="27"/>
      <c r="H418" s="27"/>
      <c r="I418" s="27"/>
      <c r="J418" s="27"/>
      <c r="K418" s="27"/>
      <c r="L418" s="27"/>
      <c r="M418" s="27"/>
    </row>
    <row r="419" spans="1:13">
      <c r="A419" s="27"/>
      <c r="B419" s="27"/>
      <c r="C419" s="27"/>
      <c r="D419" s="27"/>
      <c r="E419" s="27"/>
      <c r="F419" s="27"/>
      <c r="G419" s="27"/>
      <c r="H419" s="27"/>
      <c r="I419" s="27"/>
      <c r="J419" s="27"/>
      <c r="K419" s="27"/>
      <c r="L419" s="27"/>
      <c r="M419" s="27"/>
    </row>
    <row r="420" spans="1:13">
      <c r="A420" s="27"/>
      <c r="B420" s="27"/>
      <c r="C420" s="27"/>
      <c r="D420" s="27"/>
      <c r="E420" s="27"/>
      <c r="F420" s="27"/>
      <c r="G420" s="27"/>
      <c r="H420" s="27"/>
      <c r="I420" s="27"/>
      <c r="J420" s="27"/>
      <c r="K420" s="27"/>
      <c r="L420" s="27"/>
      <c r="M420" s="27"/>
    </row>
    <row r="421" spans="1:13">
      <c r="A421" s="27"/>
      <c r="B421" s="27"/>
      <c r="C421" s="27"/>
      <c r="D421" s="27"/>
      <c r="E421" s="27"/>
      <c r="F421" s="27"/>
      <c r="G421" s="27"/>
      <c r="H421" s="27"/>
      <c r="I421" s="27"/>
      <c r="J421" s="27"/>
      <c r="K421" s="27"/>
      <c r="L421" s="27"/>
      <c r="M421" s="27"/>
    </row>
    <row r="422" spans="1:13">
      <c r="A422" s="27"/>
      <c r="B422" s="27"/>
      <c r="C422" s="27"/>
      <c r="D422" s="27"/>
      <c r="E422" s="27"/>
      <c r="F422" s="27"/>
      <c r="G422" s="27"/>
      <c r="H422" s="27"/>
      <c r="I422" s="27"/>
      <c r="J422" s="27"/>
      <c r="K422" s="27"/>
      <c r="L422" s="27"/>
      <c r="M422" s="27"/>
    </row>
    <row r="423" spans="1:13">
      <c r="A423" s="27"/>
      <c r="B423" s="27"/>
      <c r="C423" s="27"/>
      <c r="D423" s="27"/>
      <c r="E423" s="27"/>
      <c r="F423" s="27"/>
      <c r="G423" s="27"/>
      <c r="H423" s="27"/>
      <c r="I423" s="27"/>
      <c r="J423" s="27"/>
      <c r="K423" s="27"/>
      <c r="L423" s="27"/>
      <c r="M423" s="27"/>
    </row>
    <row r="424" spans="1:13">
      <c r="A424" s="27"/>
      <c r="B424" s="27"/>
      <c r="C424" s="27"/>
      <c r="D424" s="27"/>
      <c r="E424" s="27"/>
      <c r="F424" s="27"/>
      <c r="G424" s="27"/>
      <c r="H424" s="27"/>
      <c r="I424" s="27"/>
      <c r="J424" s="27"/>
      <c r="K424" s="27"/>
      <c r="L424" s="27"/>
      <c r="M424" s="27"/>
    </row>
    <row r="425" spans="1:13">
      <c r="A425" s="27"/>
      <c r="B425" s="27"/>
      <c r="C425" s="27"/>
      <c r="D425" s="27"/>
      <c r="E425" s="27"/>
      <c r="F425" s="27"/>
      <c r="G425" s="27"/>
      <c r="H425" s="27"/>
      <c r="I425" s="27"/>
      <c r="J425" s="27"/>
      <c r="K425" s="27"/>
      <c r="L425" s="27"/>
      <c r="M425" s="27"/>
    </row>
    <row r="426" spans="1:13">
      <c r="A426" s="27"/>
      <c r="B426" s="27"/>
      <c r="C426" s="27"/>
      <c r="D426" s="27"/>
      <c r="E426" s="27"/>
      <c r="F426" s="27"/>
      <c r="G426" s="27"/>
      <c r="H426" s="27"/>
      <c r="I426" s="27"/>
      <c r="J426" s="27"/>
      <c r="K426" s="27"/>
      <c r="L426" s="27"/>
      <c r="M426" s="27"/>
    </row>
    <row r="427" spans="1:13">
      <c r="A427" s="27"/>
      <c r="B427" s="27"/>
      <c r="C427" s="27"/>
      <c r="D427" s="27"/>
      <c r="E427" s="27"/>
      <c r="F427" s="27"/>
      <c r="G427" s="27"/>
      <c r="H427" s="27"/>
      <c r="I427" s="27"/>
      <c r="J427" s="27"/>
      <c r="K427" s="27"/>
      <c r="L427" s="27"/>
      <c r="M427" s="27"/>
    </row>
    <row r="428" spans="1:13">
      <c r="A428" s="27"/>
      <c r="B428" s="27"/>
      <c r="C428" s="27"/>
      <c r="D428" s="27"/>
      <c r="E428" s="27"/>
      <c r="F428" s="27"/>
      <c r="G428" s="27"/>
      <c r="H428" s="27"/>
      <c r="I428" s="27"/>
      <c r="J428" s="27"/>
      <c r="K428" s="27"/>
      <c r="L428" s="27"/>
      <c r="M428" s="27"/>
    </row>
    <row r="429" spans="1:13">
      <c r="A429" s="27"/>
      <c r="B429" s="27"/>
      <c r="C429" s="27"/>
      <c r="D429" s="27"/>
      <c r="E429" s="27"/>
      <c r="F429" s="27"/>
      <c r="G429" s="27"/>
      <c r="H429" s="27"/>
      <c r="I429" s="27"/>
      <c r="J429" s="27"/>
      <c r="K429" s="27"/>
      <c r="L429" s="27"/>
      <c r="M429" s="27"/>
    </row>
    <row r="430" spans="1:13">
      <c r="A430" s="27"/>
      <c r="B430" s="27"/>
      <c r="C430" s="27"/>
      <c r="D430" s="27"/>
      <c r="E430" s="27"/>
      <c r="F430" s="27"/>
      <c r="G430" s="27"/>
      <c r="H430" s="27"/>
      <c r="I430" s="27"/>
      <c r="J430" s="27"/>
      <c r="K430" s="27"/>
      <c r="L430" s="27"/>
      <c r="M430" s="27"/>
    </row>
    <row r="431" spans="1:13">
      <c r="A431" s="27"/>
      <c r="B431" s="27"/>
      <c r="C431" s="27"/>
      <c r="D431" s="27"/>
      <c r="E431" s="27"/>
      <c r="F431" s="27"/>
      <c r="G431" s="27"/>
      <c r="H431" s="27"/>
      <c r="I431" s="27"/>
      <c r="J431" s="27"/>
      <c r="K431" s="27"/>
      <c r="L431" s="27"/>
      <c r="M431" s="27"/>
    </row>
    <row r="432" spans="1:13">
      <c r="A432" s="27"/>
      <c r="B432" s="27"/>
      <c r="C432" s="27"/>
      <c r="D432" s="27"/>
      <c r="E432" s="27"/>
      <c r="F432" s="27"/>
      <c r="G432" s="27"/>
      <c r="H432" s="27"/>
      <c r="I432" s="27"/>
      <c r="J432" s="27"/>
      <c r="K432" s="27"/>
      <c r="L432" s="27"/>
      <c r="M432" s="27"/>
    </row>
    <row r="433" spans="1:13">
      <c r="A433" s="27"/>
      <c r="B433" s="27"/>
      <c r="C433" s="27"/>
      <c r="D433" s="27"/>
      <c r="E433" s="27"/>
      <c r="F433" s="27"/>
      <c r="G433" s="27"/>
      <c r="H433" s="27"/>
      <c r="I433" s="27"/>
      <c r="J433" s="27"/>
      <c r="K433" s="27"/>
      <c r="L433" s="27"/>
      <c r="M433" s="27"/>
    </row>
    <row r="434" spans="1:13">
      <c r="A434" s="27"/>
      <c r="B434" s="27"/>
      <c r="C434" s="27"/>
      <c r="D434" s="27"/>
      <c r="E434" s="27"/>
      <c r="F434" s="27"/>
      <c r="G434" s="27"/>
      <c r="H434" s="27"/>
      <c r="I434" s="27"/>
      <c r="J434" s="27"/>
      <c r="K434" s="27"/>
      <c r="L434" s="27"/>
      <c r="M434" s="27"/>
    </row>
    <row r="435" spans="1:13">
      <c r="A435" s="27"/>
      <c r="B435" s="27"/>
      <c r="C435" s="27"/>
      <c r="D435" s="27"/>
      <c r="E435" s="27"/>
      <c r="F435" s="27"/>
      <c r="G435" s="27"/>
      <c r="H435" s="27"/>
      <c r="I435" s="27"/>
      <c r="J435" s="27"/>
      <c r="K435" s="27"/>
      <c r="L435" s="27"/>
      <c r="M435" s="27"/>
    </row>
    <row r="436" spans="1:13">
      <c r="A436" s="27"/>
      <c r="B436" s="27"/>
      <c r="C436" s="27"/>
      <c r="D436" s="27"/>
      <c r="E436" s="27"/>
      <c r="F436" s="27"/>
      <c r="G436" s="27"/>
      <c r="H436" s="27"/>
      <c r="I436" s="27"/>
      <c r="J436" s="27"/>
      <c r="K436" s="27"/>
      <c r="L436" s="27"/>
      <c r="M436" s="27"/>
    </row>
    <row r="437" spans="1:13">
      <c r="A437" s="27"/>
      <c r="B437" s="27"/>
      <c r="C437" s="27"/>
      <c r="D437" s="27"/>
      <c r="E437" s="27"/>
      <c r="F437" s="27"/>
      <c r="G437" s="27"/>
      <c r="H437" s="27"/>
      <c r="I437" s="27"/>
      <c r="J437" s="27"/>
      <c r="K437" s="27"/>
      <c r="L437" s="27"/>
      <c r="M437" s="27"/>
    </row>
    <row r="438" spans="1:13">
      <c r="A438" s="27"/>
      <c r="B438" s="27"/>
      <c r="C438" s="27"/>
      <c r="D438" s="27"/>
      <c r="E438" s="27"/>
      <c r="F438" s="27"/>
      <c r="G438" s="27"/>
      <c r="H438" s="27"/>
      <c r="I438" s="27"/>
      <c r="J438" s="27"/>
      <c r="K438" s="27"/>
      <c r="L438" s="27"/>
      <c r="M438" s="27"/>
    </row>
    <row r="439" spans="1:13">
      <c r="A439" s="27"/>
      <c r="B439" s="27"/>
      <c r="C439" s="27"/>
      <c r="D439" s="27"/>
      <c r="E439" s="27"/>
      <c r="F439" s="27"/>
      <c r="G439" s="27"/>
      <c r="H439" s="27"/>
      <c r="I439" s="27"/>
      <c r="J439" s="27"/>
      <c r="K439" s="27"/>
      <c r="L439" s="27"/>
      <c r="M439" s="27"/>
    </row>
    <row r="440" spans="1:13">
      <c r="A440" s="27"/>
      <c r="B440" s="27"/>
      <c r="C440" s="27"/>
      <c r="D440" s="27"/>
      <c r="E440" s="27"/>
      <c r="F440" s="27"/>
      <c r="G440" s="27"/>
      <c r="H440" s="27"/>
      <c r="I440" s="27"/>
      <c r="J440" s="27"/>
      <c r="K440" s="27"/>
      <c r="L440" s="27"/>
      <c r="M440" s="27"/>
    </row>
    <row r="441" spans="1:13">
      <c r="A441" s="27"/>
      <c r="B441" s="27"/>
      <c r="C441" s="27"/>
      <c r="D441" s="27"/>
      <c r="E441" s="27"/>
      <c r="F441" s="27"/>
      <c r="G441" s="27"/>
      <c r="H441" s="27"/>
      <c r="I441" s="27"/>
      <c r="J441" s="27"/>
      <c r="K441" s="27"/>
      <c r="L441" s="27"/>
      <c r="M441" s="27"/>
    </row>
    <row r="442" spans="1:13">
      <c r="A442" s="27"/>
      <c r="B442" s="27"/>
      <c r="C442" s="27"/>
      <c r="D442" s="27"/>
      <c r="E442" s="27"/>
      <c r="F442" s="27"/>
      <c r="G442" s="27"/>
      <c r="H442" s="27"/>
      <c r="I442" s="27"/>
      <c r="J442" s="27"/>
      <c r="K442" s="27"/>
      <c r="L442" s="27"/>
      <c r="M442" s="27"/>
    </row>
    <row r="443" spans="1:13">
      <c r="A443" s="27"/>
      <c r="B443" s="27"/>
      <c r="C443" s="27"/>
      <c r="D443" s="27"/>
      <c r="E443" s="27"/>
      <c r="F443" s="27"/>
      <c r="G443" s="27"/>
      <c r="H443" s="27"/>
      <c r="I443" s="27"/>
      <c r="J443" s="27"/>
      <c r="K443" s="27"/>
      <c r="L443" s="27"/>
      <c r="M443" s="27"/>
    </row>
    <row r="444" spans="1:13">
      <c r="A444" s="27"/>
      <c r="B444" s="27"/>
      <c r="C444" s="27"/>
      <c r="D444" s="27"/>
      <c r="E444" s="27"/>
      <c r="F444" s="27"/>
      <c r="G444" s="27"/>
      <c r="H444" s="27"/>
      <c r="I444" s="27"/>
      <c r="J444" s="27"/>
      <c r="K444" s="27"/>
      <c r="L444" s="27"/>
      <c r="M444" s="27"/>
    </row>
    <row r="445" spans="1:13">
      <c r="A445" s="27"/>
      <c r="B445" s="27"/>
      <c r="C445" s="27"/>
      <c r="D445" s="27"/>
      <c r="E445" s="27"/>
      <c r="F445" s="27"/>
      <c r="G445" s="27"/>
      <c r="H445" s="27"/>
      <c r="I445" s="27"/>
      <c r="J445" s="27"/>
      <c r="K445" s="27"/>
      <c r="L445" s="27"/>
      <c r="M445" s="27"/>
    </row>
    <row r="446" spans="1:13">
      <c r="A446" s="27"/>
      <c r="B446" s="27"/>
      <c r="C446" s="27"/>
      <c r="D446" s="27"/>
      <c r="E446" s="27"/>
      <c r="F446" s="27"/>
      <c r="G446" s="27"/>
      <c r="H446" s="27"/>
      <c r="I446" s="27"/>
      <c r="J446" s="27"/>
      <c r="K446" s="27"/>
      <c r="L446" s="27"/>
      <c r="M446" s="27"/>
    </row>
    <row r="447" spans="1:13">
      <c r="A447" s="27"/>
      <c r="B447" s="27"/>
      <c r="C447" s="27"/>
      <c r="D447" s="27"/>
      <c r="E447" s="27"/>
      <c r="F447" s="27"/>
      <c r="G447" s="27"/>
      <c r="H447" s="27"/>
      <c r="I447" s="27"/>
      <c r="J447" s="27"/>
      <c r="K447" s="27"/>
      <c r="L447" s="27"/>
      <c r="M447" s="27"/>
    </row>
    <row r="448" spans="1:13">
      <c r="A448" s="27"/>
      <c r="B448" s="27"/>
      <c r="C448" s="27"/>
      <c r="D448" s="27"/>
      <c r="E448" s="27"/>
      <c r="F448" s="27"/>
      <c r="G448" s="27"/>
      <c r="H448" s="27"/>
      <c r="I448" s="27"/>
      <c r="J448" s="27"/>
      <c r="K448" s="27"/>
      <c r="L448" s="27"/>
      <c r="M448" s="27"/>
    </row>
    <row r="449" spans="1:13">
      <c r="A449" s="27"/>
      <c r="B449" s="27"/>
      <c r="C449" s="27"/>
      <c r="D449" s="27"/>
      <c r="E449" s="27"/>
      <c r="F449" s="27"/>
      <c r="G449" s="27"/>
      <c r="H449" s="27"/>
      <c r="I449" s="27"/>
      <c r="J449" s="27"/>
      <c r="K449" s="27"/>
      <c r="L449" s="27"/>
      <c r="M449" s="27"/>
    </row>
    <row r="450" spans="1:13">
      <c r="A450" s="27"/>
      <c r="B450" s="27"/>
      <c r="C450" s="27"/>
      <c r="D450" s="27"/>
      <c r="E450" s="27"/>
      <c r="F450" s="27"/>
      <c r="G450" s="27"/>
      <c r="H450" s="27"/>
      <c r="I450" s="27"/>
      <c r="J450" s="27"/>
      <c r="K450" s="27"/>
      <c r="L450" s="27"/>
      <c r="M450" s="27"/>
    </row>
    <row r="451" spans="1:13">
      <c r="A451" s="27"/>
      <c r="B451" s="27"/>
      <c r="C451" s="27"/>
      <c r="D451" s="27"/>
      <c r="E451" s="27"/>
      <c r="F451" s="27"/>
      <c r="G451" s="27"/>
      <c r="H451" s="27"/>
      <c r="I451" s="27"/>
      <c r="J451" s="27"/>
      <c r="K451" s="27"/>
      <c r="L451" s="27"/>
      <c r="M451" s="27"/>
    </row>
    <row r="452" spans="1:13">
      <c r="A452" s="27"/>
      <c r="B452" s="27"/>
      <c r="C452" s="27"/>
      <c r="D452" s="27"/>
      <c r="E452" s="27"/>
      <c r="F452" s="27"/>
      <c r="G452" s="27"/>
      <c r="H452" s="27"/>
      <c r="I452" s="27"/>
      <c r="J452" s="27"/>
      <c r="K452" s="27"/>
      <c r="L452" s="27"/>
      <c r="M452" s="27"/>
    </row>
    <row r="453" spans="1:13">
      <c r="A453" s="27"/>
      <c r="B453" s="27"/>
      <c r="C453" s="27"/>
      <c r="D453" s="27"/>
      <c r="E453" s="27"/>
      <c r="F453" s="27"/>
      <c r="G453" s="27"/>
      <c r="H453" s="27"/>
      <c r="I453" s="27"/>
      <c r="J453" s="27"/>
      <c r="K453" s="27"/>
      <c r="L453" s="27"/>
      <c r="M453" s="27"/>
    </row>
    <row r="454" spans="1:13">
      <c r="A454" s="27"/>
      <c r="B454" s="27"/>
      <c r="C454" s="27"/>
      <c r="D454" s="27"/>
      <c r="E454" s="27"/>
      <c r="F454" s="27"/>
      <c r="G454" s="27"/>
      <c r="H454" s="27"/>
      <c r="I454" s="27"/>
      <c r="J454" s="27"/>
      <c r="K454" s="27"/>
      <c r="L454" s="27"/>
      <c r="M454" s="27"/>
    </row>
    <row r="455" spans="1:13">
      <c r="A455" s="27"/>
      <c r="B455" s="27"/>
      <c r="C455" s="27"/>
      <c r="D455" s="27"/>
      <c r="E455" s="27"/>
      <c r="F455" s="27"/>
      <c r="G455" s="27"/>
      <c r="H455" s="27"/>
      <c r="I455" s="27"/>
      <c r="J455" s="27"/>
      <c r="K455" s="27"/>
      <c r="L455" s="27"/>
      <c r="M455" s="27"/>
    </row>
    <row r="456" spans="1:13">
      <c r="A456" s="27"/>
      <c r="B456" s="27"/>
      <c r="C456" s="27"/>
      <c r="D456" s="27"/>
      <c r="E456" s="27"/>
      <c r="F456" s="27"/>
      <c r="G456" s="27"/>
      <c r="H456" s="27"/>
      <c r="I456" s="27"/>
      <c r="J456" s="27"/>
      <c r="K456" s="27"/>
      <c r="L456" s="27"/>
      <c r="M456" s="27"/>
    </row>
    <row r="457" spans="1:13">
      <c r="A457" s="27"/>
      <c r="B457" s="27"/>
      <c r="C457" s="27"/>
      <c r="D457" s="27"/>
      <c r="E457" s="27"/>
      <c r="F457" s="27"/>
      <c r="G457" s="27"/>
      <c r="H457" s="27"/>
      <c r="I457" s="27"/>
      <c r="J457" s="27"/>
      <c r="K457" s="27"/>
      <c r="L457" s="27"/>
      <c r="M457" s="27"/>
    </row>
    <row r="458" spans="1:13">
      <c r="A458" s="27"/>
      <c r="B458" s="27"/>
      <c r="C458" s="27"/>
      <c r="D458" s="27"/>
      <c r="E458" s="27"/>
      <c r="F458" s="27"/>
      <c r="G458" s="27"/>
      <c r="H458" s="27"/>
      <c r="I458" s="27"/>
      <c r="J458" s="27"/>
      <c r="K458" s="27"/>
      <c r="L458" s="27"/>
      <c r="M458" s="27"/>
    </row>
    <row r="459" spans="1:13">
      <c r="A459" s="27"/>
      <c r="B459" s="27"/>
      <c r="C459" s="27"/>
      <c r="D459" s="27"/>
      <c r="E459" s="27"/>
      <c r="F459" s="27"/>
      <c r="G459" s="27"/>
      <c r="H459" s="27"/>
      <c r="I459" s="27"/>
      <c r="J459" s="27"/>
      <c r="K459" s="27"/>
      <c r="L459" s="27"/>
      <c r="M459" s="27"/>
    </row>
    <row r="460" spans="1:13">
      <c r="A460" s="27"/>
      <c r="B460" s="27"/>
      <c r="C460" s="27"/>
      <c r="D460" s="27"/>
      <c r="E460" s="27"/>
      <c r="F460" s="27"/>
      <c r="G460" s="27"/>
      <c r="H460" s="27"/>
      <c r="I460" s="27"/>
      <c r="J460" s="27"/>
      <c r="K460" s="27"/>
      <c r="L460" s="27"/>
      <c r="M460" s="27"/>
    </row>
    <row r="461" spans="1:13">
      <c r="A461" s="27"/>
      <c r="B461" s="27"/>
      <c r="C461" s="27"/>
      <c r="D461" s="27"/>
      <c r="E461" s="27"/>
      <c r="F461" s="27"/>
      <c r="G461" s="27"/>
      <c r="H461" s="27"/>
      <c r="I461" s="27"/>
      <c r="J461" s="27"/>
      <c r="K461" s="27"/>
      <c r="L461" s="27"/>
      <c r="M461" s="27"/>
    </row>
    <row r="462" spans="1:13">
      <c r="A462" s="27"/>
      <c r="B462" s="27"/>
      <c r="C462" s="27"/>
      <c r="D462" s="27"/>
      <c r="E462" s="27"/>
      <c r="F462" s="27"/>
      <c r="G462" s="27"/>
      <c r="H462" s="27"/>
      <c r="I462" s="27"/>
      <c r="J462" s="27"/>
      <c r="K462" s="27"/>
      <c r="L462" s="27"/>
      <c r="M462" s="27"/>
    </row>
    <row r="463" spans="1:13">
      <c r="A463" s="27"/>
      <c r="B463" s="27"/>
      <c r="C463" s="27"/>
      <c r="D463" s="27"/>
      <c r="E463" s="27"/>
      <c r="F463" s="27"/>
      <c r="G463" s="27"/>
      <c r="H463" s="27"/>
      <c r="I463" s="27"/>
      <c r="J463" s="27"/>
      <c r="K463" s="27"/>
      <c r="L463" s="27"/>
      <c r="M463" s="27"/>
    </row>
    <row r="464" spans="1:13">
      <c r="A464" s="27"/>
      <c r="B464" s="27"/>
      <c r="C464" s="27"/>
      <c r="D464" s="27"/>
      <c r="E464" s="27"/>
      <c r="F464" s="27"/>
      <c r="G464" s="27"/>
      <c r="H464" s="27"/>
      <c r="I464" s="27"/>
      <c r="J464" s="27"/>
      <c r="K464" s="27"/>
      <c r="L464" s="27"/>
      <c r="M464" s="27"/>
    </row>
    <row r="465" spans="1:13">
      <c r="A465" s="27"/>
      <c r="B465" s="27"/>
      <c r="C465" s="27"/>
      <c r="D465" s="27"/>
      <c r="E465" s="27"/>
      <c r="F465" s="27"/>
      <c r="G465" s="27"/>
      <c r="H465" s="27"/>
      <c r="I465" s="27"/>
      <c r="J465" s="27"/>
      <c r="K465" s="27"/>
      <c r="L465" s="27"/>
      <c r="M465" s="27"/>
    </row>
    <row r="466" spans="1:13">
      <c r="A466" s="27"/>
      <c r="B466" s="27"/>
      <c r="C466" s="27"/>
      <c r="D466" s="27"/>
      <c r="E466" s="27"/>
      <c r="F466" s="27"/>
      <c r="G466" s="27"/>
      <c r="H466" s="27"/>
      <c r="I466" s="27"/>
      <c r="J466" s="27"/>
      <c r="K466" s="27"/>
      <c r="L466" s="27"/>
      <c r="M466" s="27"/>
    </row>
    <row r="467" spans="1:13">
      <c r="A467" s="27"/>
      <c r="B467" s="27"/>
      <c r="C467" s="27"/>
      <c r="D467" s="27"/>
      <c r="E467" s="27"/>
      <c r="F467" s="27"/>
      <c r="G467" s="27"/>
      <c r="H467" s="27"/>
      <c r="I467" s="27"/>
      <c r="J467" s="27"/>
      <c r="K467" s="27"/>
      <c r="L467" s="27"/>
      <c r="M467" s="27"/>
    </row>
    <row r="468" spans="1:13">
      <c r="A468" s="27"/>
      <c r="B468" s="27"/>
      <c r="C468" s="27"/>
      <c r="D468" s="27"/>
      <c r="E468" s="27"/>
      <c r="F468" s="27"/>
      <c r="G468" s="27"/>
      <c r="H468" s="27"/>
      <c r="I468" s="27"/>
      <c r="J468" s="27"/>
      <c r="K468" s="27"/>
      <c r="L468" s="27"/>
      <c r="M468" s="27"/>
    </row>
    <row r="469" spans="1:13">
      <c r="A469" s="27"/>
      <c r="B469" s="27"/>
      <c r="C469" s="27"/>
      <c r="D469" s="27"/>
      <c r="E469" s="27"/>
      <c r="F469" s="27"/>
      <c r="G469" s="27"/>
      <c r="H469" s="27"/>
      <c r="I469" s="27"/>
      <c r="J469" s="27"/>
      <c r="K469" s="27"/>
      <c r="L469" s="27"/>
      <c r="M469" s="27"/>
    </row>
    <row r="470" spans="1:13">
      <c r="A470" s="27"/>
      <c r="B470" s="27"/>
      <c r="C470" s="27"/>
      <c r="D470" s="27"/>
      <c r="E470" s="27"/>
      <c r="F470" s="27"/>
      <c r="G470" s="27"/>
      <c r="H470" s="27"/>
      <c r="I470" s="27"/>
      <c r="J470" s="27"/>
      <c r="K470" s="27"/>
      <c r="L470" s="27"/>
      <c r="M470" s="27"/>
    </row>
    <row r="471" spans="1:13">
      <c r="A471" s="27"/>
      <c r="B471" s="27"/>
      <c r="C471" s="27"/>
      <c r="D471" s="27"/>
      <c r="E471" s="27"/>
      <c r="F471" s="27"/>
      <c r="G471" s="27"/>
      <c r="H471" s="27"/>
      <c r="I471" s="27"/>
      <c r="J471" s="27"/>
      <c r="K471" s="27"/>
      <c r="L471" s="27"/>
      <c r="M471" s="27"/>
    </row>
    <row r="472" spans="1:13">
      <c r="A472" s="27"/>
      <c r="B472" s="27"/>
      <c r="C472" s="27"/>
      <c r="D472" s="27"/>
      <c r="E472" s="27"/>
      <c r="F472" s="27"/>
      <c r="G472" s="27"/>
      <c r="H472" s="27"/>
      <c r="I472" s="27"/>
      <c r="J472" s="27"/>
      <c r="K472" s="27"/>
      <c r="L472" s="27"/>
      <c r="M472" s="27"/>
    </row>
    <row r="473" spans="1:13">
      <c r="A473" s="27"/>
      <c r="B473" s="27"/>
      <c r="C473" s="27"/>
      <c r="D473" s="27"/>
      <c r="E473" s="27"/>
      <c r="F473" s="27"/>
      <c r="G473" s="27"/>
      <c r="H473" s="27"/>
      <c r="I473" s="27"/>
      <c r="J473" s="27"/>
      <c r="K473" s="27"/>
      <c r="L473" s="27"/>
      <c r="M473" s="27"/>
    </row>
    <row r="474" spans="1:13">
      <c r="A474" s="27"/>
      <c r="B474" s="27"/>
      <c r="C474" s="27"/>
      <c r="D474" s="27"/>
      <c r="E474" s="27"/>
      <c r="F474" s="27"/>
      <c r="G474" s="27"/>
      <c r="H474" s="27"/>
      <c r="I474" s="27"/>
      <c r="J474" s="27"/>
      <c r="K474" s="27"/>
      <c r="L474" s="27"/>
      <c r="M474" s="27"/>
    </row>
    <row r="475" spans="1:13">
      <c r="A475" s="27"/>
      <c r="B475" s="27"/>
      <c r="C475" s="27"/>
      <c r="D475" s="27"/>
      <c r="E475" s="27"/>
      <c r="F475" s="27"/>
      <c r="G475" s="27"/>
      <c r="H475" s="27"/>
      <c r="I475" s="27"/>
      <c r="J475" s="27"/>
      <c r="K475" s="27"/>
      <c r="L475" s="27"/>
      <c r="M475" s="27"/>
    </row>
    <row r="476" spans="1:13">
      <c r="A476" s="27"/>
      <c r="B476" s="27"/>
      <c r="C476" s="27"/>
      <c r="D476" s="27"/>
      <c r="E476" s="27"/>
      <c r="F476" s="27"/>
      <c r="G476" s="27"/>
      <c r="H476" s="27"/>
      <c r="I476" s="27"/>
      <c r="J476" s="27"/>
      <c r="K476" s="27"/>
      <c r="L476" s="27"/>
      <c r="M476" s="27"/>
    </row>
    <row r="477" spans="1:13">
      <c r="A477" s="27"/>
      <c r="B477" s="27"/>
      <c r="C477" s="27"/>
      <c r="D477" s="27"/>
      <c r="E477" s="27"/>
      <c r="F477" s="27"/>
      <c r="G477" s="27"/>
      <c r="H477" s="27"/>
      <c r="I477" s="27"/>
      <c r="J477" s="27"/>
      <c r="K477" s="27"/>
      <c r="L477" s="27"/>
      <c r="M477" s="27"/>
    </row>
    <row r="478" spans="1:13">
      <c r="A478" s="27"/>
      <c r="B478" s="27"/>
      <c r="C478" s="27"/>
      <c r="D478" s="27"/>
      <c r="E478" s="27"/>
      <c r="F478" s="27"/>
      <c r="G478" s="27"/>
      <c r="H478" s="27"/>
      <c r="I478" s="27"/>
      <c r="J478" s="27"/>
      <c r="K478" s="27"/>
      <c r="L478" s="27"/>
      <c r="M478" s="27"/>
    </row>
    <row r="479" spans="1:13">
      <c r="A479" s="27"/>
      <c r="B479" s="27"/>
      <c r="C479" s="27"/>
      <c r="D479" s="27"/>
      <c r="E479" s="27"/>
      <c r="F479" s="27"/>
      <c r="G479" s="27"/>
      <c r="H479" s="27"/>
      <c r="I479" s="27"/>
      <c r="J479" s="27"/>
      <c r="K479" s="27"/>
      <c r="L479" s="27"/>
      <c r="M479" s="27"/>
    </row>
    <row r="480" spans="1:13">
      <c r="A480" s="27"/>
      <c r="B480" s="27"/>
      <c r="C480" s="27"/>
      <c r="D480" s="27"/>
      <c r="E480" s="27"/>
      <c r="F480" s="27"/>
      <c r="G480" s="27"/>
      <c r="H480" s="27"/>
      <c r="I480" s="27"/>
      <c r="J480" s="27"/>
      <c r="K480" s="27"/>
      <c r="L480" s="27"/>
      <c r="M480" s="27"/>
    </row>
    <row r="481" spans="1:13">
      <c r="A481" s="27"/>
      <c r="B481" s="27"/>
      <c r="C481" s="27"/>
      <c r="D481" s="27"/>
      <c r="E481" s="27"/>
      <c r="F481" s="27"/>
      <c r="G481" s="27"/>
      <c r="H481" s="27"/>
      <c r="I481" s="27"/>
      <c r="J481" s="27"/>
      <c r="K481" s="27"/>
      <c r="L481" s="27"/>
      <c r="M481" s="27"/>
    </row>
    <row r="482" spans="1:13">
      <c r="A482" s="27"/>
      <c r="B482" s="27"/>
      <c r="C482" s="27"/>
      <c r="D482" s="27"/>
      <c r="E482" s="27"/>
      <c r="F482" s="27"/>
      <c r="G482" s="27"/>
      <c r="H482" s="27"/>
      <c r="I482" s="27"/>
      <c r="J482" s="27"/>
      <c r="K482" s="27"/>
      <c r="L482" s="27"/>
      <c r="M482" s="27"/>
    </row>
    <row r="483" spans="1:13">
      <c r="A483" s="27"/>
      <c r="B483" s="27"/>
      <c r="C483" s="27"/>
      <c r="D483" s="27"/>
      <c r="E483" s="27"/>
      <c r="F483" s="27"/>
      <c r="G483" s="27"/>
      <c r="H483" s="27"/>
      <c r="I483" s="27"/>
      <c r="J483" s="27"/>
      <c r="K483" s="27"/>
      <c r="L483" s="27"/>
      <c r="M483" s="27"/>
    </row>
    <row r="484" spans="1:13">
      <c r="A484" s="27"/>
      <c r="B484" s="27"/>
      <c r="C484" s="27"/>
      <c r="D484" s="27"/>
      <c r="E484" s="27"/>
      <c r="F484" s="27"/>
      <c r="G484" s="27"/>
      <c r="H484" s="27"/>
      <c r="I484" s="27"/>
      <c r="J484" s="27"/>
      <c r="K484" s="27"/>
      <c r="L484" s="27"/>
      <c r="M484" s="27"/>
    </row>
    <row r="485" spans="1:13">
      <c r="A485" s="27"/>
      <c r="B485" s="27"/>
      <c r="C485" s="27"/>
      <c r="D485" s="27"/>
      <c r="E485" s="27"/>
      <c r="F485" s="27"/>
      <c r="G485" s="27"/>
      <c r="H485" s="27"/>
      <c r="I485" s="27"/>
      <c r="J485" s="27"/>
      <c r="K485" s="27"/>
      <c r="L485" s="27"/>
      <c r="M485" s="27"/>
    </row>
    <row r="486" spans="1:13">
      <c r="A486" s="27"/>
      <c r="B486" s="27"/>
      <c r="C486" s="27"/>
      <c r="D486" s="27"/>
      <c r="E486" s="27"/>
      <c r="F486" s="27"/>
      <c r="G486" s="27"/>
      <c r="H486" s="27"/>
      <c r="I486" s="27"/>
      <c r="J486" s="27"/>
      <c r="K486" s="27"/>
      <c r="L486" s="27"/>
      <c r="M486" s="27"/>
    </row>
    <row r="487" spans="1:13">
      <c r="A487" s="27"/>
      <c r="B487" s="27"/>
      <c r="C487" s="27"/>
      <c r="D487" s="27"/>
      <c r="E487" s="27"/>
      <c r="F487" s="27"/>
      <c r="G487" s="27"/>
      <c r="H487" s="27"/>
      <c r="I487" s="27"/>
      <c r="J487" s="27"/>
      <c r="K487" s="27"/>
      <c r="L487" s="27"/>
      <c r="M487" s="27"/>
    </row>
    <row r="488" spans="1:13">
      <c r="A488" s="27"/>
      <c r="B488" s="27"/>
      <c r="C488" s="27"/>
      <c r="D488" s="27"/>
      <c r="E488" s="27"/>
      <c r="F488" s="27"/>
      <c r="G488" s="27"/>
      <c r="H488" s="27"/>
      <c r="I488" s="27"/>
      <c r="J488" s="27"/>
      <c r="K488" s="27"/>
      <c r="L488" s="27"/>
      <c r="M488" s="27"/>
    </row>
    <row r="489" spans="1:13">
      <c r="A489" s="27"/>
      <c r="B489" s="27"/>
      <c r="C489" s="27"/>
      <c r="D489" s="27"/>
      <c r="E489" s="27"/>
      <c r="F489" s="27"/>
      <c r="G489" s="27"/>
      <c r="H489" s="27"/>
      <c r="I489" s="27"/>
      <c r="J489" s="27"/>
      <c r="K489" s="27"/>
      <c r="L489" s="27"/>
      <c r="M489" s="27"/>
    </row>
    <row r="490" spans="1:13">
      <c r="A490" s="27"/>
      <c r="B490" s="27"/>
      <c r="C490" s="27"/>
      <c r="D490" s="27"/>
      <c r="E490" s="27"/>
      <c r="F490" s="27"/>
      <c r="G490" s="27"/>
      <c r="H490" s="27"/>
      <c r="I490" s="27"/>
      <c r="J490" s="27"/>
      <c r="K490" s="27"/>
      <c r="L490" s="27"/>
      <c r="M490" s="27"/>
    </row>
    <row r="491" spans="1:13">
      <c r="A491" s="27"/>
      <c r="B491" s="27"/>
      <c r="C491" s="27"/>
      <c r="D491" s="27"/>
      <c r="E491" s="27"/>
      <c r="F491" s="27"/>
      <c r="G491" s="27"/>
      <c r="H491" s="27"/>
      <c r="I491" s="27"/>
      <c r="J491" s="27"/>
      <c r="K491" s="27"/>
      <c r="L491" s="27"/>
      <c r="M491" s="27"/>
    </row>
    <row r="492" spans="1:13">
      <c r="A492" s="27"/>
      <c r="B492" s="27"/>
      <c r="C492" s="27"/>
      <c r="D492" s="27"/>
      <c r="E492" s="27"/>
      <c r="F492" s="27"/>
      <c r="G492" s="27"/>
      <c r="H492" s="27"/>
      <c r="I492" s="27"/>
      <c r="J492" s="27"/>
      <c r="K492" s="27"/>
      <c r="L492" s="27"/>
      <c r="M492" s="27"/>
    </row>
    <row r="493" spans="1:13">
      <c r="A493" s="27"/>
      <c r="B493" s="27"/>
      <c r="C493" s="27"/>
      <c r="D493" s="27"/>
      <c r="E493" s="27"/>
      <c r="F493" s="27"/>
      <c r="G493" s="27"/>
      <c r="H493" s="27"/>
      <c r="I493" s="27"/>
      <c r="J493" s="27"/>
      <c r="K493" s="27"/>
      <c r="L493" s="27"/>
      <c r="M493" s="27"/>
    </row>
    <row r="494" spans="1:13">
      <c r="A494" s="27"/>
      <c r="B494" s="27"/>
      <c r="C494" s="27"/>
      <c r="D494" s="27"/>
      <c r="E494" s="27"/>
      <c r="F494" s="27"/>
      <c r="G494" s="27"/>
      <c r="H494" s="27"/>
      <c r="I494" s="27"/>
      <c r="J494" s="27"/>
      <c r="K494" s="27"/>
      <c r="L494" s="27"/>
      <c r="M494" s="27"/>
    </row>
    <row r="495" spans="1:13">
      <c r="A495" s="27"/>
      <c r="B495" s="27"/>
      <c r="C495" s="27"/>
      <c r="D495" s="27"/>
      <c r="E495" s="27"/>
      <c r="F495" s="27"/>
      <c r="G495" s="27"/>
      <c r="H495" s="27"/>
      <c r="I495" s="27"/>
      <c r="J495" s="27"/>
      <c r="K495" s="27"/>
      <c r="L495" s="27"/>
      <c r="M495" s="27"/>
    </row>
    <row r="496" spans="1:13">
      <c r="A496" s="27"/>
      <c r="B496" s="27"/>
      <c r="C496" s="27"/>
      <c r="D496" s="27"/>
      <c r="E496" s="27"/>
      <c r="F496" s="27"/>
      <c r="G496" s="27"/>
      <c r="H496" s="27"/>
      <c r="I496" s="27"/>
      <c r="J496" s="27"/>
      <c r="K496" s="27"/>
      <c r="L496" s="27"/>
      <c r="M496" s="27"/>
    </row>
    <row r="497" spans="1:13">
      <c r="A497" s="27"/>
      <c r="B497" s="27"/>
      <c r="C497" s="27"/>
      <c r="D497" s="27"/>
      <c r="E497" s="27"/>
      <c r="F497" s="27"/>
      <c r="G497" s="27"/>
      <c r="H497" s="27"/>
      <c r="I497" s="27"/>
      <c r="J497" s="27"/>
      <c r="K497" s="27"/>
      <c r="L497" s="27"/>
      <c r="M497" s="27"/>
    </row>
    <row r="498" spans="1:13">
      <c r="A498" s="27"/>
      <c r="B498" s="27"/>
      <c r="C498" s="27"/>
      <c r="D498" s="27"/>
      <c r="E498" s="27"/>
      <c r="F498" s="27"/>
      <c r="G498" s="27"/>
      <c r="H498" s="27"/>
      <c r="I498" s="27"/>
      <c r="J498" s="27"/>
      <c r="K498" s="27"/>
      <c r="L498" s="27"/>
      <c r="M498" s="27"/>
    </row>
    <row r="499" spans="1:13">
      <c r="A499" s="27"/>
      <c r="B499" s="27"/>
      <c r="C499" s="27"/>
      <c r="D499" s="27"/>
      <c r="E499" s="27"/>
      <c r="F499" s="27"/>
      <c r="G499" s="27"/>
      <c r="H499" s="27"/>
      <c r="I499" s="27"/>
      <c r="J499" s="27"/>
      <c r="K499" s="27"/>
      <c r="L499" s="27"/>
      <c r="M499" s="27"/>
    </row>
    <row r="500" spans="1:13">
      <c r="A500" s="27"/>
      <c r="B500" s="27"/>
      <c r="C500" s="27"/>
      <c r="D500" s="27"/>
      <c r="E500" s="27"/>
      <c r="F500" s="27"/>
      <c r="G500" s="27"/>
      <c r="H500" s="27"/>
      <c r="I500" s="27"/>
      <c r="J500" s="27"/>
      <c r="K500" s="27"/>
      <c r="L500" s="27"/>
      <c r="M500" s="27"/>
    </row>
    <row r="501" spans="1:13">
      <c r="A501" s="27"/>
      <c r="B501" s="27"/>
      <c r="C501" s="27"/>
      <c r="D501" s="27"/>
      <c r="E501" s="27"/>
      <c r="F501" s="27"/>
      <c r="G501" s="27"/>
      <c r="H501" s="27"/>
      <c r="I501" s="27"/>
      <c r="J501" s="27"/>
      <c r="K501" s="27"/>
      <c r="L501" s="27"/>
      <c r="M501" s="27"/>
    </row>
    <row r="502" spans="1:13">
      <c r="A502" s="27"/>
      <c r="B502" s="27"/>
      <c r="C502" s="27"/>
      <c r="D502" s="27"/>
      <c r="E502" s="27"/>
      <c r="F502" s="27"/>
      <c r="G502" s="27"/>
      <c r="H502" s="27"/>
      <c r="I502" s="27"/>
      <c r="J502" s="27"/>
      <c r="K502" s="27"/>
      <c r="L502" s="27"/>
      <c r="M502" s="27"/>
    </row>
    <row r="503" spans="1:13">
      <c r="A503" s="27"/>
      <c r="B503" s="27"/>
      <c r="C503" s="27"/>
      <c r="D503" s="27"/>
      <c r="E503" s="27"/>
      <c r="F503" s="27"/>
      <c r="G503" s="27"/>
      <c r="H503" s="27"/>
      <c r="I503" s="27"/>
      <c r="J503" s="27"/>
      <c r="K503" s="27"/>
      <c r="L503" s="27"/>
      <c r="M503" s="27"/>
    </row>
    <row r="504" spans="1:13">
      <c r="A504" s="27"/>
      <c r="B504" s="27"/>
      <c r="C504" s="27"/>
      <c r="D504" s="27"/>
      <c r="E504" s="27"/>
      <c r="F504" s="27"/>
      <c r="G504" s="27"/>
      <c r="H504" s="27"/>
      <c r="I504" s="27"/>
      <c r="J504" s="27"/>
      <c r="K504" s="27"/>
      <c r="L504" s="27"/>
      <c r="M504" s="27"/>
    </row>
    <row r="505" spans="1:13">
      <c r="A505" s="27"/>
      <c r="B505" s="27"/>
      <c r="C505" s="27"/>
      <c r="D505" s="27"/>
      <c r="E505" s="27"/>
      <c r="F505" s="27"/>
      <c r="G505" s="27"/>
      <c r="H505" s="27"/>
      <c r="I505" s="27"/>
      <c r="J505" s="27"/>
      <c r="K505" s="27"/>
      <c r="L505" s="27"/>
      <c r="M505" s="27"/>
    </row>
    <row r="506" spans="1:13">
      <c r="A506" s="27"/>
      <c r="B506" s="27"/>
      <c r="C506" s="27"/>
      <c r="D506" s="27"/>
      <c r="E506" s="27"/>
      <c r="F506" s="27"/>
      <c r="G506" s="27"/>
      <c r="H506" s="27"/>
      <c r="I506" s="27"/>
      <c r="J506" s="27"/>
      <c r="K506" s="27"/>
      <c r="L506" s="27"/>
      <c r="M506" s="27"/>
    </row>
    <row r="507" spans="1:13">
      <c r="A507" s="27"/>
      <c r="B507" s="27"/>
      <c r="C507" s="27"/>
      <c r="D507" s="27"/>
      <c r="E507" s="27"/>
      <c r="F507" s="27"/>
      <c r="G507" s="27"/>
      <c r="H507" s="27"/>
      <c r="I507" s="27"/>
      <c r="J507" s="27"/>
      <c r="K507" s="27"/>
      <c r="L507" s="27"/>
      <c r="M507" s="27"/>
    </row>
    <row r="508" spans="1:13">
      <c r="A508" s="27"/>
      <c r="B508" s="27"/>
      <c r="C508" s="27"/>
      <c r="D508" s="27"/>
      <c r="E508" s="27"/>
      <c r="F508" s="27"/>
      <c r="G508" s="27"/>
      <c r="H508" s="27"/>
      <c r="I508" s="27"/>
      <c r="J508" s="27"/>
      <c r="K508" s="27"/>
      <c r="L508" s="27"/>
      <c r="M508" s="27"/>
    </row>
    <row r="509" spans="1:13">
      <c r="A509" s="27"/>
      <c r="B509" s="27"/>
      <c r="C509" s="27"/>
      <c r="D509" s="27"/>
      <c r="E509" s="27"/>
      <c r="F509" s="27"/>
      <c r="G509" s="27"/>
      <c r="H509" s="27"/>
      <c r="I509" s="27"/>
      <c r="J509" s="27"/>
      <c r="K509" s="27"/>
      <c r="L509" s="27"/>
      <c r="M509" s="27"/>
    </row>
    <row r="510" spans="1:13">
      <c r="A510" s="27"/>
      <c r="B510" s="27"/>
      <c r="C510" s="27"/>
      <c r="D510" s="27"/>
      <c r="E510" s="27"/>
      <c r="F510" s="27"/>
      <c r="G510" s="27"/>
      <c r="H510" s="27"/>
      <c r="I510" s="27"/>
      <c r="J510" s="27"/>
      <c r="K510" s="27"/>
      <c r="L510" s="27"/>
      <c r="M510" s="27"/>
    </row>
    <row r="511" spans="1:13">
      <c r="A511" s="27"/>
      <c r="B511" s="27"/>
      <c r="C511" s="27"/>
      <c r="D511" s="27"/>
      <c r="E511" s="27"/>
      <c r="F511" s="27"/>
      <c r="G511" s="27"/>
      <c r="H511" s="27"/>
      <c r="I511" s="27"/>
      <c r="J511" s="27"/>
      <c r="K511" s="27"/>
      <c r="L511" s="27"/>
      <c r="M511" s="27"/>
    </row>
    <row r="512" spans="1:13">
      <c r="A512" s="27"/>
      <c r="B512" s="27"/>
      <c r="C512" s="27"/>
      <c r="D512" s="27"/>
      <c r="E512" s="27"/>
      <c r="F512" s="27"/>
      <c r="G512" s="27"/>
      <c r="H512" s="27"/>
      <c r="I512" s="27"/>
      <c r="J512" s="27"/>
      <c r="K512" s="27"/>
      <c r="L512" s="27"/>
      <c r="M512" s="27"/>
    </row>
    <row r="513" spans="1:13">
      <c r="A513" s="27"/>
      <c r="B513" s="27"/>
      <c r="C513" s="27"/>
      <c r="D513" s="27"/>
      <c r="E513" s="27"/>
      <c r="F513" s="27"/>
      <c r="G513" s="27"/>
      <c r="H513" s="27"/>
      <c r="I513" s="27"/>
      <c r="J513" s="27"/>
      <c r="K513" s="27"/>
      <c r="L513" s="27"/>
      <c r="M513" s="27"/>
    </row>
    <row r="514" spans="1:13">
      <c r="A514" s="27"/>
      <c r="B514" s="27"/>
      <c r="C514" s="27"/>
      <c r="D514" s="27"/>
      <c r="E514" s="27"/>
      <c r="F514" s="27"/>
      <c r="G514" s="27"/>
      <c r="H514" s="27"/>
      <c r="I514" s="27"/>
      <c r="J514" s="27"/>
      <c r="K514" s="27"/>
      <c r="L514" s="27"/>
      <c r="M514" s="27"/>
    </row>
    <row r="515" spans="1:13">
      <c r="A515" s="27"/>
      <c r="B515" s="27"/>
      <c r="C515" s="27"/>
      <c r="D515" s="27"/>
      <c r="E515" s="27"/>
      <c r="F515" s="27"/>
      <c r="G515" s="27"/>
      <c r="H515" s="27"/>
      <c r="I515" s="27"/>
      <c r="J515" s="27"/>
      <c r="K515" s="27"/>
      <c r="L515" s="27"/>
      <c r="M515" s="27"/>
    </row>
    <row r="516" spans="1:13">
      <c r="A516" s="27"/>
      <c r="B516" s="27"/>
      <c r="C516" s="27"/>
      <c r="D516" s="27"/>
      <c r="E516" s="27"/>
      <c r="F516" s="27"/>
      <c r="G516" s="27"/>
      <c r="H516" s="27"/>
      <c r="I516" s="27"/>
      <c r="J516" s="27"/>
      <c r="K516" s="27"/>
      <c r="L516" s="27"/>
      <c r="M516" s="27"/>
    </row>
    <row r="517" spans="1:13">
      <c r="A517" s="27"/>
      <c r="B517" s="27"/>
      <c r="C517" s="27"/>
      <c r="D517" s="27"/>
      <c r="E517" s="27"/>
      <c r="F517" s="27"/>
      <c r="G517" s="27"/>
      <c r="H517" s="27"/>
      <c r="I517" s="27"/>
      <c r="J517" s="27"/>
      <c r="K517" s="27"/>
      <c r="L517" s="27"/>
      <c r="M517" s="27"/>
    </row>
    <row r="518" spans="1:13">
      <c r="A518" s="27"/>
      <c r="B518" s="27"/>
      <c r="C518" s="27"/>
      <c r="D518" s="27"/>
      <c r="E518" s="27"/>
      <c r="F518" s="27"/>
      <c r="G518" s="27"/>
      <c r="H518" s="27"/>
      <c r="I518" s="27"/>
      <c r="J518" s="27"/>
      <c r="K518" s="27"/>
      <c r="L518" s="27"/>
      <c r="M518" s="27"/>
    </row>
    <row r="519" spans="1:13">
      <c r="A519" s="27"/>
      <c r="B519" s="27"/>
      <c r="C519" s="27"/>
      <c r="D519" s="27"/>
      <c r="E519" s="27"/>
      <c r="F519" s="27"/>
      <c r="G519" s="27"/>
      <c r="H519" s="27"/>
      <c r="I519" s="27"/>
      <c r="J519" s="27"/>
      <c r="K519" s="27"/>
      <c r="L519" s="27"/>
      <c r="M519" s="27"/>
    </row>
    <row r="520" spans="1:13">
      <c r="A520" s="27"/>
      <c r="B520" s="27"/>
      <c r="C520" s="27"/>
      <c r="D520" s="27"/>
      <c r="E520" s="27"/>
      <c r="F520" s="27"/>
      <c r="G520" s="27"/>
      <c r="H520" s="27"/>
      <c r="I520" s="27"/>
      <c r="J520" s="27"/>
      <c r="K520" s="27"/>
      <c r="L520" s="27"/>
      <c r="M520" s="27"/>
    </row>
    <row r="521" spans="1:13">
      <c r="A521" s="27"/>
      <c r="B521" s="27"/>
      <c r="C521" s="27"/>
      <c r="D521" s="27"/>
      <c r="E521" s="27"/>
      <c r="F521" s="27"/>
      <c r="G521" s="27"/>
      <c r="H521" s="27"/>
      <c r="I521" s="27"/>
      <c r="J521" s="27"/>
      <c r="K521" s="27"/>
      <c r="L521" s="27"/>
      <c r="M521" s="27"/>
    </row>
    <row r="522" spans="1:13">
      <c r="A522" s="27"/>
      <c r="B522" s="27"/>
      <c r="C522" s="27"/>
      <c r="D522" s="27"/>
      <c r="E522" s="27"/>
      <c r="F522" s="27"/>
      <c r="G522" s="27"/>
      <c r="H522" s="27"/>
      <c r="I522" s="27"/>
      <c r="J522" s="27"/>
      <c r="K522" s="27"/>
      <c r="L522" s="27"/>
      <c r="M522" s="27"/>
    </row>
    <row r="523" spans="1:13">
      <c r="A523" s="27"/>
      <c r="B523" s="27"/>
      <c r="C523" s="27"/>
      <c r="D523" s="27"/>
      <c r="E523" s="27"/>
      <c r="F523" s="27"/>
      <c r="G523" s="27"/>
      <c r="H523" s="27"/>
      <c r="I523" s="27"/>
      <c r="J523" s="27"/>
      <c r="K523" s="27"/>
      <c r="L523" s="27"/>
      <c r="M523" s="27"/>
    </row>
    <row r="524" spans="1:13">
      <c r="A524" s="27"/>
      <c r="B524" s="27"/>
      <c r="C524" s="27"/>
      <c r="D524" s="27"/>
      <c r="E524" s="27"/>
      <c r="F524" s="27"/>
      <c r="G524" s="27"/>
      <c r="H524" s="27"/>
      <c r="I524" s="27"/>
      <c r="J524" s="27"/>
      <c r="K524" s="27"/>
      <c r="L524" s="27"/>
      <c r="M524" s="27"/>
    </row>
    <row r="525" spans="1:13">
      <c r="A525" s="27"/>
      <c r="B525" s="27"/>
      <c r="C525" s="27"/>
      <c r="D525" s="27"/>
      <c r="E525" s="27"/>
      <c r="F525" s="27"/>
      <c r="G525" s="27"/>
      <c r="H525" s="27"/>
      <c r="I525" s="27"/>
      <c r="J525" s="27"/>
      <c r="K525" s="27"/>
      <c r="L525" s="27"/>
      <c r="M525" s="27"/>
    </row>
    <row r="526" spans="1:13">
      <c r="A526" s="27"/>
      <c r="B526" s="27"/>
      <c r="C526" s="27"/>
      <c r="D526" s="27"/>
      <c r="E526" s="27"/>
      <c r="F526" s="27"/>
      <c r="G526" s="27"/>
      <c r="H526" s="27"/>
      <c r="I526" s="27"/>
      <c r="J526" s="27"/>
      <c r="K526" s="27"/>
      <c r="L526" s="27"/>
      <c r="M526" s="27"/>
    </row>
    <row r="527" spans="1:13">
      <c r="A527" s="27"/>
      <c r="B527" s="27"/>
      <c r="C527" s="27"/>
      <c r="D527" s="27"/>
      <c r="E527" s="27"/>
      <c r="F527" s="27"/>
      <c r="G527" s="27"/>
      <c r="H527" s="27"/>
      <c r="I527" s="27"/>
      <c r="J527" s="27"/>
      <c r="K527" s="27"/>
      <c r="L527" s="27"/>
      <c r="M527" s="27"/>
    </row>
    <row r="528" spans="1:13">
      <c r="A528" s="27"/>
      <c r="B528" s="27"/>
      <c r="C528" s="27"/>
      <c r="D528" s="27"/>
      <c r="E528" s="27"/>
      <c r="F528" s="27"/>
      <c r="G528" s="27"/>
      <c r="H528" s="27"/>
      <c r="I528" s="27"/>
      <c r="J528" s="27"/>
      <c r="K528" s="27"/>
      <c r="L528" s="27"/>
      <c r="M528" s="27"/>
    </row>
    <row r="529" spans="1:13">
      <c r="A529" s="27"/>
      <c r="B529" s="27"/>
      <c r="C529" s="27"/>
      <c r="D529" s="27"/>
      <c r="E529" s="27"/>
      <c r="F529" s="27"/>
      <c r="G529" s="27"/>
      <c r="H529" s="27"/>
      <c r="I529" s="27"/>
      <c r="J529" s="27"/>
      <c r="K529" s="27"/>
      <c r="L529" s="27"/>
      <c r="M529" s="27"/>
    </row>
    <row r="530" spans="1:13">
      <c r="A530" s="27"/>
      <c r="B530" s="27"/>
      <c r="C530" s="27"/>
      <c r="D530" s="27"/>
      <c r="E530" s="27"/>
      <c r="F530" s="27"/>
      <c r="G530" s="27"/>
      <c r="H530" s="27"/>
      <c r="I530" s="27"/>
      <c r="J530" s="27"/>
      <c r="K530" s="27"/>
      <c r="L530" s="27"/>
      <c r="M530" s="27"/>
    </row>
    <row r="531" spans="1:13">
      <c r="A531" s="27"/>
      <c r="B531" s="27"/>
      <c r="C531" s="27"/>
      <c r="D531" s="27"/>
      <c r="E531" s="27"/>
      <c r="F531" s="27"/>
      <c r="G531" s="27"/>
      <c r="H531" s="27"/>
      <c r="I531" s="27"/>
      <c r="J531" s="27"/>
      <c r="K531" s="27"/>
      <c r="L531" s="27"/>
      <c r="M531" s="27"/>
    </row>
    <row r="532" spans="1:13">
      <c r="A532" s="27"/>
      <c r="B532" s="27"/>
      <c r="C532" s="27"/>
      <c r="D532" s="27"/>
      <c r="E532" s="27"/>
      <c r="F532" s="27"/>
      <c r="G532" s="27"/>
      <c r="H532" s="27"/>
      <c r="I532" s="27"/>
      <c r="J532" s="27"/>
      <c r="K532" s="27"/>
      <c r="L532" s="27"/>
      <c r="M532" s="27"/>
    </row>
    <row r="533" spans="1:13">
      <c r="A533" s="27"/>
      <c r="B533" s="27"/>
      <c r="C533" s="27"/>
      <c r="D533" s="27"/>
      <c r="E533" s="27"/>
      <c r="F533" s="27"/>
      <c r="G533" s="27"/>
      <c r="H533" s="27"/>
      <c r="I533" s="27"/>
      <c r="J533" s="27"/>
      <c r="K533" s="27"/>
      <c r="L533" s="27"/>
      <c r="M533" s="27"/>
    </row>
    <row r="534" spans="1:13">
      <c r="A534" s="27"/>
      <c r="B534" s="27"/>
      <c r="C534" s="27"/>
      <c r="D534" s="27"/>
      <c r="E534" s="27"/>
      <c r="F534" s="27"/>
      <c r="G534" s="27"/>
      <c r="H534" s="27"/>
      <c r="I534" s="27"/>
      <c r="J534" s="27"/>
      <c r="K534" s="27"/>
      <c r="L534" s="27"/>
      <c r="M534" s="27"/>
    </row>
    <row r="535" spans="1:13">
      <c r="A535" s="27"/>
      <c r="B535" s="27"/>
      <c r="C535" s="27"/>
      <c r="D535" s="27"/>
      <c r="E535" s="27"/>
      <c r="F535" s="27"/>
      <c r="G535" s="27"/>
      <c r="H535" s="27"/>
      <c r="I535" s="27"/>
      <c r="J535" s="27"/>
      <c r="K535" s="27"/>
      <c r="L535" s="27"/>
      <c r="M535" s="27"/>
    </row>
    <row r="536" spans="1:13">
      <c r="A536" s="27"/>
      <c r="B536" s="27"/>
      <c r="C536" s="27"/>
      <c r="D536" s="27"/>
      <c r="E536" s="27"/>
      <c r="F536" s="27"/>
      <c r="G536" s="27"/>
      <c r="H536" s="27"/>
      <c r="I536" s="27"/>
      <c r="J536" s="27"/>
      <c r="K536" s="27"/>
      <c r="L536" s="27"/>
      <c r="M536" s="27"/>
    </row>
    <row r="537" spans="1:13">
      <c r="A537" s="27"/>
      <c r="B537" s="27"/>
      <c r="C537" s="27"/>
      <c r="D537" s="27"/>
      <c r="E537" s="27"/>
      <c r="F537" s="27"/>
      <c r="G537" s="27"/>
      <c r="H537" s="27"/>
      <c r="I537" s="27"/>
      <c r="J537" s="27"/>
      <c r="K537" s="27"/>
      <c r="L537" s="27"/>
      <c r="M537" s="27"/>
    </row>
    <row r="538" spans="1:13">
      <c r="A538" s="27"/>
      <c r="B538" s="27"/>
      <c r="C538" s="27"/>
      <c r="D538" s="27"/>
      <c r="E538" s="27"/>
      <c r="F538" s="27"/>
      <c r="G538" s="27"/>
      <c r="H538" s="27"/>
      <c r="I538" s="27"/>
      <c r="J538" s="27"/>
      <c r="K538" s="27"/>
      <c r="L538" s="27"/>
      <c r="M538" s="27"/>
    </row>
    <row r="539" spans="1:13">
      <c r="A539" s="27"/>
      <c r="B539" s="27"/>
      <c r="C539" s="27"/>
      <c r="D539" s="27"/>
      <c r="E539" s="27"/>
      <c r="F539" s="27"/>
      <c r="G539" s="27"/>
      <c r="H539" s="27"/>
      <c r="I539" s="27"/>
      <c r="J539" s="27"/>
      <c r="K539" s="27"/>
      <c r="L539" s="27"/>
      <c r="M539" s="27"/>
    </row>
    <row r="540" spans="1:13">
      <c r="A540" s="27"/>
      <c r="B540" s="27"/>
      <c r="C540" s="27"/>
      <c r="D540" s="27"/>
      <c r="E540" s="27"/>
      <c r="F540" s="27"/>
      <c r="G540" s="27"/>
      <c r="H540" s="27"/>
      <c r="I540" s="27"/>
      <c r="J540" s="27"/>
      <c r="K540" s="27"/>
      <c r="L540" s="27"/>
      <c r="M540" s="27"/>
    </row>
    <row r="541" spans="1:13">
      <c r="A541" s="27"/>
      <c r="B541" s="27"/>
      <c r="C541" s="27"/>
      <c r="D541" s="27"/>
      <c r="E541" s="27"/>
      <c r="F541" s="27"/>
      <c r="G541" s="27"/>
      <c r="H541" s="27"/>
      <c r="I541" s="27"/>
      <c r="J541" s="27"/>
      <c r="K541" s="27"/>
      <c r="L541" s="27"/>
      <c r="M541" s="27"/>
    </row>
    <row r="542" spans="1:13">
      <c r="A542" s="27"/>
      <c r="B542" s="27"/>
      <c r="C542" s="27"/>
      <c r="D542" s="27"/>
      <c r="E542" s="27"/>
      <c r="F542" s="27"/>
      <c r="G542" s="27"/>
      <c r="H542" s="27"/>
      <c r="I542" s="27"/>
      <c r="J542" s="27"/>
      <c r="K542" s="27"/>
      <c r="L542" s="27"/>
      <c r="M542" s="27"/>
    </row>
    <row r="543" spans="1:13">
      <c r="A543" s="27"/>
      <c r="B543" s="27"/>
      <c r="C543" s="27"/>
      <c r="D543" s="27"/>
      <c r="E543" s="27"/>
      <c r="F543" s="27"/>
      <c r="G543" s="27"/>
      <c r="H543" s="27"/>
      <c r="I543" s="27"/>
      <c r="J543" s="27"/>
      <c r="K543" s="27"/>
      <c r="L543" s="27"/>
      <c r="M543" s="27"/>
    </row>
    <row r="544" spans="1:13">
      <c r="A544" s="27"/>
      <c r="B544" s="27"/>
      <c r="C544" s="27"/>
      <c r="D544" s="27"/>
      <c r="E544" s="27"/>
      <c r="F544" s="27"/>
      <c r="G544" s="27"/>
      <c r="H544" s="27"/>
      <c r="I544" s="27"/>
      <c r="J544" s="27"/>
      <c r="K544" s="27"/>
      <c r="L544" s="27"/>
      <c r="M544" s="27"/>
    </row>
    <row r="545" spans="1:13">
      <c r="A545" s="27"/>
      <c r="B545" s="27"/>
      <c r="C545" s="27"/>
      <c r="D545" s="27"/>
      <c r="E545" s="27"/>
      <c r="F545" s="27"/>
      <c r="G545" s="27"/>
      <c r="H545" s="27"/>
      <c r="I545" s="27"/>
      <c r="J545" s="27"/>
      <c r="K545" s="27"/>
      <c r="L545" s="27"/>
      <c r="M545" s="27"/>
    </row>
    <row r="546" spans="1:13">
      <c r="A546" s="27"/>
      <c r="B546" s="27"/>
      <c r="C546" s="27"/>
      <c r="D546" s="27"/>
      <c r="E546" s="27"/>
      <c r="F546" s="27"/>
      <c r="G546" s="27"/>
      <c r="H546" s="27"/>
      <c r="I546" s="27"/>
      <c r="J546" s="27"/>
      <c r="K546" s="27"/>
      <c r="L546" s="27"/>
      <c r="M546" s="27"/>
    </row>
    <row r="547" spans="1:13">
      <c r="A547" s="27"/>
      <c r="B547" s="27"/>
      <c r="C547" s="27"/>
      <c r="D547" s="27"/>
      <c r="E547" s="27"/>
      <c r="F547" s="27"/>
      <c r="G547" s="27"/>
      <c r="H547" s="27"/>
      <c r="I547" s="27"/>
      <c r="J547" s="27"/>
      <c r="K547" s="27"/>
      <c r="L547" s="27"/>
      <c r="M547" s="27"/>
    </row>
    <row r="548" spans="1:13">
      <c r="A548" s="27"/>
      <c r="B548" s="27"/>
      <c r="C548" s="27"/>
      <c r="D548" s="27"/>
      <c r="E548" s="27"/>
      <c r="F548" s="27"/>
      <c r="G548" s="27"/>
      <c r="H548" s="27"/>
      <c r="I548" s="27"/>
      <c r="J548" s="27"/>
      <c r="K548" s="27"/>
      <c r="L548" s="27"/>
      <c r="M548" s="27"/>
    </row>
    <row r="549" spans="1:13">
      <c r="A549" s="27"/>
      <c r="B549" s="27"/>
      <c r="C549" s="27"/>
      <c r="D549" s="27"/>
      <c r="E549" s="27"/>
      <c r="F549" s="27"/>
      <c r="G549" s="27"/>
      <c r="H549" s="27"/>
      <c r="I549" s="27"/>
      <c r="J549" s="27"/>
      <c r="K549" s="27"/>
      <c r="L549" s="27"/>
      <c r="M549" s="27"/>
    </row>
    <row r="550" spans="1:13">
      <c r="A550" s="27"/>
      <c r="B550" s="27"/>
      <c r="C550" s="27"/>
      <c r="D550" s="27"/>
      <c r="E550" s="27"/>
      <c r="F550" s="27"/>
      <c r="G550" s="27"/>
      <c r="H550" s="27"/>
      <c r="I550" s="27"/>
      <c r="J550" s="27"/>
      <c r="K550" s="27"/>
      <c r="L550" s="27"/>
      <c r="M550" s="27"/>
    </row>
    <row r="551" spans="1:13">
      <c r="A551" s="27"/>
      <c r="B551" s="27"/>
      <c r="C551" s="27"/>
      <c r="D551" s="27"/>
      <c r="E551" s="27"/>
      <c r="F551" s="27"/>
      <c r="G551" s="27"/>
      <c r="H551" s="27"/>
      <c r="I551" s="27"/>
      <c r="J551" s="27"/>
      <c r="K551" s="27"/>
      <c r="L551" s="27"/>
      <c r="M551" s="27"/>
    </row>
    <row r="552" spans="1:13">
      <c r="A552" s="27"/>
      <c r="B552" s="27"/>
      <c r="C552" s="27"/>
      <c r="D552" s="27"/>
      <c r="E552" s="27"/>
      <c r="F552" s="27"/>
      <c r="G552" s="27"/>
      <c r="H552" s="27"/>
      <c r="I552" s="27"/>
      <c r="J552" s="27"/>
      <c r="K552" s="27"/>
      <c r="L552" s="27"/>
      <c r="M552" s="27"/>
    </row>
    <row r="553" spans="1:13">
      <c r="A553" s="27"/>
      <c r="B553" s="27"/>
      <c r="C553" s="27"/>
      <c r="D553" s="27"/>
      <c r="E553" s="27"/>
      <c r="F553" s="27"/>
      <c r="G553" s="27"/>
      <c r="H553" s="27"/>
      <c r="I553" s="27"/>
      <c r="J553" s="27"/>
      <c r="K553" s="27"/>
      <c r="L553" s="27"/>
      <c r="M553" s="27"/>
    </row>
    <row r="554" spans="1:13">
      <c r="A554" s="27"/>
      <c r="B554" s="27"/>
      <c r="C554" s="27"/>
      <c r="D554" s="27"/>
      <c r="E554" s="27"/>
      <c r="F554" s="27"/>
      <c r="G554" s="27"/>
      <c r="H554" s="27"/>
      <c r="I554" s="27"/>
      <c r="J554" s="27"/>
      <c r="K554" s="27"/>
      <c r="L554" s="27"/>
      <c r="M554" s="27"/>
    </row>
    <row r="555" spans="1:13">
      <c r="A555" s="27"/>
      <c r="B555" s="27"/>
      <c r="C555" s="27"/>
      <c r="D555" s="27"/>
      <c r="E555" s="27"/>
      <c r="F555" s="27"/>
      <c r="G555" s="27"/>
      <c r="H555" s="27"/>
      <c r="I555" s="27"/>
      <c r="J555" s="27"/>
      <c r="K555" s="27"/>
      <c r="L555" s="27"/>
      <c r="M555" s="27"/>
    </row>
    <row r="556" spans="1:13">
      <c r="A556" s="27"/>
      <c r="B556" s="27"/>
      <c r="C556" s="27"/>
      <c r="D556" s="27"/>
      <c r="E556" s="27"/>
      <c r="F556" s="27"/>
      <c r="G556" s="27"/>
      <c r="H556" s="27"/>
      <c r="I556" s="27"/>
      <c r="J556" s="27"/>
      <c r="K556" s="27"/>
      <c r="L556" s="27"/>
      <c r="M556" s="27"/>
    </row>
    <row r="557" spans="1:13">
      <c r="A557" s="27"/>
      <c r="B557" s="27"/>
      <c r="C557" s="27"/>
      <c r="D557" s="27"/>
      <c r="E557" s="27"/>
      <c r="F557" s="27"/>
      <c r="G557" s="27"/>
      <c r="H557" s="27"/>
      <c r="I557" s="27"/>
      <c r="J557" s="27"/>
      <c r="K557" s="27"/>
      <c r="L557" s="27"/>
      <c r="M557" s="27"/>
    </row>
    <row r="558" spans="1:13">
      <c r="A558" s="27"/>
      <c r="B558" s="27"/>
      <c r="C558" s="27"/>
      <c r="D558" s="27"/>
      <c r="E558" s="27"/>
      <c r="F558" s="27"/>
      <c r="G558" s="27"/>
      <c r="H558" s="27"/>
      <c r="I558" s="27"/>
      <c r="J558" s="27"/>
      <c r="K558" s="27"/>
      <c r="L558" s="27"/>
      <c r="M558" s="27"/>
    </row>
    <row r="559" spans="1:13">
      <c r="A559" s="27"/>
      <c r="B559" s="27"/>
      <c r="C559" s="27"/>
      <c r="D559" s="27"/>
      <c r="E559" s="27"/>
      <c r="F559" s="27"/>
      <c r="G559" s="27"/>
      <c r="H559" s="27"/>
      <c r="I559" s="27"/>
      <c r="J559" s="27"/>
      <c r="K559" s="27"/>
      <c r="L559" s="27"/>
      <c r="M559" s="27"/>
    </row>
    <row r="560" spans="1:13">
      <c r="A560" s="27"/>
      <c r="B560" s="27"/>
      <c r="C560" s="27"/>
      <c r="D560" s="27"/>
      <c r="E560" s="27"/>
      <c r="F560" s="27"/>
      <c r="G560" s="27"/>
      <c r="H560" s="27"/>
      <c r="I560" s="27"/>
      <c r="J560" s="27"/>
      <c r="K560" s="27"/>
      <c r="L560" s="27"/>
      <c r="M560" s="27"/>
    </row>
    <row r="561" spans="1:13">
      <c r="A561" s="27"/>
      <c r="B561" s="27"/>
      <c r="C561" s="27"/>
      <c r="D561" s="27"/>
      <c r="E561" s="27"/>
      <c r="F561" s="27"/>
      <c r="G561" s="27"/>
      <c r="H561" s="27"/>
      <c r="I561" s="27"/>
      <c r="J561" s="27"/>
      <c r="K561" s="27"/>
      <c r="L561" s="27"/>
      <c r="M561" s="27"/>
    </row>
    <row r="562" spans="1:13">
      <c r="A562" s="27"/>
      <c r="B562" s="27"/>
      <c r="C562" s="27"/>
      <c r="D562" s="27"/>
      <c r="E562" s="27"/>
      <c r="F562" s="27"/>
      <c r="G562" s="27"/>
      <c r="H562" s="27"/>
      <c r="I562" s="27"/>
      <c r="J562" s="27"/>
      <c r="K562" s="27"/>
      <c r="L562" s="27"/>
      <c r="M562" s="27"/>
    </row>
    <row r="563" spans="1:13">
      <c r="A563" s="27"/>
      <c r="B563" s="27"/>
      <c r="C563" s="27"/>
      <c r="D563" s="27"/>
      <c r="E563" s="27"/>
      <c r="F563" s="27"/>
      <c r="G563" s="27"/>
      <c r="H563" s="27"/>
      <c r="I563" s="27"/>
      <c r="J563" s="27"/>
      <c r="K563" s="27"/>
      <c r="L563" s="27"/>
      <c r="M563" s="27"/>
    </row>
    <row r="564" spans="1:13">
      <c r="A564" s="27"/>
      <c r="B564" s="27"/>
      <c r="C564" s="27"/>
      <c r="D564" s="27"/>
      <c r="E564" s="27"/>
      <c r="F564" s="27"/>
      <c r="G564" s="27"/>
      <c r="H564" s="27"/>
      <c r="I564" s="27"/>
      <c r="J564" s="27"/>
      <c r="K564" s="27"/>
      <c r="L564" s="27"/>
      <c r="M564" s="27"/>
    </row>
    <row r="565" spans="1:13">
      <c r="A565" s="27"/>
      <c r="B565" s="27"/>
      <c r="C565" s="27"/>
      <c r="D565" s="27"/>
      <c r="E565" s="27"/>
      <c r="F565" s="27"/>
      <c r="G565" s="27"/>
      <c r="H565" s="27"/>
      <c r="I565" s="27"/>
      <c r="J565" s="27"/>
      <c r="K565" s="27"/>
      <c r="L565" s="27"/>
      <c r="M565" s="27"/>
    </row>
    <row r="566" spans="1:13">
      <c r="A566" s="27"/>
      <c r="B566" s="27"/>
      <c r="C566" s="27"/>
      <c r="D566" s="27"/>
      <c r="E566" s="27"/>
      <c r="F566" s="27"/>
      <c r="G566" s="27"/>
      <c r="H566" s="27"/>
      <c r="I566" s="27"/>
      <c r="J566" s="27"/>
      <c r="K566" s="27"/>
      <c r="L566" s="27"/>
      <c r="M566" s="27"/>
    </row>
    <row r="567" spans="1:13">
      <c r="A567" s="27"/>
      <c r="B567" s="27"/>
      <c r="C567" s="27"/>
      <c r="D567" s="27"/>
      <c r="E567" s="27"/>
      <c r="F567" s="27"/>
      <c r="G567" s="27"/>
      <c r="H567" s="27"/>
      <c r="I567" s="27"/>
      <c r="J567" s="27"/>
      <c r="K567" s="27"/>
      <c r="L567" s="27"/>
      <c r="M567" s="27"/>
    </row>
    <row r="568" spans="1:13">
      <c r="A568" s="27"/>
      <c r="B568" s="27"/>
      <c r="C568" s="27"/>
      <c r="D568" s="27"/>
      <c r="E568" s="27"/>
      <c r="F568" s="27"/>
      <c r="G568" s="27"/>
      <c r="H568" s="27"/>
      <c r="I568" s="27"/>
      <c r="J568" s="27"/>
      <c r="K568" s="27"/>
      <c r="L568" s="27"/>
      <c r="M568" s="27"/>
    </row>
    <row r="569" spans="1:13">
      <c r="A569" s="27"/>
      <c r="B569" s="27"/>
      <c r="C569" s="27"/>
      <c r="D569" s="27"/>
      <c r="E569" s="27"/>
      <c r="F569" s="27"/>
      <c r="G569" s="27"/>
      <c r="H569" s="27"/>
      <c r="I569" s="27"/>
      <c r="J569" s="27"/>
      <c r="K569" s="27"/>
      <c r="L569" s="27"/>
      <c r="M569" s="27"/>
    </row>
    <row r="570" spans="1:13">
      <c r="A570" s="27"/>
      <c r="B570" s="27"/>
      <c r="C570" s="27"/>
      <c r="D570" s="27"/>
      <c r="E570" s="27"/>
      <c r="F570" s="27"/>
      <c r="G570" s="27"/>
      <c r="H570" s="27"/>
      <c r="I570" s="27"/>
      <c r="J570" s="27"/>
      <c r="K570" s="27"/>
      <c r="L570" s="27"/>
      <c r="M570" s="27"/>
    </row>
    <row r="571" spans="1:13">
      <c r="A571" s="27"/>
      <c r="B571" s="27"/>
      <c r="C571" s="27"/>
      <c r="D571" s="27"/>
      <c r="E571" s="27"/>
      <c r="F571" s="27"/>
      <c r="G571" s="27"/>
      <c r="H571" s="27"/>
      <c r="I571" s="27"/>
      <c r="J571" s="27"/>
      <c r="K571" s="27"/>
      <c r="L571" s="27"/>
      <c r="M571" s="27"/>
    </row>
    <row r="572" spans="1:13">
      <c r="A572" s="27"/>
      <c r="B572" s="27"/>
      <c r="C572" s="27"/>
      <c r="D572" s="27"/>
      <c r="E572" s="27"/>
      <c r="F572" s="27"/>
      <c r="G572" s="27"/>
      <c r="H572" s="27"/>
      <c r="I572" s="27"/>
      <c r="J572" s="27"/>
      <c r="K572" s="27"/>
      <c r="L572" s="27"/>
      <c r="M572" s="27"/>
    </row>
    <row r="573" spans="1:13">
      <c r="A573" s="27"/>
      <c r="B573" s="27"/>
      <c r="C573" s="27"/>
      <c r="D573" s="27"/>
      <c r="E573" s="27"/>
      <c r="F573" s="27"/>
      <c r="G573" s="27"/>
      <c r="H573" s="27"/>
      <c r="I573" s="27"/>
      <c r="J573" s="27"/>
      <c r="K573" s="27"/>
      <c r="L573" s="27"/>
      <c r="M573" s="27"/>
    </row>
    <row r="574" spans="1:13">
      <c r="A574" s="27"/>
      <c r="B574" s="27"/>
      <c r="C574" s="27"/>
      <c r="D574" s="27"/>
      <c r="E574" s="27"/>
      <c r="F574" s="27"/>
      <c r="G574" s="27"/>
      <c r="H574" s="27"/>
      <c r="I574" s="27"/>
      <c r="J574" s="27"/>
      <c r="K574" s="27"/>
      <c r="L574" s="27"/>
      <c r="M574" s="27"/>
    </row>
    <row r="575" spans="1:13">
      <c r="A575" s="27"/>
      <c r="B575" s="27"/>
      <c r="C575" s="27"/>
      <c r="D575" s="27"/>
      <c r="E575" s="27"/>
      <c r="F575" s="27"/>
      <c r="G575" s="27"/>
      <c r="H575" s="27"/>
      <c r="I575" s="27"/>
      <c r="J575" s="27"/>
      <c r="K575" s="27"/>
      <c r="L575" s="27"/>
      <c r="M575" s="27"/>
    </row>
    <row r="576" spans="1:13">
      <c r="A576" s="27"/>
      <c r="B576" s="27"/>
      <c r="C576" s="27"/>
      <c r="D576" s="27"/>
      <c r="E576" s="27"/>
      <c r="F576" s="27"/>
      <c r="G576" s="27"/>
      <c r="H576" s="27"/>
      <c r="I576" s="27"/>
      <c r="J576" s="27"/>
      <c r="K576" s="27"/>
      <c r="L576" s="27"/>
      <c r="M576" s="27"/>
    </row>
    <row r="577" spans="1:13">
      <c r="A577" s="27"/>
      <c r="B577" s="27"/>
      <c r="C577" s="27"/>
      <c r="D577" s="27"/>
      <c r="E577" s="27"/>
      <c r="F577" s="27"/>
      <c r="G577" s="27"/>
      <c r="H577" s="27"/>
      <c r="I577" s="27"/>
      <c r="J577" s="27"/>
      <c r="K577" s="27"/>
      <c r="L577" s="27"/>
      <c r="M577" s="27"/>
    </row>
    <row r="578" spans="1:13">
      <c r="A578" s="27"/>
      <c r="B578" s="27"/>
      <c r="C578" s="27"/>
      <c r="D578" s="27"/>
      <c r="E578" s="27"/>
      <c r="F578" s="27"/>
      <c r="G578" s="27"/>
      <c r="H578" s="27"/>
      <c r="I578" s="27"/>
      <c r="J578" s="27"/>
      <c r="K578" s="27"/>
      <c r="L578" s="27"/>
      <c r="M578" s="27"/>
    </row>
    <row r="579" spans="1:13">
      <c r="A579" s="27"/>
      <c r="B579" s="27"/>
      <c r="C579" s="27"/>
      <c r="D579" s="27"/>
      <c r="E579" s="27"/>
      <c r="F579" s="27"/>
      <c r="G579" s="27"/>
      <c r="H579" s="27"/>
      <c r="I579" s="27"/>
      <c r="J579" s="27"/>
      <c r="K579" s="27"/>
      <c r="L579" s="27"/>
      <c r="M579" s="27"/>
    </row>
    <row r="580" spans="1:13">
      <c r="A580" s="27"/>
      <c r="B580" s="27"/>
      <c r="C580" s="27"/>
      <c r="D580" s="27"/>
      <c r="E580" s="27"/>
      <c r="F580" s="27"/>
      <c r="G580" s="27"/>
      <c r="H580" s="27"/>
      <c r="I580" s="27"/>
      <c r="J580" s="27"/>
      <c r="K580" s="27"/>
      <c r="L580" s="27"/>
      <c r="M580" s="27"/>
    </row>
    <row r="581" spans="1:13">
      <c r="A581" s="27"/>
      <c r="B581" s="27"/>
      <c r="C581" s="27"/>
      <c r="D581" s="27"/>
      <c r="E581" s="27"/>
      <c r="F581" s="27"/>
      <c r="G581" s="27"/>
      <c r="H581" s="27"/>
      <c r="I581" s="27"/>
      <c r="J581" s="27"/>
      <c r="K581" s="27"/>
      <c r="L581" s="27"/>
      <c r="M581" s="27"/>
    </row>
    <row r="582" spans="1:13">
      <c r="A582" s="27"/>
      <c r="B582" s="27"/>
      <c r="C582" s="27"/>
      <c r="D582" s="27"/>
      <c r="E582" s="27"/>
      <c r="F582" s="27"/>
      <c r="G582" s="27"/>
      <c r="H582" s="27"/>
      <c r="I582" s="27"/>
      <c r="J582" s="27"/>
      <c r="K582" s="27"/>
      <c r="L582" s="27"/>
      <c r="M582" s="27"/>
    </row>
    <row r="583" spans="1:13">
      <c r="A583" s="27"/>
      <c r="B583" s="27"/>
      <c r="C583" s="27"/>
      <c r="D583" s="27"/>
      <c r="E583" s="27"/>
      <c r="F583" s="27"/>
      <c r="G583" s="27"/>
      <c r="H583" s="27"/>
      <c r="I583" s="27"/>
      <c r="J583" s="27"/>
      <c r="K583" s="27"/>
      <c r="L583" s="27"/>
      <c r="M583" s="27"/>
    </row>
    <row r="584" spans="1:13">
      <c r="A584" s="27"/>
      <c r="B584" s="27"/>
      <c r="C584" s="27"/>
      <c r="D584" s="27"/>
      <c r="E584" s="27"/>
      <c r="F584" s="27"/>
      <c r="G584" s="27"/>
      <c r="H584" s="27"/>
      <c r="I584" s="27"/>
      <c r="J584" s="27"/>
      <c r="K584" s="27"/>
      <c r="L584" s="27"/>
      <c r="M584" s="27"/>
    </row>
    <row r="585" spans="1:13">
      <c r="A585" s="27"/>
      <c r="B585" s="27"/>
      <c r="C585" s="27"/>
      <c r="D585" s="27"/>
      <c r="E585" s="27"/>
      <c r="F585" s="27"/>
      <c r="G585" s="27"/>
      <c r="H585" s="27"/>
      <c r="I585" s="27"/>
      <c r="J585" s="27"/>
      <c r="K585" s="27"/>
      <c r="L585" s="27"/>
      <c r="M585" s="27"/>
    </row>
    <row r="586" spans="1:13">
      <c r="A586" s="27"/>
      <c r="B586" s="27"/>
      <c r="C586" s="27"/>
      <c r="D586" s="27"/>
      <c r="E586" s="27"/>
      <c r="F586" s="27"/>
      <c r="G586" s="27"/>
      <c r="H586" s="27"/>
      <c r="I586" s="27"/>
      <c r="J586" s="27"/>
      <c r="K586" s="27"/>
      <c r="L586" s="27"/>
      <c r="M586" s="27"/>
    </row>
    <row r="587" spans="1:13">
      <c r="A587" s="27"/>
      <c r="B587" s="27"/>
      <c r="C587" s="27"/>
      <c r="D587" s="27"/>
      <c r="E587" s="27"/>
      <c r="F587" s="27"/>
      <c r="G587" s="27"/>
      <c r="H587" s="27"/>
      <c r="I587" s="27"/>
      <c r="J587" s="27"/>
      <c r="K587" s="27"/>
      <c r="L587" s="27"/>
      <c r="M587" s="27"/>
    </row>
    <row r="588" spans="1:13">
      <c r="A588" s="27"/>
      <c r="B588" s="27"/>
      <c r="C588" s="27"/>
      <c r="D588" s="27"/>
      <c r="E588" s="27"/>
      <c r="F588" s="27"/>
      <c r="G588" s="27"/>
      <c r="H588" s="27"/>
      <c r="I588" s="27"/>
      <c r="J588" s="27"/>
      <c r="K588" s="27"/>
      <c r="L588" s="27"/>
      <c r="M588" s="27"/>
    </row>
    <row r="589" spans="1:13">
      <c r="A589" s="27"/>
      <c r="B589" s="27"/>
      <c r="C589" s="27"/>
      <c r="D589" s="27"/>
      <c r="E589" s="27"/>
      <c r="F589" s="27"/>
      <c r="G589" s="27"/>
      <c r="H589" s="27"/>
      <c r="I589" s="27"/>
      <c r="J589" s="27"/>
      <c r="K589" s="27"/>
      <c r="L589" s="27"/>
      <c r="M589" s="27"/>
    </row>
    <row r="590" spans="1:13">
      <c r="A590" s="27"/>
      <c r="B590" s="27"/>
      <c r="C590" s="27"/>
      <c r="D590" s="27"/>
      <c r="E590" s="27"/>
      <c r="F590" s="27"/>
      <c r="G590" s="27"/>
      <c r="H590" s="27"/>
      <c r="I590" s="27"/>
      <c r="J590" s="27"/>
      <c r="K590" s="27"/>
      <c r="L590" s="27"/>
      <c r="M590" s="27"/>
    </row>
    <row r="591" spans="1:13">
      <c r="A591" s="27"/>
      <c r="B591" s="27"/>
      <c r="C591" s="27"/>
      <c r="D591" s="27"/>
      <c r="E591" s="27"/>
      <c r="F591" s="27"/>
      <c r="G591" s="27"/>
      <c r="H591" s="27"/>
      <c r="I591" s="27"/>
      <c r="J591" s="27"/>
      <c r="K591" s="27"/>
      <c r="L591" s="27"/>
      <c r="M591" s="27"/>
    </row>
    <row r="592" spans="1:13">
      <c r="A592" s="27"/>
      <c r="B592" s="27"/>
      <c r="C592" s="27"/>
      <c r="D592" s="27"/>
      <c r="E592" s="27"/>
      <c r="F592" s="27"/>
      <c r="G592" s="27"/>
      <c r="H592" s="27"/>
      <c r="I592" s="27"/>
      <c r="J592" s="27"/>
      <c r="K592" s="27"/>
      <c r="L592" s="27"/>
      <c r="M592" s="27"/>
    </row>
    <row r="593" spans="1:13">
      <c r="A593" s="27"/>
      <c r="B593" s="27"/>
      <c r="C593" s="27"/>
      <c r="D593" s="27"/>
      <c r="E593" s="27"/>
      <c r="F593" s="27"/>
      <c r="G593" s="27"/>
      <c r="H593" s="27"/>
      <c r="I593" s="27"/>
      <c r="J593" s="27"/>
      <c r="K593" s="27"/>
      <c r="L593" s="27"/>
      <c r="M593" s="27"/>
    </row>
    <row r="594" spans="1:13">
      <c r="A594" s="27"/>
      <c r="B594" s="27"/>
      <c r="C594" s="27"/>
      <c r="D594" s="27"/>
      <c r="E594" s="27"/>
      <c r="F594" s="27"/>
      <c r="G594" s="27"/>
      <c r="H594" s="27"/>
      <c r="I594" s="27"/>
      <c r="J594" s="27"/>
      <c r="K594" s="27"/>
      <c r="L594" s="27"/>
      <c r="M594" s="27"/>
    </row>
    <row r="595" spans="1:13">
      <c r="A595" s="27"/>
      <c r="B595" s="27"/>
      <c r="C595" s="27"/>
      <c r="D595" s="27"/>
      <c r="E595" s="27"/>
      <c r="F595" s="27"/>
      <c r="G595" s="27"/>
      <c r="H595" s="27"/>
      <c r="I595" s="27"/>
      <c r="J595" s="27"/>
      <c r="K595" s="27"/>
      <c r="L595" s="27"/>
      <c r="M595" s="27"/>
    </row>
    <row r="596" spans="1:13">
      <c r="A596" s="27"/>
      <c r="B596" s="27"/>
      <c r="C596" s="27"/>
      <c r="D596" s="27"/>
      <c r="E596" s="27"/>
      <c r="F596" s="27"/>
      <c r="G596" s="27"/>
      <c r="H596" s="27"/>
      <c r="I596" s="27"/>
      <c r="J596" s="27"/>
      <c r="K596" s="27"/>
      <c r="L596" s="27"/>
      <c r="M596" s="27"/>
    </row>
    <row r="597" spans="1:13">
      <c r="A597" s="27"/>
      <c r="B597" s="27"/>
      <c r="C597" s="27"/>
      <c r="D597" s="27"/>
      <c r="E597" s="27"/>
      <c r="F597" s="27"/>
      <c r="G597" s="27"/>
      <c r="H597" s="27"/>
      <c r="I597" s="27"/>
      <c r="J597" s="27"/>
      <c r="K597" s="27"/>
      <c r="L597" s="27"/>
      <c r="M597" s="27"/>
    </row>
    <row r="598" spans="1:13">
      <c r="A598" s="27"/>
      <c r="B598" s="27"/>
      <c r="C598" s="27"/>
      <c r="D598" s="27"/>
      <c r="E598" s="27"/>
      <c r="F598" s="27"/>
      <c r="G598" s="27"/>
      <c r="H598" s="27"/>
      <c r="I598" s="27"/>
      <c r="J598" s="27"/>
      <c r="K598" s="27"/>
      <c r="L598" s="27"/>
      <c r="M598" s="27"/>
    </row>
    <row r="599" spans="1:13">
      <c r="A599" s="27"/>
      <c r="B599" s="27"/>
      <c r="C599" s="27"/>
      <c r="D599" s="27"/>
      <c r="E599" s="27"/>
      <c r="F599" s="27"/>
      <c r="G599" s="27"/>
      <c r="H599" s="27"/>
      <c r="I599" s="27"/>
      <c r="J599" s="27"/>
      <c r="K599" s="27"/>
      <c r="L599" s="27"/>
      <c r="M599" s="27"/>
    </row>
    <row r="600" spans="1:13">
      <c r="A600" s="27"/>
      <c r="B600" s="27"/>
      <c r="C600" s="27"/>
      <c r="D600" s="27"/>
      <c r="E600" s="27"/>
      <c r="F600" s="27"/>
      <c r="G600" s="27"/>
      <c r="H600" s="27"/>
      <c r="I600" s="27"/>
      <c r="J600" s="27"/>
      <c r="K600" s="27"/>
      <c r="L600" s="27"/>
      <c r="M600" s="27"/>
    </row>
    <row r="601" spans="1:13">
      <c r="A601" s="27"/>
      <c r="B601" s="27"/>
      <c r="C601" s="27"/>
      <c r="D601" s="27"/>
      <c r="E601" s="27"/>
      <c r="F601" s="27"/>
      <c r="G601" s="27"/>
      <c r="H601" s="27"/>
      <c r="I601" s="27"/>
      <c r="J601" s="27"/>
      <c r="K601" s="27"/>
      <c r="L601" s="27"/>
      <c r="M601" s="27"/>
    </row>
    <row r="602" spans="1:13">
      <c r="A602" s="27"/>
      <c r="B602" s="27"/>
      <c r="C602" s="27"/>
      <c r="D602" s="27"/>
      <c r="E602" s="27"/>
      <c r="F602" s="27"/>
      <c r="G602" s="27"/>
      <c r="H602" s="27"/>
      <c r="I602" s="27"/>
      <c r="J602" s="27"/>
      <c r="K602" s="27"/>
      <c r="L602" s="27"/>
      <c r="M602" s="27"/>
    </row>
    <row r="603" spans="1:13">
      <c r="A603" s="27"/>
      <c r="B603" s="27"/>
      <c r="C603" s="27"/>
      <c r="D603" s="27"/>
      <c r="E603" s="27"/>
      <c r="F603" s="27"/>
      <c r="G603" s="27"/>
      <c r="H603" s="27"/>
      <c r="I603" s="27"/>
      <c r="J603" s="27"/>
      <c r="K603" s="27"/>
      <c r="L603" s="27"/>
      <c r="M603" s="27"/>
    </row>
    <row r="604" spans="1:13">
      <c r="A604" s="27"/>
      <c r="B604" s="27"/>
      <c r="C604" s="27"/>
      <c r="D604" s="27"/>
      <c r="E604" s="27"/>
      <c r="F604" s="27"/>
      <c r="G604" s="27"/>
      <c r="H604" s="27"/>
      <c r="I604" s="27"/>
      <c r="J604" s="27"/>
      <c r="K604" s="27"/>
      <c r="L604" s="27"/>
      <c r="M604" s="27"/>
    </row>
    <row r="605" spans="1:13">
      <c r="A605" s="27"/>
      <c r="B605" s="27"/>
      <c r="C605" s="27"/>
      <c r="D605" s="27"/>
      <c r="E605" s="27"/>
      <c r="F605" s="27"/>
      <c r="G605" s="27"/>
      <c r="H605" s="27"/>
      <c r="I605" s="27"/>
      <c r="J605" s="27"/>
      <c r="K605" s="27"/>
      <c r="L605" s="27"/>
      <c r="M605" s="27"/>
    </row>
    <row r="606" spans="1:13">
      <c r="A606" s="27"/>
      <c r="B606" s="27"/>
      <c r="C606" s="27"/>
      <c r="D606" s="27"/>
      <c r="E606" s="27"/>
      <c r="F606" s="27"/>
      <c r="G606" s="27"/>
      <c r="H606" s="27"/>
      <c r="I606" s="27"/>
      <c r="J606" s="27"/>
      <c r="K606" s="27"/>
      <c r="L606" s="27"/>
      <c r="M606" s="27"/>
    </row>
    <row r="607" spans="1:13">
      <c r="A607" s="27"/>
      <c r="B607" s="27"/>
      <c r="C607" s="27"/>
      <c r="D607" s="27"/>
      <c r="E607" s="27"/>
      <c r="F607" s="27"/>
      <c r="G607" s="27"/>
      <c r="H607" s="27"/>
      <c r="I607" s="27"/>
      <c r="J607" s="27"/>
      <c r="K607" s="27"/>
      <c r="L607" s="27"/>
      <c r="M607" s="27"/>
    </row>
    <row r="608" spans="1:13">
      <c r="A608" s="27"/>
      <c r="B608" s="27"/>
      <c r="C608" s="27"/>
      <c r="D608" s="27"/>
      <c r="E608" s="27"/>
      <c r="F608" s="27"/>
      <c r="G608" s="27"/>
      <c r="H608" s="27"/>
      <c r="I608" s="27"/>
      <c r="J608" s="27"/>
      <c r="K608" s="27"/>
      <c r="L608" s="27"/>
      <c r="M608" s="27"/>
    </row>
    <row r="609" spans="1:13">
      <c r="A609" s="27"/>
      <c r="B609" s="27"/>
      <c r="C609" s="27"/>
      <c r="D609" s="27"/>
      <c r="E609" s="27"/>
      <c r="F609" s="27"/>
      <c r="G609" s="27"/>
      <c r="H609" s="27"/>
      <c r="I609" s="27"/>
      <c r="J609" s="27"/>
      <c r="K609" s="27"/>
      <c r="L609" s="27"/>
      <c r="M609" s="27"/>
    </row>
    <row r="610" spans="1:13">
      <c r="A610" s="27"/>
      <c r="B610" s="27"/>
      <c r="C610" s="27"/>
      <c r="D610" s="27"/>
      <c r="E610" s="27"/>
      <c r="F610" s="27"/>
      <c r="G610" s="27"/>
      <c r="H610" s="27"/>
      <c r="I610" s="27"/>
      <c r="J610" s="27"/>
      <c r="K610" s="27"/>
      <c r="L610" s="27"/>
      <c r="M610" s="27"/>
    </row>
    <row r="611" spans="1:13">
      <c r="A611" s="27"/>
      <c r="B611" s="27"/>
      <c r="C611" s="27"/>
      <c r="D611" s="27"/>
      <c r="E611" s="27"/>
      <c r="F611" s="27"/>
      <c r="G611" s="27"/>
      <c r="H611" s="27"/>
      <c r="I611" s="27"/>
      <c r="J611" s="27"/>
      <c r="K611" s="27"/>
      <c r="L611" s="27"/>
      <c r="M611" s="27"/>
    </row>
    <row r="612" spans="1:13">
      <c r="A612" s="27"/>
      <c r="B612" s="27"/>
      <c r="C612" s="27"/>
      <c r="D612" s="27"/>
      <c r="E612" s="27"/>
      <c r="F612" s="27"/>
      <c r="G612" s="27"/>
      <c r="H612" s="27"/>
      <c r="I612" s="27"/>
      <c r="J612" s="27"/>
      <c r="K612" s="27"/>
      <c r="L612" s="27"/>
      <c r="M612" s="27"/>
    </row>
    <row r="613" spans="1:13">
      <c r="A613" s="27"/>
      <c r="B613" s="27"/>
      <c r="C613" s="27"/>
      <c r="D613" s="27"/>
      <c r="E613" s="27"/>
      <c r="F613" s="27"/>
      <c r="G613" s="27"/>
      <c r="H613" s="27"/>
      <c r="I613" s="27"/>
      <c r="J613" s="27"/>
      <c r="K613" s="27"/>
      <c r="L613" s="27"/>
      <c r="M613" s="27"/>
    </row>
    <row r="614" spans="1:13">
      <c r="A614" s="27"/>
      <c r="B614" s="27"/>
      <c r="C614" s="27"/>
      <c r="D614" s="27"/>
      <c r="E614" s="27"/>
      <c r="F614" s="27"/>
      <c r="G614" s="27"/>
      <c r="H614" s="27"/>
      <c r="I614" s="27"/>
      <c r="J614" s="27"/>
      <c r="K614" s="27"/>
      <c r="L614" s="27"/>
      <c r="M614" s="27"/>
    </row>
    <row r="615" spans="1:13">
      <c r="A615" s="27"/>
      <c r="B615" s="27"/>
      <c r="C615" s="27"/>
      <c r="D615" s="27"/>
      <c r="E615" s="27"/>
      <c r="F615" s="27"/>
      <c r="G615" s="27"/>
      <c r="H615" s="27"/>
      <c r="I615" s="27"/>
      <c r="J615" s="27"/>
      <c r="K615" s="27"/>
      <c r="L615" s="27"/>
      <c r="M615" s="27"/>
    </row>
    <row r="616" spans="1:13">
      <c r="A616" s="27"/>
      <c r="B616" s="27"/>
      <c r="C616" s="27"/>
      <c r="D616" s="27"/>
      <c r="E616" s="27"/>
      <c r="F616" s="27"/>
      <c r="G616" s="27"/>
      <c r="H616" s="27"/>
      <c r="I616" s="27"/>
      <c r="J616" s="27"/>
      <c r="K616" s="27"/>
      <c r="L616" s="27"/>
      <c r="M616" s="27"/>
    </row>
    <row r="617" spans="1:13">
      <c r="A617" s="27"/>
      <c r="B617" s="27"/>
      <c r="C617" s="27"/>
      <c r="D617" s="27"/>
      <c r="E617" s="27"/>
      <c r="F617" s="27"/>
      <c r="G617" s="27"/>
      <c r="H617" s="27"/>
      <c r="I617" s="27"/>
      <c r="J617" s="27"/>
      <c r="K617" s="27"/>
      <c r="L617" s="27"/>
      <c r="M617" s="27"/>
    </row>
    <row r="618" spans="1:13">
      <c r="A618" s="27"/>
      <c r="B618" s="27"/>
      <c r="C618" s="27"/>
      <c r="D618" s="27"/>
      <c r="E618" s="27"/>
      <c r="F618" s="27"/>
      <c r="G618" s="27"/>
      <c r="H618" s="27"/>
      <c r="I618" s="27"/>
      <c r="J618" s="27"/>
      <c r="K618" s="27"/>
      <c r="L618" s="27"/>
      <c r="M618" s="27"/>
    </row>
    <row r="619" spans="1:13">
      <c r="A619" s="27"/>
      <c r="B619" s="27"/>
      <c r="C619" s="27"/>
      <c r="D619" s="27"/>
      <c r="E619" s="27"/>
      <c r="F619" s="27"/>
      <c r="G619" s="27"/>
      <c r="H619" s="27"/>
      <c r="I619" s="27"/>
      <c r="J619" s="27"/>
      <c r="K619" s="27"/>
      <c r="L619" s="27"/>
      <c r="M619" s="27"/>
    </row>
    <row r="620" spans="1:13">
      <c r="A620" s="27"/>
      <c r="B620" s="27"/>
      <c r="C620" s="27"/>
      <c r="D620" s="27"/>
      <c r="E620" s="27"/>
      <c r="F620" s="27"/>
      <c r="G620" s="27"/>
      <c r="H620" s="27"/>
      <c r="I620" s="27"/>
      <c r="J620" s="27"/>
      <c r="K620" s="27"/>
      <c r="L620" s="27"/>
      <c r="M620" s="27"/>
    </row>
    <row r="621" spans="1:13">
      <c r="A621" s="27"/>
      <c r="B621" s="27"/>
      <c r="C621" s="27"/>
      <c r="D621" s="27"/>
      <c r="E621" s="27"/>
      <c r="F621" s="27"/>
      <c r="G621" s="27"/>
      <c r="H621" s="27"/>
      <c r="I621" s="27"/>
      <c r="J621" s="27"/>
      <c r="K621" s="27"/>
      <c r="L621" s="27"/>
      <c r="M621" s="27"/>
    </row>
    <row r="622" spans="1:13">
      <c r="A622" s="27"/>
      <c r="B622" s="27"/>
      <c r="C622" s="27"/>
      <c r="D622" s="27"/>
      <c r="E622" s="27"/>
      <c r="F622" s="27"/>
      <c r="G622" s="27"/>
      <c r="H622" s="27"/>
      <c r="I622" s="27"/>
      <c r="J622" s="27"/>
      <c r="K622" s="27"/>
      <c r="L622" s="27"/>
      <c r="M622" s="27"/>
    </row>
    <row r="623" spans="1:13">
      <c r="A623" s="27"/>
      <c r="B623" s="27"/>
      <c r="C623" s="27"/>
      <c r="D623" s="27"/>
      <c r="E623" s="27"/>
      <c r="F623" s="27"/>
      <c r="G623" s="27"/>
      <c r="H623" s="27"/>
      <c r="I623" s="27"/>
      <c r="J623" s="27"/>
      <c r="K623" s="27"/>
      <c r="L623" s="27"/>
      <c r="M623" s="27"/>
    </row>
    <row r="624" spans="1:13">
      <c r="A624" s="27"/>
      <c r="B624" s="27"/>
      <c r="C624" s="27"/>
      <c r="D624" s="27"/>
      <c r="E624" s="27"/>
      <c r="F624" s="27"/>
      <c r="G624" s="27"/>
      <c r="H624" s="27"/>
      <c r="I624" s="27"/>
      <c r="J624" s="27"/>
      <c r="K624" s="27"/>
      <c r="L624" s="27"/>
      <c r="M624" s="27"/>
    </row>
    <row r="625" spans="1:13">
      <c r="A625" s="27"/>
      <c r="B625" s="27"/>
      <c r="C625" s="27"/>
      <c r="D625" s="27"/>
      <c r="E625" s="27"/>
      <c r="F625" s="27"/>
      <c r="G625" s="27"/>
      <c r="H625" s="27"/>
      <c r="I625" s="27"/>
      <c r="J625" s="27"/>
      <c r="K625" s="27"/>
      <c r="L625" s="27"/>
      <c r="M625" s="27"/>
    </row>
    <row r="626" spans="1:13">
      <c r="A626" s="27"/>
      <c r="B626" s="27"/>
      <c r="C626" s="27"/>
      <c r="D626" s="27"/>
      <c r="E626" s="27"/>
      <c r="F626" s="27"/>
      <c r="G626" s="27"/>
      <c r="H626" s="27"/>
      <c r="I626" s="27"/>
      <c r="J626" s="27"/>
      <c r="K626" s="27"/>
      <c r="L626" s="27"/>
      <c r="M626" s="27"/>
    </row>
    <row r="627" spans="1:13">
      <c r="A627" s="27"/>
      <c r="B627" s="27"/>
      <c r="C627" s="27"/>
      <c r="D627" s="27"/>
      <c r="E627" s="27"/>
      <c r="F627" s="27"/>
      <c r="G627" s="27"/>
      <c r="H627" s="27"/>
      <c r="I627" s="27"/>
      <c r="J627" s="27"/>
      <c r="K627" s="27"/>
      <c r="L627" s="27"/>
      <c r="M627" s="27"/>
    </row>
    <row r="628" spans="1:13">
      <c r="A628" s="27"/>
      <c r="B628" s="27"/>
      <c r="C628" s="27"/>
      <c r="D628" s="27"/>
      <c r="E628" s="27"/>
      <c r="F628" s="27"/>
      <c r="G628" s="27"/>
      <c r="H628" s="27"/>
      <c r="I628" s="27"/>
      <c r="J628" s="27"/>
      <c r="K628" s="27"/>
      <c r="L628" s="27"/>
      <c r="M628" s="27"/>
    </row>
    <row r="629" spans="1:13">
      <c r="A629" s="27"/>
      <c r="B629" s="27"/>
      <c r="C629" s="27"/>
      <c r="D629" s="27"/>
      <c r="E629" s="27"/>
      <c r="F629" s="27"/>
      <c r="G629" s="27"/>
      <c r="H629" s="27"/>
      <c r="I629" s="27"/>
      <c r="J629" s="27"/>
      <c r="K629" s="27"/>
      <c r="L629" s="27"/>
      <c r="M629" s="27"/>
    </row>
    <row r="630" spans="1:13">
      <c r="A630" s="27"/>
      <c r="B630" s="27"/>
      <c r="C630" s="27"/>
      <c r="D630" s="27"/>
      <c r="E630" s="27"/>
      <c r="F630" s="27"/>
      <c r="G630" s="27"/>
      <c r="H630" s="27"/>
      <c r="I630" s="27"/>
      <c r="J630" s="27"/>
      <c r="K630" s="27"/>
      <c r="L630" s="27"/>
      <c r="M630" s="27"/>
    </row>
    <row r="631" spans="1:13">
      <c r="A631" s="27"/>
      <c r="B631" s="27"/>
      <c r="C631" s="27"/>
      <c r="D631" s="27"/>
      <c r="E631" s="27"/>
      <c r="F631" s="27"/>
      <c r="G631" s="27"/>
      <c r="H631" s="27"/>
      <c r="I631" s="27"/>
      <c r="J631" s="27"/>
      <c r="K631" s="27"/>
      <c r="L631" s="27"/>
      <c r="M631" s="27"/>
    </row>
    <row r="632" spans="1:13">
      <c r="A632" s="27"/>
      <c r="B632" s="27"/>
      <c r="C632" s="27"/>
      <c r="D632" s="27"/>
      <c r="E632" s="27"/>
      <c r="F632" s="27"/>
      <c r="G632" s="27"/>
      <c r="H632" s="27"/>
      <c r="I632" s="27"/>
      <c r="J632" s="27"/>
      <c r="K632" s="27"/>
      <c r="L632" s="27"/>
      <c r="M632" s="27"/>
    </row>
    <row r="633" spans="1:13">
      <c r="A633" s="27"/>
      <c r="B633" s="27"/>
      <c r="C633" s="27"/>
      <c r="D633" s="27"/>
      <c r="E633" s="27"/>
      <c r="F633" s="27"/>
      <c r="G633" s="27"/>
      <c r="H633" s="27"/>
      <c r="I633" s="27"/>
      <c r="J633" s="27"/>
      <c r="K633" s="27"/>
      <c r="L633" s="27"/>
      <c r="M633" s="27"/>
    </row>
    <row r="634" spans="1:13">
      <c r="A634" s="27"/>
      <c r="B634" s="27"/>
      <c r="C634" s="27"/>
      <c r="D634" s="27"/>
      <c r="E634" s="27"/>
      <c r="F634" s="27"/>
      <c r="G634" s="27"/>
      <c r="H634" s="27"/>
      <c r="I634" s="27"/>
      <c r="J634" s="27"/>
      <c r="K634" s="27"/>
      <c r="L634" s="27"/>
      <c r="M634" s="27"/>
    </row>
    <row r="635" spans="1:13">
      <c r="A635" s="27"/>
      <c r="B635" s="27"/>
      <c r="C635" s="27"/>
      <c r="D635" s="27"/>
      <c r="E635" s="27"/>
      <c r="F635" s="27"/>
      <c r="G635" s="27"/>
      <c r="H635" s="27"/>
      <c r="I635" s="27"/>
      <c r="J635" s="27"/>
      <c r="K635" s="27"/>
      <c r="L635" s="27"/>
      <c r="M635" s="27"/>
    </row>
    <row r="636" spans="1:13">
      <c r="A636" s="27"/>
      <c r="B636" s="27"/>
      <c r="C636" s="27"/>
      <c r="D636" s="27"/>
      <c r="E636" s="27"/>
      <c r="F636" s="27"/>
      <c r="G636" s="27"/>
      <c r="H636" s="27"/>
      <c r="I636" s="27"/>
      <c r="J636" s="27"/>
      <c r="K636" s="27"/>
      <c r="L636" s="27"/>
      <c r="M636" s="27"/>
    </row>
    <row r="637" spans="1:13">
      <c r="A637" s="27"/>
      <c r="B637" s="27"/>
      <c r="C637" s="27"/>
      <c r="D637" s="27"/>
      <c r="E637" s="27"/>
      <c r="F637" s="27"/>
      <c r="G637" s="27"/>
      <c r="H637" s="27"/>
      <c r="I637" s="27"/>
      <c r="J637" s="27"/>
      <c r="K637" s="27"/>
      <c r="L637" s="27"/>
      <c r="M637" s="27"/>
    </row>
    <row r="638" spans="1:13">
      <c r="A638" s="27"/>
      <c r="B638" s="27"/>
      <c r="C638" s="27"/>
      <c r="D638" s="27"/>
      <c r="E638" s="27"/>
      <c r="F638" s="27"/>
      <c r="G638" s="27"/>
      <c r="H638" s="27"/>
      <c r="I638" s="27"/>
      <c r="J638" s="27"/>
      <c r="K638" s="27"/>
      <c r="L638" s="27"/>
      <c r="M638" s="27"/>
    </row>
    <row r="639" spans="1:13">
      <c r="A639" s="27"/>
      <c r="B639" s="27"/>
      <c r="C639" s="27"/>
      <c r="D639" s="27"/>
      <c r="E639" s="27"/>
      <c r="F639" s="27"/>
      <c r="G639" s="27"/>
      <c r="H639" s="27"/>
      <c r="I639" s="27"/>
      <c r="J639" s="27"/>
      <c r="K639" s="27"/>
      <c r="L639" s="27"/>
      <c r="M639" s="27"/>
    </row>
    <row r="640" spans="1:13">
      <c r="A640" s="27"/>
      <c r="B640" s="27"/>
      <c r="C640" s="27"/>
      <c r="D640" s="27"/>
      <c r="E640" s="27"/>
      <c r="F640" s="27"/>
      <c r="G640" s="27"/>
      <c r="H640" s="27"/>
      <c r="I640" s="27"/>
      <c r="J640" s="27"/>
      <c r="K640" s="27"/>
      <c r="L640" s="27"/>
      <c r="M640" s="27"/>
    </row>
    <row r="641" spans="1:13">
      <c r="A641" s="27"/>
      <c r="B641" s="27"/>
      <c r="C641" s="27"/>
      <c r="D641" s="27"/>
      <c r="E641" s="27"/>
      <c r="F641" s="27"/>
      <c r="G641" s="27"/>
      <c r="H641" s="27"/>
      <c r="I641" s="27"/>
      <c r="J641" s="27"/>
      <c r="K641" s="27"/>
      <c r="L641" s="27"/>
      <c r="M641" s="27"/>
    </row>
    <row r="642" spans="1:13">
      <c r="A642" s="27"/>
      <c r="B642" s="27"/>
      <c r="C642" s="27"/>
      <c r="D642" s="27"/>
      <c r="E642" s="27"/>
      <c r="F642" s="27"/>
      <c r="G642" s="27"/>
      <c r="H642" s="27"/>
      <c r="I642" s="27"/>
      <c r="J642" s="27"/>
      <c r="K642" s="27"/>
      <c r="L642" s="27"/>
      <c r="M642" s="27"/>
    </row>
    <row r="643" spans="1:13">
      <c r="A643" s="27"/>
      <c r="B643" s="27"/>
      <c r="C643" s="27"/>
      <c r="D643" s="27"/>
      <c r="E643" s="27"/>
      <c r="F643" s="27"/>
      <c r="G643" s="27"/>
      <c r="H643" s="27"/>
      <c r="I643" s="27"/>
      <c r="J643" s="27"/>
      <c r="K643" s="27"/>
      <c r="L643" s="27"/>
      <c r="M643" s="27"/>
    </row>
    <row r="644" spans="1:13">
      <c r="A644" s="27"/>
      <c r="B644" s="27"/>
      <c r="C644" s="27"/>
      <c r="D644" s="27"/>
      <c r="E644" s="27"/>
      <c r="F644" s="27"/>
      <c r="G644" s="27"/>
      <c r="H644" s="27"/>
      <c r="I644" s="27"/>
      <c r="J644" s="27"/>
      <c r="K644" s="27"/>
      <c r="L644" s="27"/>
      <c r="M644" s="27"/>
    </row>
    <row r="645" spans="1:13">
      <c r="A645" s="27"/>
      <c r="B645" s="27"/>
      <c r="C645" s="27"/>
      <c r="D645" s="27"/>
      <c r="E645" s="27"/>
      <c r="F645" s="27"/>
      <c r="G645" s="27"/>
      <c r="H645" s="27"/>
      <c r="I645" s="27"/>
      <c r="J645" s="27"/>
      <c r="K645" s="27"/>
      <c r="L645" s="27"/>
      <c r="M645" s="27"/>
    </row>
    <row r="646" spans="1:13">
      <c r="A646" s="27"/>
      <c r="B646" s="27"/>
      <c r="C646" s="27"/>
      <c r="D646" s="27"/>
      <c r="E646" s="27"/>
      <c r="F646" s="27"/>
      <c r="G646" s="27"/>
      <c r="H646" s="27"/>
      <c r="I646" s="27"/>
      <c r="J646" s="27"/>
      <c r="K646" s="27"/>
      <c r="L646" s="27"/>
      <c r="M646" s="27"/>
    </row>
    <row r="647" spans="1:13">
      <c r="A647" s="27"/>
      <c r="B647" s="27"/>
      <c r="C647" s="27"/>
      <c r="D647" s="27"/>
      <c r="E647" s="27"/>
      <c r="F647" s="27"/>
      <c r="G647" s="27"/>
      <c r="H647" s="27"/>
      <c r="I647" s="27"/>
      <c r="J647" s="27"/>
      <c r="K647" s="27"/>
      <c r="L647" s="27"/>
      <c r="M647" s="27"/>
    </row>
    <row r="648" spans="1:13">
      <c r="A648" s="27"/>
      <c r="B648" s="27"/>
      <c r="C648" s="27"/>
      <c r="D648" s="27"/>
      <c r="E648" s="27"/>
      <c r="F648" s="27"/>
      <c r="G648" s="27"/>
      <c r="H648" s="27"/>
      <c r="I648" s="27"/>
      <c r="J648" s="27"/>
      <c r="K648" s="27"/>
      <c r="L648" s="27"/>
      <c r="M648" s="27"/>
    </row>
    <row r="649" spans="1:13">
      <c r="A649" s="27"/>
      <c r="B649" s="27"/>
      <c r="C649" s="27"/>
      <c r="D649" s="27"/>
      <c r="E649" s="27"/>
      <c r="F649" s="27"/>
      <c r="G649" s="27"/>
      <c r="H649" s="27"/>
      <c r="I649" s="27"/>
      <c r="J649" s="27"/>
      <c r="K649" s="27"/>
      <c r="L649" s="27"/>
      <c r="M649" s="27"/>
    </row>
    <row r="650" spans="1:13">
      <c r="A650" s="27"/>
      <c r="B650" s="27"/>
      <c r="C650" s="27"/>
      <c r="D650" s="27"/>
      <c r="E650" s="27"/>
      <c r="F650" s="27"/>
      <c r="G650" s="27"/>
      <c r="H650" s="27"/>
      <c r="I650" s="27"/>
      <c r="J650" s="27"/>
      <c r="K650" s="27"/>
      <c r="L650" s="27"/>
      <c r="M650" s="27"/>
    </row>
    <row r="651" spans="1:13">
      <c r="A651" s="27"/>
      <c r="B651" s="27"/>
      <c r="C651" s="27"/>
      <c r="D651" s="27"/>
      <c r="E651" s="27"/>
      <c r="F651" s="27"/>
      <c r="G651" s="27"/>
      <c r="H651" s="27"/>
      <c r="I651" s="27"/>
      <c r="J651" s="27"/>
      <c r="K651" s="27"/>
      <c r="L651" s="27"/>
      <c r="M651" s="27"/>
    </row>
    <row r="652" spans="1:13">
      <c r="A652" s="27"/>
      <c r="B652" s="27"/>
      <c r="C652" s="27"/>
      <c r="D652" s="27"/>
      <c r="E652" s="27"/>
      <c r="F652" s="27"/>
      <c r="G652" s="27"/>
      <c r="H652" s="27"/>
      <c r="I652" s="27"/>
      <c r="J652" s="27"/>
      <c r="K652" s="27"/>
      <c r="L652" s="27"/>
      <c r="M652" s="27"/>
    </row>
    <row r="653" spans="1:13">
      <c r="A653" s="27"/>
      <c r="B653" s="27"/>
      <c r="C653" s="27"/>
      <c r="D653" s="27"/>
      <c r="E653" s="27"/>
      <c r="F653" s="27"/>
      <c r="G653" s="27"/>
      <c r="H653" s="27"/>
      <c r="I653" s="27"/>
      <c r="J653" s="27"/>
      <c r="K653" s="27"/>
      <c r="L653" s="27"/>
      <c r="M653" s="27"/>
    </row>
    <row r="654" spans="1:13">
      <c r="A654" s="27"/>
      <c r="B654" s="27"/>
      <c r="C654" s="27"/>
      <c r="D654" s="27"/>
      <c r="E654" s="27"/>
      <c r="F654" s="27"/>
      <c r="G654" s="27"/>
      <c r="H654" s="27"/>
      <c r="I654" s="27"/>
      <c r="J654" s="27"/>
      <c r="K654" s="27"/>
      <c r="L654" s="27"/>
      <c r="M654" s="27"/>
    </row>
    <row r="655" spans="1:13">
      <c r="A655" s="27"/>
      <c r="B655" s="27"/>
      <c r="C655" s="27"/>
      <c r="D655" s="27"/>
      <c r="E655" s="27"/>
      <c r="F655" s="27"/>
      <c r="G655" s="27"/>
      <c r="H655" s="27"/>
      <c r="I655" s="27"/>
      <c r="J655" s="27"/>
      <c r="K655" s="27"/>
      <c r="L655" s="27"/>
      <c r="M655" s="27"/>
    </row>
    <row r="656" spans="1:13">
      <c r="A656" s="27"/>
      <c r="B656" s="27"/>
      <c r="C656" s="27"/>
      <c r="D656" s="27"/>
      <c r="E656" s="27"/>
      <c r="F656" s="27"/>
      <c r="G656" s="27"/>
      <c r="H656" s="27"/>
      <c r="I656" s="27"/>
      <c r="J656" s="27"/>
      <c r="K656" s="27"/>
      <c r="L656" s="27"/>
      <c r="M656" s="27"/>
    </row>
    <row r="657" spans="1:13">
      <c r="A657" s="27"/>
      <c r="B657" s="27"/>
      <c r="C657" s="27"/>
      <c r="D657" s="27"/>
      <c r="E657" s="27"/>
      <c r="F657" s="27"/>
      <c r="G657" s="27"/>
      <c r="H657" s="27"/>
      <c r="I657" s="27"/>
      <c r="J657" s="27"/>
      <c r="K657" s="27"/>
      <c r="L657" s="27"/>
      <c r="M657" s="27"/>
    </row>
    <row r="658" spans="1:13">
      <c r="A658" s="27"/>
      <c r="B658" s="27"/>
      <c r="C658" s="27"/>
      <c r="D658" s="27"/>
      <c r="E658" s="27"/>
      <c r="F658" s="27"/>
      <c r="G658" s="27"/>
      <c r="H658" s="27"/>
      <c r="I658" s="27"/>
      <c r="J658" s="27"/>
      <c r="K658" s="27"/>
      <c r="L658" s="27"/>
      <c r="M658" s="27"/>
    </row>
    <row r="659" spans="1:13">
      <c r="A659" s="27"/>
      <c r="B659" s="27"/>
      <c r="C659" s="27"/>
      <c r="D659" s="27"/>
      <c r="E659" s="27"/>
      <c r="F659" s="27"/>
      <c r="G659" s="27"/>
      <c r="H659" s="27"/>
      <c r="I659" s="27"/>
      <c r="J659" s="27"/>
      <c r="K659" s="27"/>
      <c r="L659" s="27"/>
      <c r="M659" s="27"/>
    </row>
    <row r="660" spans="1:13">
      <c r="A660" s="27"/>
      <c r="B660" s="27"/>
      <c r="C660" s="27"/>
      <c r="D660" s="27"/>
      <c r="E660" s="27"/>
      <c r="F660" s="27"/>
      <c r="G660" s="27"/>
      <c r="H660" s="27"/>
      <c r="I660" s="27"/>
      <c r="J660" s="27"/>
      <c r="K660" s="27"/>
      <c r="L660" s="27"/>
      <c r="M660" s="27"/>
    </row>
    <row r="661" spans="1:13">
      <c r="A661" s="27"/>
      <c r="B661" s="27"/>
      <c r="C661" s="27"/>
      <c r="D661" s="27"/>
      <c r="E661" s="27"/>
      <c r="F661" s="27"/>
      <c r="G661" s="27"/>
      <c r="H661" s="27"/>
      <c r="I661" s="27"/>
      <c r="J661" s="27"/>
      <c r="K661" s="27"/>
      <c r="L661" s="27"/>
      <c r="M661" s="27"/>
    </row>
    <row r="662" spans="1:13">
      <c r="A662" s="27"/>
      <c r="B662" s="27"/>
      <c r="C662" s="27"/>
      <c r="D662" s="27"/>
      <c r="E662" s="27"/>
      <c r="F662" s="27"/>
      <c r="G662" s="27"/>
      <c r="H662" s="27"/>
      <c r="I662" s="27"/>
      <c r="J662" s="27"/>
      <c r="K662" s="27"/>
      <c r="L662" s="27"/>
      <c r="M662" s="27"/>
    </row>
    <row r="663" spans="1:13">
      <c r="A663" s="27"/>
      <c r="B663" s="27"/>
      <c r="C663" s="27"/>
      <c r="D663" s="27"/>
      <c r="E663" s="27"/>
      <c r="F663" s="27"/>
      <c r="G663" s="27"/>
      <c r="H663" s="27"/>
      <c r="I663" s="27"/>
      <c r="J663" s="27"/>
      <c r="K663" s="27"/>
      <c r="L663" s="27"/>
      <c r="M663" s="27"/>
    </row>
    <row r="664" spans="1:13">
      <c r="A664" s="27"/>
      <c r="B664" s="27"/>
      <c r="C664" s="27"/>
      <c r="D664" s="27"/>
      <c r="E664" s="27"/>
      <c r="F664" s="27"/>
      <c r="G664" s="27"/>
      <c r="H664" s="27"/>
      <c r="I664" s="27"/>
      <c r="J664" s="27"/>
      <c r="K664" s="27"/>
      <c r="L664" s="27"/>
      <c r="M664" s="27"/>
    </row>
    <row r="665" spans="1:13">
      <c r="A665" s="27"/>
      <c r="B665" s="27"/>
      <c r="C665" s="27"/>
      <c r="D665" s="27"/>
      <c r="E665" s="27"/>
      <c r="F665" s="27"/>
      <c r="G665" s="27"/>
      <c r="H665" s="27"/>
      <c r="I665" s="27"/>
      <c r="J665" s="27"/>
      <c r="K665" s="27"/>
      <c r="L665" s="27"/>
      <c r="M665" s="27"/>
    </row>
    <row r="666" spans="1:13">
      <c r="A666" s="27"/>
      <c r="B666" s="27"/>
      <c r="C666" s="27"/>
      <c r="D666" s="27"/>
      <c r="E666" s="27"/>
      <c r="F666" s="27"/>
      <c r="G666" s="27"/>
      <c r="H666" s="27"/>
      <c r="I666" s="27"/>
      <c r="J666" s="27"/>
      <c r="K666" s="27"/>
      <c r="L666" s="27"/>
      <c r="M666" s="27"/>
    </row>
    <row r="667" spans="1:13">
      <c r="A667" s="27"/>
      <c r="B667" s="27"/>
      <c r="C667" s="27"/>
      <c r="D667" s="27"/>
      <c r="E667" s="27"/>
      <c r="F667" s="27"/>
      <c r="G667" s="27"/>
      <c r="H667" s="27"/>
      <c r="I667" s="27"/>
      <c r="J667" s="27"/>
      <c r="K667" s="27"/>
      <c r="L667" s="27"/>
      <c r="M667" s="27"/>
    </row>
    <row r="668" spans="1:13">
      <c r="A668" s="27"/>
      <c r="B668" s="27"/>
      <c r="C668" s="27"/>
      <c r="D668" s="27"/>
      <c r="E668" s="27"/>
      <c r="F668" s="27"/>
      <c r="G668" s="27"/>
      <c r="H668" s="27"/>
      <c r="I668" s="27"/>
      <c r="J668" s="27"/>
      <c r="K668" s="27"/>
      <c r="L668" s="27"/>
      <c r="M668" s="27"/>
    </row>
    <row r="669" spans="1:13">
      <c r="A669" s="27"/>
      <c r="B669" s="27"/>
      <c r="C669" s="27"/>
      <c r="D669" s="27"/>
      <c r="E669" s="27"/>
      <c r="F669" s="27"/>
      <c r="G669" s="27"/>
      <c r="H669" s="27"/>
      <c r="I669" s="27"/>
      <c r="J669" s="27"/>
      <c r="K669" s="27"/>
      <c r="L669" s="27"/>
      <c r="M669" s="27"/>
    </row>
    <row r="670" spans="1:13">
      <c r="A670" s="27"/>
      <c r="B670" s="27"/>
      <c r="C670" s="27"/>
      <c r="D670" s="27"/>
      <c r="E670" s="27"/>
      <c r="F670" s="27"/>
      <c r="G670" s="27"/>
      <c r="H670" s="27"/>
      <c r="I670" s="27"/>
      <c r="J670" s="27"/>
      <c r="K670" s="27"/>
      <c r="L670" s="27"/>
      <c r="M670" s="27"/>
    </row>
    <row r="671" spans="1:13">
      <c r="A671" s="27"/>
      <c r="B671" s="27"/>
      <c r="C671" s="27"/>
      <c r="D671" s="27"/>
      <c r="E671" s="27"/>
      <c r="F671" s="27"/>
      <c r="G671" s="27"/>
      <c r="H671" s="27"/>
      <c r="I671" s="27"/>
      <c r="J671" s="27"/>
      <c r="K671" s="27"/>
      <c r="L671" s="27"/>
      <c r="M671" s="27"/>
    </row>
    <row r="672" spans="1:13">
      <c r="A672" s="27"/>
      <c r="B672" s="27"/>
      <c r="C672" s="27"/>
      <c r="D672" s="27"/>
      <c r="E672" s="27"/>
      <c r="F672" s="27"/>
      <c r="G672" s="27"/>
      <c r="H672" s="27"/>
      <c r="I672" s="27"/>
      <c r="J672" s="27"/>
      <c r="K672" s="27"/>
      <c r="L672" s="27"/>
      <c r="M672" s="27"/>
    </row>
    <row r="673" spans="1:13">
      <c r="A673" s="27"/>
      <c r="B673" s="27"/>
      <c r="C673" s="27"/>
      <c r="D673" s="27"/>
      <c r="E673" s="27"/>
      <c r="F673" s="27"/>
      <c r="G673" s="27"/>
      <c r="H673" s="27"/>
      <c r="I673" s="27"/>
      <c r="J673" s="27"/>
      <c r="K673" s="27"/>
      <c r="L673" s="27"/>
      <c r="M673" s="27"/>
    </row>
    <row r="674" spans="1:13">
      <c r="A674" s="27"/>
      <c r="B674" s="27"/>
      <c r="C674" s="27"/>
      <c r="D674" s="27"/>
      <c r="E674" s="27"/>
      <c r="F674" s="27"/>
      <c r="G674" s="27"/>
      <c r="H674" s="27"/>
      <c r="I674" s="27"/>
      <c r="J674" s="27"/>
      <c r="K674" s="27"/>
      <c r="L674" s="27"/>
      <c r="M674" s="27"/>
    </row>
    <row r="675" spans="1:13">
      <c r="A675" s="27"/>
      <c r="B675" s="27"/>
      <c r="C675" s="27"/>
      <c r="D675" s="27"/>
      <c r="E675" s="27"/>
      <c r="F675" s="27"/>
      <c r="G675" s="27"/>
      <c r="H675" s="27"/>
      <c r="I675" s="27"/>
      <c r="J675" s="27"/>
      <c r="K675" s="27"/>
      <c r="L675" s="27"/>
      <c r="M675" s="27"/>
    </row>
    <row r="676" spans="1:13">
      <c r="A676" s="27"/>
      <c r="B676" s="27"/>
      <c r="C676" s="27"/>
      <c r="D676" s="27"/>
      <c r="E676" s="27"/>
      <c r="F676" s="27"/>
      <c r="G676" s="27"/>
      <c r="H676" s="27"/>
      <c r="I676" s="27"/>
      <c r="J676" s="27"/>
      <c r="K676" s="27"/>
      <c r="L676" s="27"/>
      <c r="M676" s="27"/>
    </row>
    <row r="677" spans="1:13">
      <c r="A677" s="27"/>
      <c r="B677" s="27"/>
      <c r="C677" s="27"/>
      <c r="D677" s="27"/>
      <c r="E677" s="27"/>
      <c r="F677" s="27"/>
      <c r="G677" s="27"/>
      <c r="H677" s="27"/>
      <c r="I677" s="27"/>
      <c r="J677" s="27"/>
      <c r="K677" s="27"/>
      <c r="L677" s="27"/>
      <c r="M677" s="27"/>
    </row>
    <row r="678" spans="1:13">
      <c r="A678" s="27"/>
      <c r="B678" s="27"/>
      <c r="C678" s="27"/>
      <c r="D678" s="27"/>
      <c r="E678" s="27"/>
      <c r="F678" s="27"/>
      <c r="G678" s="27"/>
      <c r="H678" s="27"/>
      <c r="I678" s="27"/>
      <c r="J678" s="27"/>
      <c r="K678" s="27"/>
      <c r="L678" s="27"/>
      <c r="M678" s="27"/>
    </row>
    <row r="679" spans="1:13">
      <c r="A679" s="27"/>
      <c r="B679" s="27"/>
      <c r="C679" s="27"/>
      <c r="D679" s="27"/>
      <c r="E679" s="27"/>
      <c r="F679" s="27"/>
      <c r="G679" s="27"/>
      <c r="H679" s="27"/>
      <c r="I679" s="27"/>
      <c r="J679" s="27"/>
      <c r="K679" s="27"/>
      <c r="L679" s="27"/>
      <c r="M679" s="27"/>
    </row>
    <row r="680" spans="1:13">
      <c r="A680" s="27"/>
      <c r="B680" s="27"/>
      <c r="C680" s="27"/>
      <c r="D680" s="27"/>
      <c r="E680" s="27"/>
      <c r="F680" s="27"/>
      <c r="G680" s="27"/>
      <c r="H680" s="27"/>
      <c r="I680" s="27"/>
      <c r="J680" s="27"/>
      <c r="K680" s="27"/>
      <c r="L680" s="27"/>
      <c r="M680" s="27"/>
    </row>
    <row r="681" spans="1:13">
      <c r="A681" s="27"/>
      <c r="B681" s="27"/>
      <c r="C681" s="27"/>
      <c r="D681" s="27"/>
      <c r="E681" s="27"/>
      <c r="F681" s="27"/>
      <c r="G681" s="27"/>
      <c r="H681" s="27"/>
      <c r="I681" s="27"/>
      <c r="J681" s="27"/>
      <c r="K681" s="27"/>
      <c r="L681" s="27"/>
      <c r="M681" s="27"/>
    </row>
    <row r="682" spans="1:13">
      <c r="A682" s="27"/>
      <c r="B682" s="27"/>
      <c r="C682" s="27"/>
      <c r="D682" s="27"/>
      <c r="E682" s="27"/>
      <c r="F682" s="27"/>
      <c r="G682" s="27"/>
      <c r="H682" s="27"/>
      <c r="I682" s="27"/>
      <c r="J682" s="27"/>
      <c r="K682" s="27"/>
      <c r="L682" s="27"/>
      <c r="M682" s="27"/>
    </row>
    <row r="683" spans="1:13">
      <c r="A683" s="27"/>
      <c r="B683" s="27"/>
      <c r="C683" s="27"/>
      <c r="D683" s="27"/>
      <c r="E683" s="27"/>
      <c r="F683" s="27"/>
      <c r="G683" s="27"/>
      <c r="H683" s="27"/>
      <c r="I683" s="27"/>
      <c r="J683" s="27"/>
      <c r="K683" s="27"/>
      <c r="L683" s="27"/>
      <c r="M683" s="27"/>
    </row>
    <row r="684" spans="1:13">
      <c r="A684" s="27"/>
      <c r="B684" s="27"/>
      <c r="C684" s="27"/>
      <c r="D684" s="27"/>
      <c r="E684" s="27"/>
      <c r="F684" s="27"/>
      <c r="G684" s="27"/>
      <c r="H684" s="27"/>
      <c r="I684" s="27"/>
      <c r="J684" s="27"/>
      <c r="K684" s="27"/>
      <c r="L684" s="27"/>
      <c r="M684" s="27"/>
    </row>
    <row r="685" spans="1:13">
      <c r="A685" s="27"/>
      <c r="B685" s="27"/>
      <c r="C685" s="27"/>
      <c r="D685" s="27"/>
      <c r="E685" s="27"/>
      <c r="F685" s="27"/>
      <c r="G685" s="27"/>
      <c r="H685" s="27"/>
      <c r="I685" s="27"/>
      <c r="J685" s="27"/>
      <c r="K685" s="27"/>
      <c r="L685" s="27"/>
      <c r="M685" s="27"/>
    </row>
    <row r="686" spans="1:13">
      <c r="A686" s="27"/>
      <c r="B686" s="27"/>
      <c r="C686" s="27"/>
      <c r="D686" s="27"/>
      <c r="E686" s="27"/>
      <c r="F686" s="27"/>
      <c r="G686" s="27"/>
      <c r="H686" s="27"/>
      <c r="I686" s="27"/>
      <c r="J686" s="27"/>
      <c r="K686" s="27"/>
      <c r="L686" s="27"/>
      <c r="M686" s="27"/>
    </row>
    <row r="687" spans="1:13">
      <c r="A687" s="27"/>
      <c r="B687" s="27"/>
      <c r="C687" s="27"/>
      <c r="D687" s="27"/>
      <c r="E687" s="27"/>
      <c r="F687" s="27"/>
      <c r="G687" s="27"/>
      <c r="H687" s="27"/>
      <c r="I687" s="27"/>
      <c r="J687" s="27"/>
      <c r="K687" s="27"/>
      <c r="L687" s="27"/>
      <c r="M687" s="27"/>
    </row>
    <row r="688" spans="1:13">
      <c r="A688" s="27"/>
      <c r="B688" s="27"/>
      <c r="C688" s="27"/>
      <c r="D688" s="27"/>
      <c r="E688" s="27"/>
      <c r="F688" s="27"/>
      <c r="G688" s="27"/>
      <c r="H688" s="27"/>
      <c r="I688" s="27"/>
      <c r="J688" s="27"/>
      <c r="K688" s="27"/>
      <c r="L688" s="27"/>
      <c r="M688" s="27"/>
    </row>
    <row r="689" spans="1:13">
      <c r="A689" s="27"/>
      <c r="B689" s="27"/>
      <c r="C689" s="27"/>
      <c r="D689" s="27"/>
      <c r="E689" s="27"/>
      <c r="F689" s="27"/>
      <c r="G689" s="27"/>
      <c r="H689" s="27"/>
      <c r="I689" s="27"/>
      <c r="J689" s="27"/>
      <c r="K689" s="27"/>
      <c r="L689" s="27"/>
      <c r="M689" s="27"/>
    </row>
    <row r="690" spans="1:13">
      <c r="A690" s="27"/>
      <c r="B690" s="27"/>
      <c r="C690" s="27"/>
      <c r="D690" s="27"/>
      <c r="E690" s="27"/>
      <c r="F690" s="27"/>
      <c r="G690" s="27"/>
      <c r="H690" s="27"/>
      <c r="I690" s="27"/>
      <c r="J690" s="27"/>
      <c r="K690" s="27"/>
      <c r="L690" s="27"/>
      <c r="M690" s="27"/>
    </row>
    <row r="691" spans="1:13">
      <c r="A691" s="27"/>
      <c r="B691" s="27"/>
      <c r="C691" s="27"/>
      <c r="D691" s="27"/>
      <c r="E691" s="27"/>
      <c r="F691" s="27"/>
      <c r="G691" s="27"/>
      <c r="H691" s="27"/>
      <c r="I691" s="27"/>
      <c r="J691" s="27"/>
      <c r="K691" s="27"/>
      <c r="L691" s="27"/>
      <c r="M691" s="27"/>
    </row>
    <row r="692" spans="1:13">
      <c r="A692" s="27"/>
      <c r="B692" s="27"/>
      <c r="C692" s="27"/>
      <c r="D692" s="27"/>
      <c r="E692" s="27"/>
      <c r="F692" s="27"/>
      <c r="G692" s="27"/>
      <c r="H692" s="27"/>
      <c r="I692" s="27"/>
      <c r="J692" s="27"/>
      <c r="K692" s="27"/>
      <c r="L692" s="27"/>
      <c r="M692" s="27"/>
    </row>
    <row r="693" spans="1:13">
      <c r="A693" s="27"/>
      <c r="B693" s="27"/>
      <c r="C693" s="27"/>
      <c r="D693" s="27"/>
      <c r="E693" s="27"/>
      <c r="F693" s="27"/>
      <c r="G693" s="27"/>
      <c r="H693" s="27"/>
      <c r="I693" s="27"/>
      <c r="J693" s="27"/>
      <c r="K693" s="27"/>
      <c r="L693" s="27"/>
      <c r="M693" s="27"/>
    </row>
    <row r="694" spans="1:13">
      <c r="A694" s="27"/>
      <c r="B694" s="27"/>
      <c r="C694" s="27"/>
      <c r="D694" s="27"/>
      <c r="E694" s="27"/>
      <c r="F694" s="27"/>
      <c r="G694" s="27"/>
      <c r="H694" s="27"/>
      <c r="I694" s="27"/>
      <c r="J694" s="27"/>
      <c r="K694" s="27"/>
      <c r="L694" s="27"/>
      <c r="M694" s="27"/>
    </row>
    <row r="695" spans="1:13">
      <c r="A695" s="27"/>
      <c r="B695" s="27"/>
      <c r="C695" s="27"/>
      <c r="D695" s="27"/>
      <c r="E695" s="27"/>
      <c r="F695" s="27"/>
      <c r="G695" s="27"/>
      <c r="H695" s="27"/>
      <c r="I695" s="27"/>
      <c r="J695" s="27"/>
      <c r="K695" s="27"/>
      <c r="L695" s="27"/>
      <c r="M695" s="27"/>
    </row>
    <row r="696" spans="1:13">
      <c r="A696" s="27"/>
      <c r="B696" s="27"/>
      <c r="C696" s="27"/>
      <c r="D696" s="27"/>
      <c r="E696" s="27"/>
      <c r="F696" s="27"/>
      <c r="G696" s="27"/>
      <c r="H696" s="27"/>
      <c r="I696" s="27"/>
      <c r="J696" s="27"/>
      <c r="K696" s="27"/>
      <c r="L696" s="27"/>
      <c r="M696" s="27"/>
    </row>
    <row r="697" spans="1:13">
      <c r="A697" s="27"/>
      <c r="B697" s="27"/>
      <c r="C697" s="27"/>
      <c r="D697" s="27"/>
      <c r="E697" s="27"/>
      <c r="F697" s="27"/>
      <c r="G697" s="27"/>
      <c r="H697" s="27"/>
      <c r="I697" s="27"/>
      <c r="J697" s="27"/>
      <c r="K697" s="27"/>
      <c r="L697" s="27"/>
      <c r="M697" s="27"/>
    </row>
    <row r="698" spans="1:13">
      <c r="A698" s="27"/>
      <c r="B698" s="27"/>
      <c r="C698" s="27"/>
      <c r="D698" s="27"/>
      <c r="E698" s="27"/>
      <c r="F698" s="27"/>
      <c r="G698" s="27"/>
      <c r="H698" s="27"/>
      <c r="I698" s="27"/>
      <c r="J698" s="27"/>
      <c r="K698" s="27"/>
      <c r="L698" s="27"/>
      <c r="M698" s="27"/>
    </row>
    <row r="699" spans="1:13">
      <c r="A699" s="27"/>
      <c r="B699" s="27"/>
      <c r="C699" s="27"/>
      <c r="D699" s="27"/>
      <c r="E699" s="27"/>
      <c r="F699" s="27"/>
      <c r="G699" s="27"/>
      <c r="H699" s="27"/>
      <c r="I699" s="27"/>
      <c r="J699" s="27"/>
      <c r="K699" s="27"/>
      <c r="L699" s="27"/>
      <c r="M699" s="27"/>
    </row>
    <row r="700" spans="1:13">
      <c r="A700" s="27"/>
      <c r="B700" s="27"/>
      <c r="C700" s="27"/>
      <c r="D700" s="27"/>
      <c r="E700" s="27"/>
      <c r="F700" s="27"/>
      <c r="G700" s="27"/>
      <c r="H700" s="27"/>
      <c r="I700" s="27"/>
      <c r="J700" s="27"/>
      <c r="K700" s="27"/>
      <c r="L700" s="27"/>
      <c r="M700" s="27"/>
    </row>
    <row r="701" spans="1:13">
      <c r="A701" s="27"/>
      <c r="B701" s="27"/>
      <c r="C701" s="27"/>
      <c r="D701" s="27"/>
      <c r="E701" s="27"/>
      <c r="F701" s="27"/>
      <c r="G701" s="27"/>
      <c r="H701" s="27"/>
      <c r="I701" s="27"/>
      <c r="J701" s="27"/>
      <c r="K701" s="27"/>
      <c r="L701" s="27"/>
      <c r="M701" s="27"/>
    </row>
    <row r="702" spans="1:13">
      <c r="A702" s="27"/>
      <c r="B702" s="27"/>
      <c r="C702" s="27"/>
      <c r="D702" s="27"/>
      <c r="E702" s="27"/>
      <c r="F702" s="27"/>
      <c r="G702" s="27"/>
      <c r="H702" s="27"/>
      <c r="I702" s="27"/>
      <c r="J702" s="27"/>
      <c r="K702" s="27"/>
      <c r="L702" s="27"/>
      <c r="M702" s="27"/>
    </row>
    <row r="703" spans="1:13">
      <c r="A703" s="27"/>
      <c r="B703" s="27"/>
      <c r="C703" s="27"/>
      <c r="D703" s="27"/>
      <c r="E703" s="27"/>
      <c r="F703" s="27"/>
      <c r="G703" s="27"/>
      <c r="H703" s="27"/>
      <c r="I703" s="27"/>
      <c r="J703" s="27"/>
      <c r="K703" s="27"/>
      <c r="L703" s="27"/>
      <c r="M703" s="27"/>
    </row>
    <row r="704" spans="1:13">
      <c r="A704" s="27"/>
      <c r="B704" s="27"/>
      <c r="C704" s="27"/>
      <c r="D704" s="27"/>
      <c r="E704" s="27"/>
      <c r="F704" s="27"/>
      <c r="G704" s="27"/>
      <c r="H704" s="27"/>
      <c r="I704" s="27"/>
      <c r="J704" s="27"/>
      <c r="K704" s="27"/>
      <c r="L704" s="27"/>
      <c r="M704" s="27"/>
    </row>
    <row r="705" spans="1:13">
      <c r="A705" s="27"/>
      <c r="B705" s="27"/>
      <c r="C705" s="27"/>
      <c r="D705" s="27"/>
      <c r="E705" s="27"/>
      <c r="F705" s="27"/>
      <c r="G705" s="27"/>
      <c r="H705" s="27"/>
      <c r="I705" s="27"/>
      <c r="J705" s="27"/>
      <c r="K705" s="27"/>
      <c r="L705" s="27"/>
      <c r="M705" s="27"/>
    </row>
    <row r="706" spans="1:13">
      <c r="A706" s="27"/>
      <c r="B706" s="27"/>
      <c r="C706" s="27"/>
      <c r="D706" s="27"/>
      <c r="E706" s="27"/>
      <c r="F706" s="27"/>
      <c r="G706" s="27"/>
      <c r="H706" s="27"/>
      <c r="I706" s="27"/>
      <c r="J706" s="27"/>
      <c r="K706" s="27"/>
      <c r="L706" s="27"/>
      <c r="M706" s="27"/>
    </row>
    <row r="707" spans="1:13">
      <c r="A707" s="27"/>
      <c r="B707" s="27"/>
      <c r="C707" s="27"/>
      <c r="D707" s="27"/>
      <c r="E707" s="27"/>
      <c r="F707" s="27"/>
      <c r="G707" s="27"/>
      <c r="H707" s="27"/>
      <c r="I707" s="27"/>
      <c r="J707" s="27"/>
      <c r="K707" s="27"/>
      <c r="L707" s="27"/>
      <c r="M707" s="27"/>
    </row>
    <row r="708" spans="1:13">
      <c r="A708" s="27"/>
      <c r="B708" s="27"/>
      <c r="C708" s="27"/>
      <c r="D708" s="27"/>
      <c r="E708" s="27"/>
      <c r="F708" s="27"/>
      <c r="G708" s="27"/>
      <c r="H708" s="27"/>
      <c r="I708" s="27"/>
      <c r="J708" s="27"/>
      <c r="K708" s="27"/>
      <c r="L708" s="27"/>
      <c r="M708" s="27"/>
    </row>
    <row r="709" spans="1:13">
      <c r="A709" s="27"/>
      <c r="B709" s="27"/>
      <c r="C709" s="27"/>
      <c r="D709" s="27"/>
      <c r="E709" s="27"/>
      <c r="F709" s="27"/>
      <c r="G709" s="27"/>
      <c r="H709" s="27"/>
      <c r="I709" s="27"/>
      <c r="J709" s="27"/>
      <c r="K709" s="27"/>
      <c r="L709" s="27"/>
      <c r="M709" s="27"/>
    </row>
    <row r="710" spans="1:13">
      <c r="A710" s="27"/>
      <c r="B710" s="27"/>
      <c r="C710" s="27"/>
      <c r="D710" s="27"/>
      <c r="E710" s="27"/>
      <c r="F710" s="27"/>
      <c r="G710" s="27"/>
      <c r="H710" s="27"/>
      <c r="I710" s="27"/>
      <c r="J710" s="27"/>
      <c r="K710" s="27"/>
      <c r="L710" s="27"/>
      <c r="M710" s="27"/>
    </row>
    <row r="711" spans="1:13">
      <c r="A711" s="27"/>
      <c r="B711" s="27"/>
      <c r="C711" s="27"/>
      <c r="D711" s="27"/>
      <c r="E711" s="27"/>
      <c r="F711" s="27"/>
      <c r="G711" s="27"/>
      <c r="H711" s="27"/>
      <c r="I711" s="27"/>
      <c r="J711" s="27"/>
      <c r="K711" s="27"/>
      <c r="L711" s="27"/>
      <c r="M711" s="27"/>
    </row>
    <row r="712" spans="1:13">
      <c r="A712" s="27"/>
      <c r="B712" s="27"/>
      <c r="C712" s="27"/>
      <c r="D712" s="27"/>
      <c r="E712" s="27"/>
      <c r="F712" s="27"/>
      <c r="G712" s="27"/>
      <c r="H712" s="27"/>
      <c r="I712" s="27"/>
      <c r="J712" s="27"/>
      <c r="K712" s="27"/>
      <c r="L712" s="27"/>
      <c r="M712" s="27"/>
    </row>
    <row r="713" spans="1:13">
      <c r="A713" s="27"/>
      <c r="B713" s="27"/>
      <c r="C713" s="27"/>
      <c r="D713" s="27"/>
      <c r="E713" s="27"/>
      <c r="F713" s="27"/>
      <c r="G713" s="27"/>
      <c r="H713" s="27"/>
      <c r="I713" s="27"/>
      <c r="J713" s="27"/>
      <c r="K713" s="27"/>
      <c r="L713" s="27"/>
      <c r="M713" s="27"/>
    </row>
    <row r="714" spans="1:13">
      <c r="A714" s="27"/>
      <c r="B714" s="27"/>
      <c r="C714" s="27"/>
      <c r="D714" s="27"/>
      <c r="E714" s="27"/>
      <c r="F714" s="27"/>
      <c r="G714" s="27"/>
      <c r="H714" s="27"/>
      <c r="I714" s="27"/>
      <c r="J714" s="27"/>
      <c r="K714" s="27"/>
      <c r="L714" s="27"/>
      <c r="M714" s="27"/>
    </row>
    <row r="715" spans="1:13">
      <c r="A715" s="27"/>
      <c r="B715" s="27"/>
      <c r="C715" s="27"/>
      <c r="D715" s="27"/>
      <c r="E715" s="27"/>
      <c r="F715" s="27"/>
      <c r="G715" s="27"/>
      <c r="H715" s="27"/>
      <c r="I715" s="27"/>
      <c r="J715" s="27"/>
      <c r="K715" s="27"/>
      <c r="L715" s="27"/>
      <c r="M715" s="27"/>
    </row>
    <row r="716" spans="1:13">
      <c r="A716" s="27"/>
      <c r="B716" s="27"/>
      <c r="C716" s="27"/>
      <c r="D716" s="27"/>
      <c r="E716" s="27"/>
      <c r="F716" s="27"/>
      <c r="G716" s="27"/>
      <c r="H716" s="27"/>
      <c r="I716" s="27"/>
      <c r="J716" s="27"/>
      <c r="K716" s="27"/>
      <c r="L716" s="27"/>
      <c r="M716" s="27"/>
    </row>
    <row r="717" spans="1:13">
      <c r="A717" s="27"/>
      <c r="B717" s="27"/>
      <c r="C717" s="27"/>
      <c r="D717" s="27"/>
      <c r="E717" s="27"/>
      <c r="F717" s="27"/>
      <c r="G717" s="27"/>
      <c r="H717" s="27"/>
      <c r="I717" s="27"/>
      <c r="J717" s="27"/>
      <c r="K717" s="27"/>
      <c r="L717" s="27"/>
      <c r="M717" s="27"/>
    </row>
    <row r="718" spans="1:13">
      <c r="A718" s="27"/>
      <c r="B718" s="27"/>
      <c r="C718" s="27"/>
      <c r="D718" s="27"/>
      <c r="E718" s="27"/>
      <c r="F718" s="27"/>
      <c r="G718" s="27"/>
      <c r="H718" s="27"/>
      <c r="I718" s="27"/>
      <c r="J718" s="27"/>
      <c r="K718" s="27"/>
      <c r="L718" s="27"/>
      <c r="M718" s="27"/>
    </row>
    <row r="719" spans="1:13">
      <c r="A719" s="27"/>
      <c r="B719" s="27"/>
      <c r="C719" s="27"/>
      <c r="D719" s="27"/>
      <c r="E719" s="27"/>
      <c r="F719" s="27"/>
      <c r="G719" s="27"/>
      <c r="H719" s="27"/>
      <c r="I719" s="27"/>
      <c r="J719" s="27"/>
      <c r="K719" s="27"/>
      <c r="L719" s="27"/>
      <c r="M719" s="27"/>
    </row>
    <row r="720" spans="1:13">
      <c r="A720" s="27"/>
      <c r="B720" s="27"/>
      <c r="C720" s="27"/>
      <c r="D720" s="27"/>
      <c r="E720" s="27"/>
      <c r="F720" s="27"/>
      <c r="G720" s="27"/>
      <c r="H720" s="27"/>
      <c r="I720" s="27"/>
      <c r="J720" s="27"/>
      <c r="K720" s="27"/>
      <c r="L720" s="27"/>
      <c r="M720" s="27"/>
    </row>
    <row r="721" spans="1:13">
      <c r="A721" s="27"/>
      <c r="B721" s="27"/>
      <c r="C721" s="27"/>
      <c r="D721" s="27"/>
      <c r="E721" s="27"/>
      <c r="F721" s="27"/>
      <c r="G721" s="27"/>
      <c r="H721" s="27"/>
      <c r="I721" s="27"/>
      <c r="J721" s="27"/>
      <c r="K721" s="27"/>
      <c r="L721" s="27"/>
      <c r="M721" s="27"/>
    </row>
    <row r="722" spans="1:13">
      <c r="A722" s="27"/>
      <c r="B722" s="27"/>
      <c r="C722" s="27"/>
      <c r="D722" s="27"/>
      <c r="E722" s="27"/>
      <c r="F722" s="27"/>
      <c r="G722" s="27"/>
      <c r="H722" s="27"/>
      <c r="I722" s="27"/>
      <c r="J722" s="27"/>
      <c r="K722" s="27"/>
      <c r="L722" s="27"/>
      <c r="M722" s="27"/>
    </row>
    <row r="723" spans="1:13">
      <c r="A723" s="27"/>
      <c r="B723" s="27"/>
      <c r="C723" s="27"/>
      <c r="D723" s="27"/>
      <c r="E723" s="27"/>
      <c r="F723" s="27"/>
      <c r="G723" s="27"/>
      <c r="H723" s="27"/>
      <c r="I723" s="27"/>
      <c r="J723" s="27"/>
      <c r="K723" s="27"/>
      <c r="L723" s="27"/>
      <c r="M723" s="27"/>
    </row>
    <row r="724" spans="1:13">
      <c r="A724" s="27"/>
      <c r="B724" s="27"/>
      <c r="C724" s="27"/>
      <c r="D724" s="27"/>
      <c r="E724" s="27"/>
      <c r="F724" s="27"/>
      <c r="G724" s="27"/>
      <c r="H724" s="27"/>
      <c r="I724" s="27"/>
      <c r="J724" s="27"/>
      <c r="K724" s="27"/>
      <c r="L724" s="27"/>
      <c r="M724" s="27"/>
    </row>
    <row r="725" spans="1:13">
      <c r="A725" s="27"/>
      <c r="B725" s="27"/>
      <c r="C725" s="27"/>
      <c r="D725" s="27"/>
      <c r="E725" s="27"/>
      <c r="F725" s="27"/>
      <c r="G725" s="27"/>
      <c r="H725" s="27"/>
      <c r="I725" s="27"/>
      <c r="J725" s="27"/>
      <c r="K725" s="27"/>
      <c r="L725" s="27"/>
      <c r="M725" s="27"/>
    </row>
    <row r="726" spans="1:13">
      <c r="A726" s="27"/>
      <c r="B726" s="27"/>
      <c r="C726" s="27"/>
      <c r="D726" s="27"/>
      <c r="E726" s="27"/>
      <c r="F726" s="27"/>
      <c r="G726" s="27"/>
      <c r="H726" s="27"/>
      <c r="I726" s="27"/>
      <c r="J726" s="27"/>
      <c r="K726" s="27"/>
      <c r="L726" s="27"/>
      <c r="M726" s="27"/>
    </row>
    <row r="727" spans="1:13">
      <c r="A727" s="27"/>
      <c r="B727" s="27"/>
      <c r="C727" s="27"/>
      <c r="D727" s="27"/>
      <c r="E727" s="27"/>
      <c r="F727" s="27"/>
      <c r="G727" s="27"/>
      <c r="H727" s="27"/>
      <c r="I727" s="27"/>
      <c r="J727" s="27"/>
      <c r="K727" s="27"/>
      <c r="L727" s="27"/>
      <c r="M727" s="27"/>
    </row>
    <row r="728" spans="1:13">
      <c r="A728" s="27"/>
      <c r="B728" s="27"/>
      <c r="C728" s="27"/>
      <c r="D728" s="27"/>
      <c r="E728" s="27"/>
      <c r="F728" s="27"/>
      <c r="G728" s="27"/>
      <c r="H728" s="27"/>
      <c r="I728" s="27"/>
      <c r="J728" s="27"/>
      <c r="K728" s="27"/>
      <c r="L728" s="27"/>
      <c r="M728" s="27"/>
    </row>
    <row r="729" spans="1:13">
      <c r="A729" s="27"/>
      <c r="B729" s="27"/>
      <c r="C729" s="27"/>
      <c r="D729" s="27"/>
      <c r="E729" s="27"/>
      <c r="F729" s="27"/>
      <c r="G729" s="27"/>
      <c r="H729" s="27"/>
      <c r="I729" s="27"/>
      <c r="J729" s="27"/>
      <c r="K729" s="27"/>
      <c r="L729" s="27"/>
      <c r="M729" s="27"/>
    </row>
    <row r="730" spans="1:13">
      <c r="A730" s="27"/>
      <c r="B730" s="27"/>
      <c r="C730" s="27"/>
      <c r="D730" s="27"/>
      <c r="E730" s="27"/>
      <c r="F730" s="27"/>
      <c r="G730" s="27"/>
      <c r="H730" s="27"/>
      <c r="I730" s="27"/>
      <c r="J730" s="27"/>
      <c r="K730" s="27"/>
      <c r="L730" s="27"/>
      <c r="M730" s="27"/>
    </row>
    <row r="731" spans="1:13">
      <c r="A731" s="27"/>
      <c r="B731" s="27"/>
      <c r="C731" s="27"/>
      <c r="D731" s="27"/>
      <c r="E731" s="27"/>
      <c r="F731" s="27"/>
      <c r="G731" s="27"/>
      <c r="H731" s="27"/>
      <c r="I731" s="27"/>
      <c r="J731" s="27"/>
      <c r="K731" s="27"/>
      <c r="L731" s="27"/>
      <c r="M731" s="27"/>
    </row>
    <row r="732" spans="1:13">
      <c r="A732" s="27"/>
      <c r="B732" s="27"/>
      <c r="C732" s="27"/>
      <c r="D732" s="27"/>
      <c r="E732" s="27"/>
      <c r="F732" s="27"/>
      <c r="G732" s="27"/>
      <c r="H732" s="27"/>
      <c r="I732" s="27"/>
      <c r="J732" s="27"/>
      <c r="K732" s="27"/>
      <c r="L732" s="27"/>
      <c r="M732" s="27"/>
    </row>
    <row r="733" spans="1:13">
      <c r="A733" s="27"/>
      <c r="B733" s="27"/>
      <c r="C733" s="27"/>
      <c r="D733" s="27"/>
      <c r="E733" s="27"/>
      <c r="F733" s="27"/>
      <c r="G733" s="27"/>
      <c r="H733" s="27"/>
      <c r="I733" s="27"/>
      <c r="J733" s="27"/>
      <c r="K733" s="27"/>
      <c r="L733" s="27"/>
      <c r="M733" s="27"/>
    </row>
    <row r="734" spans="1:13">
      <c r="A734" s="27"/>
      <c r="B734" s="27"/>
      <c r="C734" s="27"/>
      <c r="D734" s="27"/>
      <c r="E734" s="27"/>
      <c r="F734" s="27"/>
      <c r="G734" s="27"/>
      <c r="H734" s="27"/>
      <c r="I734" s="27"/>
      <c r="J734" s="27"/>
      <c r="K734" s="27"/>
      <c r="L734" s="27"/>
      <c r="M734" s="27"/>
    </row>
    <row r="735" spans="1:13">
      <c r="A735" s="27"/>
      <c r="B735" s="27"/>
      <c r="C735" s="27"/>
      <c r="D735" s="27"/>
      <c r="E735" s="27"/>
      <c r="F735" s="27"/>
      <c r="G735" s="27"/>
      <c r="H735" s="27"/>
      <c r="I735" s="27"/>
      <c r="J735" s="27"/>
      <c r="K735" s="27"/>
      <c r="L735" s="27"/>
      <c r="M735" s="27"/>
    </row>
    <row r="736" spans="1:13">
      <c r="A736" s="27"/>
      <c r="B736" s="27"/>
      <c r="C736" s="27"/>
      <c r="D736" s="27"/>
      <c r="E736" s="27"/>
      <c r="F736" s="27"/>
      <c r="G736" s="27"/>
      <c r="H736" s="27"/>
      <c r="I736" s="27"/>
      <c r="J736" s="27"/>
      <c r="K736" s="27"/>
      <c r="L736" s="27"/>
      <c r="M736" s="27"/>
    </row>
    <row r="737" spans="1:13">
      <c r="A737" s="27"/>
      <c r="B737" s="27"/>
      <c r="C737" s="27"/>
      <c r="D737" s="27"/>
      <c r="E737" s="27"/>
      <c r="F737" s="27"/>
      <c r="G737" s="27"/>
      <c r="H737" s="27"/>
      <c r="I737" s="27"/>
      <c r="J737" s="27"/>
      <c r="K737" s="27"/>
      <c r="L737" s="27"/>
      <c r="M737" s="27"/>
    </row>
    <row r="738" spans="1:13">
      <c r="A738" s="27"/>
      <c r="B738" s="27"/>
      <c r="C738" s="27"/>
      <c r="D738" s="27"/>
      <c r="E738" s="27"/>
      <c r="F738" s="27"/>
      <c r="G738" s="27"/>
      <c r="H738" s="27"/>
      <c r="I738" s="27"/>
      <c r="J738" s="27"/>
      <c r="K738" s="27"/>
      <c r="L738" s="27"/>
      <c r="M738" s="27"/>
    </row>
    <row r="739" spans="1:13">
      <c r="A739" s="27"/>
      <c r="B739" s="27"/>
      <c r="C739" s="27"/>
      <c r="D739" s="27"/>
      <c r="E739" s="27"/>
      <c r="F739" s="27"/>
      <c r="G739" s="27"/>
      <c r="H739" s="27"/>
      <c r="I739" s="27"/>
      <c r="J739" s="27"/>
      <c r="K739" s="27"/>
      <c r="L739" s="27"/>
      <c r="M739" s="27"/>
    </row>
    <row r="740" spans="1:13">
      <c r="A740" s="27"/>
      <c r="B740" s="27"/>
      <c r="C740" s="27"/>
      <c r="D740" s="27"/>
      <c r="E740" s="27"/>
      <c r="F740" s="27"/>
      <c r="G740" s="27"/>
      <c r="H740" s="27"/>
      <c r="I740" s="27"/>
      <c r="J740" s="27"/>
      <c r="K740" s="27"/>
      <c r="L740" s="27"/>
      <c r="M740" s="27"/>
    </row>
    <row r="741" spans="1:13">
      <c r="A741" s="27"/>
      <c r="B741" s="27"/>
      <c r="C741" s="27"/>
      <c r="D741" s="27"/>
      <c r="E741" s="27"/>
      <c r="F741" s="27"/>
      <c r="G741" s="27"/>
      <c r="H741" s="27"/>
      <c r="I741" s="27"/>
      <c r="J741" s="27"/>
      <c r="K741" s="27"/>
      <c r="L741" s="27"/>
      <c r="M741" s="27"/>
    </row>
    <row r="742" spans="1:13">
      <c r="A742" s="27"/>
      <c r="B742" s="27"/>
      <c r="C742" s="27"/>
      <c r="D742" s="27"/>
      <c r="E742" s="27"/>
      <c r="F742" s="27"/>
      <c r="G742" s="27"/>
      <c r="H742" s="27"/>
      <c r="I742" s="27"/>
      <c r="J742" s="27"/>
      <c r="K742" s="27"/>
      <c r="L742" s="27"/>
      <c r="M742" s="27"/>
    </row>
    <row r="743" spans="1:13">
      <c r="A743" s="27"/>
      <c r="B743" s="27"/>
      <c r="C743" s="27"/>
      <c r="D743" s="27"/>
      <c r="E743" s="27"/>
      <c r="F743" s="27"/>
      <c r="G743" s="27"/>
      <c r="H743" s="27"/>
      <c r="I743" s="27"/>
      <c r="J743" s="27"/>
      <c r="K743" s="27"/>
      <c r="L743" s="27"/>
      <c r="M743" s="27"/>
    </row>
    <row r="744" spans="1:13">
      <c r="A744" s="27"/>
      <c r="B744" s="27"/>
      <c r="C744" s="27"/>
      <c r="D744" s="27"/>
      <c r="E744" s="27"/>
      <c r="F744" s="27"/>
      <c r="G744" s="27"/>
      <c r="H744" s="27"/>
      <c r="I744" s="27"/>
      <c r="J744" s="27"/>
      <c r="K744" s="27"/>
      <c r="L744" s="27"/>
      <c r="M744" s="27"/>
    </row>
    <row r="745" spans="1:13">
      <c r="A745" s="27"/>
      <c r="B745" s="27"/>
      <c r="C745" s="27"/>
      <c r="D745" s="27"/>
      <c r="E745" s="27"/>
      <c r="F745" s="27"/>
      <c r="G745" s="27"/>
      <c r="H745" s="27"/>
      <c r="I745" s="27"/>
      <c r="J745" s="27"/>
      <c r="K745" s="27"/>
      <c r="L745" s="27"/>
      <c r="M745" s="27"/>
    </row>
    <row r="746" spans="1:13">
      <c r="A746" s="27"/>
      <c r="B746" s="27"/>
      <c r="C746" s="27"/>
      <c r="D746" s="27"/>
      <c r="E746" s="27"/>
      <c r="F746" s="27"/>
      <c r="G746" s="27"/>
      <c r="H746" s="27"/>
      <c r="I746" s="27"/>
      <c r="J746" s="27"/>
      <c r="K746" s="27"/>
      <c r="L746" s="27"/>
      <c r="M746" s="27"/>
    </row>
    <row r="747" spans="1:13">
      <c r="A747" s="27"/>
      <c r="B747" s="27"/>
      <c r="C747" s="27"/>
      <c r="D747" s="27"/>
      <c r="E747" s="27"/>
      <c r="F747" s="27"/>
      <c r="G747" s="27"/>
      <c r="H747" s="27"/>
      <c r="I747" s="27"/>
      <c r="J747" s="27"/>
      <c r="K747" s="27"/>
      <c r="L747" s="27"/>
      <c r="M747" s="27"/>
    </row>
    <row r="748" spans="1:13">
      <c r="A748" s="27"/>
      <c r="B748" s="27"/>
      <c r="C748" s="27"/>
      <c r="D748" s="27"/>
      <c r="E748" s="27"/>
      <c r="F748" s="27"/>
      <c r="G748" s="27"/>
      <c r="H748" s="27"/>
      <c r="I748" s="27"/>
      <c r="J748" s="27"/>
      <c r="K748" s="27"/>
      <c r="L748" s="27"/>
      <c r="M748" s="27"/>
    </row>
    <row r="749" spans="1:13">
      <c r="A749" s="27"/>
      <c r="B749" s="27"/>
      <c r="C749" s="27"/>
      <c r="D749" s="27"/>
      <c r="E749" s="27"/>
      <c r="F749" s="27"/>
      <c r="G749" s="27"/>
      <c r="H749" s="27"/>
      <c r="I749" s="27"/>
      <c r="J749" s="27"/>
      <c r="K749" s="27"/>
      <c r="L749" s="27"/>
      <c r="M749" s="27"/>
    </row>
    <row r="750" spans="1:13">
      <c r="A750" s="27"/>
      <c r="B750" s="27"/>
      <c r="C750" s="27"/>
      <c r="D750" s="27"/>
      <c r="E750" s="27"/>
      <c r="F750" s="27"/>
      <c r="G750" s="27"/>
      <c r="H750" s="27"/>
      <c r="I750" s="27"/>
      <c r="J750" s="27"/>
      <c r="K750" s="27"/>
      <c r="L750" s="27"/>
      <c r="M750" s="27"/>
    </row>
    <row r="751" spans="1:13">
      <c r="A751" s="27"/>
      <c r="B751" s="27"/>
      <c r="C751" s="27"/>
      <c r="D751" s="27"/>
      <c r="E751" s="27"/>
      <c r="F751" s="27"/>
      <c r="G751" s="27"/>
      <c r="H751" s="27"/>
      <c r="I751" s="27"/>
      <c r="J751" s="27"/>
      <c r="K751" s="27"/>
      <c r="L751" s="27"/>
      <c r="M751" s="27"/>
    </row>
    <row r="752" spans="1:13">
      <c r="A752" s="27"/>
      <c r="B752" s="27"/>
      <c r="C752" s="27"/>
      <c r="D752" s="27"/>
      <c r="E752" s="27"/>
      <c r="F752" s="27"/>
      <c r="G752" s="27"/>
      <c r="H752" s="27"/>
      <c r="I752" s="27"/>
      <c r="J752" s="27"/>
      <c r="K752" s="27"/>
      <c r="L752" s="27"/>
      <c r="M752" s="27"/>
    </row>
    <row r="753" spans="1:13">
      <c r="A753" s="27"/>
      <c r="B753" s="27"/>
      <c r="C753" s="27"/>
      <c r="D753" s="27"/>
      <c r="E753" s="27"/>
      <c r="F753" s="27"/>
      <c r="G753" s="27"/>
      <c r="H753" s="27"/>
      <c r="I753" s="27"/>
      <c r="J753" s="27"/>
      <c r="K753" s="27"/>
      <c r="L753" s="27"/>
      <c r="M753" s="27"/>
    </row>
    <row r="754" spans="1:13">
      <c r="A754" s="27"/>
      <c r="B754" s="27"/>
      <c r="C754" s="27"/>
      <c r="D754" s="27"/>
      <c r="E754" s="27"/>
      <c r="F754" s="27"/>
      <c r="G754" s="27"/>
      <c r="H754" s="27"/>
      <c r="I754" s="27"/>
      <c r="J754" s="27"/>
      <c r="K754" s="27"/>
      <c r="L754" s="27"/>
      <c r="M754" s="27"/>
    </row>
    <row r="755" spans="1:13">
      <c r="A755" s="27"/>
      <c r="B755" s="27"/>
      <c r="C755" s="27"/>
      <c r="D755" s="27"/>
      <c r="E755" s="27"/>
      <c r="F755" s="27"/>
      <c r="G755" s="27"/>
      <c r="H755" s="27"/>
      <c r="I755" s="27"/>
      <c r="J755" s="27"/>
      <c r="K755" s="27"/>
      <c r="L755" s="27"/>
      <c r="M755" s="27"/>
    </row>
    <row r="756" spans="1:13">
      <c r="A756" s="27"/>
      <c r="B756" s="27"/>
      <c r="C756" s="27"/>
      <c r="D756" s="27"/>
      <c r="E756" s="27"/>
      <c r="F756" s="27"/>
      <c r="G756" s="27"/>
      <c r="H756" s="27"/>
      <c r="I756" s="27"/>
      <c r="J756" s="27"/>
      <c r="K756" s="27"/>
      <c r="L756" s="27"/>
      <c r="M756" s="27"/>
    </row>
    <row r="757" spans="1:13">
      <c r="A757" s="27"/>
      <c r="B757" s="27"/>
      <c r="C757" s="27"/>
      <c r="D757" s="27"/>
      <c r="E757" s="27"/>
      <c r="F757" s="27"/>
      <c r="G757" s="27"/>
      <c r="H757" s="27"/>
      <c r="I757" s="27"/>
      <c r="J757" s="27"/>
      <c r="K757" s="27"/>
      <c r="L757" s="27"/>
      <c r="M757" s="27"/>
    </row>
    <row r="758" spans="1:13">
      <c r="A758" s="27"/>
      <c r="B758" s="27"/>
      <c r="C758" s="27"/>
      <c r="D758" s="27"/>
      <c r="E758" s="27"/>
      <c r="F758" s="27"/>
      <c r="G758" s="27"/>
      <c r="H758" s="27"/>
      <c r="I758" s="27"/>
      <c r="J758" s="27"/>
      <c r="K758" s="27"/>
      <c r="L758" s="27"/>
      <c r="M758" s="27"/>
    </row>
    <row r="759" spans="1:13">
      <c r="A759" s="27"/>
      <c r="B759" s="27"/>
      <c r="C759" s="27"/>
      <c r="D759" s="27"/>
      <c r="E759" s="27"/>
      <c r="F759" s="27"/>
      <c r="G759" s="27"/>
      <c r="H759" s="27"/>
      <c r="I759" s="27"/>
      <c r="J759" s="27"/>
      <c r="K759" s="27"/>
      <c r="L759" s="27"/>
      <c r="M759" s="27"/>
    </row>
    <row r="760" spans="1:13">
      <c r="A760" s="27"/>
      <c r="B760" s="27"/>
      <c r="C760" s="27"/>
      <c r="D760" s="27"/>
      <c r="E760" s="27"/>
      <c r="F760" s="27"/>
      <c r="G760" s="27"/>
      <c r="H760" s="27"/>
      <c r="I760" s="27"/>
      <c r="J760" s="27"/>
      <c r="K760" s="27"/>
      <c r="L760" s="27"/>
      <c r="M760" s="27"/>
    </row>
    <row r="761" spans="1:13">
      <c r="A761" s="27"/>
      <c r="B761" s="27"/>
      <c r="C761" s="27"/>
      <c r="D761" s="27"/>
      <c r="E761" s="27"/>
      <c r="F761" s="27"/>
      <c r="G761" s="27"/>
      <c r="H761" s="27"/>
      <c r="I761" s="27"/>
      <c r="J761" s="27"/>
      <c r="K761" s="27"/>
      <c r="L761" s="27"/>
      <c r="M761" s="27"/>
    </row>
    <row r="762" spans="1:13">
      <c r="A762" s="27"/>
      <c r="B762" s="27"/>
      <c r="C762" s="27"/>
      <c r="D762" s="27"/>
      <c r="E762" s="27"/>
      <c r="F762" s="27"/>
      <c r="G762" s="27"/>
      <c r="H762" s="27"/>
      <c r="I762" s="27"/>
      <c r="J762" s="27"/>
      <c r="K762" s="27"/>
      <c r="L762" s="27"/>
      <c r="M762" s="27"/>
    </row>
    <row r="763" spans="1:13">
      <c r="A763" s="27"/>
      <c r="B763" s="27"/>
      <c r="C763" s="27"/>
      <c r="D763" s="27"/>
      <c r="E763" s="27"/>
      <c r="F763" s="27"/>
      <c r="G763" s="27"/>
      <c r="H763" s="27"/>
      <c r="I763" s="27"/>
      <c r="J763" s="27"/>
      <c r="K763" s="27"/>
      <c r="L763" s="27"/>
      <c r="M763" s="27"/>
    </row>
    <row r="764" spans="1:13">
      <c r="A764" s="27"/>
      <c r="B764" s="27"/>
      <c r="C764" s="27"/>
      <c r="D764" s="27"/>
      <c r="E764" s="27"/>
      <c r="F764" s="27"/>
      <c r="G764" s="27"/>
      <c r="H764" s="27"/>
      <c r="I764" s="27"/>
      <c r="J764" s="27"/>
      <c r="K764" s="27"/>
      <c r="L764" s="27"/>
      <c r="M764" s="27"/>
    </row>
    <row r="765" spans="1:13">
      <c r="A765" s="27"/>
      <c r="B765" s="27"/>
      <c r="C765" s="27"/>
      <c r="D765" s="27"/>
      <c r="E765" s="27"/>
      <c r="F765" s="27"/>
      <c r="G765" s="27"/>
      <c r="H765" s="27"/>
      <c r="I765" s="27"/>
      <c r="J765" s="27"/>
      <c r="K765" s="27"/>
      <c r="L765" s="27"/>
      <c r="M765" s="27"/>
    </row>
    <row r="766" spans="1:13">
      <c r="A766" s="27"/>
      <c r="B766" s="27"/>
      <c r="C766" s="27"/>
      <c r="D766" s="27"/>
      <c r="E766" s="27"/>
      <c r="F766" s="27"/>
      <c r="G766" s="27"/>
      <c r="H766" s="27"/>
      <c r="I766" s="27"/>
      <c r="J766" s="27"/>
      <c r="K766" s="27"/>
      <c r="L766" s="27"/>
      <c r="M766" s="27"/>
    </row>
    <row r="767" spans="1:13">
      <c r="A767" s="27"/>
      <c r="B767" s="27"/>
      <c r="C767" s="27"/>
      <c r="D767" s="27"/>
      <c r="E767" s="27"/>
      <c r="F767" s="27"/>
      <c r="G767" s="27"/>
      <c r="H767" s="27"/>
      <c r="I767" s="27"/>
      <c r="J767" s="27"/>
      <c r="K767" s="27"/>
      <c r="L767" s="27"/>
      <c r="M767" s="27"/>
    </row>
    <row r="768" spans="1:13">
      <c r="A768" s="27"/>
      <c r="B768" s="27"/>
      <c r="C768" s="27"/>
      <c r="D768" s="27"/>
      <c r="E768" s="27"/>
      <c r="F768" s="27"/>
      <c r="G768" s="27"/>
      <c r="H768" s="27"/>
      <c r="I768" s="27"/>
      <c r="J768" s="27"/>
      <c r="K768" s="27"/>
      <c r="L768" s="27"/>
      <c r="M768" s="27"/>
    </row>
    <row r="769" spans="1:13">
      <c r="A769" s="27"/>
      <c r="B769" s="27"/>
      <c r="C769" s="27"/>
      <c r="D769" s="27"/>
      <c r="E769" s="27"/>
      <c r="F769" s="27"/>
      <c r="G769" s="27"/>
      <c r="H769" s="27"/>
      <c r="I769" s="27"/>
      <c r="J769" s="27"/>
      <c r="K769" s="27"/>
      <c r="L769" s="27"/>
      <c r="M769" s="27"/>
    </row>
    <row r="770" spans="1:13">
      <c r="A770" s="27"/>
      <c r="B770" s="27"/>
      <c r="C770" s="27"/>
      <c r="D770" s="27"/>
      <c r="E770" s="27"/>
      <c r="F770" s="27"/>
      <c r="G770" s="27"/>
      <c r="H770" s="27"/>
      <c r="I770" s="27"/>
      <c r="J770" s="27"/>
      <c r="K770" s="27"/>
      <c r="L770" s="27"/>
      <c r="M770" s="27"/>
    </row>
    <row r="771" spans="1:13">
      <c r="A771" s="27"/>
      <c r="B771" s="27"/>
      <c r="C771" s="27"/>
      <c r="D771" s="27"/>
      <c r="E771" s="27"/>
      <c r="F771" s="27"/>
      <c r="G771" s="27"/>
      <c r="H771" s="27"/>
      <c r="I771" s="27"/>
      <c r="J771" s="27"/>
      <c r="K771" s="27"/>
      <c r="L771" s="27"/>
      <c r="M771" s="27"/>
    </row>
    <row r="772" spans="1:13">
      <c r="A772" s="27"/>
      <c r="B772" s="27"/>
      <c r="C772" s="27"/>
      <c r="D772" s="27"/>
      <c r="E772" s="27"/>
      <c r="F772" s="27"/>
      <c r="G772" s="27"/>
      <c r="H772" s="27"/>
      <c r="I772" s="27"/>
      <c r="J772" s="27"/>
      <c r="K772" s="27"/>
      <c r="L772" s="27"/>
      <c r="M772" s="27"/>
    </row>
    <row r="773" spans="1:13">
      <c r="A773" s="27"/>
      <c r="B773" s="27"/>
      <c r="C773" s="27"/>
      <c r="D773" s="27"/>
      <c r="E773" s="27"/>
      <c r="F773" s="27"/>
      <c r="G773" s="27"/>
      <c r="H773" s="27"/>
      <c r="I773" s="27"/>
      <c r="J773" s="27"/>
      <c r="K773" s="27"/>
      <c r="L773" s="27"/>
      <c r="M773" s="27"/>
    </row>
    <row r="774" spans="1:13">
      <c r="A774" s="27"/>
      <c r="B774" s="27"/>
      <c r="C774" s="27"/>
      <c r="D774" s="27"/>
      <c r="E774" s="27"/>
      <c r="F774" s="27"/>
      <c r="G774" s="27"/>
      <c r="H774" s="27"/>
      <c r="I774" s="27"/>
      <c r="J774" s="27"/>
      <c r="K774" s="27"/>
      <c r="L774" s="27"/>
      <c r="M774" s="27"/>
    </row>
    <row r="775" spans="1:13">
      <c r="A775" s="27"/>
      <c r="B775" s="27"/>
      <c r="C775" s="27"/>
      <c r="D775" s="27"/>
      <c r="E775" s="27"/>
      <c r="F775" s="27"/>
      <c r="G775" s="27"/>
      <c r="H775" s="27"/>
      <c r="I775" s="27"/>
      <c r="J775" s="27"/>
      <c r="K775" s="27"/>
      <c r="L775" s="27"/>
      <c r="M775" s="27"/>
    </row>
    <row r="776" spans="1:13">
      <c r="A776" s="27"/>
      <c r="B776" s="27"/>
      <c r="C776" s="27"/>
      <c r="D776" s="27"/>
      <c r="E776" s="27"/>
      <c r="F776" s="27"/>
      <c r="G776" s="27"/>
      <c r="H776" s="27"/>
      <c r="I776" s="27"/>
      <c r="J776" s="27"/>
      <c r="K776" s="27"/>
      <c r="L776" s="27"/>
      <c r="M776" s="27"/>
    </row>
    <row r="777" spans="1:13">
      <c r="A777" s="27"/>
      <c r="B777" s="27"/>
      <c r="C777" s="27"/>
      <c r="D777" s="27"/>
      <c r="E777" s="27"/>
      <c r="F777" s="27"/>
      <c r="G777" s="27"/>
      <c r="H777" s="27"/>
      <c r="I777" s="27"/>
      <c r="J777" s="27"/>
      <c r="K777" s="27"/>
      <c r="L777" s="27"/>
      <c r="M777" s="27"/>
    </row>
    <row r="778" spans="1:13">
      <c r="A778" s="27"/>
      <c r="B778" s="27"/>
      <c r="C778" s="27"/>
      <c r="D778" s="27"/>
      <c r="E778" s="27"/>
      <c r="F778" s="27"/>
      <c r="G778" s="27"/>
      <c r="H778" s="27"/>
      <c r="I778" s="27"/>
      <c r="J778" s="27"/>
      <c r="K778" s="27"/>
      <c r="L778" s="27"/>
      <c r="M778" s="27"/>
    </row>
    <row r="779" spans="1:13">
      <c r="A779" s="27"/>
      <c r="B779" s="27"/>
      <c r="C779" s="27"/>
      <c r="D779" s="27"/>
      <c r="E779" s="27"/>
      <c r="F779" s="27"/>
      <c r="G779" s="27"/>
      <c r="H779" s="27"/>
      <c r="I779" s="27"/>
      <c r="J779" s="27"/>
      <c r="K779" s="27"/>
      <c r="L779" s="27"/>
      <c r="M779" s="27"/>
    </row>
    <row r="780" spans="1:13">
      <c r="A780" s="27"/>
      <c r="B780" s="27"/>
      <c r="C780" s="27"/>
      <c r="D780" s="27"/>
      <c r="E780" s="27"/>
      <c r="F780" s="27"/>
      <c r="G780" s="27"/>
      <c r="H780" s="27"/>
      <c r="I780" s="27"/>
      <c r="J780" s="27"/>
      <c r="K780" s="27"/>
      <c r="L780" s="27"/>
      <c r="M780" s="27"/>
    </row>
    <row r="781" spans="1:13">
      <c r="A781" s="27"/>
      <c r="B781" s="27"/>
      <c r="C781" s="27"/>
      <c r="D781" s="27"/>
      <c r="E781" s="27"/>
      <c r="F781" s="27"/>
      <c r="G781" s="27"/>
      <c r="H781" s="27"/>
      <c r="I781" s="27"/>
      <c r="J781" s="27"/>
      <c r="K781" s="27"/>
      <c r="L781" s="27"/>
      <c r="M781" s="27"/>
    </row>
    <row r="782" spans="1:13">
      <c r="A782" s="27"/>
      <c r="B782" s="27"/>
      <c r="C782" s="27"/>
      <c r="D782" s="27"/>
      <c r="E782" s="27"/>
      <c r="F782" s="27"/>
      <c r="G782" s="27"/>
      <c r="H782" s="27"/>
      <c r="I782" s="27"/>
      <c r="J782" s="27"/>
      <c r="K782" s="27"/>
      <c r="L782" s="27"/>
      <c r="M782" s="27"/>
    </row>
    <row r="783" spans="1:13">
      <c r="A783" s="27"/>
      <c r="B783" s="27"/>
      <c r="C783" s="27"/>
      <c r="D783" s="27"/>
      <c r="E783" s="27"/>
      <c r="F783" s="27"/>
      <c r="G783" s="27"/>
      <c r="H783" s="27"/>
      <c r="I783" s="27"/>
      <c r="J783" s="27"/>
      <c r="K783" s="27"/>
      <c r="L783" s="27"/>
      <c r="M783" s="27"/>
    </row>
    <row r="784" spans="1:13">
      <c r="A784" s="27"/>
      <c r="B784" s="27"/>
      <c r="C784" s="27"/>
      <c r="D784" s="27"/>
      <c r="E784" s="27"/>
      <c r="F784" s="27"/>
      <c r="G784" s="27"/>
      <c r="H784" s="27"/>
      <c r="I784" s="27"/>
      <c r="J784" s="27"/>
      <c r="K784" s="27"/>
      <c r="L784" s="27"/>
      <c r="M784" s="27"/>
    </row>
    <row r="785" spans="1:13">
      <c r="A785" s="27"/>
      <c r="B785" s="27"/>
      <c r="C785" s="27"/>
      <c r="D785" s="27"/>
      <c r="E785" s="27"/>
      <c r="F785" s="27"/>
      <c r="G785" s="27"/>
      <c r="H785" s="27"/>
      <c r="I785" s="27"/>
      <c r="J785" s="27"/>
      <c r="K785" s="27"/>
      <c r="L785" s="27"/>
      <c r="M785" s="27"/>
    </row>
    <row r="786" spans="1:13">
      <c r="A786" s="27"/>
      <c r="B786" s="27"/>
      <c r="C786" s="27"/>
      <c r="D786" s="27"/>
      <c r="E786" s="27"/>
      <c r="F786" s="27"/>
      <c r="G786" s="27"/>
      <c r="H786" s="27"/>
      <c r="I786" s="27"/>
      <c r="J786" s="27"/>
      <c r="K786" s="27"/>
      <c r="L786" s="27"/>
      <c r="M786" s="27"/>
    </row>
    <row r="787" spans="1:13">
      <c r="A787" s="27"/>
      <c r="B787" s="27"/>
      <c r="C787" s="27"/>
      <c r="D787" s="27"/>
      <c r="E787" s="27"/>
      <c r="F787" s="27"/>
      <c r="G787" s="27"/>
      <c r="H787" s="27"/>
      <c r="I787" s="27"/>
      <c r="J787" s="27"/>
      <c r="K787" s="27"/>
      <c r="L787" s="27"/>
      <c r="M787" s="27"/>
    </row>
    <row r="788" spans="1:13">
      <c r="A788" s="27"/>
      <c r="B788" s="27"/>
      <c r="C788" s="27"/>
      <c r="D788" s="27"/>
      <c r="E788" s="27"/>
      <c r="F788" s="27"/>
      <c r="G788" s="27"/>
      <c r="H788" s="27"/>
      <c r="I788" s="27"/>
      <c r="J788" s="27"/>
      <c r="K788" s="27"/>
      <c r="L788" s="27"/>
      <c r="M788" s="27"/>
    </row>
    <row r="789" spans="1:13">
      <c r="A789" s="27"/>
      <c r="B789" s="27"/>
      <c r="C789" s="27"/>
      <c r="D789" s="27"/>
      <c r="E789" s="27"/>
      <c r="F789" s="27"/>
      <c r="G789" s="27"/>
      <c r="H789" s="27"/>
      <c r="I789" s="27"/>
      <c r="J789" s="27"/>
      <c r="K789" s="27"/>
      <c r="L789" s="27"/>
      <c r="M789" s="27"/>
    </row>
    <row r="790" spans="1:13">
      <c r="A790" s="27"/>
      <c r="B790" s="27"/>
      <c r="C790" s="27"/>
      <c r="D790" s="27"/>
      <c r="E790" s="27"/>
      <c r="F790" s="27"/>
      <c r="G790" s="27"/>
      <c r="H790" s="27"/>
      <c r="I790" s="27"/>
      <c r="J790" s="27"/>
      <c r="K790" s="27"/>
      <c r="L790" s="27"/>
      <c r="M790" s="27"/>
    </row>
    <row r="791" spans="1:13">
      <c r="A791" s="27"/>
      <c r="B791" s="27"/>
      <c r="C791" s="27"/>
      <c r="D791" s="27"/>
      <c r="E791" s="27"/>
      <c r="F791" s="27"/>
      <c r="G791" s="27"/>
      <c r="H791" s="27"/>
      <c r="I791" s="27"/>
      <c r="J791" s="27"/>
      <c r="K791" s="27"/>
      <c r="L791" s="27"/>
      <c r="M791" s="27"/>
    </row>
    <row r="792" spans="1:13">
      <c r="A792" s="27"/>
      <c r="B792" s="27"/>
      <c r="C792" s="27"/>
      <c r="D792" s="27"/>
      <c r="E792" s="27"/>
      <c r="F792" s="27"/>
      <c r="G792" s="27"/>
      <c r="H792" s="27"/>
      <c r="I792" s="27"/>
      <c r="J792" s="27"/>
      <c r="K792" s="27"/>
      <c r="L792" s="27"/>
      <c r="M792" s="27"/>
    </row>
    <row r="793" spans="1:13">
      <c r="A793" s="27"/>
      <c r="B793" s="27"/>
      <c r="C793" s="27"/>
      <c r="D793" s="27"/>
      <c r="E793" s="27"/>
      <c r="F793" s="27"/>
      <c r="G793" s="27"/>
      <c r="H793" s="27"/>
      <c r="I793" s="27"/>
      <c r="J793" s="27"/>
      <c r="K793" s="27"/>
      <c r="L793" s="27"/>
      <c r="M793" s="27"/>
    </row>
    <row r="794" spans="1:13">
      <c r="A794" s="27"/>
      <c r="B794" s="27"/>
      <c r="C794" s="27"/>
      <c r="D794" s="27"/>
      <c r="E794" s="27"/>
      <c r="F794" s="27"/>
      <c r="G794" s="27"/>
      <c r="H794" s="27"/>
      <c r="I794" s="27"/>
      <c r="J794" s="27"/>
      <c r="K794" s="27"/>
      <c r="L794" s="27"/>
      <c r="M794" s="27"/>
    </row>
    <row r="795" spans="1:13">
      <c r="A795" s="27"/>
      <c r="B795" s="27"/>
      <c r="C795" s="27"/>
      <c r="D795" s="27"/>
      <c r="E795" s="27"/>
      <c r="F795" s="27"/>
      <c r="G795" s="27"/>
      <c r="H795" s="27"/>
      <c r="I795" s="27"/>
      <c r="J795" s="27"/>
      <c r="K795" s="27"/>
      <c r="L795" s="27"/>
      <c r="M795" s="27"/>
    </row>
    <row r="796" spans="1:13">
      <c r="A796" s="27"/>
      <c r="B796" s="27"/>
      <c r="C796" s="27"/>
      <c r="D796" s="27"/>
      <c r="E796" s="27"/>
      <c r="F796" s="27"/>
      <c r="G796" s="27"/>
      <c r="H796" s="27"/>
      <c r="I796" s="27"/>
      <c r="J796" s="27"/>
      <c r="K796" s="27"/>
      <c r="L796" s="27"/>
      <c r="M796" s="27"/>
    </row>
    <row r="797" spans="1:13">
      <c r="A797" s="27"/>
      <c r="B797" s="27"/>
      <c r="C797" s="27"/>
      <c r="D797" s="27"/>
      <c r="E797" s="27"/>
      <c r="F797" s="27"/>
      <c r="G797" s="27"/>
      <c r="H797" s="27"/>
      <c r="I797" s="27"/>
      <c r="J797" s="27"/>
      <c r="K797" s="27"/>
      <c r="L797" s="27"/>
      <c r="M797" s="27"/>
    </row>
    <row r="798" spans="1:13">
      <c r="A798" s="27"/>
      <c r="B798" s="27"/>
      <c r="C798" s="27"/>
      <c r="D798" s="27"/>
      <c r="E798" s="27"/>
      <c r="F798" s="27"/>
      <c r="G798" s="27"/>
      <c r="H798" s="27"/>
      <c r="I798" s="27"/>
      <c r="J798" s="27"/>
      <c r="K798" s="27"/>
      <c r="L798" s="27"/>
      <c r="M798" s="27"/>
    </row>
    <row r="799" spans="1:13">
      <c r="A799" s="27"/>
      <c r="B799" s="27"/>
      <c r="C799" s="27"/>
      <c r="D799" s="27"/>
      <c r="E799" s="27"/>
      <c r="F799" s="27"/>
      <c r="G799" s="27"/>
      <c r="H799" s="27"/>
      <c r="I799" s="27"/>
      <c r="J799" s="27"/>
      <c r="K799" s="27"/>
      <c r="L799" s="27"/>
      <c r="M799" s="27"/>
    </row>
    <row r="800" spans="1:13">
      <c r="A800" s="27"/>
      <c r="B800" s="27"/>
      <c r="C800" s="27"/>
      <c r="D800" s="27"/>
      <c r="E800" s="27"/>
      <c r="F800" s="27"/>
      <c r="G800" s="27"/>
      <c r="H800" s="27"/>
      <c r="I800" s="27"/>
      <c r="J800" s="27"/>
      <c r="K800" s="27"/>
      <c r="L800" s="27"/>
      <c r="M800" s="27"/>
    </row>
    <row r="801" spans="1:13">
      <c r="A801" s="27"/>
      <c r="B801" s="27"/>
      <c r="C801" s="27"/>
      <c r="D801" s="27"/>
      <c r="E801" s="27"/>
      <c r="F801" s="27"/>
      <c r="G801" s="27"/>
      <c r="H801" s="27"/>
      <c r="I801" s="27"/>
      <c r="J801" s="27"/>
      <c r="K801" s="27"/>
      <c r="L801" s="27"/>
      <c r="M801" s="27"/>
    </row>
    <row r="802" spans="1:13">
      <c r="A802" s="27"/>
      <c r="B802" s="27"/>
      <c r="C802" s="27"/>
      <c r="D802" s="27"/>
      <c r="E802" s="27"/>
      <c r="F802" s="27"/>
      <c r="G802" s="27"/>
      <c r="H802" s="27"/>
      <c r="I802" s="27"/>
      <c r="J802" s="27"/>
      <c r="K802" s="27"/>
      <c r="L802" s="27"/>
      <c r="M802" s="27"/>
    </row>
    <row r="803" spans="1:13">
      <c r="A803" s="27"/>
      <c r="B803" s="27"/>
      <c r="C803" s="27"/>
      <c r="D803" s="27"/>
      <c r="E803" s="27"/>
      <c r="F803" s="27"/>
      <c r="G803" s="27"/>
      <c r="H803" s="27"/>
      <c r="I803" s="27"/>
      <c r="J803" s="27"/>
      <c r="K803" s="27"/>
      <c r="L803" s="27"/>
      <c r="M803" s="27"/>
    </row>
    <row r="804" spans="1:13">
      <c r="A804" s="27"/>
      <c r="B804" s="27"/>
      <c r="C804" s="27"/>
      <c r="D804" s="27"/>
      <c r="E804" s="27"/>
      <c r="F804" s="27"/>
      <c r="G804" s="27"/>
      <c r="H804" s="27"/>
      <c r="I804" s="27"/>
      <c r="J804" s="27"/>
      <c r="K804" s="27"/>
      <c r="L804" s="27"/>
      <c r="M804" s="27"/>
    </row>
    <row r="805" spans="1:13">
      <c r="A805" s="27"/>
      <c r="B805" s="27"/>
      <c r="C805" s="27"/>
      <c r="D805" s="27"/>
      <c r="E805" s="27"/>
      <c r="F805" s="27"/>
      <c r="G805" s="27"/>
      <c r="H805" s="27"/>
      <c r="I805" s="27"/>
      <c r="J805" s="27"/>
      <c r="K805" s="27"/>
      <c r="L805" s="27"/>
      <c r="M805" s="27"/>
    </row>
    <row r="806" spans="1:13">
      <c r="A806" s="27"/>
      <c r="B806" s="27"/>
      <c r="C806" s="27"/>
      <c r="D806" s="27"/>
      <c r="E806" s="27"/>
      <c r="F806" s="27"/>
      <c r="G806" s="27"/>
      <c r="H806" s="27"/>
      <c r="I806" s="27"/>
      <c r="J806" s="27"/>
      <c r="K806" s="27"/>
      <c r="L806" s="27"/>
      <c r="M806" s="27"/>
    </row>
    <row r="807" spans="1:13">
      <c r="A807" s="27"/>
      <c r="B807" s="27"/>
      <c r="C807" s="27"/>
      <c r="D807" s="27"/>
      <c r="E807" s="27"/>
      <c r="F807" s="27"/>
      <c r="G807" s="27"/>
      <c r="H807" s="27"/>
      <c r="I807" s="27"/>
      <c r="J807" s="27"/>
      <c r="K807" s="27"/>
      <c r="L807" s="27"/>
      <c r="M807" s="27"/>
    </row>
    <row r="808" spans="1:13">
      <c r="A808" s="27"/>
      <c r="B808" s="27"/>
      <c r="C808" s="27"/>
      <c r="D808" s="27"/>
      <c r="E808" s="27"/>
      <c r="F808" s="27"/>
      <c r="G808" s="27"/>
      <c r="H808" s="27"/>
      <c r="I808" s="27"/>
      <c r="J808" s="27"/>
      <c r="K808" s="27"/>
      <c r="L808" s="27"/>
      <c r="M808" s="27"/>
    </row>
    <row r="809" spans="1:13">
      <c r="A809" s="27"/>
      <c r="B809" s="27"/>
      <c r="C809" s="27"/>
      <c r="D809" s="27"/>
      <c r="E809" s="27"/>
      <c r="F809" s="27"/>
      <c r="G809" s="27"/>
      <c r="H809" s="27"/>
      <c r="I809" s="27"/>
      <c r="J809" s="27"/>
      <c r="K809" s="27"/>
      <c r="L809" s="27"/>
      <c r="M809" s="27"/>
    </row>
    <row r="810" spans="1:13">
      <c r="A810" s="27"/>
      <c r="B810" s="27"/>
      <c r="C810" s="27"/>
      <c r="D810" s="27"/>
      <c r="E810" s="27"/>
      <c r="F810" s="27"/>
      <c r="G810" s="27"/>
      <c r="H810" s="27"/>
      <c r="I810" s="27"/>
      <c r="J810" s="27"/>
      <c r="K810" s="27"/>
      <c r="L810" s="27"/>
      <c r="M810" s="27"/>
    </row>
    <row r="811" spans="1:13">
      <c r="A811" s="27"/>
      <c r="B811" s="27"/>
      <c r="C811" s="27"/>
      <c r="D811" s="27"/>
      <c r="E811" s="27"/>
      <c r="F811" s="27"/>
      <c r="G811" s="27"/>
      <c r="H811" s="27"/>
      <c r="I811" s="27"/>
      <c r="J811" s="27"/>
      <c r="K811" s="27"/>
      <c r="L811" s="27"/>
      <c r="M811" s="27"/>
    </row>
    <row r="812" spans="1:13">
      <c r="A812" s="27"/>
      <c r="B812" s="27"/>
      <c r="C812" s="27"/>
      <c r="D812" s="27"/>
      <c r="E812" s="27"/>
      <c r="F812" s="27"/>
      <c r="G812" s="27"/>
      <c r="H812" s="27"/>
      <c r="I812" s="27"/>
      <c r="J812" s="27"/>
      <c r="K812" s="27"/>
      <c r="L812" s="27"/>
      <c r="M812" s="27"/>
    </row>
    <row r="813" spans="1:13">
      <c r="A813" s="27"/>
      <c r="B813" s="27"/>
      <c r="C813" s="27"/>
      <c r="D813" s="27"/>
      <c r="E813" s="27"/>
      <c r="F813" s="27"/>
      <c r="G813" s="27"/>
      <c r="H813" s="27"/>
      <c r="I813" s="27"/>
      <c r="J813" s="27"/>
      <c r="K813" s="27"/>
      <c r="L813" s="27"/>
      <c r="M813" s="27"/>
    </row>
    <row r="814" spans="1:13">
      <c r="A814" s="27"/>
      <c r="B814" s="27"/>
      <c r="C814" s="27"/>
      <c r="D814" s="27"/>
      <c r="E814" s="27"/>
      <c r="F814" s="27"/>
      <c r="G814" s="27"/>
      <c r="H814" s="27"/>
      <c r="I814" s="27"/>
      <c r="J814" s="27"/>
      <c r="K814" s="27"/>
      <c r="L814" s="27"/>
      <c r="M814" s="27"/>
    </row>
    <row r="815" spans="1:13">
      <c r="A815" s="27"/>
      <c r="B815" s="27"/>
      <c r="C815" s="27"/>
      <c r="D815" s="27"/>
      <c r="E815" s="27"/>
      <c r="F815" s="27"/>
      <c r="G815" s="27"/>
      <c r="H815" s="27"/>
      <c r="I815" s="27"/>
      <c r="J815" s="27"/>
      <c r="K815" s="27"/>
      <c r="L815" s="27"/>
      <c r="M815" s="27"/>
    </row>
    <row r="816" spans="1:13">
      <c r="A816" s="27"/>
      <c r="B816" s="27"/>
      <c r="C816" s="27"/>
      <c r="D816" s="27"/>
      <c r="E816" s="27"/>
      <c r="F816" s="27"/>
      <c r="G816" s="27"/>
      <c r="H816" s="27"/>
      <c r="I816" s="27"/>
      <c r="J816" s="27"/>
      <c r="K816" s="27"/>
      <c r="L816" s="27"/>
      <c r="M816" s="27"/>
    </row>
    <row r="817" spans="1:13">
      <c r="A817" s="27"/>
      <c r="B817" s="27"/>
      <c r="C817" s="27"/>
      <c r="D817" s="27"/>
      <c r="E817" s="27"/>
      <c r="F817" s="27"/>
      <c r="G817" s="27"/>
      <c r="H817" s="27"/>
      <c r="I817" s="27"/>
      <c r="J817" s="27"/>
      <c r="K817" s="27"/>
      <c r="L817" s="27"/>
      <c r="M817" s="27"/>
    </row>
    <row r="818" spans="1:13">
      <c r="A818" s="27"/>
      <c r="B818" s="27"/>
      <c r="C818" s="27"/>
      <c r="D818" s="27"/>
      <c r="E818" s="27"/>
      <c r="F818" s="27"/>
      <c r="G818" s="27"/>
      <c r="H818" s="27"/>
      <c r="I818" s="27"/>
      <c r="J818" s="27"/>
      <c r="K818" s="27"/>
      <c r="L818" s="27"/>
      <c r="M818" s="27"/>
    </row>
    <row r="819" spans="1:13">
      <c r="A819" s="27"/>
      <c r="B819" s="27"/>
      <c r="C819" s="27"/>
      <c r="D819" s="27"/>
      <c r="E819" s="27"/>
      <c r="F819" s="27"/>
      <c r="G819" s="27"/>
      <c r="H819" s="27"/>
      <c r="I819" s="27"/>
      <c r="J819" s="27"/>
      <c r="K819" s="27"/>
      <c r="L819" s="27"/>
      <c r="M819" s="27"/>
    </row>
    <row r="820" spans="1:13">
      <c r="A820" s="27"/>
      <c r="B820" s="27"/>
      <c r="C820" s="27"/>
      <c r="D820" s="27"/>
      <c r="E820" s="27"/>
      <c r="F820" s="27"/>
      <c r="G820" s="27"/>
      <c r="H820" s="27"/>
      <c r="I820" s="27"/>
      <c r="J820" s="27"/>
      <c r="K820" s="27"/>
      <c r="L820" s="27"/>
      <c r="M820" s="27"/>
    </row>
    <row r="821" spans="1:13">
      <c r="A821" s="27"/>
      <c r="B821" s="27"/>
      <c r="C821" s="27"/>
      <c r="D821" s="27"/>
      <c r="E821" s="27"/>
      <c r="F821" s="27"/>
      <c r="G821" s="27"/>
      <c r="H821" s="27"/>
      <c r="I821" s="27"/>
      <c r="J821" s="27"/>
      <c r="K821" s="27"/>
      <c r="L821" s="27"/>
      <c r="M821" s="27"/>
    </row>
    <row r="822" spans="1:13">
      <c r="A822" s="27"/>
      <c r="B822" s="27"/>
      <c r="C822" s="27"/>
      <c r="D822" s="27"/>
      <c r="E822" s="27"/>
      <c r="F822" s="27"/>
      <c r="G822" s="27"/>
      <c r="H822" s="27"/>
      <c r="I822" s="27"/>
      <c r="J822" s="27"/>
      <c r="K822" s="27"/>
      <c r="L822" s="27"/>
      <c r="M822" s="27"/>
    </row>
    <row r="823" spans="1:13">
      <c r="A823" s="27"/>
      <c r="B823" s="27"/>
      <c r="C823" s="27"/>
      <c r="D823" s="27"/>
      <c r="E823" s="27"/>
      <c r="F823" s="27"/>
      <c r="G823" s="27"/>
      <c r="H823" s="27"/>
      <c r="I823" s="27"/>
      <c r="J823" s="27"/>
      <c r="K823" s="27"/>
      <c r="L823" s="27"/>
      <c r="M823" s="27"/>
    </row>
    <row r="824" spans="1:13">
      <c r="A824" s="27"/>
      <c r="B824" s="27"/>
      <c r="C824" s="27"/>
      <c r="D824" s="27"/>
      <c r="E824" s="27"/>
      <c r="F824" s="27"/>
      <c r="G824" s="27"/>
      <c r="H824" s="27"/>
      <c r="I824" s="27"/>
      <c r="J824" s="27"/>
      <c r="K824" s="27"/>
      <c r="L824" s="27"/>
      <c r="M824" s="27"/>
    </row>
    <row r="825" spans="1:13">
      <c r="A825" s="27"/>
      <c r="B825" s="27"/>
      <c r="C825" s="27"/>
      <c r="D825" s="27"/>
      <c r="E825" s="27"/>
      <c r="F825" s="27"/>
      <c r="G825" s="27"/>
      <c r="H825" s="27"/>
      <c r="I825" s="27"/>
      <c r="J825" s="27"/>
      <c r="K825" s="27"/>
      <c r="L825" s="27"/>
      <c r="M825" s="27"/>
    </row>
    <row r="826" spans="1:13">
      <c r="A826" s="27"/>
      <c r="B826" s="27"/>
      <c r="C826" s="27"/>
      <c r="D826" s="27"/>
      <c r="E826" s="27"/>
      <c r="F826" s="27"/>
      <c r="G826" s="27"/>
      <c r="H826" s="27"/>
      <c r="I826" s="27"/>
      <c r="J826" s="27"/>
      <c r="K826" s="27"/>
      <c r="L826" s="27"/>
      <c r="M826" s="27"/>
    </row>
    <row r="827" spans="1:13">
      <c r="A827" s="27"/>
      <c r="B827" s="27"/>
      <c r="C827" s="27"/>
      <c r="D827" s="27"/>
      <c r="E827" s="27"/>
      <c r="F827" s="27"/>
      <c r="G827" s="27"/>
      <c r="H827" s="27"/>
      <c r="I827" s="27"/>
      <c r="J827" s="27"/>
      <c r="K827" s="27"/>
      <c r="L827" s="27"/>
      <c r="M827" s="27"/>
    </row>
    <row r="828" spans="1:13">
      <c r="A828" s="27"/>
      <c r="B828" s="27"/>
      <c r="C828" s="27"/>
      <c r="D828" s="27"/>
      <c r="E828" s="27"/>
      <c r="F828" s="27"/>
      <c r="G828" s="27"/>
      <c r="H828" s="27"/>
      <c r="I828" s="27"/>
      <c r="J828" s="27"/>
      <c r="K828" s="27"/>
      <c r="L828" s="27"/>
      <c r="M828" s="27"/>
    </row>
    <row r="829" spans="1:13">
      <c r="A829" s="27"/>
      <c r="B829" s="27"/>
      <c r="C829" s="27"/>
      <c r="D829" s="27"/>
      <c r="E829" s="27"/>
      <c r="F829" s="27"/>
      <c r="G829" s="27"/>
      <c r="H829" s="27"/>
      <c r="I829" s="27"/>
      <c r="J829" s="27"/>
      <c r="K829" s="27"/>
      <c r="L829" s="27"/>
      <c r="M829" s="27"/>
    </row>
    <row r="830" spans="1:13">
      <c r="A830" s="27"/>
      <c r="B830" s="27"/>
      <c r="C830" s="27"/>
      <c r="D830" s="27"/>
      <c r="E830" s="27"/>
      <c r="F830" s="27"/>
      <c r="G830" s="27"/>
      <c r="H830" s="27"/>
      <c r="I830" s="27"/>
      <c r="J830" s="27"/>
      <c r="K830" s="27"/>
      <c r="L830" s="27"/>
      <c r="M830" s="27"/>
    </row>
    <row r="831" spans="1:13">
      <c r="A831" s="27"/>
      <c r="B831" s="27"/>
      <c r="C831" s="27"/>
      <c r="D831" s="27"/>
      <c r="E831" s="27"/>
      <c r="F831" s="27"/>
      <c r="G831" s="27"/>
      <c r="H831" s="27"/>
      <c r="I831" s="27"/>
      <c r="J831" s="27"/>
      <c r="K831" s="27"/>
      <c r="L831" s="27"/>
      <c r="M831" s="27"/>
    </row>
    <row r="832" spans="1:13">
      <c r="A832" s="27"/>
      <c r="B832" s="27"/>
      <c r="C832" s="27"/>
      <c r="D832" s="27"/>
      <c r="E832" s="27"/>
      <c r="F832" s="27"/>
      <c r="G832" s="27"/>
      <c r="H832" s="27"/>
      <c r="I832" s="27"/>
      <c r="J832" s="27"/>
      <c r="K832" s="27"/>
      <c r="L832" s="27"/>
      <c r="M832" s="27"/>
    </row>
    <row r="833" spans="1:13">
      <c r="A833" s="27"/>
      <c r="B833" s="27"/>
      <c r="C833" s="27"/>
      <c r="D833" s="27"/>
      <c r="E833" s="27"/>
      <c r="F833" s="27"/>
      <c r="G833" s="27"/>
      <c r="H833" s="27"/>
      <c r="I833" s="27"/>
      <c r="J833" s="27"/>
      <c r="K833" s="27"/>
      <c r="L833" s="27"/>
      <c r="M833" s="27"/>
    </row>
    <row r="834" spans="1:13">
      <c r="A834" s="27"/>
      <c r="B834" s="27"/>
      <c r="C834" s="27"/>
      <c r="D834" s="27"/>
      <c r="E834" s="27"/>
      <c r="F834" s="27"/>
      <c r="G834" s="27"/>
      <c r="H834" s="27"/>
      <c r="I834" s="27"/>
      <c r="J834" s="27"/>
      <c r="K834" s="27"/>
      <c r="L834" s="27"/>
      <c r="M834" s="27"/>
    </row>
    <row r="835" spans="1:13">
      <c r="A835" s="27"/>
      <c r="B835" s="27"/>
      <c r="C835" s="27"/>
      <c r="D835" s="27"/>
      <c r="E835" s="27"/>
      <c r="F835" s="27"/>
      <c r="G835" s="27"/>
      <c r="H835" s="27"/>
      <c r="I835" s="27"/>
      <c r="J835" s="27"/>
      <c r="K835" s="27"/>
      <c r="L835" s="27"/>
      <c r="M835" s="27"/>
    </row>
    <row r="836" spans="1:13">
      <c r="A836" s="27"/>
      <c r="B836" s="27"/>
      <c r="C836" s="27"/>
      <c r="D836" s="27"/>
      <c r="E836" s="27"/>
      <c r="F836" s="27"/>
      <c r="G836" s="27"/>
      <c r="H836" s="27"/>
      <c r="I836" s="27"/>
      <c r="J836" s="27"/>
      <c r="K836" s="27"/>
      <c r="L836" s="27"/>
      <c r="M836" s="27"/>
    </row>
    <row r="837" spans="1:13">
      <c r="A837" s="27"/>
      <c r="B837" s="27"/>
      <c r="C837" s="27"/>
      <c r="D837" s="27"/>
      <c r="E837" s="27"/>
      <c r="F837" s="27"/>
      <c r="G837" s="27"/>
      <c r="H837" s="27"/>
      <c r="I837" s="27"/>
      <c r="J837" s="27"/>
      <c r="K837" s="27"/>
      <c r="L837" s="27"/>
      <c r="M837" s="27"/>
    </row>
    <row r="838" spans="1:13">
      <c r="A838" s="27"/>
      <c r="B838" s="27"/>
      <c r="C838" s="27"/>
      <c r="D838" s="27"/>
      <c r="E838" s="27"/>
      <c r="F838" s="27"/>
      <c r="G838" s="27"/>
      <c r="H838" s="27"/>
      <c r="I838" s="27"/>
      <c r="J838" s="27"/>
      <c r="K838" s="27"/>
      <c r="L838" s="27"/>
      <c r="M838" s="27"/>
    </row>
    <row r="839" spans="1:13">
      <c r="A839" s="27"/>
      <c r="B839" s="27"/>
      <c r="C839" s="27"/>
      <c r="D839" s="27"/>
      <c r="E839" s="27"/>
      <c r="F839" s="27"/>
      <c r="G839" s="27"/>
      <c r="H839" s="27"/>
      <c r="I839" s="27"/>
      <c r="J839" s="27"/>
      <c r="K839" s="27"/>
      <c r="L839" s="27"/>
      <c r="M839" s="27"/>
    </row>
    <row r="840" spans="1:13">
      <c r="A840" s="27"/>
      <c r="B840" s="27"/>
      <c r="C840" s="27"/>
      <c r="D840" s="27"/>
      <c r="E840" s="27"/>
      <c r="F840" s="27"/>
      <c r="G840" s="27"/>
      <c r="H840" s="27"/>
      <c r="I840" s="27"/>
      <c r="J840" s="27"/>
      <c r="K840" s="27"/>
      <c r="L840" s="27"/>
      <c r="M840" s="27"/>
    </row>
    <row r="841" spans="1:13">
      <c r="A841" s="27"/>
      <c r="B841" s="27"/>
      <c r="C841" s="27"/>
      <c r="D841" s="27"/>
      <c r="E841" s="27"/>
      <c r="F841" s="27"/>
      <c r="G841" s="27"/>
      <c r="H841" s="27"/>
      <c r="I841" s="27"/>
      <c r="J841" s="27"/>
      <c r="K841" s="27"/>
      <c r="L841" s="27"/>
      <c r="M841" s="27"/>
    </row>
    <row r="842" spans="1:13">
      <c r="A842" s="27"/>
      <c r="B842" s="27"/>
      <c r="C842" s="27"/>
      <c r="D842" s="27"/>
      <c r="E842" s="27"/>
      <c r="F842" s="27"/>
      <c r="G842" s="27"/>
      <c r="H842" s="27"/>
      <c r="I842" s="27"/>
      <c r="J842" s="27"/>
      <c r="K842" s="27"/>
      <c r="L842" s="27"/>
      <c r="M842" s="27"/>
    </row>
    <row r="843" spans="1:13">
      <c r="A843" s="27"/>
      <c r="B843" s="27"/>
      <c r="C843" s="27"/>
      <c r="D843" s="27"/>
      <c r="E843" s="27"/>
      <c r="F843" s="27"/>
      <c r="G843" s="27"/>
      <c r="H843" s="27"/>
      <c r="I843" s="27"/>
      <c r="J843" s="27"/>
      <c r="K843" s="27"/>
      <c r="L843" s="27"/>
      <c r="M843" s="27"/>
    </row>
    <row r="844" spans="1:13">
      <c r="A844" s="27"/>
      <c r="B844" s="27"/>
      <c r="C844" s="27"/>
      <c r="D844" s="27"/>
      <c r="E844" s="27"/>
      <c r="F844" s="27"/>
      <c r="G844" s="27"/>
      <c r="H844" s="27"/>
      <c r="I844" s="27"/>
      <c r="J844" s="27"/>
      <c r="K844" s="27"/>
      <c r="L844" s="27"/>
      <c r="M844" s="27"/>
    </row>
    <row r="845" spans="1:13">
      <c r="A845" s="27"/>
      <c r="B845" s="27"/>
      <c r="C845" s="27"/>
      <c r="D845" s="27"/>
      <c r="E845" s="27"/>
      <c r="F845" s="27"/>
      <c r="G845" s="27"/>
      <c r="H845" s="27"/>
      <c r="I845" s="27"/>
      <c r="J845" s="27"/>
      <c r="K845" s="27"/>
      <c r="L845" s="27"/>
      <c r="M845" s="27"/>
    </row>
    <row r="846" spans="1:13">
      <c r="A846" s="27"/>
      <c r="B846" s="27"/>
      <c r="C846" s="27"/>
      <c r="D846" s="27"/>
      <c r="E846" s="27"/>
      <c r="F846" s="27"/>
      <c r="G846" s="27"/>
      <c r="H846" s="27"/>
      <c r="I846" s="27"/>
      <c r="J846" s="27"/>
      <c r="K846" s="27"/>
      <c r="L846" s="27"/>
      <c r="M846" s="27"/>
    </row>
    <row r="847" spans="1:13">
      <c r="A847" s="27"/>
      <c r="B847" s="27"/>
      <c r="C847" s="27"/>
      <c r="D847" s="27"/>
      <c r="E847" s="27"/>
      <c r="F847" s="27"/>
      <c r="G847" s="27"/>
      <c r="H847" s="27"/>
      <c r="I847" s="27"/>
      <c r="J847" s="27"/>
      <c r="K847" s="27"/>
      <c r="L847" s="27"/>
      <c r="M847" s="27"/>
    </row>
    <row r="848" spans="1:13">
      <c r="A848" s="27"/>
      <c r="B848" s="27"/>
      <c r="C848" s="27"/>
      <c r="D848" s="27"/>
      <c r="E848" s="27"/>
      <c r="F848" s="27"/>
      <c r="G848" s="27"/>
      <c r="H848" s="27"/>
      <c r="I848" s="27"/>
      <c r="J848" s="27"/>
      <c r="K848" s="27"/>
      <c r="L848" s="27"/>
      <c r="M848" s="27"/>
    </row>
    <row r="849" spans="1:13">
      <c r="A849" s="27"/>
      <c r="B849" s="27"/>
      <c r="C849" s="27"/>
      <c r="D849" s="27"/>
      <c r="E849" s="27"/>
      <c r="F849" s="27"/>
      <c r="G849" s="27"/>
      <c r="H849" s="27"/>
      <c r="I849" s="27"/>
      <c r="J849" s="27"/>
      <c r="K849" s="27"/>
      <c r="L849" s="27"/>
      <c r="M849" s="27"/>
    </row>
    <row r="850" spans="1:13">
      <c r="A850" s="27"/>
      <c r="B850" s="27"/>
      <c r="C850" s="27"/>
      <c r="D850" s="27"/>
      <c r="E850" s="27"/>
      <c r="F850" s="27"/>
      <c r="G850" s="27"/>
      <c r="H850" s="27"/>
      <c r="I850" s="27"/>
      <c r="J850" s="27"/>
      <c r="K850" s="27"/>
      <c r="L850" s="27"/>
      <c r="M850" s="27"/>
    </row>
    <row r="851" spans="1:13">
      <c r="A851" s="27"/>
      <c r="B851" s="27"/>
      <c r="C851" s="27"/>
      <c r="D851" s="27"/>
      <c r="E851" s="27"/>
      <c r="F851" s="27"/>
      <c r="G851" s="27"/>
      <c r="H851" s="27"/>
      <c r="I851" s="27"/>
      <c r="J851" s="27"/>
      <c r="K851" s="27"/>
      <c r="L851" s="27"/>
      <c r="M851" s="27"/>
    </row>
    <row r="852" spans="1:13">
      <c r="A852" s="27"/>
      <c r="B852" s="27"/>
      <c r="C852" s="27"/>
      <c r="D852" s="27"/>
      <c r="E852" s="27"/>
      <c r="F852" s="27"/>
      <c r="G852" s="27"/>
      <c r="H852" s="27"/>
      <c r="I852" s="27"/>
      <c r="J852" s="27"/>
      <c r="K852" s="27"/>
      <c r="L852" s="27"/>
      <c r="M852" s="27"/>
    </row>
    <row r="853" spans="1:13">
      <c r="A853" s="27"/>
      <c r="B853" s="27"/>
      <c r="C853" s="27"/>
      <c r="D853" s="27"/>
      <c r="E853" s="27"/>
      <c r="F853" s="27"/>
      <c r="G853" s="27"/>
      <c r="H853" s="27"/>
      <c r="I853" s="27"/>
      <c r="J853" s="27"/>
      <c r="K853" s="27"/>
      <c r="L853" s="27"/>
      <c r="M853" s="27"/>
    </row>
    <row r="854" spans="1:13">
      <c r="A854" s="27"/>
      <c r="B854" s="27"/>
      <c r="C854" s="27"/>
      <c r="D854" s="27"/>
      <c r="E854" s="27"/>
      <c r="F854" s="27"/>
      <c r="G854" s="27"/>
      <c r="H854" s="27"/>
      <c r="I854" s="27"/>
      <c r="J854" s="27"/>
      <c r="K854" s="27"/>
      <c r="L854" s="27"/>
      <c r="M854" s="27"/>
    </row>
    <row r="855" spans="1:13">
      <c r="A855" s="27"/>
      <c r="B855" s="27"/>
      <c r="C855" s="27"/>
      <c r="D855" s="27"/>
      <c r="E855" s="27"/>
      <c r="F855" s="27"/>
      <c r="G855" s="27"/>
      <c r="H855" s="27"/>
      <c r="I855" s="27"/>
      <c r="J855" s="27"/>
      <c r="K855" s="27"/>
      <c r="L855" s="27"/>
      <c r="M855" s="27"/>
    </row>
    <row r="856" spans="1:13">
      <c r="A856" s="27"/>
      <c r="B856" s="27"/>
      <c r="C856" s="27"/>
      <c r="D856" s="27"/>
      <c r="E856" s="27"/>
      <c r="F856" s="27"/>
      <c r="G856" s="27"/>
      <c r="H856" s="27"/>
      <c r="I856" s="27"/>
      <c r="J856" s="27"/>
      <c r="K856" s="27"/>
      <c r="L856" s="27"/>
      <c r="M856" s="27"/>
    </row>
    <row r="857" spans="1:13">
      <c r="A857" s="27"/>
      <c r="B857" s="27"/>
      <c r="C857" s="27"/>
      <c r="D857" s="27"/>
      <c r="E857" s="27"/>
      <c r="F857" s="27"/>
      <c r="G857" s="27"/>
      <c r="H857" s="27"/>
      <c r="I857" s="27"/>
      <c r="J857" s="27"/>
      <c r="K857" s="27"/>
      <c r="L857" s="27"/>
      <c r="M857" s="27"/>
    </row>
    <row r="858" spans="1:13">
      <c r="A858" s="27"/>
      <c r="B858" s="27"/>
      <c r="C858" s="27"/>
      <c r="D858" s="27"/>
      <c r="E858" s="27"/>
      <c r="F858" s="27"/>
      <c r="G858" s="27"/>
      <c r="H858" s="27"/>
      <c r="I858" s="27"/>
      <c r="J858" s="27"/>
      <c r="K858" s="27"/>
      <c r="L858" s="27"/>
      <c r="M858" s="27"/>
    </row>
    <row r="859" spans="1:13">
      <c r="A859" s="27"/>
      <c r="B859" s="27"/>
      <c r="C859" s="27"/>
      <c r="D859" s="27"/>
      <c r="E859" s="27"/>
      <c r="F859" s="27"/>
      <c r="G859" s="27"/>
      <c r="H859" s="27"/>
      <c r="I859" s="27"/>
      <c r="J859" s="27"/>
      <c r="K859" s="27"/>
      <c r="L859" s="27"/>
      <c r="M859" s="27"/>
    </row>
    <row r="860" spans="1:13">
      <c r="A860" s="27"/>
      <c r="B860" s="27"/>
      <c r="C860" s="27"/>
      <c r="D860" s="27"/>
      <c r="E860" s="27"/>
      <c r="F860" s="27"/>
      <c r="G860" s="27"/>
      <c r="H860" s="27"/>
      <c r="I860" s="27"/>
      <c r="J860" s="27"/>
      <c r="K860" s="27"/>
      <c r="L860" s="27"/>
      <c r="M860" s="27"/>
    </row>
    <row r="861" spans="1:13">
      <c r="A861" s="27"/>
      <c r="B861" s="27"/>
      <c r="C861" s="27"/>
      <c r="D861" s="27"/>
      <c r="E861" s="27"/>
      <c r="F861" s="27"/>
      <c r="G861" s="27"/>
      <c r="H861" s="27"/>
      <c r="I861" s="27"/>
      <c r="J861" s="27"/>
      <c r="K861" s="27"/>
      <c r="L861" s="27"/>
      <c r="M861" s="27"/>
    </row>
    <row r="862" spans="1:13">
      <c r="A862" s="27"/>
      <c r="B862" s="27"/>
      <c r="C862" s="27"/>
      <c r="D862" s="27"/>
      <c r="E862" s="27"/>
      <c r="F862" s="27"/>
      <c r="G862" s="27"/>
      <c r="H862" s="27"/>
      <c r="I862" s="27"/>
      <c r="J862" s="27"/>
      <c r="K862" s="27"/>
      <c r="L862" s="27"/>
      <c r="M862" s="27"/>
    </row>
    <row r="863" spans="1:13">
      <c r="A863" s="27"/>
      <c r="B863" s="27"/>
      <c r="C863" s="27"/>
      <c r="D863" s="27"/>
      <c r="E863" s="27"/>
      <c r="F863" s="27"/>
      <c r="G863" s="27"/>
      <c r="H863" s="27"/>
      <c r="I863" s="27"/>
      <c r="J863" s="27"/>
      <c r="K863" s="27"/>
      <c r="L863" s="27"/>
      <c r="M863" s="27"/>
    </row>
    <row r="864" spans="1:13">
      <c r="A864" s="27"/>
      <c r="B864" s="27"/>
      <c r="C864" s="27"/>
      <c r="D864" s="27"/>
      <c r="E864" s="27"/>
      <c r="F864" s="27"/>
      <c r="G864" s="27"/>
      <c r="H864" s="27"/>
      <c r="I864" s="27"/>
      <c r="J864" s="27"/>
      <c r="K864" s="27"/>
      <c r="L864" s="27"/>
      <c r="M864" s="27"/>
    </row>
    <row r="865" spans="1:13">
      <c r="A865" s="27"/>
      <c r="B865" s="27"/>
      <c r="C865" s="27"/>
      <c r="D865" s="27"/>
      <c r="E865" s="27"/>
      <c r="F865" s="27"/>
      <c r="G865" s="27"/>
      <c r="H865" s="27"/>
      <c r="I865" s="27"/>
      <c r="J865" s="27"/>
      <c r="K865" s="27"/>
      <c r="L865" s="27"/>
      <c r="M865" s="27"/>
    </row>
    <row r="866" spans="1:13">
      <c r="A866" s="27"/>
      <c r="B866" s="27"/>
      <c r="C866" s="27"/>
      <c r="D866" s="27"/>
      <c r="E866" s="27"/>
      <c r="F866" s="27"/>
      <c r="G866" s="27"/>
      <c r="H866" s="27"/>
      <c r="I866" s="27"/>
      <c r="J866" s="27"/>
      <c r="K866" s="27"/>
      <c r="L866" s="27"/>
      <c r="M866" s="27"/>
    </row>
    <row r="867" spans="1:13">
      <c r="A867" s="27"/>
      <c r="B867" s="27"/>
      <c r="C867" s="27"/>
      <c r="D867" s="27"/>
      <c r="E867" s="27"/>
      <c r="F867" s="27"/>
      <c r="G867" s="27"/>
      <c r="H867" s="27"/>
      <c r="I867" s="27"/>
      <c r="J867" s="27"/>
      <c r="K867" s="27"/>
      <c r="L867" s="27"/>
      <c r="M867" s="27"/>
    </row>
    <row r="868" spans="1:13">
      <c r="A868" s="27"/>
      <c r="B868" s="27"/>
      <c r="C868" s="27"/>
      <c r="D868" s="27"/>
      <c r="E868" s="27"/>
      <c r="F868" s="27"/>
      <c r="G868" s="27"/>
      <c r="H868" s="27"/>
      <c r="I868" s="27"/>
      <c r="J868" s="27"/>
      <c r="K868" s="27"/>
      <c r="L868" s="27"/>
      <c r="M868" s="27"/>
    </row>
    <row r="869" spans="1:13">
      <c r="A869" s="27"/>
      <c r="B869" s="27"/>
      <c r="C869" s="27"/>
      <c r="D869" s="27"/>
      <c r="E869" s="27"/>
      <c r="F869" s="27"/>
      <c r="G869" s="27"/>
      <c r="H869" s="27"/>
      <c r="I869" s="27"/>
      <c r="J869" s="27"/>
      <c r="K869" s="27"/>
      <c r="L869" s="27"/>
      <c r="M869" s="27"/>
    </row>
    <row r="870" spans="1:13">
      <c r="A870" s="27"/>
      <c r="B870" s="27"/>
      <c r="C870" s="27"/>
      <c r="D870" s="27"/>
      <c r="E870" s="27"/>
      <c r="F870" s="27"/>
      <c r="G870" s="27"/>
      <c r="H870" s="27"/>
      <c r="I870" s="27"/>
      <c r="J870" s="27"/>
      <c r="K870" s="27"/>
      <c r="L870" s="27"/>
      <c r="M870" s="27"/>
    </row>
    <row r="871" spans="1:13">
      <c r="A871" s="27"/>
      <c r="B871" s="27"/>
      <c r="C871" s="27"/>
      <c r="D871" s="27"/>
      <c r="E871" s="27"/>
      <c r="F871" s="27"/>
      <c r="G871" s="27"/>
      <c r="H871" s="27"/>
      <c r="I871" s="27"/>
      <c r="J871" s="27"/>
      <c r="K871" s="27"/>
      <c r="L871" s="27"/>
      <c r="M871" s="27"/>
    </row>
    <row r="872" spans="1:13">
      <c r="A872" s="27"/>
      <c r="B872" s="27"/>
      <c r="C872" s="27"/>
      <c r="D872" s="27"/>
      <c r="E872" s="27"/>
      <c r="F872" s="27"/>
      <c r="G872" s="27"/>
      <c r="H872" s="27"/>
      <c r="I872" s="27"/>
      <c r="J872" s="27"/>
      <c r="K872" s="27"/>
      <c r="L872" s="27"/>
      <c r="M872" s="27"/>
    </row>
    <row r="873" spans="1:13">
      <c r="A873" s="27"/>
      <c r="B873" s="27"/>
      <c r="C873" s="27"/>
      <c r="D873" s="27"/>
      <c r="E873" s="27"/>
      <c r="F873" s="27"/>
      <c r="G873" s="27"/>
      <c r="H873" s="27"/>
      <c r="I873" s="27"/>
      <c r="J873" s="27"/>
      <c r="K873" s="27"/>
      <c r="L873" s="27"/>
      <c r="M873" s="27"/>
    </row>
    <row r="874" spans="1:13">
      <c r="A874" s="27"/>
      <c r="B874" s="27"/>
      <c r="C874" s="27"/>
      <c r="D874" s="27"/>
      <c r="E874" s="27"/>
      <c r="F874" s="27"/>
      <c r="G874" s="27"/>
      <c r="H874" s="27"/>
      <c r="I874" s="27"/>
      <c r="J874" s="27"/>
      <c r="K874" s="27"/>
      <c r="L874" s="27"/>
      <c r="M874" s="27"/>
    </row>
    <row r="875" spans="1:13">
      <c r="A875" s="27"/>
      <c r="B875" s="27"/>
      <c r="C875" s="27"/>
      <c r="D875" s="27"/>
      <c r="E875" s="27"/>
      <c r="F875" s="27"/>
      <c r="G875" s="27"/>
      <c r="H875" s="27"/>
      <c r="I875" s="27"/>
      <c r="J875" s="27"/>
      <c r="K875" s="27"/>
      <c r="L875" s="27"/>
      <c r="M875" s="27"/>
    </row>
    <row r="876" spans="1:13">
      <c r="A876" s="27"/>
      <c r="B876" s="27"/>
      <c r="C876" s="27"/>
      <c r="D876" s="27"/>
      <c r="E876" s="27"/>
      <c r="F876" s="27"/>
      <c r="G876" s="27"/>
      <c r="H876" s="27"/>
      <c r="I876" s="27"/>
      <c r="J876" s="27"/>
      <c r="K876" s="27"/>
      <c r="L876" s="27"/>
      <c r="M876" s="27"/>
    </row>
    <row r="877" spans="1:13">
      <c r="A877" s="27"/>
      <c r="B877" s="27"/>
      <c r="C877" s="27"/>
      <c r="D877" s="27"/>
      <c r="E877" s="27"/>
      <c r="F877" s="27"/>
      <c r="G877" s="27"/>
      <c r="H877" s="27"/>
      <c r="I877" s="27"/>
      <c r="J877" s="27"/>
      <c r="K877" s="27"/>
      <c r="L877" s="27"/>
      <c r="M877" s="27"/>
    </row>
    <row r="878" spans="1:13">
      <c r="A878" s="27"/>
      <c r="B878" s="27"/>
      <c r="C878" s="27"/>
      <c r="D878" s="27"/>
      <c r="E878" s="27"/>
      <c r="F878" s="27"/>
      <c r="G878" s="27"/>
      <c r="H878" s="27"/>
      <c r="I878" s="27"/>
      <c r="J878" s="27"/>
      <c r="K878" s="27"/>
      <c r="L878" s="27"/>
      <c r="M878" s="27"/>
    </row>
    <row r="879" spans="1:13">
      <c r="A879" s="27"/>
      <c r="B879" s="27"/>
      <c r="C879" s="27"/>
      <c r="D879" s="27"/>
      <c r="E879" s="27"/>
      <c r="F879" s="27"/>
      <c r="G879" s="27"/>
      <c r="H879" s="27"/>
      <c r="I879" s="27"/>
      <c r="J879" s="27"/>
      <c r="K879" s="27"/>
      <c r="L879" s="27"/>
      <c r="M879" s="27"/>
    </row>
    <row r="880" spans="1:13">
      <c r="A880" s="27"/>
      <c r="B880" s="27"/>
      <c r="C880" s="27"/>
      <c r="D880" s="27"/>
      <c r="E880" s="27"/>
      <c r="F880" s="27"/>
      <c r="G880" s="27"/>
      <c r="H880" s="27"/>
      <c r="I880" s="27"/>
      <c r="J880" s="27"/>
      <c r="K880" s="27"/>
      <c r="L880" s="27"/>
      <c r="M880" s="27"/>
    </row>
    <row r="881" spans="1:13">
      <c r="A881" s="27"/>
      <c r="B881" s="27"/>
      <c r="C881" s="27"/>
      <c r="D881" s="27"/>
      <c r="E881" s="27"/>
      <c r="F881" s="27"/>
      <c r="G881" s="27"/>
      <c r="H881" s="27"/>
      <c r="I881" s="27"/>
      <c r="J881" s="27"/>
      <c r="K881" s="27"/>
      <c r="L881" s="27"/>
      <c r="M881" s="27"/>
    </row>
    <row r="882" spans="1:13">
      <c r="A882" s="27"/>
      <c r="B882" s="27"/>
      <c r="C882" s="27"/>
      <c r="D882" s="27"/>
      <c r="E882" s="27"/>
      <c r="F882" s="27"/>
      <c r="G882" s="27"/>
      <c r="H882" s="27"/>
      <c r="I882" s="27"/>
      <c r="J882" s="27"/>
      <c r="K882" s="27"/>
      <c r="L882" s="27"/>
      <c r="M882" s="27"/>
    </row>
    <row r="883" spans="1:13">
      <c r="A883" s="27"/>
      <c r="B883" s="27"/>
      <c r="C883" s="27"/>
      <c r="D883" s="27"/>
      <c r="E883" s="27"/>
      <c r="F883" s="27"/>
      <c r="G883" s="27"/>
      <c r="H883" s="27"/>
      <c r="I883" s="27"/>
      <c r="J883" s="27"/>
      <c r="K883" s="27"/>
      <c r="L883" s="27"/>
      <c r="M883" s="27"/>
    </row>
    <row r="884" spans="1:13">
      <c r="A884" s="27"/>
      <c r="B884" s="27"/>
      <c r="C884" s="27"/>
      <c r="D884" s="27"/>
      <c r="E884" s="27"/>
      <c r="F884" s="27"/>
      <c r="G884" s="27"/>
      <c r="H884" s="27"/>
      <c r="I884" s="27"/>
      <c r="J884" s="27"/>
      <c r="K884" s="27"/>
      <c r="L884" s="27"/>
      <c r="M884" s="27"/>
    </row>
    <row r="885" spans="1:13">
      <c r="A885" s="27"/>
      <c r="B885" s="27"/>
      <c r="C885" s="27"/>
      <c r="D885" s="27"/>
      <c r="E885" s="27"/>
      <c r="F885" s="27"/>
      <c r="G885" s="27"/>
      <c r="H885" s="27"/>
      <c r="I885" s="27"/>
      <c r="J885" s="27"/>
      <c r="K885" s="27"/>
      <c r="L885" s="27"/>
      <c r="M885" s="27"/>
    </row>
    <row r="886" spans="1:13">
      <c r="A886" s="27"/>
      <c r="B886" s="27"/>
      <c r="C886" s="27"/>
      <c r="D886" s="27"/>
      <c r="E886" s="27"/>
      <c r="F886" s="27"/>
      <c r="G886" s="27"/>
      <c r="H886" s="27"/>
      <c r="I886" s="27"/>
      <c r="J886" s="27"/>
      <c r="K886" s="27"/>
      <c r="L886" s="27"/>
      <c r="M886" s="27"/>
    </row>
    <row r="887" spans="1:13">
      <c r="A887" s="27"/>
      <c r="B887" s="27"/>
      <c r="C887" s="27"/>
      <c r="D887" s="27"/>
      <c r="E887" s="27"/>
      <c r="F887" s="27"/>
      <c r="G887" s="27"/>
      <c r="H887" s="27"/>
      <c r="I887" s="27"/>
      <c r="J887" s="27"/>
      <c r="K887" s="27"/>
      <c r="L887" s="27"/>
      <c r="M887" s="27"/>
    </row>
    <row r="888" spans="1:13">
      <c r="A888" s="27"/>
      <c r="B888" s="27"/>
      <c r="C888" s="27"/>
      <c r="D888" s="27"/>
      <c r="E888" s="27"/>
      <c r="F888" s="27"/>
      <c r="G888" s="27"/>
      <c r="H888" s="27"/>
      <c r="I888" s="27"/>
      <c r="J888" s="27"/>
      <c r="K888" s="27"/>
      <c r="L888" s="27"/>
      <c r="M888" s="27"/>
    </row>
    <row r="889" spans="1:13">
      <c r="A889" s="27"/>
      <c r="B889" s="27"/>
      <c r="C889" s="27"/>
      <c r="D889" s="27"/>
      <c r="E889" s="27"/>
      <c r="F889" s="27"/>
      <c r="G889" s="27"/>
      <c r="H889" s="27"/>
      <c r="I889" s="27"/>
      <c r="J889" s="27"/>
      <c r="K889" s="27"/>
      <c r="L889" s="27"/>
      <c r="M889" s="27"/>
    </row>
    <row r="890" spans="1:13">
      <c r="A890" s="27"/>
      <c r="B890" s="27"/>
      <c r="C890" s="27"/>
      <c r="D890" s="27"/>
      <c r="E890" s="27"/>
      <c r="F890" s="27"/>
      <c r="G890" s="27"/>
      <c r="H890" s="27"/>
      <c r="I890" s="27"/>
      <c r="J890" s="27"/>
      <c r="K890" s="27"/>
      <c r="L890" s="27"/>
      <c r="M890" s="27"/>
    </row>
    <row r="891" spans="1:13">
      <c r="A891" s="27"/>
      <c r="B891" s="27"/>
      <c r="C891" s="27"/>
      <c r="D891" s="27"/>
      <c r="E891" s="27"/>
      <c r="F891" s="27"/>
      <c r="G891" s="27"/>
      <c r="H891" s="27"/>
      <c r="I891" s="27"/>
      <c r="J891" s="27"/>
      <c r="K891" s="27"/>
      <c r="L891" s="27"/>
      <c r="M891" s="27"/>
    </row>
    <row r="892" spans="1:13">
      <c r="A892" s="27"/>
      <c r="B892" s="27"/>
      <c r="C892" s="27"/>
      <c r="D892" s="27"/>
      <c r="E892" s="27"/>
      <c r="F892" s="27"/>
      <c r="G892" s="27"/>
      <c r="H892" s="27"/>
      <c r="I892" s="27"/>
      <c r="J892" s="27"/>
      <c r="K892" s="27"/>
      <c r="L892" s="27"/>
      <c r="M892" s="27"/>
    </row>
    <row r="893" spans="1:13">
      <c r="A893" s="27"/>
      <c r="B893" s="27"/>
      <c r="C893" s="27"/>
      <c r="D893" s="27"/>
      <c r="E893" s="27"/>
      <c r="F893" s="27"/>
      <c r="G893" s="27"/>
      <c r="H893" s="27"/>
      <c r="I893" s="27"/>
      <c r="J893" s="27"/>
      <c r="K893" s="27"/>
      <c r="L893" s="27"/>
      <c r="M893" s="27"/>
    </row>
    <row r="894" spans="1:13">
      <c r="A894" s="27"/>
      <c r="B894" s="27"/>
      <c r="C894" s="27"/>
      <c r="D894" s="27"/>
      <c r="E894" s="27"/>
      <c r="F894" s="27"/>
      <c r="G894" s="27"/>
      <c r="H894" s="27"/>
      <c r="I894" s="27"/>
      <c r="J894" s="27"/>
      <c r="K894" s="27"/>
      <c r="L894" s="27"/>
      <c r="M894" s="27"/>
    </row>
    <row r="895" spans="1:13">
      <c r="A895" s="27"/>
      <c r="B895" s="27"/>
      <c r="C895" s="27"/>
      <c r="D895" s="27"/>
      <c r="E895" s="27"/>
      <c r="F895" s="27"/>
      <c r="G895" s="27"/>
      <c r="H895" s="27"/>
      <c r="I895" s="27"/>
      <c r="J895" s="27"/>
      <c r="K895" s="27"/>
      <c r="L895" s="27"/>
      <c r="M895" s="27"/>
    </row>
    <row r="896" spans="1:13">
      <c r="A896" s="27"/>
      <c r="B896" s="27"/>
      <c r="C896" s="27"/>
      <c r="D896" s="27"/>
      <c r="E896" s="27"/>
      <c r="F896" s="27"/>
      <c r="G896" s="27"/>
      <c r="H896" s="27"/>
      <c r="I896" s="27"/>
      <c r="J896" s="27"/>
      <c r="K896" s="27"/>
      <c r="L896" s="27"/>
      <c r="M896" s="27"/>
    </row>
    <row r="897" spans="1:13">
      <c r="A897" s="27"/>
      <c r="B897" s="27"/>
      <c r="C897" s="27"/>
      <c r="D897" s="27"/>
      <c r="E897" s="27"/>
      <c r="F897" s="27"/>
      <c r="G897" s="27"/>
      <c r="H897" s="27"/>
      <c r="I897" s="27"/>
      <c r="J897" s="27"/>
      <c r="K897" s="27"/>
      <c r="L897" s="27"/>
      <c r="M897" s="27"/>
    </row>
    <row r="898" spans="1:13">
      <c r="A898" s="27"/>
      <c r="B898" s="27"/>
      <c r="C898" s="27"/>
      <c r="D898" s="27"/>
      <c r="E898" s="27"/>
      <c r="F898" s="27"/>
      <c r="G898" s="27"/>
      <c r="H898" s="27"/>
      <c r="I898" s="27"/>
      <c r="J898" s="27"/>
      <c r="K898" s="27"/>
      <c r="L898" s="27"/>
      <c r="M898" s="27"/>
    </row>
    <row r="899" spans="1:13">
      <c r="A899" s="27"/>
      <c r="B899" s="27"/>
      <c r="C899" s="27"/>
      <c r="D899" s="27"/>
      <c r="E899" s="27"/>
      <c r="F899" s="27"/>
      <c r="G899" s="27"/>
      <c r="H899" s="27"/>
      <c r="I899" s="27"/>
      <c r="J899" s="27"/>
      <c r="K899" s="27"/>
      <c r="L899" s="27"/>
      <c r="M899" s="27"/>
    </row>
    <row r="900" spans="1:13">
      <c r="A900" s="27"/>
      <c r="B900" s="27"/>
      <c r="C900" s="27"/>
      <c r="D900" s="27"/>
      <c r="E900" s="27"/>
      <c r="F900" s="27"/>
      <c r="G900" s="27"/>
      <c r="H900" s="27"/>
      <c r="I900" s="27"/>
      <c r="J900" s="27"/>
      <c r="K900" s="27"/>
      <c r="L900" s="27"/>
      <c r="M900" s="27"/>
    </row>
    <row r="901" spans="1:13">
      <c r="A901" s="27"/>
      <c r="B901" s="27"/>
      <c r="C901" s="27"/>
      <c r="D901" s="27"/>
      <c r="E901" s="27"/>
      <c r="F901" s="27"/>
      <c r="G901" s="27"/>
      <c r="H901" s="27"/>
      <c r="I901" s="27"/>
      <c r="J901" s="27"/>
      <c r="K901" s="27"/>
      <c r="L901" s="27"/>
      <c r="M901" s="27"/>
    </row>
    <row r="902" spans="1:13">
      <c r="A902" s="27"/>
      <c r="B902" s="27"/>
      <c r="C902" s="27"/>
      <c r="D902" s="27"/>
      <c r="E902" s="27"/>
      <c r="F902" s="27"/>
      <c r="G902" s="27"/>
      <c r="H902" s="27"/>
      <c r="I902" s="27"/>
      <c r="J902" s="27"/>
      <c r="K902" s="27"/>
      <c r="L902" s="27"/>
      <c r="M902" s="27"/>
    </row>
    <row r="903" spans="1:13">
      <c r="A903" s="27"/>
      <c r="B903" s="27"/>
      <c r="C903" s="27"/>
      <c r="D903" s="27"/>
      <c r="E903" s="27"/>
      <c r="F903" s="27"/>
      <c r="G903" s="27"/>
      <c r="H903" s="27"/>
      <c r="I903" s="27"/>
      <c r="J903" s="27"/>
      <c r="K903" s="27"/>
      <c r="L903" s="27"/>
      <c r="M903" s="27"/>
    </row>
    <row r="904" spans="1:13">
      <c r="A904" s="27"/>
      <c r="B904" s="27"/>
      <c r="C904" s="27"/>
      <c r="D904" s="27"/>
      <c r="E904" s="27"/>
      <c r="F904" s="27"/>
      <c r="G904" s="27"/>
      <c r="H904" s="27"/>
      <c r="I904" s="27"/>
      <c r="J904" s="27"/>
      <c r="K904" s="27"/>
      <c r="L904" s="27"/>
      <c r="M904" s="27"/>
    </row>
    <row r="905" spans="1:13">
      <c r="A905" s="27"/>
      <c r="B905" s="27"/>
      <c r="C905" s="27"/>
      <c r="D905" s="27"/>
      <c r="E905" s="27"/>
      <c r="F905" s="27"/>
      <c r="G905" s="27"/>
      <c r="H905" s="27"/>
      <c r="I905" s="27"/>
      <c r="J905" s="27"/>
      <c r="K905" s="27"/>
      <c r="L905" s="27"/>
      <c r="M905" s="27"/>
    </row>
    <row r="906" spans="1:13">
      <c r="A906" s="27"/>
      <c r="B906" s="27"/>
      <c r="C906" s="27"/>
      <c r="D906" s="27"/>
      <c r="E906" s="27"/>
      <c r="F906" s="27"/>
      <c r="G906" s="27"/>
      <c r="H906" s="27"/>
      <c r="I906" s="27"/>
      <c r="J906" s="27"/>
      <c r="K906" s="27"/>
      <c r="L906" s="27"/>
      <c r="M906" s="27"/>
    </row>
    <row r="907" spans="1:13">
      <c r="A907" s="27"/>
      <c r="B907" s="27"/>
      <c r="C907" s="27"/>
      <c r="D907" s="27"/>
      <c r="E907" s="27"/>
      <c r="F907" s="27"/>
      <c r="G907" s="27"/>
      <c r="H907" s="27"/>
      <c r="I907" s="27"/>
      <c r="J907" s="27"/>
      <c r="K907" s="27"/>
      <c r="L907" s="27"/>
      <c r="M907" s="27"/>
    </row>
    <row r="908" spans="1:13">
      <c r="A908" s="27"/>
      <c r="B908" s="27"/>
      <c r="C908" s="27"/>
      <c r="D908" s="27"/>
      <c r="E908" s="27"/>
      <c r="F908" s="27"/>
      <c r="G908" s="27"/>
      <c r="H908" s="27"/>
      <c r="I908" s="27"/>
      <c r="J908" s="27"/>
      <c r="K908" s="27"/>
      <c r="L908" s="27"/>
      <c r="M908" s="27"/>
    </row>
    <row r="909" spans="1:13">
      <c r="A909" s="27"/>
      <c r="B909" s="27"/>
      <c r="C909" s="27"/>
      <c r="D909" s="27"/>
      <c r="E909" s="27"/>
      <c r="F909" s="27"/>
      <c r="G909" s="27"/>
      <c r="H909" s="27"/>
      <c r="I909" s="27"/>
      <c r="J909" s="27"/>
      <c r="K909" s="27"/>
      <c r="L909" s="27"/>
      <c r="M909" s="27"/>
    </row>
    <row r="910" spans="1:13">
      <c r="A910" s="27"/>
      <c r="B910" s="27"/>
      <c r="C910" s="27"/>
      <c r="D910" s="27"/>
      <c r="E910" s="27"/>
      <c r="F910" s="27"/>
      <c r="G910" s="27"/>
      <c r="H910" s="27"/>
      <c r="I910" s="27"/>
      <c r="J910" s="27"/>
      <c r="K910" s="27"/>
      <c r="L910" s="27"/>
      <c r="M910" s="27"/>
    </row>
    <row r="911" spans="1:13">
      <c r="A911" s="27"/>
      <c r="B911" s="27"/>
      <c r="C911" s="27"/>
      <c r="D911" s="27"/>
      <c r="E911" s="27"/>
      <c r="F911" s="27"/>
      <c r="G911" s="27"/>
      <c r="H911" s="27"/>
      <c r="I911" s="27"/>
      <c r="J911" s="27"/>
      <c r="K911" s="27"/>
      <c r="L911" s="27"/>
      <c r="M911" s="27"/>
    </row>
    <row r="912" spans="1:13">
      <c r="A912" s="27"/>
      <c r="B912" s="27"/>
      <c r="C912" s="27"/>
      <c r="D912" s="27"/>
      <c r="E912" s="27"/>
      <c r="F912" s="27"/>
      <c r="G912" s="27"/>
      <c r="H912" s="27"/>
      <c r="I912" s="27"/>
      <c r="J912" s="27"/>
      <c r="K912" s="27"/>
      <c r="L912" s="27"/>
      <c r="M912" s="27"/>
    </row>
    <row r="913" spans="1:13">
      <c r="A913" s="27"/>
      <c r="B913" s="27"/>
      <c r="C913" s="27"/>
      <c r="D913" s="27"/>
      <c r="E913" s="27"/>
      <c r="F913" s="27"/>
      <c r="G913" s="27"/>
      <c r="H913" s="27"/>
      <c r="I913" s="27"/>
      <c r="J913" s="27"/>
      <c r="K913" s="27"/>
      <c r="L913" s="27"/>
      <c r="M913" s="27"/>
    </row>
    <row r="914" spans="1:13">
      <c r="A914" s="27"/>
      <c r="B914" s="27"/>
      <c r="C914" s="27"/>
      <c r="D914" s="27"/>
      <c r="E914" s="27"/>
      <c r="F914" s="27"/>
      <c r="G914" s="27"/>
      <c r="H914" s="27"/>
      <c r="I914" s="27"/>
      <c r="J914" s="27"/>
      <c r="K914" s="27"/>
      <c r="L914" s="27"/>
      <c r="M914" s="27"/>
    </row>
    <row r="915" spans="1:13">
      <c r="A915" s="27"/>
      <c r="B915" s="27"/>
      <c r="C915" s="27"/>
      <c r="D915" s="27"/>
      <c r="E915" s="27"/>
      <c r="F915" s="27"/>
      <c r="G915" s="27"/>
      <c r="H915" s="27"/>
      <c r="I915" s="27"/>
      <c r="J915" s="27"/>
      <c r="K915" s="27"/>
      <c r="L915" s="27"/>
      <c r="M915" s="27"/>
    </row>
    <row r="916" spans="1:13">
      <c r="A916" s="27"/>
      <c r="B916" s="27"/>
      <c r="C916" s="27"/>
      <c r="D916" s="27"/>
      <c r="E916" s="27"/>
      <c r="F916" s="27"/>
      <c r="G916" s="27"/>
      <c r="H916" s="27"/>
      <c r="I916" s="27"/>
      <c r="J916" s="27"/>
      <c r="K916" s="27"/>
      <c r="L916" s="27"/>
      <c r="M916" s="27"/>
    </row>
    <row r="917" spans="1:13">
      <c r="A917" s="27"/>
      <c r="B917" s="27"/>
      <c r="C917" s="27"/>
      <c r="D917" s="27"/>
      <c r="E917" s="27"/>
      <c r="F917" s="27"/>
      <c r="G917" s="27"/>
      <c r="H917" s="27"/>
      <c r="I917" s="27"/>
      <c r="J917" s="27"/>
      <c r="K917" s="27"/>
      <c r="L917" s="27"/>
      <c r="M917" s="27"/>
    </row>
    <row r="918" spans="1:13">
      <c r="A918" s="27"/>
      <c r="B918" s="27"/>
      <c r="C918" s="27"/>
      <c r="D918" s="27"/>
      <c r="E918" s="27"/>
      <c r="F918" s="27"/>
      <c r="G918" s="27"/>
      <c r="H918" s="27"/>
      <c r="I918" s="27"/>
      <c r="J918" s="27"/>
      <c r="K918" s="27"/>
      <c r="L918" s="27"/>
      <c r="M918" s="27"/>
    </row>
    <row r="919" spans="1:13">
      <c r="A919" s="27"/>
      <c r="B919" s="27"/>
      <c r="C919" s="27"/>
      <c r="D919" s="27"/>
      <c r="E919" s="27"/>
      <c r="F919" s="27"/>
      <c r="G919" s="27"/>
      <c r="H919" s="27"/>
      <c r="I919" s="27"/>
      <c r="J919" s="27"/>
      <c r="K919" s="27"/>
      <c r="L919" s="27"/>
      <c r="M919" s="27"/>
    </row>
    <row r="920" spans="1:13">
      <c r="A920" s="27"/>
      <c r="B920" s="27"/>
      <c r="C920" s="27"/>
      <c r="D920" s="27"/>
      <c r="E920" s="27"/>
      <c r="F920" s="27"/>
      <c r="G920" s="27"/>
      <c r="H920" s="27"/>
      <c r="I920" s="27"/>
      <c r="J920" s="27"/>
      <c r="K920" s="27"/>
      <c r="L920" s="27"/>
      <c r="M920" s="27"/>
    </row>
    <row r="921" spans="1:13">
      <c r="A921" s="27"/>
      <c r="B921" s="27"/>
      <c r="C921" s="27"/>
      <c r="D921" s="27"/>
      <c r="E921" s="27"/>
      <c r="F921" s="27"/>
      <c r="G921" s="27"/>
      <c r="H921" s="27"/>
      <c r="I921" s="27"/>
      <c r="J921" s="27"/>
      <c r="K921" s="27"/>
      <c r="L921" s="27"/>
      <c r="M921" s="27"/>
    </row>
    <row r="922" spans="1:13">
      <c r="A922" s="27"/>
      <c r="B922" s="27"/>
      <c r="C922" s="27"/>
      <c r="D922" s="27"/>
      <c r="E922" s="27"/>
      <c r="F922" s="27"/>
      <c r="G922" s="27"/>
      <c r="H922" s="27"/>
      <c r="I922" s="27"/>
      <c r="J922" s="27"/>
      <c r="K922" s="27"/>
      <c r="L922" s="27"/>
      <c r="M922" s="27"/>
    </row>
    <row r="923" spans="1:13">
      <c r="A923" s="27"/>
      <c r="B923" s="27"/>
      <c r="C923" s="27"/>
      <c r="D923" s="27"/>
      <c r="E923" s="27"/>
      <c r="F923" s="27"/>
      <c r="G923" s="27"/>
      <c r="H923" s="27"/>
      <c r="I923" s="27"/>
      <c r="J923" s="27"/>
      <c r="K923" s="27"/>
      <c r="L923" s="27"/>
      <c r="M923" s="27"/>
    </row>
    <row r="924" spans="1:13">
      <c r="A924" s="27"/>
      <c r="B924" s="27"/>
      <c r="C924" s="27"/>
      <c r="D924" s="27"/>
      <c r="E924" s="27"/>
      <c r="F924" s="27"/>
      <c r="G924" s="27"/>
      <c r="H924" s="27"/>
      <c r="I924" s="27"/>
      <c r="J924" s="27"/>
      <c r="K924" s="27"/>
      <c r="L924" s="27"/>
      <c r="M924" s="27"/>
    </row>
    <row r="925" spans="1:13">
      <c r="A925" s="27"/>
      <c r="B925" s="27"/>
      <c r="C925" s="27"/>
      <c r="D925" s="27"/>
      <c r="E925" s="27"/>
      <c r="F925" s="27"/>
      <c r="G925" s="27"/>
      <c r="H925" s="27"/>
      <c r="I925" s="27"/>
      <c r="J925" s="27"/>
      <c r="K925" s="27"/>
      <c r="L925" s="27"/>
      <c r="M925" s="27"/>
    </row>
    <row r="926" spans="1:13">
      <c r="A926" s="27"/>
      <c r="B926" s="27"/>
      <c r="C926" s="27"/>
      <c r="D926" s="27"/>
      <c r="E926" s="27"/>
      <c r="F926" s="27"/>
      <c r="G926" s="27"/>
      <c r="H926" s="27"/>
      <c r="I926" s="27"/>
      <c r="J926" s="27"/>
      <c r="K926" s="27"/>
      <c r="L926" s="27"/>
      <c r="M926" s="27"/>
    </row>
    <row r="927" spans="1:13">
      <c r="A927" s="27"/>
      <c r="B927" s="27"/>
      <c r="C927" s="27"/>
      <c r="D927" s="27"/>
      <c r="E927" s="27"/>
      <c r="F927" s="27"/>
      <c r="G927" s="27"/>
      <c r="H927" s="27"/>
      <c r="I927" s="27"/>
      <c r="J927" s="27"/>
      <c r="K927" s="27"/>
      <c r="L927" s="27"/>
      <c r="M927" s="27"/>
    </row>
    <row r="928" spans="1:13">
      <c r="A928" s="27"/>
      <c r="B928" s="27"/>
      <c r="C928" s="27"/>
      <c r="D928" s="27"/>
      <c r="E928" s="27"/>
      <c r="F928" s="27"/>
      <c r="G928" s="27"/>
      <c r="H928" s="27"/>
      <c r="I928" s="27"/>
      <c r="J928" s="27"/>
      <c r="K928" s="27"/>
      <c r="L928" s="27"/>
      <c r="M928" s="27"/>
    </row>
    <row r="929" spans="1:13">
      <c r="A929" s="27"/>
      <c r="B929" s="27"/>
      <c r="C929" s="27"/>
      <c r="D929" s="27"/>
      <c r="E929" s="27"/>
      <c r="F929" s="27"/>
      <c r="G929" s="27"/>
      <c r="H929" s="27"/>
      <c r="I929" s="27"/>
      <c r="J929" s="27"/>
      <c r="K929" s="27"/>
      <c r="L929" s="27"/>
      <c r="M929" s="27"/>
    </row>
    <row r="930" spans="1:13">
      <c r="A930" s="27"/>
      <c r="B930" s="27"/>
      <c r="C930" s="27"/>
      <c r="D930" s="27"/>
      <c r="E930" s="27"/>
      <c r="F930" s="27"/>
      <c r="G930" s="27"/>
      <c r="H930" s="27"/>
      <c r="I930" s="27"/>
      <c r="J930" s="27"/>
      <c r="K930" s="27"/>
      <c r="L930" s="27"/>
      <c r="M930" s="27"/>
    </row>
    <row r="931" spans="1:13">
      <c r="A931" s="27"/>
      <c r="B931" s="27"/>
      <c r="C931" s="27"/>
      <c r="D931" s="27"/>
      <c r="E931" s="27"/>
      <c r="F931" s="27"/>
      <c r="G931" s="27"/>
      <c r="H931" s="27"/>
      <c r="I931" s="27"/>
      <c r="J931" s="27"/>
      <c r="K931" s="27"/>
      <c r="L931" s="27"/>
      <c r="M931" s="27"/>
    </row>
    <row r="932" spans="1:13">
      <c r="A932" s="27"/>
      <c r="B932" s="27"/>
      <c r="C932" s="27"/>
      <c r="D932" s="27"/>
      <c r="E932" s="27"/>
      <c r="F932" s="27"/>
      <c r="G932" s="27"/>
      <c r="H932" s="27"/>
      <c r="I932" s="27"/>
      <c r="J932" s="27"/>
      <c r="K932" s="27"/>
      <c r="L932" s="27"/>
      <c r="M932" s="27"/>
    </row>
    <row r="933" spans="1:13">
      <c r="A933" s="27"/>
      <c r="B933" s="27"/>
      <c r="C933" s="27"/>
      <c r="D933" s="27"/>
      <c r="E933" s="27"/>
      <c r="F933" s="27"/>
      <c r="G933" s="27"/>
      <c r="H933" s="27"/>
      <c r="I933" s="27"/>
      <c r="J933" s="27"/>
      <c r="K933" s="27"/>
      <c r="L933" s="27"/>
      <c r="M933" s="27"/>
    </row>
    <row r="934" spans="1:13">
      <c r="A934" s="27"/>
      <c r="B934" s="27"/>
      <c r="C934" s="27"/>
      <c r="D934" s="27"/>
      <c r="E934" s="27"/>
      <c r="F934" s="27"/>
      <c r="G934" s="27"/>
      <c r="H934" s="27"/>
      <c r="I934" s="27"/>
      <c r="J934" s="27"/>
      <c r="K934" s="27"/>
      <c r="L934" s="27"/>
      <c r="M934" s="27"/>
    </row>
    <row r="935" spans="1:13">
      <c r="A935" s="27"/>
      <c r="B935" s="27"/>
      <c r="C935" s="27"/>
      <c r="D935" s="27"/>
      <c r="E935" s="27"/>
      <c r="F935" s="27"/>
      <c r="G935" s="27"/>
      <c r="H935" s="27"/>
      <c r="I935" s="27"/>
      <c r="J935" s="27"/>
      <c r="K935" s="27"/>
      <c r="L935" s="27"/>
      <c r="M935" s="27"/>
    </row>
    <row r="936" spans="1:13">
      <c r="A936" s="27"/>
      <c r="B936" s="27"/>
      <c r="C936" s="27"/>
      <c r="D936" s="27"/>
      <c r="E936" s="27"/>
      <c r="F936" s="27"/>
      <c r="G936" s="27"/>
      <c r="H936" s="27"/>
      <c r="I936" s="27"/>
      <c r="J936" s="27"/>
      <c r="K936" s="27"/>
      <c r="L936" s="27"/>
      <c r="M936" s="27"/>
    </row>
    <row r="937" spans="1:13">
      <c r="A937" s="27"/>
      <c r="B937" s="27"/>
      <c r="C937" s="27"/>
      <c r="D937" s="27"/>
      <c r="E937" s="27"/>
      <c r="F937" s="27"/>
      <c r="G937" s="27"/>
      <c r="H937" s="27"/>
      <c r="I937" s="27"/>
      <c r="J937" s="27"/>
      <c r="K937" s="27"/>
      <c r="L937" s="27"/>
      <c r="M937" s="27"/>
    </row>
    <row r="938" spans="1:13">
      <c r="A938" s="27"/>
      <c r="B938" s="27"/>
      <c r="C938" s="27"/>
      <c r="D938" s="27"/>
      <c r="E938" s="27"/>
      <c r="F938" s="27"/>
      <c r="G938" s="27"/>
      <c r="H938" s="27"/>
      <c r="I938" s="27"/>
      <c r="J938" s="27"/>
      <c r="K938" s="27"/>
      <c r="L938" s="27"/>
      <c r="M938" s="27"/>
    </row>
    <row r="939" spans="1:13">
      <c r="A939" s="27"/>
      <c r="B939" s="27"/>
      <c r="C939" s="27"/>
      <c r="D939" s="27"/>
      <c r="E939" s="27"/>
      <c r="F939" s="27"/>
      <c r="G939" s="27"/>
      <c r="H939" s="27"/>
      <c r="I939" s="27"/>
      <c r="J939" s="27"/>
      <c r="K939" s="27"/>
      <c r="L939" s="27"/>
      <c r="M939" s="27"/>
    </row>
    <row r="940" spans="1:13">
      <c r="A940" s="27"/>
      <c r="B940" s="27"/>
      <c r="C940" s="27"/>
      <c r="D940" s="27"/>
      <c r="E940" s="27"/>
      <c r="F940" s="27"/>
      <c r="G940" s="27"/>
      <c r="H940" s="27"/>
      <c r="I940" s="27"/>
      <c r="J940" s="27"/>
      <c r="K940" s="27"/>
      <c r="L940" s="27"/>
      <c r="M940" s="27"/>
    </row>
    <row r="941" spans="1:13">
      <c r="A941" s="27"/>
      <c r="B941" s="27"/>
      <c r="C941" s="27"/>
      <c r="D941" s="27"/>
      <c r="E941" s="27"/>
      <c r="F941" s="27"/>
      <c r="G941" s="27"/>
      <c r="H941" s="27"/>
      <c r="I941" s="27"/>
      <c r="J941" s="27"/>
      <c r="K941" s="27"/>
      <c r="L941" s="27"/>
      <c r="M941" s="27"/>
    </row>
    <row r="942" spans="1:13">
      <c r="A942" s="27"/>
      <c r="B942" s="27"/>
      <c r="C942" s="27"/>
      <c r="D942" s="27"/>
      <c r="E942" s="27"/>
      <c r="F942" s="27"/>
      <c r="G942" s="27"/>
      <c r="H942" s="27"/>
      <c r="I942" s="27"/>
      <c r="J942" s="27"/>
      <c r="K942" s="27"/>
      <c r="L942" s="27"/>
      <c r="M942" s="27"/>
    </row>
    <row r="943" spans="1:13">
      <c r="A943" s="27"/>
      <c r="B943" s="27"/>
      <c r="C943" s="27"/>
      <c r="D943" s="27"/>
      <c r="E943" s="27"/>
      <c r="F943" s="27"/>
      <c r="G943" s="27"/>
      <c r="H943" s="27"/>
      <c r="I943" s="27"/>
      <c r="J943" s="27"/>
      <c r="K943" s="27"/>
      <c r="L943" s="27"/>
      <c r="M943" s="27"/>
    </row>
    <row r="944" spans="1:13">
      <c r="A944" s="27"/>
      <c r="B944" s="27"/>
      <c r="C944" s="27"/>
      <c r="D944" s="27"/>
      <c r="E944" s="27"/>
      <c r="F944" s="27"/>
      <c r="G944" s="27"/>
      <c r="H944" s="27"/>
      <c r="I944" s="27"/>
      <c r="J944" s="27"/>
      <c r="K944" s="27"/>
      <c r="L944" s="27"/>
      <c r="M944" s="27"/>
    </row>
    <row r="945" spans="1:13">
      <c r="A945" s="27"/>
      <c r="B945" s="27"/>
      <c r="C945" s="27"/>
      <c r="D945" s="27"/>
      <c r="E945" s="27"/>
      <c r="F945" s="27"/>
      <c r="G945" s="27"/>
      <c r="H945" s="27"/>
      <c r="I945" s="27"/>
      <c r="J945" s="27"/>
      <c r="K945" s="27"/>
      <c r="L945" s="27"/>
      <c r="M945" s="27"/>
    </row>
    <row r="946" spans="1:13">
      <c r="A946" s="27"/>
      <c r="B946" s="27"/>
      <c r="C946" s="27"/>
      <c r="D946" s="27"/>
      <c r="E946" s="27"/>
      <c r="F946" s="27"/>
      <c r="G946" s="27"/>
      <c r="H946" s="27"/>
      <c r="I946" s="27"/>
      <c r="J946" s="27"/>
      <c r="K946" s="27"/>
      <c r="L946" s="27"/>
      <c r="M946" s="27"/>
    </row>
    <row r="947" spans="1:13">
      <c r="A947" s="27"/>
      <c r="B947" s="27"/>
      <c r="C947" s="27"/>
      <c r="D947" s="27"/>
      <c r="E947" s="27"/>
      <c r="F947" s="27"/>
      <c r="G947" s="27"/>
      <c r="H947" s="27"/>
      <c r="I947" s="27"/>
      <c r="J947" s="27"/>
      <c r="K947" s="27"/>
      <c r="L947" s="27"/>
      <c r="M947" s="27"/>
    </row>
    <row r="948" spans="1:13">
      <c r="A948" s="27"/>
      <c r="B948" s="27"/>
      <c r="C948" s="27"/>
      <c r="D948" s="27"/>
      <c r="E948" s="27"/>
      <c r="F948" s="27"/>
      <c r="G948" s="27"/>
      <c r="H948" s="27"/>
      <c r="I948" s="27"/>
      <c r="J948" s="27"/>
      <c r="K948" s="27"/>
      <c r="L948" s="27"/>
      <c r="M948" s="27"/>
    </row>
    <row r="949" spans="1:13">
      <c r="A949" s="27"/>
      <c r="B949" s="27"/>
      <c r="C949" s="27"/>
      <c r="D949" s="27"/>
      <c r="E949" s="27"/>
      <c r="F949" s="27"/>
      <c r="G949" s="27"/>
      <c r="H949" s="27"/>
      <c r="I949" s="27"/>
      <c r="J949" s="27"/>
      <c r="K949" s="27"/>
      <c r="L949" s="27"/>
      <c r="M949" s="27"/>
    </row>
    <row r="950" spans="1:13">
      <c r="A950" s="27"/>
      <c r="B950" s="27"/>
      <c r="C950" s="27"/>
      <c r="D950" s="27"/>
      <c r="E950" s="27"/>
      <c r="F950" s="27"/>
      <c r="G950" s="27"/>
      <c r="H950" s="27"/>
      <c r="I950" s="27"/>
      <c r="J950" s="27"/>
      <c r="K950" s="27"/>
      <c r="L950" s="27"/>
      <c r="M950" s="27"/>
    </row>
    <row r="951" spans="1:13">
      <c r="A951" s="27"/>
      <c r="B951" s="27"/>
      <c r="C951" s="27"/>
      <c r="D951" s="27"/>
      <c r="E951" s="27"/>
      <c r="F951" s="27"/>
      <c r="G951" s="27"/>
      <c r="H951" s="27"/>
      <c r="I951" s="27"/>
      <c r="J951" s="27"/>
      <c r="K951" s="27"/>
      <c r="L951" s="27"/>
      <c r="M951" s="27"/>
    </row>
    <row r="952" spans="1:13">
      <c r="A952" s="27"/>
      <c r="B952" s="27"/>
      <c r="C952" s="27"/>
      <c r="D952" s="27"/>
      <c r="E952" s="27"/>
      <c r="F952" s="27"/>
      <c r="G952" s="27"/>
      <c r="H952" s="27"/>
      <c r="I952" s="27"/>
      <c r="J952" s="27"/>
      <c r="K952" s="27"/>
      <c r="L952" s="27"/>
      <c r="M952" s="27"/>
    </row>
    <row r="953" spans="1:13">
      <c r="A953" s="27"/>
      <c r="B953" s="27"/>
      <c r="C953" s="27"/>
      <c r="D953" s="27"/>
      <c r="E953" s="27"/>
      <c r="F953" s="27"/>
      <c r="G953" s="27"/>
      <c r="H953" s="27"/>
      <c r="I953" s="27"/>
      <c r="J953" s="27"/>
      <c r="K953" s="27"/>
      <c r="L953" s="27"/>
      <c r="M953" s="27"/>
    </row>
    <row r="954" spans="1:13">
      <c r="A954" s="27"/>
      <c r="B954" s="27"/>
      <c r="C954" s="27"/>
      <c r="D954" s="27"/>
      <c r="E954" s="27"/>
      <c r="F954" s="27"/>
      <c r="G954" s="27"/>
      <c r="H954" s="27"/>
      <c r="I954" s="27"/>
      <c r="J954" s="27"/>
      <c r="K954" s="27"/>
      <c r="L954" s="27"/>
      <c r="M954" s="27"/>
    </row>
    <row r="955" spans="1:13">
      <c r="A955" s="27"/>
      <c r="B955" s="27"/>
      <c r="C955" s="27"/>
      <c r="D955" s="27"/>
      <c r="E955" s="27"/>
      <c r="F955" s="27"/>
      <c r="G955" s="27"/>
      <c r="H955" s="27"/>
      <c r="I955" s="27"/>
      <c r="J955" s="27"/>
      <c r="K955" s="27"/>
      <c r="L955" s="27"/>
      <c r="M955" s="27"/>
    </row>
    <row r="956" spans="1:13">
      <c r="A956" s="27"/>
      <c r="B956" s="27"/>
      <c r="C956" s="27"/>
      <c r="D956" s="27"/>
      <c r="E956" s="27"/>
      <c r="F956" s="27"/>
      <c r="G956" s="27"/>
      <c r="H956" s="27"/>
      <c r="I956" s="27"/>
      <c r="J956" s="27"/>
      <c r="K956" s="27"/>
      <c r="L956" s="27"/>
      <c r="M956" s="27"/>
    </row>
    <row r="957" spans="1:13">
      <c r="A957" s="27"/>
      <c r="B957" s="27"/>
      <c r="C957" s="27"/>
      <c r="D957" s="27"/>
      <c r="E957" s="27"/>
      <c r="F957" s="27"/>
      <c r="G957" s="27"/>
      <c r="H957" s="27"/>
      <c r="I957" s="27"/>
      <c r="J957" s="27"/>
      <c r="K957" s="27"/>
      <c r="L957" s="27"/>
      <c r="M957" s="27"/>
    </row>
    <row r="958" spans="1:13">
      <c r="A958" s="27"/>
      <c r="B958" s="27"/>
      <c r="C958" s="27"/>
      <c r="D958" s="27"/>
      <c r="E958" s="27"/>
      <c r="F958" s="27"/>
      <c r="G958" s="27"/>
      <c r="H958" s="27"/>
      <c r="I958" s="27"/>
      <c r="J958" s="27"/>
      <c r="K958" s="27"/>
      <c r="L958" s="27"/>
      <c r="M958" s="27"/>
    </row>
    <row r="959" spans="1:13">
      <c r="A959" s="27"/>
      <c r="B959" s="27"/>
      <c r="C959" s="27"/>
      <c r="D959" s="27"/>
      <c r="E959" s="27"/>
      <c r="F959" s="27"/>
      <c r="G959" s="27"/>
      <c r="H959" s="27"/>
      <c r="I959" s="27"/>
      <c r="J959" s="27"/>
      <c r="K959" s="27"/>
      <c r="L959" s="27"/>
      <c r="M959" s="27"/>
    </row>
    <row r="960" spans="1:13">
      <c r="A960" s="27"/>
      <c r="B960" s="27"/>
      <c r="C960" s="27"/>
      <c r="D960" s="27"/>
      <c r="E960" s="27"/>
      <c r="F960" s="27"/>
      <c r="G960" s="27"/>
      <c r="H960" s="27"/>
      <c r="I960" s="27"/>
      <c r="J960" s="27"/>
      <c r="K960" s="27"/>
      <c r="L960" s="27"/>
      <c r="M960" s="27"/>
    </row>
    <row r="961" spans="1:13">
      <c r="A961" s="27"/>
      <c r="B961" s="27"/>
      <c r="C961" s="27"/>
      <c r="D961" s="27"/>
      <c r="E961" s="27"/>
      <c r="F961" s="27"/>
      <c r="G961" s="27"/>
      <c r="H961" s="27"/>
      <c r="I961" s="27"/>
      <c r="J961" s="27"/>
      <c r="K961" s="27"/>
      <c r="L961" s="27"/>
      <c r="M961" s="27"/>
    </row>
    <row r="962" spans="1:13">
      <c r="A962" s="27"/>
      <c r="B962" s="27"/>
      <c r="C962" s="27"/>
      <c r="D962" s="27"/>
      <c r="E962" s="27"/>
      <c r="F962" s="27"/>
      <c r="G962" s="27"/>
      <c r="H962" s="27"/>
      <c r="I962" s="27"/>
      <c r="J962" s="27"/>
      <c r="K962" s="27"/>
      <c r="L962" s="27"/>
      <c r="M962" s="27"/>
    </row>
    <row r="963" spans="1:13">
      <c r="A963" s="27"/>
      <c r="B963" s="27"/>
      <c r="C963" s="27"/>
      <c r="D963" s="27"/>
      <c r="E963" s="27"/>
      <c r="F963" s="27"/>
      <c r="G963" s="27"/>
      <c r="H963" s="27"/>
      <c r="I963" s="27"/>
      <c r="J963" s="27"/>
      <c r="K963" s="27"/>
      <c r="L963" s="27"/>
      <c r="M963" s="27"/>
    </row>
    <row r="964" spans="1:13">
      <c r="A964" s="27"/>
      <c r="B964" s="27"/>
      <c r="C964" s="27"/>
      <c r="D964" s="27"/>
      <c r="E964" s="27"/>
      <c r="F964" s="27"/>
      <c r="G964" s="27"/>
      <c r="H964" s="27"/>
      <c r="I964" s="27"/>
      <c r="J964" s="27"/>
      <c r="K964" s="27"/>
      <c r="L964" s="27"/>
      <c r="M964" s="27"/>
    </row>
    <row r="965" spans="1:13">
      <c r="A965" s="27"/>
      <c r="B965" s="27"/>
      <c r="C965" s="27"/>
      <c r="D965" s="27"/>
      <c r="E965" s="27"/>
      <c r="F965" s="27"/>
      <c r="G965" s="27"/>
      <c r="H965" s="27"/>
      <c r="I965" s="27"/>
      <c r="J965" s="27"/>
      <c r="K965" s="27"/>
      <c r="L965" s="27"/>
      <c r="M965" s="27"/>
    </row>
    <row r="966" spans="1:13">
      <c r="A966" s="27"/>
      <c r="B966" s="27"/>
      <c r="C966" s="27"/>
      <c r="D966" s="27"/>
      <c r="E966" s="27"/>
      <c r="F966" s="27"/>
      <c r="G966" s="27"/>
      <c r="H966" s="27"/>
      <c r="I966" s="27"/>
      <c r="J966" s="27"/>
      <c r="K966" s="27"/>
      <c r="L966" s="27"/>
      <c r="M966" s="27"/>
    </row>
    <row r="967" spans="1:13">
      <c r="A967" s="27"/>
      <c r="B967" s="27"/>
      <c r="C967" s="27"/>
      <c r="D967" s="27"/>
      <c r="E967" s="27"/>
      <c r="F967" s="27"/>
      <c r="G967" s="27"/>
      <c r="H967" s="27"/>
      <c r="I967" s="27"/>
      <c r="J967" s="27"/>
      <c r="K967" s="27"/>
      <c r="L967" s="27"/>
      <c r="M967" s="27"/>
    </row>
    <row r="968" spans="1:13">
      <c r="A968" s="27"/>
      <c r="B968" s="27"/>
      <c r="C968" s="27"/>
      <c r="D968" s="27"/>
      <c r="E968" s="27"/>
      <c r="F968" s="27"/>
      <c r="G968" s="27"/>
      <c r="H968" s="27"/>
      <c r="I968" s="27"/>
      <c r="J968" s="27"/>
      <c r="K968" s="27"/>
      <c r="L968" s="27"/>
      <c r="M968" s="27"/>
    </row>
    <row r="969" spans="1:13">
      <c r="A969" s="27"/>
      <c r="B969" s="27"/>
      <c r="C969" s="27"/>
      <c r="D969" s="27"/>
      <c r="E969" s="27"/>
      <c r="F969" s="27"/>
      <c r="G969" s="27"/>
      <c r="H969" s="27"/>
      <c r="I969" s="27"/>
      <c r="J969" s="27"/>
      <c r="K969" s="27"/>
      <c r="L969" s="27"/>
      <c r="M969" s="27"/>
    </row>
    <row r="970" spans="1:13">
      <c r="A970" s="27"/>
      <c r="B970" s="27"/>
      <c r="C970" s="27"/>
      <c r="D970" s="27"/>
      <c r="E970" s="27"/>
      <c r="F970" s="27"/>
      <c r="G970" s="27"/>
      <c r="H970" s="27"/>
      <c r="I970" s="27"/>
      <c r="J970" s="27"/>
      <c r="K970" s="27"/>
      <c r="L970" s="27"/>
      <c r="M970" s="27"/>
    </row>
    <row r="971" spans="1:13">
      <c r="A971" s="27"/>
      <c r="B971" s="27"/>
      <c r="C971" s="27"/>
      <c r="D971" s="27"/>
      <c r="E971" s="27"/>
      <c r="F971" s="27"/>
      <c r="G971" s="27"/>
      <c r="H971" s="27"/>
      <c r="I971" s="27"/>
      <c r="J971" s="27"/>
      <c r="K971" s="27"/>
      <c r="L971" s="27"/>
      <c r="M971" s="27"/>
    </row>
    <row r="972" spans="1:13">
      <c r="A972" s="27"/>
      <c r="B972" s="27"/>
      <c r="C972" s="27"/>
      <c r="D972" s="27"/>
      <c r="E972" s="27"/>
      <c r="F972" s="27"/>
      <c r="G972" s="27"/>
      <c r="H972" s="27"/>
      <c r="I972" s="27"/>
      <c r="J972" s="27"/>
      <c r="K972" s="27"/>
      <c r="L972" s="27"/>
      <c r="M972" s="27"/>
    </row>
    <row r="973" spans="1:13">
      <c r="A973" s="27"/>
      <c r="B973" s="27"/>
      <c r="C973" s="27"/>
      <c r="D973" s="27"/>
      <c r="E973" s="27"/>
      <c r="F973" s="27"/>
      <c r="G973" s="27"/>
      <c r="H973" s="27"/>
      <c r="I973" s="27"/>
      <c r="J973" s="27"/>
      <c r="K973" s="27"/>
      <c r="L973" s="27"/>
      <c r="M973" s="27"/>
    </row>
    <row r="974" spans="1:13">
      <c r="A974" s="27"/>
      <c r="B974" s="27"/>
      <c r="C974" s="27"/>
      <c r="D974" s="27"/>
      <c r="E974" s="27"/>
      <c r="F974" s="27"/>
      <c r="G974" s="27"/>
      <c r="H974" s="27"/>
      <c r="I974" s="27"/>
      <c r="J974" s="27"/>
      <c r="K974" s="27"/>
      <c r="L974" s="27"/>
      <c r="M974" s="27"/>
    </row>
    <row r="975" spans="1:13">
      <c r="A975" s="27"/>
      <c r="B975" s="27"/>
      <c r="C975" s="27"/>
      <c r="D975" s="27"/>
      <c r="E975" s="27"/>
      <c r="F975" s="27"/>
      <c r="G975" s="27"/>
      <c r="H975" s="27"/>
      <c r="I975" s="27"/>
      <c r="J975" s="27"/>
      <c r="K975" s="27"/>
      <c r="L975" s="27"/>
      <c r="M975" s="27"/>
    </row>
    <row r="976" spans="1:13">
      <c r="A976" s="27"/>
      <c r="B976" s="27"/>
      <c r="C976" s="27"/>
      <c r="D976" s="27"/>
      <c r="E976" s="27"/>
      <c r="F976" s="27"/>
      <c r="G976" s="27"/>
      <c r="H976" s="27"/>
      <c r="I976" s="27"/>
      <c r="J976" s="27"/>
      <c r="K976" s="27"/>
      <c r="L976" s="27"/>
      <c r="M976" s="27"/>
    </row>
    <row r="977" spans="1:13">
      <c r="A977" s="27"/>
      <c r="B977" s="27"/>
      <c r="C977" s="27"/>
      <c r="D977" s="27"/>
      <c r="E977" s="27"/>
      <c r="F977" s="27"/>
      <c r="G977" s="27"/>
      <c r="H977" s="27"/>
      <c r="I977" s="27"/>
      <c r="J977" s="27"/>
      <c r="K977" s="27"/>
      <c r="L977" s="27"/>
      <c r="M977" s="27"/>
    </row>
    <row r="978" spans="1:13">
      <c r="A978" s="27"/>
      <c r="B978" s="27"/>
      <c r="C978" s="27"/>
      <c r="D978" s="27"/>
      <c r="E978" s="27"/>
      <c r="F978" s="27"/>
      <c r="G978" s="27"/>
      <c r="H978" s="27"/>
      <c r="I978" s="27"/>
      <c r="J978" s="27"/>
      <c r="K978" s="27"/>
      <c r="L978" s="27"/>
      <c r="M978" s="27"/>
    </row>
    <row r="979" spans="1:13">
      <c r="A979" s="27"/>
      <c r="B979" s="27"/>
      <c r="C979" s="27"/>
      <c r="D979" s="27"/>
      <c r="E979" s="27"/>
      <c r="F979" s="27"/>
      <c r="G979" s="27"/>
      <c r="H979" s="27"/>
      <c r="I979" s="27"/>
      <c r="J979" s="27"/>
      <c r="K979" s="27"/>
      <c r="L979" s="27"/>
      <c r="M979" s="27"/>
    </row>
    <row r="980" spans="1:13">
      <c r="A980" s="27"/>
      <c r="B980" s="27"/>
      <c r="C980" s="27"/>
      <c r="D980" s="27"/>
      <c r="E980" s="27"/>
      <c r="F980" s="27"/>
      <c r="G980" s="27"/>
      <c r="H980" s="27"/>
      <c r="I980" s="27"/>
      <c r="J980" s="27"/>
      <c r="K980" s="27"/>
      <c r="L980" s="27"/>
      <c r="M980" s="27"/>
    </row>
    <row r="981" spans="1:13">
      <c r="A981" s="27"/>
      <c r="B981" s="27"/>
      <c r="C981" s="27"/>
      <c r="D981" s="27"/>
      <c r="E981" s="27"/>
      <c r="F981" s="27"/>
      <c r="G981" s="27"/>
      <c r="H981" s="27"/>
      <c r="I981" s="27"/>
      <c r="J981" s="27"/>
      <c r="K981" s="27"/>
      <c r="L981" s="27"/>
      <c r="M981" s="27"/>
    </row>
    <row r="982" spans="1:13">
      <c r="A982" s="27"/>
      <c r="B982" s="27"/>
      <c r="C982" s="27"/>
      <c r="D982" s="27"/>
      <c r="E982" s="27"/>
      <c r="F982" s="27"/>
      <c r="G982" s="27"/>
      <c r="H982" s="27"/>
      <c r="I982" s="27"/>
      <c r="J982" s="27"/>
      <c r="K982" s="27"/>
      <c r="L982" s="27"/>
      <c r="M982" s="27"/>
    </row>
    <row r="983" spans="1:13">
      <c r="A983" s="27"/>
      <c r="B983" s="27"/>
      <c r="C983" s="27"/>
      <c r="D983" s="27"/>
      <c r="E983" s="27"/>
      <c r="F983" s="27"/>
      <c r="G983" s="27"/>
      <c r="H983" s="27"/>
      <c r="I983" s="27"/>
      <c r="J983" s="27"/>
      <c r="K983" s="27"/>
      <c r="L983" s="27"/>
      <c r="M983" s="27"/>
    </row>
    <row r="984" spans="1:13">
      <c r="A984" s="27"/>
      <c r="B984" s="27"/>
      <c r="C984" s="27"/>
      <c r="D984" s="27"/>
      <c r="E984" s="27"/>
      <c r="F984" s="27"/>
      <c r="G984" s="27"/>
      <c r="H984" s="27"/>
      <c r="I984" s="27"/>
      <c r="J984" s="27"/>
      <c r="K984" s="27"/>
      <c r="L984" s="27"/>
      <c r="M984" s="27"/>
    </row>
    <row r="985" spans="1:13">
      <c r="A985" s="27"/>
      <c r="B985" s="27"/>
      <c r="C985" s="27"/>
      <c r="D985" s="27"/>
      <c r="E985" s="27"/>
      <c r="F985" s="27"/>
      <c r="G985" s="27"/>
      <c r="H985" s="27"/>
      <c r="I985" s="27"/>
      <c r="J985" s="27"/>
      <c r="K985" s="27"/>
      <c r="L985" s="27"/>
      <c r="M985" s="27"/>
    </row>
    <row r="986" spans="1:13">
      <c r="A986" s="27"/>
      <c r="B986" s="27"/>
      <c r="C986" s="27"/>
      <c r="D986" s="27"/>
      <c r="E986" s="27"/>
      <c r="F986" s="27"/>
      <c r="G986" s="27"/>
      <c r="H986" s="27"/>
      <c r="I986" s="27"/>
      <c r="J986" s="27"/>
      <c r="K986" s="27"/>
      <c r="L986" s="27"/>
      <c r="M986" s="27"/>
    </row>
    <row r="987" spans="1:13">
      <c r="A987" s="27"/>
      <c r="B987" s="27"/>
      <c r="C987" s="27"/>
      <c r="D987" s="27"/>
      <c r="E987" s="27"/>
      <c r="F987" s="27"/>
      <c r="G987" s="27"/>
      <c r="H987" s="27"/>
      <c r="I987" s="27"/>
      <c r="J987" s="27"/>
      <c r="K987" s="27"/>
      <c r="L987" s="27"/>
      <c r="M987" s="27"/>
    </row>
    <row r="988" spans="1:13">
      <c r="A988" s="27"/>
      <c r="B988" s="27"/>
      <c r="C988" s="27"/>
      <c r="D988" s="27"/>
      <c r="E988" s="27"/>
      <c r="F988" s="27"/>
      <c r="G988" s="27"/>
      <c r="H988" s="27"/>
      <c r="I988" s="27"/>
      <c r="J988" s="27"/>
      <c r="K988" s="27"/>
      <c r="L988" s="27"/>
      <c r="M988" s="27"/>
    </row>
    <row r="989" spans="1:13">
      <c r="A989" s="27"/>
      <c r="B989" s="27"/>
      <c r="C989" s="27"/>
      <c r="D989" s="27"/>
      <c r="E989" s="27"/>
      <c r="F989" s="27"/>
      <c r="G989" s="27"/>
      <c r="H989" s="27"/>
      <c r="I989" s="27"/>
      <c r="J989" s="27"/>
      <c r="K989" s="27"/>
      <c r="L989" s="27"/>
      <c r="M989" s="27"/>
    </row>
    <row r="990" spans="1:13">
      <c r="A990" s="27"/>
      <c r="B990" s="27"/>
      <c r="C990" s="27"/>
      <c r="D990" s="27"/>
      <c r="E990" s="27"/>
      <c r="F990" s="27"/>
      <c r="G990" s="27"/>
      <c r="H990" s="27"/>
      <c r="I990" s="27"/>
      <c r="J990" s="27"/>
      <c r="K990" s="27"/>
      <c r="L990" s="27"/>
      <c r="M990" s="27"/>
    </row>
    <row r="991" spans="1:13">
      <c r="A991" s="27"/>
      <c r="B991" s="27"/>
      <c r="C991" s="27"/>
      <c r="D991" s="27"/>
      <c r="E991" s="27"/>
      <c r="F991" s="27"/>
      <c r="G991" s="27"/>
      <c r="H991" s="27"/>
      <c r="I991" s="27"/>
      <c r="J991" s="27"/>
      <c r="K991" s="27"/>
      <c r="L991" s="27"/>
      <c r="M991" s="27"/>
    </row>
    <row r="992" spans="1:13">
      <c r="A992" s="27"/>
      <c r="B992" s="27"/>
      <c r="C992" s="27"/>
      <c r="D992" s="27"/>
      <c r="E992" s="27"/>
      <c r="F992" s="27"/>
      <c r="G992" s="27"/>
      <c r="H992" s="27"/>
      <c r="I992" s="27"/>
      <c r="J992" s="27"/>
      <c r="K992" s="27"/>
      <c r="L992" s="27"/>
      <c r="M992" s="27"/>
    </row>
    <row r="993" spans="1:13">
      <c r="A993" s="27"/>
      <c r="B993" s="27"/>
      <c r="C993" s="27"/>
      <c r="D993" s="27"/>
      <c r="E993" s="27"/>
      <c r="F993" s="27"/>
      <c r="G993" s="27"/>
      <c r="H993" s="27"/>
      <c r="I993" s="27"/>
      <c r="J993" s="27"/>
      <c r="K993" s="27"/>
      <c r="L993" s="27"/>
      <c r="M993" s="27"/>
    </row>
    <row r="994" spans="1:13">
      <c r="A994" s="27"/>
      <c r="B994" s="27"/>
      <c r="C994" s="27"/>
      <c r="D994" s="27"/>
      <c r="E994" s="27"/>
      <c r="F994" s="27"/>
      <c r="G994" s="27"/>
      <c r="H994" s="27"/>
      <c r="I994" s="27"/>
      <c r="J994" s="27"/>
      <c r="K994" s="27"/>
      <c r="L994" s="27"/>
      <c r="M994" s="27"/>
    </row>
    <row r="995" spans="1:13">
      <c r="A995" s="27"/>
      <c r="B995" s="27"/>
      <c r="C995" s="27"/>
      <c r="D995" s="27"/>
      <c r="E995" s="27"/>
      <c r="F995" s="27"/>
      <c r="G995" s="27"/>
      <c r="H995" s="27"/>
      <c r="I995" s="27"/>
      <c r="J995" s="27"/>
      <c r="K995" s="27"/>
      <c r="L995" s="27"/>
      <c r="M995" s="27"/>
    </row>
    <row r="996" spans="1:13">
      <c r="A996" s="27"/>
      <c r="B996" s="27"/>
      <c r="C996" s="27"/>
      <c r="D996" s="27"/>
      <c r="E996" s="27"/>
      <c r="F996" s="27"/>
      <c r="G996" s="27"/>
      <c r="H996" s="27"/>
      <c r="I996" s="27"/>
      <c r="J996" s="27"/>
      <c r="K996" s="27"/>
      <c r="L996" s="27"/>
      <c r="M996" s="27"/>
    </row>
    <row r="997" spans="1:13">
      <c r="A997" s="27"/>
      <c r="B997" s="27"/>
      <c r="C997" s="27"/>
      <c r="D997" s="27"/>
      <c r="E997" s="27"/>
      <c r="F997" s="27"/>
      <c r="G997" s="27"/>
      <c r="H997" s="27"/>
      <c r="I997" s="27"/>
      <c r="J997" s="27"/>
      <c r="K997" s="27"/>
      <c r="L997" s="27"/>
      <c r="M997" s="27"/>
    </row>
    <row r="998" spans="1:13">
      <c r="A998" s="27"/>
      <c r="B998" s="27"/>
      <c r="C998" s="27"/>
      <c r="D998" s="27"/>
      <c r="E998" s="27"/>
      <c r="F998" s="27"/>
      <c r="G998" s="27"/>
      <c r="H998" s="27"/>
      <c r="I998" s="27"/>
      <c r="J998" s="27"/>
      <c r="K998" s="27"/>
      <c r="L998" s="27"/>
      <c r="M998" s="27"/>
    </row>
    <row r="999" spans="1:13">
      <c r="A999" s="27"/>
      <c r="B999" s="27"/>
      <c r="C999" s="27"/>
      <c r="D999" s="27"/>
      <c r="E999" s="27"/>
      <c r="F999" s="27"/>
      <c r="G999" s="27"/>
      <c r="H999" s="27"/>
      <c r="I999" s="27"/>
      <c r="J999" s="27"/>
      <c r="K999" s="27"/>
      <c r="L999" s="27"/>
      <c r="M999" s="27"/>
    </row>
    <row r="1000" spans="1:13">
      <c r="A1000" s="27"/>
      <c r="B1000" s="27"/>
      <c r="C1000" s="27"/>
      <c r="D1000" s="27"/>
      <c r="E1000" s="27"/>
      <c r="F1000" s="27"/>
      <c r="G1000" s="27"/>
      <c r="H1000" s="27"/>
      <c r="I1000" s="27"/>
      <c r="J1000" s="27"/>
      <c r="K1000" s="27"/>
      <c r="L1000" s="27"/>
      <c r="M1000" s="27"/>
    </row>
    <row r="1001" spans="1:13">
      <c r="A1001" s="27"/>
      <c r="B1001" s="27"/>
      <c r="C1001" s="27"/>
      <c r="D1001" s="27"/>
      <c r="E1001" s="27"/>
      <c r="F1001" s="27"/>
      <c r="G1001" s="27"/>
      <c r="H1001" s="27"/>
      <c r="I1001" s="27"/>
      <c r="J1001" s="27"/>
      <c r="K1001" s="27"/>
      <c r="L1001" s="27"/>
      <c r="M1001" s="27"/>
    </row>
    <row r="1002" spans="1:13">
      <c r="A1002" s="27"/>
      <c r="B1002" s="27"/>
      <c r="C1002" s="27"/>
      <c r="D1002" s="27"/>
      <c r="E1002" s="27"/>
      <c r="F1002" s="27"/>
      <c r="G1002" s="27"/>
      <c r="H1002" s="27"/>
      <c r="I1002" s="27"/>
      <c r="J1002" s="27"/>
      <c r="K1002" s="27"/>
      <c r="L1002" s="27"/>
      <c r="M1002" s="27"/>
    </row>
    <row r="1003" spans="1:13">
      <c r="A1003" s="27"/>
      <c r="B1003" s="27"/>
      <c r="C1003" s="27"/>
      <c r="D1003" s="27"/>
      <c r="E1003" s="27"/>
      <c r="F1003" s="27"/>
      <c r="G1003" s="27"/>
      <c r="H1003" s="27"/>
      <c r="I1003" s="27"/>
      <c r="J1003" s="27"/>
      <c r="K1003" s="27"/>
      <c r="L1003" s="27"/>
      <c r="M1003" s="27"/>
    </row>
    <row r="1004" spans="1:13">
      <c r="A1004" s="27"/>
      <c r="B1004" s="27"/>
      <c r="C1004" s="27"/>
      <c r="D1004" s="27"/>
      <c r="E1004" s="27"/>
      <c r="F1004" s="27"/>
      <c r="G1004" s="27"/>
      <c r="H1004" s="27"/>
      <c r="I1004" s="27"/>
      <c r="J1004" s="27"/>
      <c r="K1004" s="27"/>
      <c r="L1004" s="27"/>
      <c r="M1004" s="27"/>
    </row>
    <row r="1005" spans="1:13">
      <c r="A1005" s="27"/>
      <c r="B1005" s="27"/>
      <c r="C1005" s="27"/>
      <c r="D1005" s="27"/>
      <c r="E1005" s="27"/>
      <c r="F1005" s="27"/>
      <c r="G1005" s="27"/>
      <c r="H1005" s="27"/>
      <c r="I1005" s="27"/>
      <c r="J1005" s="27"/>
      <c r="K1005" s="27"/>
      <c r="L1005" s="27"/>
      <c r="M1005" s="27"/>
    </row>
    <row r="1006" spans="1:13">
      <c r="A1006" s="27"/>
      <c r="B1006" s="27"/>
      <c r="C1006" s="27"/>
      <c r="D1006" s="27"/>
      <c r="E1006" s="27"/>
      <c r="F1006" s="27"/>
      <c r="G1006" s="27"/>
      <c r="H1006" s="27"/>
      <c r="I1006" s="27"/>
      <c r="J1006" s="27"/>
      <c r="K1006" s="27"/>
      <c r="L1006" s="27"/>
      <c r="M1006" s="27"/>
    </row>
    <row r="1007" spans="1:13">
      <c r="A1007" s="27"/>
      <c r="B1007" s="27"/>
      <c r="C1007" s="27"/>
      <c r="D1007" s="27"/>
      <c r="E1007" s="27"/>
      <c r="F1007" s="27"/>
      <c r="G1007" s="27"/>
      <c r="H1007" s="27"/>
      <c r="I1007" s="27"/>
      <c r="J1007" s="27"/>
      <c r="K1007" s="27"/>
      <c r="L1007" s="27"/>
      <c r="M1007" s="27"/>
    </row>
    <row r="1008" spans="1:13">
      <c r="A1008" s="27"/>
      <c r="B1008" s="27"/>
      <c r="C1008" s="27"/>
      <c r="D1008" s="27"/>
      <c r="E1008" s="27"/>
      <c r="F1008" s="27"/>
      <c r="G1008" s="27"/>
      <c r="H1008" s="27"/>
      <c r="I1008" s="27"/>
      <c r="J1008" s="27"/>
      <c r="K1008" s="27"/>
      <c r="L1008" s="27"/>
      <c r="M1008" s="27"/>
    </row>
    <row r="1009" spans="1:13">
      <c r="A1009" s="27"/>
      <c r="B1009" s="27"/>
      <c r="C1009" s="27"/>
      <c r="D1009" s="27"/>
      <c r="E1009" s="27"/>
      <c r="F1009" s="27"/>
      <c r="G1009" s="27"/>
      <c r="H1009" s="27"/>
      <c r="I1009" s="27"/>
      <c r="J1009" s="27"/>
      <c r="K1009" s="27"/>
      <c r="L1009" s="27"/>
      <c r="M1009" s="27"/>
    </row>
    <row r="1010" spans="1:13">
      <c r="A1010" s="27"/>
      <c r="B1010" s="27"/>
      <c r="C1010" s="27"/>
      <c r="D1010" s="27"/>
      <c r="E1010" s="27"/>
      <c r="F1010" s="27"/>
      <c r="G1010" s="27"/>
      <c r="H1010" s="27"/>
      <c r="I1010" s="27"/>
      <c r="J1010" s="27"/>
      <c r="K1010" s="27"/>
      <c r="L1010" s="27"/>
      <c r="M1010" s="27"/>
    </row>
    <row r="1011" spans="1:13">
      <c r="A1011" s="27"/>
      <c r="B1011" s="27"/>
      <c r="C1011" s="27"/>
      <c r="D1011" s="27"/>
      <c r="E1011" s="27"/>
      <c r="F1011" s="27"/>
      <c r="G1011" s="27"/>
      <c r="H1011" s="27"/>
      <c r="I1011" s="27"/>
      <c r="J1011" s="27"/>
      <c r="K1011" s="27"/>
      <c r="L1011" s="27"/>
      <c r="M1011" s="27"/>
    </row>
    <row r="1012" spans="1:13">
      <c r="A1012" s="27"/>
      <c r="B1012" s="27"/>
      <c r="C1012" s="27"/>
      <c r="D1012" s="27"/>
      <c r="E1012" s="27"/>
      <c r="F1012" s="27"/>
      <c r="G1012" s="27"/>
      <c r="H1012" s="27"/>
      <c r="I1012" s="27"/>
      <c r="J1012" s="27"/>
      <c r="K1012" s="27"/>
      <c r="L1012" s="27"/>
      <c r="M1012" s="27"/>
    </row>
    <row r="1013" spans="1:13">
      <c r="A1013" s="27"/>
      <c r="B1013" s="27"/>
      <c r="C1013" s="27"/>
      <c r="D1013" s="27"/>
      <c r="E1013" s="27"/>
      <c r="F1013" s="27"/>
      <c r="G1013" s="27"/>
      <c r="H1013" s="27"/>
      <c r="I1013" s="27"/>
      <c r="J1013" s="27"/>
      <c r="K1013" s="27"/>
      <c r="L1013" s="27"/>
      <c r="M1013" s="27"/>
    </row>
    <row r="1014" spans="1:13">
      <c r="A1014" s="27"/>
      <c r="B1014" s="27"/>
      <c r="C1014" s="27"/>
      <c r="D1014" s="27"/>
      <c r="E1014" s="27"/>
      <c r="F1014" s="27"/>
      <c r="G1014" s="27"/>
      <c r="H1014" s="27"/>
      <c r="I1014" s="27"/>
      <c r="J1014" s="27"/>
      <c r="K1014" s="27"/>
      <c r="L1014" s="27"/>
      <c r="M1014" s="27"/>
    </row>
    <row r="1015" spans="1:13">
      <c r="A1015" s="27"/>
      <c r="B1015" s="27"/>
      <c r="C1015" s="27"/>
      <c r="D1015" s="27"/>
      <c r="E1015" s="27"/>
      <c r="F1015" s="27"/>
      <c r="G1015" s="27"/>
      <c r="H1015" s="27"/>
      <c r="I1015" s="27"/>
      <c r="J1015" s="27"/>
      <c r="K1015" s="27"/>
      <c r="L1015" s="27"/>
      <c r="M1015" s="27"/>
    </row>
    <row r="1016" spans="1:13">
      <c r="A1016" s="27"/>
      <c r="B1016" s="27"/>
      <c r="C1016" s="27"/>
      <c r="D1016" s="27"/>
      <c r="E1016" s="27"/>
      <c r="F1016" s="27"/>
      <c r="G1016" s="27"/>
      <c r="H1016" s="27"/>
      <c r="I1016" s="27"/>
      <c r="J1016" s="27"/>
      <c r="K1016" s="27"/>
      <c r="L1016" s="27"/>
      <c r="M1016" s="27"/>
    </row>
    <row r="1017" spans="1:13">
      <c r="A1017" s="27"/>
      <c r="B1017" s="27"/>
      <c r="C1017" s="27"/>
      <c r="D1017" s="27"/>
      <c r="E1017" s="27"/>
      <c r="F1017" s="27"/>
      <c r="G1017" s="27"/>
      <c r="H1017" s="27"/>
      <c r="I1017" s="27"/>
      <c r="J1017" s="27"/>
      <c r="K1017" s="27"/>
      <c r="L1017" s="27"/>
      <c r="M1017" s="27"/>
    </row>
    <row r="1018" spans="1:13">
      <c r="A1018" s="27"/>
      <c r="B1018" s="27"/>
      <c r="C1018" s="27"/>
      <c r="D1018" s="27"/>
      <c r="E1018" s="27"/>
      <c r="F1018" s="27"/>
      <c r="G1018" s="27"/>
      <c r="H1018" s="27"/>
      <c r="I1018" s="27"/>
      <c r="J1018" s="27"/>
      <c r="K1018" s="27"/>
      <c r="L1018" s="27"/>
      <c r="M1018" s="27"/>
    </row>
    <row r="1019" spans="1:13">
      <c r="A1019" s="27"/>
      <c r="B1019" s="27"/>
      <c r="C1019" s="27"/>
      <c r="D1019" s="27"/>
      <c r="E1019" s="27"/>
      <c r="F1019" s="27"/>
      <c r="G1019" s="27"/>
      <c r="H1019" s="27"/>
      <c r="I1019" s="27"/>
      <c r="J1019" s="27"/>
      <c r="K1019" s="27"/>
      <c r="L1019" s="27"/>
      <c r="M1019" s="27"/>
    </row>
    <row r="1020" spans="1:13">
      <c r="A1020" s="27"/>
      <c r="B1020" s="27"/>
      <c r="C1020" s="27"/>
      <c r="D1020" s="27"/>
      <c r="E1020" s="27"/>
      <c r="F1020" s="27"/>
      <c r="G1020" s="27"/>
      <c r="H1020" s="27"/>
      <c r="I1020" s="27"/>
      <c r="J1020" s="27"/>
      <c r="K1020" s="27"/>
      <c r="L1020" s="27"/>
      <c r="M1020" s="27"/>
    </row>
    <row r="1021" spans="1:13">
      <c r="A1021" s="27"/>
      <c r="B1021" s="27"/>
      <c r="C1021" s="27"/>
      <c r="D1021" s="27"/>
      <c r="E1021" s="27"/>
      <c r="F1021" s="27"/>
      <c r="G1021" s="27"/>
      <c r="H1021" s="27"/>
      <c r="I1021" s="27"/>
      <c r="J1021" s="27"/>
      <c r="K1021" s="27"/>
      <c r="L1021" s="27"/>
      <c r="M1021" s="27"/>
    </row>
    <row r="1022" spans="1:13">
      <c r="A1022" s="27"/>
      <c r="B1022" s="27"/>
      <c r="C1022" s="27"/>
      <c r="D1022" s="27"/>
      <c r="E1022" s="27"/>
      <c r="F1022" s="27"/>
      <c r="G1022" s="27"/>
      <c r="H1022" s="27"/>
      <c r="I1022" s="27"/>
      <c r="J1022" s="27"/>
      <c r="K1022" s="27"/>
      <c r="L1022" s="27"/>
      <c r="M1022" s="27"/>
    </row>
    <row r="1023" spans="1:13">
      <c r="A1023" s="27"/>
      <c r="B1023" s="27"/>
      <c r="C1023" s="27"/>
      <c r="D1023" s="27"/>
      <c r="E1023" s="27"/>
      <c r="F1023" s="27"/>
      <c r="G1023" s="27"/>
      <c r="H1023" s="27"/>
      <c r="I1023" s="27"/>
      <c r="J1023" s="27"/>
      <c r="K1023" s="27"/>
      <c r="L1023" s="27"/>
      <c r="M1023" s="27"/>
    </row>
    <row r="1024" spans="1:13">
      <c r="A1024" s="27"/>
      <c r="B1024" s="27"/>
      <c r="C1024" s="27"/>
      <c r="D1024" s="27"/>
      <c r="E1024" s="27"/>
      <c r="F1024" s="27"/>
      <c r="G1024" s="27"/>
      <c r="H1024" s="27"/>
      <c r="I1024" s="27"/>
      <c r="J1024" s="27"/>
      <c r="K1024" s="27"/>
      <c r="L1024" s="27"/>
      <c r="M1024" s="27"/>
    </row>
    <row r="1025" spans="1:13">
      <c r="A1025" s="27"/>
      <c r="B1025" s="27"/>
      <c r="C1025" s="27"/>
      <c r="D1025" s="27"/>
      <c r="E1025" s="27"/>
      <c r="F1025" s="27"/>
      <c r="G1025" s="27"/>
      <c r="H1025" s="27"/>
      <c r="I1025" s="27"/>
      <c r="J1025" s="27"/>
      <c r="K1025" s="27"/>
      <c r="L1025" s="27"/>
      <c r="M1025" s="27"/>
    </row>
    <row r="1026" spans="1:13">
      <c r="A1026" s="27"/>
      <c r="B1026" s="27"/>
      <c r="C1026" s="27"/>
      <c r="D1026" s="27"/>
      <c r="E1026" s="27"/>
      <c r="F1026" s="27"/>
      <c r="G1026" s="27"/>
      <c r="H1026" s="27"/>
      <c r="I1026" s="27"/>
      <c r="J1026" s="27"/>
      <c r="K1026" s="27"/>
      <c r="L1026" s="27"/>
      <c r="M1026" s="27"/>
    </row>
    <row r="1027" spans="1:13">
      <c r="A1027" s="27"/>
      <c r="B1027" s="27"/>
      <c r="C1027" s="27"/>
      <c r="D1027" s="27"/>
      <c r="E1027" s="27"/>
      <c r="F1027" s="27"/>
      <c r="G1027" s="27"/>
      <c r="H1027" s="27"/>
      <c r="I1027" s="27"/>
      <c r="J1027" s="27"/>
      <c r="K1027" s="27"/>
      <c r="L1027" s="27"/>
      <c r="M1027" s="27"/>
    </row>
    <row r="1028" spans="1:13">
      <c r="A1028" s="27"/>
      <c r="B1028" s="27"/>
      <c r="C1028" s="27"/>
      <c r="D1028" s="27"/>
      <c r="E1028" s="27"/>
      <c r="F1028" s="27"/>
      <c r="G1028" s="27"/>
      <c r="H1028" s="27"/>
      <c r="I1028" s="27"/>
      <c r="J1028" s="27"/>
      <c r="K1028" s="27"/>
      <c r="L1028" s="27"/>
      <c r="M1028" s="27"/>
    </row>
    <row r="1029" spans="1:13">
      <c r="A1029" s="27"/>
      <c r="B1029" s="27"/>
      <c r="C1029" s="27"/>
      <c r="D1029" s="27"/>
      <c r="E1029" s="27"/>
      <c r="F1029" s="27"/>
      <c r="G1029" s="27"/>
      <c r="H1029" s="27"/>
      <c r="I1029" s="27"/>
      <c r="J1029" s="27"/>
      <c r="K1029" s="27"/>
      <c r="L1029" s="27"/>
      <c r="M1029" s="27"/>
    </row>
    <row r="1030" spans="1:13">
      <c r="A1030" s="27"/>
      <c r="B1030" s="27"/>
      <c r="C1030" s="27"/>
      <c r="D1030" s="27"/>
      <c r="E1030" s="27"/>
      <c r="F1030" s="27"/>
      <c r="G1030" s="27"/>
      <c r="H1030" s="27"/>
      <c r="I1030" s="27"/>
      <c r="J1030" s="27"/>
      <c r="K1030" s="27"/>
      <c r="L1030" s="27"/>
      <c r="M1030" s="27"/>
    </row>
    <row r="1031" spans="1:13">
      <c r="A1031" s="27"/>
      <c r="B1031" s="27"/>
      <c r="C1031" s="27"/>
      <c r="D1031" s="27"/>
      <c r="E1031" s="27"/>
      <c r="F1031" s="27"/>
      <c r="G1031" s="27"/>
      <c r="H1031" s="27"/>
      <c r="I1031" s="27"/>
      <c r="J1031" s="27"/>
      <c r="K1031" s="27"/>
      <c r="L1031" s="27"/>
      <c r="M1031" s="27"/>
    </row>
    <row r="1032" spans="1:13">
      <c r="A1032" s="27"/>
      <c r="B1032" s="27"/>
      <c r="C1032" s="27"/>
      <c r="D1032" s="27"/>
      <c r="E1032" s="27"/>
      <c r="F1032" s="27"/>
      <c r="G1032" s="27"/>
      <c r="H1032" s="27"/>
      <c r="I1032" s="27"/>
      <c r="J1032" s="27"/>
      <c r="K1032" s="27"/>
      <c r="L1032" s="27"/>
      <c r="M1032" s="27"/>
    </row>
    <row r="1033" spans="1:13">
      <c r="A1033" s="27"/>
      <c r="B1033" s="27"/>
      <c r="C1033" s="27"/>
      <c r="D1033" s="27"/>
      <c r="E1033" s="27"/>
      <c r="F1033" s="27"/>
      <c r="G1033" s="27"/>
      <c r="H1033" s="27"/>
      <c r="I1033" s="27"/>
      <c r="J1033" s="27"/>
      <c r="K1033" s="27"/>
      <c r="L1033" s="27"/>
      <c r="M1033" s="27"/>
    </row>
    <row r="1034" spans="1:13">
      <c r="A1034" s="27"/>
      <c r="B1034" s="27"/>
      <c r="C1034" s="27"/>
      <c r="D1034" s="27"/>
      <c r="E1034" s="27"/>
      <c r="F1034" s="27"/>
      <c r="G1034" s="27"/>
      <c r="H1034" s="27"/>
      <c r="I1034" s="27"/>
      <c r="J1034" s="27"/>
      <c r="K1034" s="27"/>
      <c r="L1034" s="27"/>
      <c r="M1034" s="27"/>
    </row>
    <row r="1035" spans="1:13">
      <c r="A1035" s="27"/>
      <c r="B1035" s="27"/>
      <c r="C1035" s="27"/>
      <c r="D1035" s="27"/>
      <c r="E1035" s="27"/>
      <c r="F1035" s="27"/>
      <c r="G1035" s="27"/>
      <c r="H1035" s="27"/>
      <c r="I1035" s="27"/>
      <c r="J1035" s="27"/>
      <c r="K1035" s="27"/>
      <c r="L1035" s="27"/>
      <c r="M1035" s="27"/>
    </row>
    <row r="1036" spans="1:13">
      <c r="A1036" s="27"/>
      <c r="B1036" s="27"/>
      <c r="C1036" s="27"/>
      <c r="D1036" s="27"/>
      <c r="E1036" s="27"/>
      <c r="F1036" s="27"/>
      <c r="G1036" s="27"/>
      <c r="H1036" s="27"/>
      <c r="I1036" s="27"/>
      <c r="J1036" s="27"/>
      <c r="K1036" s="27"/>
      <c r="L1036" s="27"/>
      <c r="M1036" s="27"/>
    </row>
    <row r="1037" spans="1:13">
      <c r="A1037" s="27"/>
      <c r="B1037" s="27"/>
      <c r="C1037" s="27"/>
      <c r="D1037" s="27"/>
      <c r="E1037" s="27"/>
      <c r="F1037" s="27"/>
      <c r="G1037" s="27"/>
      <c r="H1037" s="27"/>
      <c r="I1037" s="27"/>
      <c r="J1037" s="27"/>
      <c r="K1037" s="27"/>
      <c r="L1037" s="27"/>
      <c r="M1037" s="27"/>
    </row>
    <row r="1038" spans="1:13">
      <c r="A1038" s="27"/>
      <c r="B1038" s="27"/>
      <c r="C1038" s="27"/>
      <c r="D1038" s="27"/>
      <c r="E1038" s="27"/>
      <c r="F1038" s="27"/>
      <c r="G1038" s="27"/>
      <c r="H1038" s="27"/>
      <c r="I1038" s="27"/>
      <c r="J1038" s="27"/>
      <c r="K1038" s="27"/>
      <c r="L1038" s="27"/>
      <c r="M1038" s="27"/>
    </row>
    <row r="1039" spans="1:13">
      <c r="A1039" s="27"/>
      <c r="B1039" s="27"/>
      <c r="C1039" s="27"/>
      <c r="D1039" s="27"/>
      <c r="E1039" s="27"/>
      <c r="F1039" s="27"/>
      <c r="G1039" s="27"/>
      <c r="H1039" s="27"/>
      <c r="I1039" s="27"/>
      <c r="J1039" s="27"/>
      <c r="K1039" s="27"/>
      <c r="L1039" s="27"/>
      <c r="M1039" s="27"/>
    </row>
    <row r="1040" spans="1:13">
      <c r="A1040" s="27"/>
      <c r="B1040" s="27"/>
      <c r="C1040" s="27"/>
      <c r="D1040" s="27"/>
      <c r="E1040" s="27"/>
      <c r="F1040" s="27"/>
      <c r="G1040" s="27"/>
      <c r="H1040" s="27"/>
      <c r="I1040" s="27"/>
      <c r="J1040" s="27"/>
      <c r="K1040" s="27"/>
      <c r="L1040" s="27"/>
      <c r="M1040" s="27"/>
    </row>
    <row r="1041" spans="1:13">
      <c r="A1041" s="27"/>
      <c r="B1041" s="27"/>
      <c r="C1041" s="27"/>
      <c r="D1041" s="27"/>
      <c r="E1041" s="27"/>
      <c r="F1041" s="27"/>
      <c r="G1041" s="27"/>
      <c r="H1041" s="27"/>
      <c r="I1041" s="27"/>
      <c r="J1041" s="27"/>
      <c r="K1041" s="27"/>
      <c r="L1041" s="27"/>
      <c r="M1041" s="27"/>
    </row>
    <row r="1042" spans="1:13">
      <c r="A1042" s="27"/>
      <c r="B1042" s="27"/>
      <c r="C1042" s="27"/>
      <c r="D1042" s="27"/>
      <c r="E1042" s="27"/>
      <c r="F1042" s="27"/>
      <c r="G1042" s="27"/>
      <c r="H1042" s="27"/>
      <c r="I1042" s="27"/>
      <c r="J1042" s="27"/>
      <c r="K1042" s="27"/>
      <c r="L1042" s="27"/>
      <c r="M1042" s="27"/>
    </row>
    <row r="1043" spans="1:13">
      <c r="A1043" s="27"/>
      <c r="B1043" s="27"/>
      <c r="C1043" s="27"/>
      <c r="D1043" s="27"/>
      <c r="E1043" s="27"/>
      <c r="F1043" s="27"/>
      <c r="G1043" s="27"/>
      <c r="H1043" s="27"/>
      <c r="I1043" s="27"/>
      <c r="J1043" s="27"/>
      <c r="K1043" s="27"/>
      <c r="L1043" s="27"/>
      <c r="M1043" s="27"/>
    </row>
    <row r="1044" spans="1:13">
      <c r="A1044" s="27"/>
      <c r="B1044" s="27"/>
      <c r="C1044" s="27"/>
      <c r="D1044" s="27"/>
      <c r="E1044" s="27"/>
      <c r="F1044" s="27"/>
      <c r="G1044" s="27"/>
      <c r="H1044" s="27"/>
      <c r="I1044" s="27"/>
      <c r="J1044" s="27"/>
      <c r="K1044" s="27"/>
      <c r="L1044" s="27"/>
      <c r="M1044" s="27"/>
    </row>
    <row r="1045" spans="1:13">
      <c r="A1045" s="27"/>
      <c r="B1045" s="27"/>
      <c r="C1045" s="27"/>
      <c r="D1045" s="27"/>
      <c r="E1045" s="27"/>
      <c r="F1045" s="27"/>
      <c r="G1045" s="27"/>
      <c r="H1045" s="27"/>
      <c r="I1045" s="27"/>
      <c r="J1045" s="27"/>
      <c r="K1045" s="27"/>
      <c r="L1045" s="27"/>
      <c r="M1045" s="27"/>
    </row>
    <row r="1046" spans="1:13">
      <c r="A1046" s="27"/>
      <c r="B1046" s="27"/>
      <c r="C1046" s="27"/>
      <c r="D1046" s="27"/>
      <c r="E1046" s="27"/>
      <c r="F1046" s="27"/>
      <c r="G1046" s="27"/>
      <c r="H1046" s="27"/>
      <c r="I1046" s="27"/>
      <c r="J1046" s="27"/>
      <c r="K1046" s="27"/>
      <c r="L1046" s="27"/>
      <c r="M1046" s="27"/>
    </row>
    <row r="1047" spans="1:13">
      <c r="A1047" s="27"/>
      <c r="B1047" s="27"/>
      <c r="C1047" s="27"/>
      <c r="D1047" s="27"/>
      <c r="E1047" s="27"/>
      <c r="F1047" s="27"/>
      <c r="G1047" s="27"/>
      <c r="H1047" s="27"/>
      <c r="I1047" s="27"/>
      <c r="J1047" s="27"/>
      <c r="K1047" s="27"/>
      <c r="L1047" s="27"/>
      <c r="M1047" s="27"/>
    </row>
    <row r="1048" spans="1:13">
      <c r="A1048" s="27"/>
      <c r="B1048" s="27"/>
      <c r="C1048" s="27"/>
      <c r="D1048" s="27"/>
      <c r="E1048" s="27"/>
      <c r="F1048" s="27"/>
      <c r="G1048" s="27"/>
      <c r="H1048" s="27"/>
      <c r="I1048" s="27"/>
      <c r="J1048" s="27"/>
      <c r="K1048" s="27"/>
      <c r="L1048" s="27"/>
      <c r="M1048" s="27"/>
    </row>
    <row r="1049" spans="1:13">
      <c r="A1049" s="27"/>
      <c r="B1049" s="27"/>
      <c r="C1049" s="27"/>
      <c r="D1049" s="27"/>
      <c r="E1049" s="27"/>
      <c r="F1049" s="27"/>
      <c r="G1049" s="27"/>
      <c r="H1049" s="27"/>
      <c r="I1049" s="27"/>
      <c r="J1049" s="27"/>
      <c r="K1049" s="27"/>
      <c r="L1049" s="27"/>
      <c r="M1049" s="27"/>
    </row>
    <row r="1050" spans="1:13">
      <c r="A1050" s="27"/>
      <c r="B1050" s="27"/>
      <c r="C1050" s="27"/>
      <c r="D1050" s="27"/>
      <c r="E1050" s="27"/>
      <c r="F1050" s="27"/>
      <c r="G1050" s="27"/>
      <c r="H1050" s="27"/>
      <c r="I1050" s="27"/>
      <c r="J1050" s="27"/>
      <c r="K1050" s="27"/>
      <c r="L1050" s="27"/>
      <c r="M1050" s="27"/>
    </row>
    <row r="1051" spans="1:13">
      <c r="A1051" s="27"/>
      <c r="B1051" s="27"/>
      <c r="C1051" s="27"/>
      <c r="D1051" s="27"/>
      <c r="E1051" s="27"/>
      <c r="F1051" s="27"/>
      <c r="G1051" s="27"/>
      <c r="H1051" s="27"/>
      <c r="I1051" s="27"/>
      <c r="J1051" s="27"/>
      <c r="K1051" s="27"/>
      <c r="L1051" s="27"/>
      <c r="M1051" s="27"/>
    </row>
    <row r="1052" spans="1:13">
      <c r="A1052" s="27"/>
      <c r="B1052" s="27"/>
      <c r="C1052" s="27"/>
      <c r="D1052" s="27"/>
      <c r="E1052" s="27"/>
      <c r="F1052" s="27"/>
      <c r="G1052" s="27"/>
      <c r="H1052" s="27"/>
      <c r="I1052" s="27"/>
      <c r="J1052" s="27"/>
      <c r="K1052" s="27"/>
      <c r="L1052" s="27"/>
      <c r="M1052" s="27"/>
    </row>
    <row r="1053" spans="1:13">
      <c r="A1053" s="27"/>
      <c r="B1053" s="27"/>
      <c r="C1053" s="27"/>
      <c r="D1053" s="27"/>
      <c r="E1053" s="27"/>
      <c r="F1053" s="27"/>
      <c r="G1053" s="27"/>
      <c r="H1053" s="27"/>
      <c r="I1053" s="27"/>
      <c r="J1053" s="27"/>
      <c r="K1053" s="27"/>
      <c r="L1053" s="27"/>
      <c r="M1053" s="27"/>
    </row>
    <row r="1054" spans="1:13">
      <c r="A1054" s="27"/>
      <c r="B1054" s="27"/>
      <c r="C1054" s="27"/>
      <c r="D1054" s="27"/>
      <c r="E1054" s="27"/>
      <c r="F1054" s="27"/>
      <c r="G1054" s="27"/>
      <c r="H1054" s="27"/>
      <c r="I1054" s="27"/>
      <c r="J1054" s="27"/>
      <c r="K1054" s="27"/>
      <c r="L1054" s="27"/>
      <c r="M1054" s="27"/>
    </row>
    <row r="1055" spans="1:13">
      <c r="A1055" s="27"/>
      <c r="B1055" s="27"/>
      <c r="C1055" s="27"/>
      <c r="D1055" s="27"/>
      <c r="E1055" s="27"/>
      <c r="F1055" s="27"/>
      <c r="G1055" s="27"/>
      <c r="H1055" s="27"/>
      <c r="I1055" s="27"/>
      <c r="J1055" s="27"/>
      <c r="K1055" s="27"/>
      <c r="L1055" s="27"/>
      <c r="M1055" s="27"/>
    </row>
    <row r="1056" spans="1:13">
      <c r="A1056" s="27"/>
      <c r="B1056" s="27"/>
      <c r="C1056" s="27"/>
      <c r="D1056" s="27"/>
      <c r="E1056" s="27"/>
      <c r="F1056" s="27"/>
      <c r="G1056" s="27"/>
      <c r="H1056" s="27"/>
      <c r="I1056" s="27"/>
      <c r="J1056" s="27"/>
      <c r="K1056" s="27"/>
      <c r="L1056" s="27"/>
      <c r="M1056" s="27"/>
    </row>
    <row r="1057" spans="1:13">
      <c r="A1057" s="27"/>
      <c r="B1057" s="27"/>
      <c r="C1057" s="27"/>
      <c r="D1057" s="27"/>
      <c r="E1057" s="27"/>
      <c r="F1057" s="27"/>
      <c r="G1057" s="27"/>
      <c r="H1057" s="27"/>
      <c r="I1057" s="27"/>
      <c r="J1057" s="27"/>
      <c r="K1057" s="27"/>
      <c r="L1057" s="27"/>
      <c r="M1057" s="27"/>
    </row>
    <row r="1058" spans="1:13">
      <c r="A1058" s="27"/>
      <c r="B1058" s="27"/>
      <c r="C1058" s="27"/>
      <c r="D1058" s="27"/>
      <c r="E1058" s="27"/>
      <c r="F1058" s="27"/>
      <c r="G1058" s="27"/>
      <c r="H1058" s="27"/>
      <c r="I1058" s="27"/>
      <c r="J1058" s="27"/>
      <c r="K1058" s="27"/>
      <c r="L1058" s="27"/>
      <c r="M1058" s="27"/>
    </row>
    <row r="1059" spans="1:13">
      <c r="A1059" s="27"/>
      <c r="B1059" s="27"/>
      <c r="C1059" s="27"/>
      <c r="D1059" s="27"/>
      <c r="E1059" s="27"/>
      <c r="F1059" s="27"/>
      <c r="G1059" s="27"/>
      <c r="H1059" s="27"/>
      <c r="I1059" s="27"/>
      <c r="J1059" s="27"/>
      <c r="K1059" s="27"/>
      <c r="L1059" s="27"/>
      <c r="M1059" s="27"/>
    </row>
    <row r="1060" spans="1:13">
      <c r="A1060" s="27"/>
      <c r="B1060" s="27"/>
      <c r="C1060" s="27"/>
      <c r="D1060" s="27"/>
      <c r="E1060" s="27"/>
      <c r="F1060" s="27"/>
      <c r="G1060" s="27"/>
      <c r="H1060" s="27"/>
      <c r="I1060" s="27"/>
      <c r="J1060" s="27"/>
      <c r="K1060" s="27"/>
      <c r="L1060" s="27"/>
      <c r="M1060" s="27"/>
    </row>
    <row r="1061" spans="1:13">
      <c r="A1061" s="27"/>
      <c r="B1061" s="27"/>
      <c r="C1061" s="27"/>
      <c r="D1061" s="27"/>
      <c r="E1061" s="27"/>
      <c r="F1061" s="27"/>
      <c r="G1061" s="27"/>
      <c r="H1061" s="27"/>
      <c r="I1061" s="27"/>
      <c r="J1061" s="27"/>
      <c r="K1061" s="27"/>
      <c r="L1061" s="27"/>
      <c r="M1061" s="27"/>
    </row>
    <row r="1062" spans="1:13">
      <c r="A1062" s="27"/>
      <c r="B1062" s="27"/>
      <c r="C1062" s="27"/>
      <c r="D1062" s="27"/>
      <c r="E1062" s="27"/>
      <c r="F1062" s="27"/>
      <c r="G1062" s="27"/>
      <c r="H1062" s="27"/>
      <c r="I1062" s="27"/>
      <c r="J1062" s="27"/>
      <c r="K1062" s="27"/>
      <c r="L1062" s="27"/>
      <c r="M1062" s="27"/>
    </row>
    <row r="1063" spans="1:13">
      <c r="A1063" s="27"/>
      <c r="B1063" s="27"/>
      <c r="C1063" s="27"/>
      <c r="D1063" s="27"/>
      <c r="E1063" s="27"/>
      <c r="F1063" s="27"/>
      <c r="G1063" s="27"/>
      <c r="H1063" s="27"/>
      <c r="I1063" s="27"/>
      <c r="J1063" s="27"/>
      <c r="K1063" s="27"/>
      <c r="L1063" s="27"/>
      <c r="M1063" s="27"/>
    </row>
    <row r="1064" spans="1:13">
      <c r="A1064" s="27"/>
      <c r="B1064" s="27"/>
      <c r="C1064" s="27"/>
      <c r="D1064" s="27"/>
      <c r="E1064" s="27"/>
      <c r="F1064" s="27"/>
      <c r="G1064" s="27"/>
      <c r="H1064" s="27"/>
      <c r="I1064" s="27"/>
      <c r="J1064" s="27"/>
      <c r="K1064" s="27"/>
      <c r="L1064" s="27"/>
      <c r="M1064" s="27"/>
    </row>
    <row r="1065" spans="1:13">
      <c r="A1065" s="27"/>
      <c r="B1065" s="27"/>
      <c r="C1065" s="27"/>
      <c r="D1065" s="27"/>
      <c r="E1065" s="27"/>
      <c r="F1065" s="27"/>
      <c r="G1065" s="27"/>
      <c r="H1065" s="27"/>
      <c r="I1065" s="27"/>
      <c r="J1065" s="27"/>
      <c r="K1065" s="27"/>
      <c r="L1065" s="27"/>
      <c r="M1065" s="27"/>
    </row>
    <row r="1066" spans="1:13">
      <c r="A1066" s="27"/>
      <c r="B1066" s="27"/>
      <c r="C1066" s="27"/>
      <c r="D1066" s="27"/>
      <c r="E1066" s="27"/>
      <c r="F1066" s="27"/>
      <c r="G1066" s="27"/>
      <c r="H1066" s="27"/>
      <c r="I1066" s="27"/>
      <c r="J1066" s="27"/>
      <c r="K1066" s="27"/>
      <c r="L1066" s="27"/>
      <c r="M1066" s="27"/>
    </row>
    <row r="1067" spans="1:13">
      <c r="A1067" s="27"/>
      <c r="B1067" s="27"/>
      <c r="C1067" s="27"/>
      <c r="D1067" s="27"/>
      <c r="E1067" s="27"/>
      <c r="F1067" s="27"/>
      <c r="G1067" s="27"/>
      <c r="H1067" s="27"/>
      <c r="I1067" s="27"/>
      <c r="J1067" s="27"/>
      <c r="K1067" s="27"/>
      <c r="L1067" s="27"/>
      <c r="M1067" s="27"/>
    </row>
    <row r="1068" spans="1:13">
      <c r="A1068" s="27"/>
      <c r="B1068" s="27"/>
      <c r="C1068" s="27"/>
      <c r="D1068" s="27"/>
      <c r="E1068" s="27"/>
      <c r="F1068" s="27"/>
      <c r="G1068" s="27"/>
      <c r="H1068" s="27"/>
      <c r="I1068" s="27"/>
      <c r="J1068" s="27"/>
      <c r="K1068" s="27"/>
      <c r="L1068" s="27"/>
      <c r="M1068" s="27"/>
    </row>
    <row r="1069" spans="1:13">
      <c r="A1069" s="27"/>
      <c r="B1069" s="27"/>
      <c r="C1069" s="27"/>
      <c r="D1069" s="27"/>
      <c r="E1069" s="27"/>
      <c r="F1069" s="27"/>
      <c r="G1069" s="27"/>
      <c r="H1069" s="27"/>
      <c r="I1069" s="27"/>
      <c r="J1069" s="27"/>
      <c r="K1069" s="27"/>
      <c r="L1069" s="27"/>
      <c r="M1069" s="27"/>
    </row>
    <row r="1070" spans="1:13">
      <c r="A1070" s="27"/>
      <c r="B1070" s="27"/>
      <c r="C1070" s="27"/>
      <c r="D1070" s="27"/>
      <c r="E1070" s="27"/>
      <c r="F1070" s="27"/>
      <c r="G1070" s="27"/>
      <c r="H1070" s="27"/>
      <c r="I1070" s="27"/>
      <c r="J1070" s="27"/>
      <c r="K1070" s="27"/>
      <c r="L1070" s="27"/>
      <c r="M1070" s="27"/>
    </row>
    <row r="1071" spans="1:13">
      <c r="A1071" s="27"/>
      <c r="B1071" s="27"/>
      <c r="C1071" s="27"/>
      <c r="D1071" s="27"/>
      <c r="E1071" s="27"/>
      <c r="F1071" s="27"/>
      <c r="G1071" s="27"/>
      <c r="H1071" s="27"/>
      <c r="I1071" s="27"/>
      <c r="J1071" s="27"/>
      <c r="K1071" s="27"/>
      <c r="L1071" s="27"/>
      <c r="M1071" s="27"/>
    </row>
    <row r="1072" spans="1:13">
      <c r="A1072" s="27"/>
      <c r="B1072" s="27"/>
      <c r="C1072" s="27"/>
      <c r="D1072" s="27"/>
      <c r="E1072" s="27"/>
      <c r="F1072" s="27"/>
      <c r="G1072" s="27"/>
      <c r="H1072" s="27"/>
      <c r="I1072" s="27"/>
      <c r="J1072" s="27"/>
      <c r="K1072" s="27"/>
      <c r="L1072" s="27"/>
      <c r="M1072" s="27"/>
    </row>
    <row r="1073" spans="1:13">
      <c r="A1073" s="27"/>
      <c r="B1073" s="27"/>
      <c r="C1073" s="27"/>
      <c r="D1073" s="27"/>
      <c r="E1073" s="27"/>
      <c r="F1073" s="27"/>
      <c r="G1073" s="27"/>
      <c r="H1073" s="27"/>
      <c r="I1073" s="27"/>
      <c r="J1073" s="27"/>
      <c r="K1073" s="27"/>
      <c r="L1073" s="27"/>
      <c r="M1073" s="27"/>
    </row>
    <row r="1074" spans="1:13">
      <c r="A1074" s="27"/>
      <c r="B1074" s="27"/>
      <c r="C1074" s="27"/>
      <c r="D1074" s="27"/>
      <c r="E1074" s="27"/>
      <c r="F1074" s="27"/>
      <c r="G1074" s="27"/>
      <c r="H1074" s="27"/>
      <c r="I1074" s="27"/>
      <c r="J1074" s="27"/>
      <c r="K1074" s="27"/>
      <c r="L1074" s="27"/>
      <c r="M1074" s="27"/>
    </row>
    <row r="1075" spans="1:13">
      <c r="A1075" s="27"/>
      <c r="B1075" s="27"/>
      <c r="C1075" s="27"/>
      <c r="D1075" s="27"/>
      <c r="E1075" s="27"/>
      <c r="F1075" s="27"/>
      <c r="G1075" s="27"/>
      <c r="H1075" s="27"/>
      <c r="I1075" s="27"/>
      <c r="J1075" s="27"/>
      <c r="K1075" s="27"/>
      <c r="L1075" s="27"/>
      <c r="M1075" s="27"/>
    </row>
    <row r="1076" spans="1:13">
      <c r="A1076" s="27"/>
      <c r="B1076" s="27"/>
      <c r="C1076" s="27"/>
      <c r="D1076" s="27"/>
      <c r="E1076" s="27"/>
      <c r="F1076" s="27"/>
      <c r="G1076" s="27"/>
      <c r="H1076" s="27"/>
      <c r="I1076" s="27"/>
      <c r="J1076" s="27"/>
      <c r="K1076" s="27"/>
      <c r="L1076" s="27"/>
      <c r="M1076" s="27"/>
    </row>
    <row r="1077" spans="1:13">
      <c r="A1077" s="27"/>
      <c r="B1077" s="27"/>
      <c r="C1077" s="27"/>
      <c r="D1077" s="27"/>
      <c r="E1077" s="27"/>
      <c r="F1077" s="27"/>
      <c r="G1077" s="27"/>
      <c r="H1077" s="27"/>
      <c r="I1077" s="27"/>
      <c r="J1077" s="27"/>
      <c r="K1077" s="27"/>
      <c r="L1077" s="27"/>
      <c r="M1077" s="27"/>
    </row>
    <row r="1078" spans="1:13">
      <c r="A1078" s="27"/>
      <c r="B1078" s="27"/>
      <c r="C1078" s="27"/>
      <c r="D1078" s="27"/>
      <c r="E1078" s="27"/>
      <c r="F1078" s="27"/>
      <c r="G1078" s="27"/>
      <c r="H1078" s="27"/>
      <c r="I1078" s="27"/>
      <c r="J1078" s="27"/>
      <c r="K1078" s="27"/>
      <c r="L1078" s="27"/>
      <c r="M1078" s="27"/>
    </row>
    <row r="1079" spans="1:13">
      <c r="A1079" s="27"/>
      <c r="B1079" s="27"/>
      <c r="C1079" s="27"/>
      <c r="D1079" s="27"/>
      <c r="E1079" s="27"/>
      <c r="F1079" s="27"/>
      <c r="G1079" s="27"/>
      <c r="H1079" s="27"/>
      <c r="I1079" s="27"/>
      <c r="J1079" s="27"/>
      <c r="K1079" s="27"/>
      <c r="L1079" s="27"/>
      <c r="M1079" s="27"/>
    </row>
    <row r="1080" spans="1:13">
      <c r="A1080" s="27"/>
      <c r="B1080" s="27"/>
      <c r="C1080" s="27"/>
      <c r="D1080" s="27"/>
      <c r="E1080" s="27"/>
      <c r="F1080" s="27"/>
      <c r="G1080" s="27"/>
      <c r="H1080" s="27"/>
      <c r="I1080" s="27"/>
      <c r="J1080" s="27"/>
      <c r="K1080" s="27"/>
      <c r="L1080" s="27"/>
      <c r="M1080" s="27"/>
    </row>
    <row r="1081" spans="1:13">
      <c r="A1081" s="27"/>
      <c r="B1081" s="27"/>
      <c r="C1081" s="27"/>
      <c r="D1081" s="27"/>
      <c r="E1081" s="27"/>
      <c r="F1081" s="27"/>
      <c r="G1081" s="27"/>
      <c r="H1081" s="27"/>
      <c r="I1081" s="27"/>
      <c r="J1081" s="27"/>
      <c r="K1081" s="27"/>
      <c r="L1081" s="27"/>
      <c r="M1081" s="27"/>
    </row>
    <row r="1082" spans="1:13">
      <c r="A1082" s="27"/>
      <c r="B1082" s="27"/>
      <c r="C1082" s="27"/>
      <c r="D1082" s="27"/>
      <c r="E1082" s="27"/>
      <c r="F1082" s="27"/>
      <c r="G1082" s="27"/>
      <c r="H1082" s="27"/>
      <c r="I1082" s="27"/>
      <c r="J1082" s="27"/>
      <c r="K1082" s="27"/>
      <c r="L1082" s="27"/>
      <c r="M1082" s="27"/>
    </row>
    <row r="1083" spans="1:13">
      <c r="A1083" s="27"/>
      <c r="B1083" s="27"/>
      <c r="C1083" s="27"/>
      <c r="D1083" s="27"/>
      <c r="E1083" s="27"/>
      <c r="F1083" s="27"/>
      <c r="G1083" s="27"/>
      <c r="H1083" s="27"/>
      <c r="I1083" s="27"/>
      <c r="J1083" s="27"/>
      <c r="K1083" s="27"/>
      <c r="L1083" s="27"/>
      <c r="M1083" s="27"/>
    </row>
    <row r="1084" spans="1:13">
      <c r="A1084" s="27"/>
      <c r="B1084" s="27"/>
      <c r="C1084" s="27"/>
      <c r="D1084" s="27"/>
      <c r="E1084" s="27"/>
      <c r="F1084" s="27"/>
      <c r="G1084" s="27"/>
      <c r="H1084" s="27"/>
      <c r="I1084" s="27"/>
      <c r="J1084" s="27"/>
      <c r="K1084" s="27"/>
      <c r="L1084" s="27"/>
      <c r="M1084" s="27"/>
    </row>
    <row r="1085" spans="1:13">
      <c r="A1085" s="27"/>
      <c r="B1085" s="27"/>
      <c r="C1085" s="27"/>
      <c r="D1085" s="27"/>
      <c r="E1085" s="27"/>
      <c r="F1085" s="27"/>
      <c r="G1085" s="27"/>
      <c r="H1085" s="27"/>
      <c r="I1085" s="27"/>
      <c r="J1085" s="27"/>
      <c r="K1085" s="27"/>
      <c r="L1085" s="27"/>
      <c r="M1085" s="27"/>
    </row>
    <row r="1086" spans="1:13">
      <c r="A1086" s="27"/>
      <c r="B1086" s="27"/>
      <c r="C1086" s="27"/>
      <c r="D1086" s="27"/>
      <c r="E1086" s="27"/>
      <c r="F1086" s="27"/>
      <c r="G1086" s="27"/>
      <c r="H1086" s="27"/>
      <c r="I1086" s="27"/>
      <c r="J1086" s="27"/>
      <c r="K1086" s="27"/>
      <c r="L1086" s="27"/>
      <c r="M1086" s="27"/>
    </row>
    <row r="1087" spans="1:13">
      <c r="A1087" s="27"/>
      <c r="B1087" s="27"/>
      <c r="C1087" s="27"/>
      <c r="D1087" s="27"/>
      <c r="E1087" s="27"/>
      <c r="F1087" s="27"/>
      <c r="G1087" s="27"/>
      <c r="H1087" s="27"/>
      <c r="I1087" s="27"/>
      <c r="J1087" s="27"/>
      <c r="K1087" s="27"/>
      <c r="L1087" s="27"/>
      <c r="M1087" s="27"/>
    </row>
    <row r="1088" spans="1:13">
      <c r="A1088" s="27"/>
      <c r="B1088" s="27"/>
      <c r="C1088" s="27"/>
      <c r="D1088" s="27"/>
      <c r="E1088" s="27"/>
      <c r="F1088" s="27"/>
      <c r="G1088" s="27"/>
      <c r="H1088" s="27"/>
      <c r="I1088" s="27"/>
      <c r="J1088" s="27"/>
      <c r="K1088" s="27"/>
      <c r="L1088" s="27"/>
      <c r="M1088" s="27"/>
    </row>
    <row r="1089" spans="1:13">
      <c r="A1089" s="27"/>
      <c r="B1089" s="27"/>
      <c r="C1089" s="27"/>
      <c r="D1089" s="27"/>
      <c r="E1089" s="27"/>
      <c r="F1089" s="27"/>
      <c r="G1089" s="27"/>
      <c r="H1089" s="27"/>
      <c r="I1089" s="27"/>
      <c r="J1089" s="27"/>
      <c r="K1089" s="27"/>
      <c r="L1089" s="27"/>
      <c r="M1089" s="27"/>
    </row>
    <row r="1090" spans="1:13">
      <c r="A1090" s="27"/>
      <c r="B1090" s="27"/>
      <c r="C1090" s="27"/>
      <c r="D1090" s="27"/>
      <c r="E1090" s="27"/>
      <c r="F1090" s="27"/>
      <c r="G1090" s="27"/>
      <c r="H1090" s="27"/>
      <c r="I1090" s="27"/>
      <c r="J1090" s="27"/>
      <c r="K1090" s="27"/>
      <c r="L1090" s="27"/>
      <c r="M1090" s="27"/>
    </row>
    <row r="1091" spans="1:13">
      <c r="A1091" s="27"/>
      <c r="B1091" s="27"/>
      <c r="C1091" s="27"/>
      <c r="D1091" s="27"/>
      <c r="E1091" s="27"/>
      <c r="F1091" s="27"/>
      <c r="G1091" s="27"/>
      <c r="H1091" s="27"/>
      <c r="I1091" s="27"/>
      <c r="J1091" s="27"/>
      <c r="K1091" s="27"/>
      <c r="L1091" s="27"/>
      <c r="M1091" s="27"/>
    </row>
    <row r="1092" spans="1:13">
      <c r="A1092" s="27"/>
      <c r="B1092" s="27"/>
      <c r="C1092" s="27"/>
      <c r="D1092" s="27"/>
      <c r="E1092" s="27"/>
      <c r="F1092" s="27"/>
      <c r="G1092" s="27"/>
      <c r="H1092" s="27"/>
      <c r="I1092" s="27"/>
      <c r="J1092" s="27"/>
      <c r="K1092" s="27"/>
      <c r="L1092" s="27"/>
      <c r="M1092" s="27"/>
    </row>
    <row r="1093" spans="1:13">
      <c r="A1093" s="27"/>
      <c r="B1093" s="27"/>
      <c r="C1093" s="27"/>
      <c r="D1093" s="27"/>
      <c r="E1093" s="27"/>
      <c r="F1093" s="27"/>
      <c r="G1093" s="27"/>
      <c r="H1093" s="27"/>
      <c r="I1093" s="27"/>
      <c r="J1093" s="27"/>
      <c r="K1093" s="27"/>
      <c r="L1093" s="27"/>
      <c r="M1093" s="27"/>
    </row>
    <row r="1094" spans="1:13">
      <c r="A1094" s="27"/>
      <c r="B1094" s="27"/>
      <c r="C1094" s="27"/>
      <c r="D1094" s="27"/>
      <c r="E1094" s="27"/>
      <c r="F1094" s="27"/>
      <c r="G1094" s="27"/>
      <c r="H1094" s="27"/>
      <c r="I1094" s="27"/>
      <c r="J1094" s="27"/>
      <c r="K1094" s="27"/>
      <c r="L1094" s="27"/>
      <c r="M1094" s="27"/>
    </row>
    <row r="1095" spans="1:13">
      <c r="A1095" s="27"/>
      <c r="B1095" s="27"/>
      <c r="C1095" s="27"/>
      <c r="D1095" s="27"/>
      <c r="E1095" s="27"/>
      <c r="F1095" s="27"/>
      <c r="G1095" s="27"/>
      <c r="H1095" s="27"/>
      <c r="I1095" s="27"/>
      <c r="J1095" s="27"/>
      <c r="K1095" s="27"/>
      <c r="L1095" s="27"/>
      <c r="M1095" s="27"/>
    </row>
    <row r="1096" spans="1:13">
      <c r="A1096" s="27"/>
      <c r="B1096" s="27"/>
      <c r="C1096" s="27"/>
      <c r="D1096" s="27"/>
      <c r="E1096" s="27"/>
      <c r="F1096" s="27"/>
      <c r="G1096" s="27"/>
      <c r="H1096" s="27"/>
      <c r="I1096" s="27"/>
      <c r="J1096" s="27"/>
      <c r="K1096" s="27"/>
      <c r="L1096" s="27"/>
      <c r="M1096" s="27"/>
    </row>
    <row r="1097" spans="1:13">
      <c r="A1097" s="27"/>
      <c r="B1097" s="27"/>
      <c r="C1097" s="27"/>
      <c r="D1097" s="27"/>
      <c r="E1097" s="27"/>
      <c r="F1097" s="27"/>
      <c r="G1097" s="27"/>
      <c r="H1097" s="27"/>
      <c r="I1097" s="27"/>
      <c r="J1097" s="27"/>
      <c r="K1097" s="27"/>
      <c r="L1097" s="27"/>
      <c r="M1097" s="27"/>
    </row>
    <row r="1098" spans="1:13">
      <c r="A1098" s="27"/>
      <c r="B1098" s="27"/>
      <c r="C1098" s="27"/>
      <c r="D1098" s="27"/>
      <c r="E1098" s="27"/>
      <c r="F1098" s="27"/>
      <c r="G1098" s="27"/>
      <c r="H1098" s="27"/>
      <c r="I1098" s="27"/>
      <c r="J1098" s="27"/>
      <c r="K1098" s="27"/>
      <c r="L1098" s="27"/>
      <c r="M1098" s="27"/>
    </row>
    <row r="1099" spans="1:13">
      <c r="A1099" s="27"/>
      <c r="B1099" s="27"/>
      <c r="C1099" s="27"/>
      <c r="D1099" s="27"/>
      <c r="E1099" s="27"/>
      <c r="F1099" s="27"/>
      <c r="G1099" s="27"/>
      <c r="H1099" s="27"/>
      <c r="I1099" s="27"/>
      <c r="J1099" s="27"/>
      <c r="K1099" s="27"/>
      <c r="L1099" s="27"/>
      <c r="M1099" s="27"/>
    </row>
    <row r="1100" spans="1:13">
      <c r="A1100" s="27"/>
      <c r="B1100" s="27"/>
      <c r="C1100" s="27"/>
      <c r="D1100" s="27"/>
      <c r="E1100" s="27"/>
      <c r="F1100" s="27"/>
      <c r="G1100" s="27"/>
      <c r="H1100" s="27"/>
      <c r="I1100" s="27"/>
      <c r="J1100" s="27"/>
      <c r="K1100" s="27"/>
      <c r="L1100" s="27"/>
      <c r="M1100" s="27"/>
    </row>
    <row r="1101" spans="1:13">
      <c r="A1101" s="27"/>
      <c r="B1101" s="27"/>
      <c r="C1101" s="27"/>
      <c r="D1101" s="27"/>
      <c r="E1101" s="27"/>
      <c r="F1101" s="27"/>
      <c r="G1101" s="27"/>
      <c r="H1101" s="27"/>
      <c r="I1101" s="27"/>
      <c r="J1101" s="27"/>
      <c r="K1101" s="27"/>
      <c r="L1101" s="27"/>
      <c r="M1101" s="27"/>
    </row>
    <row r="1102" spans="1:13">
      <c r="A1102" s="27"/>
      <c r="B1102" s="27"/>
      <c r="C1102" s="27"/>
      <c r="D1102" s="27"/>
      <c r="E1102" s="27"/>
      <c r="F1102" s="27"/>
      <c r="G1102" s="27"/>
      <c r="H1102" s="27"/>
      <c r="I1102" s="27"/>
      <c r="J1102" s="27"/>
      <c r="K1102" s="27"/>
      <c r="L1102" s="27"/>
      <c r="M1102" s="27"/>
    </row>
    <row r="1103" spans="1:13">
      <c r="A1103" s="27"/>
      <c r="B1103" s="27"/>
      <c r="C1103" s="27"/>
      <c r="D1103" s="27"/>
      <c r="E1103" s="27"/>
      <c r="F1103" s="27"/>
      <c r="G1103" s="27"/>
      <c r="H1103" s="27"/>
      <c r="I1103" s="27"/>
      <c r="J1103" s="27"/>
      <c r="K1103" s="27"/>
      <c r="L1103" s="27"/>
      <c r="M1103" s="27"/>
    </row>
    <row r="1104" spans="1:13">
      <c r="A1104" s="27"/>
      <c r="B1104" s="27"/>
      <c r="C1104" s="27"/>
      <c r="D1104" s="27"/>
      <c r="E1104" s="27"/>
      <c r="F1104" s="27"/>
      <c r="G1104" s="27"/>
      <c r="H1104" s="27"/>
      <c r="I1104" s="27"/>
      <c r="J1104" s="27"/>
      <c r="K1104" s="27"/>
      <c r="L1104" s="27"/>
      <c r="M1104" s="27"/>
    </row>
    <row r="1105" spans="1:13">
      <c r="A1105" s="27"/>
      <c r="B1105" s="27"/>
      <c r="C1105" s="27"/>
      <c r="D1105" s="27"/>
      <c r="E1105" s="27"/>
      <c r="F1105" s="27"/>
      <c r="G1105" s="27"/>
      <c r="H1105" s="27"/>
      <c r="I1105" s="27"/>
      <c r="J1105" s="27"/>
      <c r="K1105" s="27"/>
      <c r="L1105" s="27"/>
      <c r="M1105" s="27"/>
    </row>
    <row r="1106" spans="1:13">
      <c r="A1106" s="27"/>
      <c r="B1106" s="27"/>
      <c r="C1106" s="27"/>
      <c r="D1106" s="27"/>
      <c r="E1106" s="27"/>
      <c r="F1106" s="27"/>
      <c r="G1106" s="27"/>
      <c r="H1106" s="27"/>
      <c r="I1106" s="27"/>
      <c r="J1106" s="27"/>
      <c r="K1106" s="27"/>
      <c r="L1106" s="27"/>
      <c r="M1106" s="27"/>
    </row>
    <row r="1107" spans="1:13">
      <c r="A1107" s="27"/>
      <c r="B1107" s="27"/>
      <c r="C1107" s="27"/>
      <c r="D1107" s="27"/>
      <c r="E1107" s="27"/>
      <c r="F1107" s="27"/>
      <c r="G1107" s="27"/>
      <c r="H1107" s="27"/>
      <c r="I1107" s="27"/>
      <c r="J1107" s="27"/>
      <c r="K1107" s="27"/>
      <c r="L1107" s="27"/>
      <c r="M1107" s="27"/>
    </row>
    <row r="1108" spans="1:13">
      <c r="A1108" s="27"/>
      <c r="B1108" s="27"/>
      <c r="C1108" s="27"/>
      <c r="D1108" s="27"/>
      <c r="E1108" s="27"/>
      <c r="F1108" s="27"/>
      <c r="G1108" s="27"/>
      <c r="H1108" s="27"/>
      <c r="I1108" s="27"/>
      <c r="J1108" s="27"/>
      <c r="K1108" s="27"/>
      <c r="L1108" s="27"/>
      <c r="M1108" s="27"/>
    </row>
    <row r="1109" spans="1:13">
      <c r="A1109" s="27"/>
      <c r="B1109" s="27"/>
      <c r="C1109" s="27"/>
      <c r="D1109" s="27"/>
      <c r="E1109" s="27"/>
      <c r="F1109" s="27"/>
      <c r="G1109" s="27"/>
      <c r="H1109" s="27"/>
      <c r="I1109" s="27"/>
      <c r="J1109" s="27"/>
      <c r="K1109" s="27"/>
      <c r="L1109" s="27"/>
      <c r="M1109" s="27"/>
    </row>
    <row r="1110" spans="1:13">
      <c r="A1110" s="27"/>
      <c r="B1110" s="27"/>
      <c r="C1110" s="27"/>
      <c r="D1110" s="27"/>
      <c r="E1110" s="27"/>
      <c r="F1110" s="27"/>
      <c r="G1110" s="27"/>
      <c r="H1110" s="27"/>
      <c r="I1110" s="27"/>
      <c r="J1110" s="27"/>
      <c r="K1110" s="27"/>
      <c r="L1110" s="27"/>
      <c r="M1110" s="27"/>
    </row>
    <row r="1111" spans="1:13">
      <c r="A1111" s="27"/>
      <c r="B1111" s="27"/>
      <c r="C1111" s="27"/>
      <c r="D1111" s="27"/>
      <c r="E1111" s="27"/>
      <c r="F1111" s="27"/>
      <c r="G1111" s="27"/>
      <c r="H1111" s="27"/>
      <c r="I1111" s="27"/>
      <c r="J1111" s="27"/>
      <c r="K1111" s="27"/>
      <c r="L1111" s="27"/>
      <c r="M1111" s="27"/>
    </row>
    <row r="1112" spans="1:13">
      <c r="A1112" s="27"/>
      <c r="B1112" s="27"/>
      <c r="C1112" s="27"/>
      <c r="D1112" s="27"/>
      <c r="E1112" s="27"/>
      <c r="F1112" s="27"/>
      <c r="G1112" s="27"/>
      <c r="H1112" s="27"/>
      <c r="I1112" s="27"/>
      <c r="J1112" s="27"/>
      <c r="K1112" s="27"/>
      <c r="L1112" s="27"/>
      <c r="M1112" s="27"/>
    </row>
    <row r="1113" spans="1:13">
      <c r="A1113" s="27"/>
      <c r="B1113" s="27"/>
      <c r="C1113" s="27"/>
      <c r="D1113" s="27"/>
      <c r="E1113" s="27"/>
      <c r="F1113" s="27"/>
      <c r="G1113" s="27"/>
      <c r="H1113" s="27"/>
      <c r="I1113" s="27"/>
      <c r="J1113" s="27"/>
      <c r="K1113" s="27"/>
      <c r="L1113" s="27"/>
      <c r="M1113" s="27"/>
    </row>
    <row r="1114" spans="1:13">
      <c r="A1114" s="27"/>
      <c r="B1114" s="27"/>
      <c r="C1114" s="27"/>
      <c r="D1114" s="27"/>
      <c r="E1114" s="27"/>
      <c r="F1114" s="27"/>
      <c r="G1114" s="27"/>
      <c r="H1114" s="27"/>
      <c r="I1114" s="27"/>
      <c r="J1114" s="27"/>
      <c r="K1114" s="27"/>
      <c r="L1114" s="27"/>
      <c r="M1114" s="27"/>
    </row>
    <row r="1115" spans="1:13">
      <c r="A1115" s="27"/>
      <c r="B1115" s="27"/>
      <c r="C1115" s="27"/>
      <c r="D1115" s="27"/>
      <c r="E1115" s="27"/>
      <c r="F1115" s="27"/>
      <c r="G1115" s="27"/>
      <c r="H1115" s="27"/>
      <c r="I1115" s="27"/>
      <c r="J1115" s="27"/>
      <c r="K1115" s="27"/>
      <c r="L1115" s="27"/>
      <c r="M1115" s="27"/>
    </row>
    <row r="1116" spans="1:13">
      <c r="A1116" s="27"/>
      <c r="B1116" s="27"/>
      <c r="C1116" s="27"/>
      <c r="D1116" s="27"/>
      <c r="E1116" s="27"/>
      <c r="F1116" s="27"/>
      <c r="G1116" s="27"/>
      <c r="H1116" s="27"/>
      <c r="I1116" s="27"/>
      <c r="J1116" s="27"/>
      <c r="K1116" s="27"/>
      <c r="L1116" s="27"/>
      <c r="M1116" s="27"/>
    </row>
    <row r="1117" spans="1:13">
      <c r="A1117" s="27"/>
      <c r="B1117" s="27"/>
      <c r="C1117" s="27"/>
      <c r="D1117" s="27"/>
      <c r="E1117" s="27"/>
      <c r="F1117" s="27"/>
      <c r="G1117" s="27"/>
      <c r="H1117" s="27"/>
      <c r="I1117" s="27"/>
      <c r="J1117" s="27"/>
      <c r="K1117" s="27"/>
      <c r="L1117" s="27"/>
      <c r="M1117" s="27"/>
    </row>
    <row r="1118" spans="1:13">
      <c r="A1118" s="27"/>
      <c r="B1118" s="27"/>
      <c r="C1118" s="27"/>
      <c r="D1118" s="27"/>
      <c r="E1118" s="27"/>
      <c r="F1118" s="27"/>
      <c r="G1118" s="27"/>
      <c r="H1118" s="27"/>
      <c r="I1118" s="27"/>
      <c r="J1118" s="27"/>
      <c r="K1118" s="27"/>
      <c r="L1118" s="27"/>
      <c r="M1118" s="27"/>
    </row>
    <row r="1119" spans="1:13">
      <c r="A1119" s="27"/>
      <c r="B1119" s="27"/>
      <c r="C1119" s="27"/>
      <c r="D1119" s="27"/>
      <c r="E1119" s="27"/>
      <c r="F1119" s="27"/>
      <c r="G1119" s="27"/>
      <c r="H1119" s="27"/>
      <c r="I1119" s="27"/>
      <c r="J1119" s="27"/>
      <c r="K1119" s="27"/>
      <c r="L1119" s="27"/>
      <c r="M1119" s="27"/>
    </row>
    <row r="1120" spans="1:13">
      <c r="A1120" s="27"/>
      <c r="B1120" s="27"/>
      <c r="C1120" s="27"/>
      <c r="D1120" s="27"/>
      <c r="E1120" s="27"/>
      <c r="F1120" s="27"/>
      <c r="G1120" s="27"/>
      <c r="H1120" s="27"/>
      <c r="I1120" s="27"/>
      <c r="J1120" s="27"/>
      <c r="K1120" s="27"/>
      <c r="L1120" s="27"/>
      <c r="M1120" s="27"/>
    </row>
    <row r="1121" spans="1:13">
      <c r="A1121" s="27"/>
      <c r="B1121" s="27"/>
      <c r="C1121" s="27"/>
      <c r="D1121" s="27"/>
      <c r="E1121" s="27"/>
      <c r="F1121" s="27"/>
      <c r="G1121" s="27"/>
      <c r="H1121" s="27"/>
      <c r="I1121" s="27"/>
      <c r="J1121" s="27"/>
      <c r="K1121" s="27"/>
      <c r="L1121" s="27"/>
      <c r="M1121" s="27"/>
    </row>
    <row r="1122" spans="1:13">
      <c r="A1122" s="27"/>
      <c r="B1122" s="27"/>
      <c r="C1122" s="27"/>
      <c r="D1122" s="27"/>
      <c r="E1122" s="27"/>
      <c r="F1122" s="27"/>
      <c r="G1122" s="27"/>
      <c r="H1122" s="27"/>
      <c r="I1122" s="27"/>
      <c r="J1122" s="27"/>
      <c r="K1122" s="27"/>
      <c r="L1122" s="27"/>
      <c r="M1122" s="27"/>
    </row>
    <row r="1123" spans="1:13">
      <c r="A1123" s="27"/>
      <c r="B1123" s="27"/>
      <c r="C1123" s="27"/>
      <c r="D1123" s="27"/>
      <c r="E1123" s="27"/>
      <c r="F1123" s="27"/>
      <c r="G1123" s="27"/>
      <c r="H1123" s="27"/>
      <c r="I1123" s="27"/>
      <c r="J1123" s="27"/>
      <c r="K1123" s="27"/>
      <c r="L1123" s="27"/>
      <c r="M1123" s="27"/>
    </row>
    <row r="1124" spans="1:13">
      <c r="A1124" s="27"/>
      <c r="B1124" s="27"/>
      <c r="C1124" s="27"/>
      <c r="D1124" s="27"/>
      <c r="E1124" s="27"/>
      <c r="F1124" s="27"/>
      <c r="G1124" s="27"/>
      <c r="H1124" s="27"/>
      <c r="I1124" s="27"/>
      <c r="J1124" s="27"/>
      <c r="K1124" s="27"/>
      <c r="L1124" s="27"/>
      <c r="M1124" s="27"/>
    </row>
    <row r="1125" spans="1:13">
      <c r="A1125" s="27"/>
      <c r="B1125" s="27"/>
      <c r="C1125" s="27"/>
      <c r="D1125" s="27"/>
      <c r="E1125" s="27"/>
      <c r="F1125" s="27"/>
      <c r="G1125" s="27"/>
      <c r="H1125" s="27"/>
      <c r="I1125" s="27"/>
      <c r="J1125" s="27"/>
      <c r="K1125" s="27"/>
      <c r="L1125" s="27"/>
      <c r="M1125" s="27"/>
    </row>
    <row r="1126" spans="1:13">
      <c r="A1126" s="27"/>
      <c r="B1126" s="27"/>
      <c r="C1126" s="27"/>
      <c r="D1126" s="27"/>
      <c r="E1126" s="27"/>
      <c r="F1126" s="27"/>
      <c r="G1126" s="27"/>
      <c r="H1126" s="27"/>
      <c r="I1126" s="27"/>
      <c r="J1126" s="27"/>
      <c r="K1126" s="27"/>
      <c r="L1126" s="27"/>
      <c r="M1126" s="27"/>
    </row>
    <row r="1127" spans="1:13">
      <c r="A1127" s="27"/>
      <c r="B1127" s="27"/>
      <c r="C1127" s="27"/>
      <c r="D1127" s="27"/>
      <c r="E1127" s="27"/>
      <c r="F1127" s="27"/>
      <c r="G1127" s="27"/>
      <c r="H1127" s="27"/>
      <c r="I1127" s="27"/>
      <c r="J1127" s="27"/>
      <c r="K1127" s="27"/>
      <c r="L1127" s="27"/>
      <c r="M1127" s="27"/>
    </row>
    <row r="1128" spans="1:13">
      <c r="A1128" s="27"/>
      <c r="B1128" s="27"/>
      <c r="C1128" s="27"/>
      <c r="D1128" s="27"/>
      <c r="E1128" s="27"/>
      <c r="F1128" s="27"/>
      <c r="G1128" s="27"/>
      <c r="H1128" s="27"/>
      <c r="I1128" s="27"/>
      <c r="J1128" s="27"/>
      <c r="K1128" s="27"/>
      <c r="L1128" s="27"/>
      <c r="M1128" s="27"/>
    </row>
    <row r="1129" spans="1:13">
      <c r="A1129" s="27"/>
      <c r="B1129" s="27"/>
      <c r="C1129" s="27"/>
      <c r="D1129" s="27"/>
      <c r="E1129" s="27"/>
      <c r="F1129" s="27"/>
      <c r="G1129" s="27"/>
      <c r="H1129" s="27"/>
      <c r="I1129" s="27"/>
      <c r="J1129" s="27"/>
      <c r="K1129" s="27"/>
      <c r="L1129" s="27"/>
      <c r="M1129" s="27"/>
    </row>
    <row r="1130" spans="1:13">
      <c r="A1130" s="27"/>
      <c r="B1130" s="27"/>
      <c r="C1130" s="27"/>
      <c r="D1130" s="27"/>
      <c r="E1130" s="27"/>
      <c r="F1130" s="27"/>
      <c r="G1130" s="27"/>
      <c r="H1130" s="27"/>
      <c r="I1130" s="27"/>
      <c r="J1130" s="27"/>
      <c r="K1130" s="27"/>
      <c r="L1130" s="27"/>
      <c r="M1130" s="27"/>
    </row>
    <row r="1131" spans="1:13">
      <c r="A1131" s="27"/>
      <c r="B1131" s="27"/>
      <c r="C1131" s="27"/>
      <c r="D1131" s="27"/>
      <c r="E1131" s="27"/>
      <c r="F1131" s="27"/>
      <c r="G1131" s="27"/>
      <c r="H1131" s="27"/>
      <c r="I1131" s="27"/>
      <c r="J1131" s="27"/>
      <c r="K1131" s="27"/>
      <c r="L1131" s="27"/>
      <c r="M1131" s="27"/>
    </row>
    <row r="1132" spans="1:13">
      <c r="A1132" s="27"/>
      <c r="B1132" s="27"/>
      <c r="C1132" s="27"/>
      <c r="D1132" s="27"/>
      <c r="E1132" s="27"/>
      <c r="F1132" s="27"/>
      <c r="G1132" s="27"/>
      <c r="H1132" s="27"/>
      <c r="I1132" s="27"/>
      <c r="J1132" s="27"/>
      <c r="K1132" s="27"/>
      <c r="L1132" s="27"/>
      <c r="M1132" s="27"/>
    </row>
    <row r="1133" spans="1:13">
      <c r="A1133" s="27"/>
      <c r="B1133" s="27"/>
      <c r="C1133" s="27"/>
      <c r="D1133" s="27"/>
      <c r="E1133" s="27"/>
      <c r="F1133" s="27"/>
      <c r="G1133" s="27"/>
      <c r="H1133" s="27"/>
      <c r="I1133" s="27"/>
      <c r="J1133" s="27"/>
      <c r="K1133" s="27"/>
      <c r="L1133" s="27"/>
      <c r="M1133" s="27"/>
    </row>
    <row r="1134" spans="1:13">
      <c r="A1134" s="27"/>
      <c r="B1134" s="27"/>
      <c r="C1134" s="27"/>
      <c r="D1134" s="27"/>
      <c r="E1134" s="27"/>
      <c r="F1134" s="27"/>
      <c r="G1134" s="27"/>
      <c r="H1134" s="27"/>
      <c r="I1134" s="27"/>
      <c r="J1134" s="27"/>
      <c r="K1134" s="27"/>
      <c r="L1134" s="27"/>
      <c r="M1134" s="27"/>
    </row>
    <row r="1135" spans="1:13">
      <c r="A1135" s="27"/>
      <c r="B1135" s="27"/>
      <c r="C1135" s="27"/>
      <c r="D1135" s="27"/>
      <c r="E1135" s="27"/>
      <c r="F1135" s="27"/>
      <c r="G1135" s="27"/>
      <c r="H1135" s="27"/>
      <c r="I1135" s="27"/>
      <c r="J1135" s="27"/>
      <c r="K1135" s="27"/>
      <c r="L1135" s="27"/>
      <c r="M1135" s="27"/>
    </row>
    <row r="1136" spans="1:13">
      <c r="A1136" s="27"/>
      <c r="B1136" s="27"/>
      <c r="C1136" s="27"/>
      <c r="D1136" s="27"/>
      <c r="E1136" s="27"/>
      <c r="F1136" s="27"/>
      <c r="G1136" s="27"/>
      <c r="H1136" s="27"/>
      <c r="I1136" s="27"/>
      <c r="J1136" s="27"/>
      <c r="K1136" s="27"/>
      <c r="L1136" s="27"/>
      <c r="M1136" s="27"/>
    </row>
    <row r="1137" spans="1:13">
      <c r="A1137" s="27"/>
      <c r="B1137" s="27"/>
      <c r="C1137" s="27"/>
      <c r="D1137" s="27"/>
      <c r="E1137" s="27"/>
      <c r="F1137" s="27"/>
      <c r="G1137" s="27"/>
      <c r="H1137" s="27"/>
      <c r="I1137" s="27"/>
      <c r="J1137" s="27"/>
      <c r="K1137" s="27"/>
      <c r="L1137" s="27"/>
      <c r="M1137" s="27"/>
    </row>
    <row r="1138" spans="1:13">
      <c r="A1138" s="27"/>
      <c r="B1138" s="27"/>
      <c r="C1138" s="27"/>
      <c r="D1138" s="27"/>
      <c r="E1138" s="27"/>
      <c r="F1138" s="27"/>
      <c r="G1138" s="27"/>
      <c r="H1138" s="27"/>
      <c r="I1138" s="27"/>
      <c r="J1138" s="27"/>
      <c r="K1138" s="27"/>
      <c r="L1138" s="27"/>
      <c r="M1138" s="27"/>
    </row>
    <row r="1139" spans="1:13">
      <c r="A1139" s="27"/>
      <c r="B1139" s="27"/>
      <c r="C1139" s="27"/>
      <c r="D1139" s="27"/>
      <c r="E1139" s="27"/>
      <c r="F1139" s="27"/>
      <c r="G1139" s="27"/>
      <c r="H1139" s="27"/>
      <c r="I1139" s="27"/>
      <c r="J1139" s="27"/>
      <c r="K1139" s="27"/>
      <c r="L1139" s="27"/>
      <c r="M1139" s="27"/>
    </row>
    <row r="1140" spans="1:13">
      <c r="A1140" s="27"/>
      <c r="B1140" s="27"/>
      <c r="C1140" s="27"/>
      <c r="D1140" s="27"/>
      <c r="E1140" s="27"/>
      <c r="F1140" s="27"/>
      <c r="G1140" s="27"/>
      <c r="H1140" s="27"/>
      <c r="I1140" s="27"/>
      <c r="J1140" s="27"/>
      <c r="K1140" s="27"/>
      <c r="L1140" s="27"/>
      <c r="M1140" s="27"/>
    </row>
    <row r="1141" spans="1:13">
      <c r="A1141" s="27"/>
      <c r="B1141" s="27"/>
      <c r="C1141" s="27"/>
      <c r="D1141" s="27"/>
      <c r="E1141" s="27"/>
      <c r="F1141" s="27"/>
      <c r="G1141" s="27"/>
      <c r="H1141" s="27"/>
      <c r="I1141" s="27"/>
      <c r="J1141" s="27"/>
      <c r="K1141" s="27"/>
      <c r="L1141" s="27"/>
      <c r="M1141" s="27"/>
    </row>
    <row r="1142" spans="1:13">
      <c r="A1142" s="27"/>
      <c r="B1142" s="27"/>
      <c r="C1142" s="27"/>
      <c r="D1142" s="27"/>
      <c r="E1142" s="27"/>
      <c r="F1142" s="27"/>
      <c r="G1142" s="27"/>
      <c r="H1142" s="27"/>
      <c r="I1142" s="27"/>
      <c r="J1142" s="27"/>
      <c r="K1142" s="27"/>
      <c r="L1142" s="27"/>
      <c r="M1142" s="27"/>
    </row>
    <row r="1143" spans="1:13">
      <c r="A1143" s="27"/>
      <c r="B1143" s="27"/>
      <c r="C1143" s="27"/>
      <c r="D1143" s="27"/>
      <c r="E1143" s="27"/>
      <c r="F1143" s="27"/>
      <c r="G1143" s="27"/>
      <c r="H1143" s="27"/>
      <c r="I1143" s="27"/>
      <c r="J1143" s="27"/>
      <c r="K1143" s="27"/>
      <c r="L1143" s="27"/>
      <c r="M1143" s="27"/>
    </row>
    <row r="1144" spans="1:13">
      <c r="A1144" s="27"/>
      <c r="B1144" s="27"/>
      <c r="C1144" s="27"/>
      <c r="D1144" s="27"/>
      <c r="E1144" s="27"/>
      <c r="F1144" s="27"/>
      <c r="G1144" s="27"/>
      <c r="H1144" s="27"/>
      <c r="I1144" s="27"/>
      <c r="J1144" s="27"/>
      <c r="K1144" s="27"/>
      <c r="L1144" s="27"/>
      <c r="M1144" s="27"/>
    </row>
    <row r="1145" spans="1:13">
      <c r="A1145" s="27"/>
      <c r="B1145" s="27"/>
      <c r="C1145" s="27"/>
      <c r="D1145" s="27"/>
      <c r="E1145" s="27"/>
      <c r="F1145" s="27"/>
      <c r="G1145" s="27"/>
      <c r="H1145" s="27"/>
      <c r="I1145" s="27"/>
      <c r="J1145" s="27"/>
      <c r="K1145" s="27"/>
      <c r="L1145" s="27"/>
      <c r="M1145" s="27"/>
    </row>
    <row r="1146" spans="1:13">
      <c r="A1146" s="27"/>
      <c r="B1146" s="27"/>
      <c r="C1146" s="27"/>
      <c r="D1146" s="27"/>
      <c r="E1146" s="27"/>
      <c r="F1146" s="27"/>
      <c r="G1146" s="27"/>
      <c r="H1146" s="27"/>
      <c r="I1146" s="27"/>
      <c r="J1146" s="27"/>
      <c r="K1146" s="27"/>
      <c r="L1146" s="27"/>
      <c r="M1146" s="27"/>
    </row>
    <row r="1147" spans="1:13">
      <c r="A1147" s="27"/>
      <c r="B1147" s="27"/>
      <c r="C1147" s="27"/>
      <c r="D1147" s="27"/>
      <c r="E1147" s="27"/>
      <c r="F1147" s="27"/>
      <c r="G1147" s="27"/>
      <c r="H1147" s="27"/>
      <c r="I1147" s="27"/>
      <c r="J1147" s="27"/>
      <c r="K1147" s="27"/>
      <c r="L1147" s="27"/>
      <c r="M1147" s="27"/>
    </row>
    <row r="1148" spans="1:13">
      <c r="A1148" s="27"/>
      <c r="B1148" s="27"/>
      <c r="C1148" s="27"/>
      <c r="D1148" s="27"/>
      <c r="E1148" s="27"/>
      <c r="F1148" s="27"/>
      <c r="G1148" s="27"/>
      <c r="H1148" s="27"/>
      <c r="I1148" s="27"/>
      <c r="J1148" s="27"/>
      <c r="K1148" s="27"/>
      <c r="L1148" s="27"/>
      <c r="M1148" s="27"/>
    </row>
    <row r="1149" spans="1:13">
      <c r="A1149" s="27"/>
      <c r="B1149" s="27"/>
      <c r="C1149" s="27"/>
      <c r="D1149" s="27"/>
      <c r="E1149" s="27"/>
      <c r="F1149" s="27"/>
      <c r="G1149" s="27"/>
      <c r="H1149" s="27"/>
      <c r="I1149" s="27"/>
      <c r="J1149" s="27"/>
      <c r="K1149" s="27"/>
      <c r="L1149" s="27"/>
      <c r="M1149" s="27"/>
    </row>
    <row r="1150" spans="1:13">
      <c r="A1150" s="27"/>
      <c r="B1150" s="27"/>
      <c r="C1150" s="27"/>
      <c r="D1150" s="27"/>
      <c r="E1150" s="27"/>
      <c r="F1150" s="27"/>
      <c r="G1150" s="27"/>
      <c r="H1150" s="27"/>
      <c r="I1150" s="27"/>
      <c r="J1150" s="27"/>
      <c r="K1150" s="27"/>
      <c r="L1150" s="27"/>
      <c r="M1150" s="27"/>
    </row>
    <row r="1151" spans="1:13">
      <c r="A1151" s="27"/>
      <c r="B1151" s="27"/>
      <c r="C1151" s="27"/>
      <c r="D1151" s="27"/>
      <c r="E1151" s="27"/>
      <c r="F1151" s="27"/>
      <c r="G1151" s="27"/>
      <c r="H1151" s="27"/>
      <c r="I1151" s="27"/>
      <c r="J1151" s="27"/>
      <c r="K1151" s="27"/>
      <c r="L1151" s="27"/>
      <c r="M1151" s="27"/>
    </row>
    <row r="1152" spans="1:13">
      <c r="A1152" s="27"/>
      <c r="B1152" s="27"/>
      <c r="C1152" s="27"/>
      <c r="D1152" s="27"/>
      <c r="E1152" s="27"/>
      <c r="F1152" s="27"/>
      <c r="G1152" s="27"/>
      <c r="H1152" s="27"/>
      <c r="I1152" s="27"/>
      <c r="J1152" s="27"/>
      <c r="K1152" s="27"/>
      <c r="L1152" s="27"/>
      <c r="M1152" s="27"/>
    </row>
    <row r="1153" spans="1:13">
      <c r="A1153" s="27"/>
      <c r="B1153" s="27"/>
      <c r="C1153" s="27"/>
      <c r="D1153" s="27"/>
      <c r="E1153" s="27"/>
      <c r="F1153" s="27"/>
      <c r="G1153" s="27"/>
      <c r="H1153" s="27"/>
      <c r="I1153" s="27"/>
      <c r="J1153" s="27"/>
      <c r="K1153" s="27"/>
      <c r="L1153" s="27"/>
      <c r="M1153" s="27"/>
    </row>
    <row r="1154" spans="1:13">
      <c r="A1154" s="27"/>
      <c r="B1154" s="27"/>
      <c r="C1154" s="27"/>
      <c r="D1154" s="27"/>
      <c r="E1154" s="27"/>
      <c r="F1154" s="27"/>
      <c r="G1154" s="27"/>
      <c r="H1154" s="27"/>
      <c r="I1154" s="27"/>
      <c r="J1154" s="27"/>
      <c r="K1154" s="27"/>
      <c r="L1154" s="27"/>
      <c r="M1154" s="27"/>
    </row>
    <row r="1155" spans="1:13">
      <c r="A1155" s="27"/>
      <c r="B1155" s="27"/>
      <c r="C1155" s="27"/>
      <c r="D1155" s="27"/>
      <c r="E1155" s="27"/>
      <c r="F1155" s="27"/>
      <c r="G1155" s="27"/>
      <c r="H1155" s="27"/>
      <c r="I1155" s="27"/>
      <c r="J1155" s="27"/>
      <c r="K1155" s="27"/>
      <c r="L1155" s="27"/>
      <c r="M1155" s="27"/>
    </row>
    <row r="1156" spans="1:13">
      <c r="A1156" s="27"/>
      <c r="B1156" s="27"/>
      <c r="C1156" s="27"/>
      <c r="D1156" s="27"/>
      <c r="E1156" s="27"/>
      <c r="F1156" s="27"/>
      <c r="G1156" s="27"/>
      <c r="H1156" s="27"/>
      <c r="I1156" s="27"/>
      <c r="J1156" s="27"/>
      <c r="K1156" s="27"/>
      <c r="L1156" s="27"/>
      <c r="M1156" s="27"/>
    </row>
    <row r="1157" spans="1:13">
      <c r="A1157" s="27"/>
      <c r="B1157" s="27"/>
      <c r="C1157" s="27"/>
      <c r="D1157" s="27"/>
      <c r="E1157" s="27"/>
      <c r="F1157" s="27"/>
      <c r="G1157" s="27"/>
      <c r="H1157" s="27"/>
      <c r="I1157" s="27"/>
      <c r="J1157" s="27"/>
      <c r="K1157" s="27"/>
      <c r="L1157" s="27"/>
      <c r="M1157" s="27"/>
    </row>
    <row r="1158" spans="1:13">
      <c r="A1158" s="27"/>
      <c r="B1158" s="27"/>
      <c r="C1158" s="27"/>
      <c r="D1158" s="27"/>
      <c r="E1158" s="27"/>
      <c r="F1158" s="27"/>
      <c r="G1158" s="27"/>
      <c r="H1158" s="27"/>
      <c r="I1158" s="27"/>
      <c r="J1158" s="27"/>
      <c r="K1158" s="27"/>
      <c r="L1158" s="27"/>
      <c r="M1158" s="27"/>
    </row>
    <row r="1159" spans="1:13">
      <c r="A1159" s="27"/>
      <c r="B1159" s="27"/>
      <c r="C1159" s="27"/>
      <c r="D1159" s="27"/>
      <c r="E1159" s="27"/>
      <c r="F1159" s="27"/>
      <c r="G1159" s="27"/>
      <c r="H1159" s="27"/>
      <c r="I1159" s="27"/>
      <c r="J1159" s="27"/>
      <c r="K1159" s="27"/>
      <c r="L1159" s="27"/>
      <c r="M1159" s="27"/>
    </row>
    <row r="1160" spans="1:13">
      <c r="A1160" s="27"/>
      <c r="B1160" s="27"/>
      <c r="C1160" s="27"/>
      <c r="D1160" s="27"/>
      <c r="E1160" s="27"/>
      <c r="F1160" s="27"/>
      <c r="G1160" s="27"/>
      <c r="H1160" s="27"/>
      <c r="I1160" s="27"/>
      <c r="J1160" s="27"/>
      <c r="K1160" s="27"/>
      <c r="L1160" s="27"/>
      <c r="M1160" s="27"/>
    </row>
    <row r="1161" spans="1:13">
      <c r="A1161" s="27"/>
      <c r="B1161" s="27"/>
      <c r="C1161" s="27"/>
      <c r="D1161" s="27"/>
      <c r="E1161" s="27"/>
      <c r="F1161" s="27"/>
      <c r="G1161" s="27"/>
      <c r="H1161" s="27"/>
      <c r="I1161" s="27"/>
      <c r="J1161" s="27"/>
      <c r="K1161" s="27"/>
      <c r="L1161" s="27"/>
      <c r="M1161" s="27"/>
    </row>
    <row r="1162" spans="1:13">
      <c r="A1162" s="27"/>
      <c r="B1162" s="27"/>
      <c r="C1162" s="27"/>
      <c r="D1162" s="27"/>
      <c r="E1162" s="27"/>
      <c r="F1162" s="27"/>
      <c r="G1162" s="27"/>
      <c r="H1162" s="27"/>
      <c r="I1162" s="27"/>
      <c r="J1162" s="27"/>
      <c r="K1162" s="27"/>
      <c r="L1162" s="27"/>
      <c r="M1162" s="27"/>
    </row>
    <row r="1163" spans="1:13">
      <c r="A1163" s="27"/>
      <c r="B1163" s="27"/>
      <c r="C1163" s="27"/>
      <c r="D1163" s="27"/>
      <c r="E1163" s="27"/>
      <c r="F1163" s="27"/>
      <c r="G1163" s="27"/>
      <c r="H1163" s="27"/>
      <c r="I1163" s="27"/>
      <c r="J1163" s="27"/>
      <c r="K1163" s="27"/>
      <c r="L1163" s="27"/>
      <c r="M1163" s="27"/>
    </row>
    <row r="1164" spans="1:13">
      <c r="A1164" s="27"/>
      <c r="B1164" s="27"/>
      <c r="C1164" s="27"/>
      <c r="D1164" s="27"/>
      <c r="E1164" s="27"/>
      <c r="F1164" s="27"/>
      <c r="G1164" s="27"/>
      <c r="H1164" s="27"/>
      <c r="I1164" s="27"/>
      <c r="J1164" s="27"/>
      <c r="K1164" s="27"/>
      <c r="L1164" s="27"/>
      <c r="M1164" s="27"/>
    </row>
    <row r="1165" spans="1:13">
      <c r="A1165" s="27"/>
      <c r="B1165" s="27"/>
      <c r="C1165" s="27"/>
      <c r="D1165" s="27"/>
      <c r="E1165" s="27"/>
      <c r="F1165" s="27"/>
      <c r="G1165" s="27"/>
      <c r="H1165" s="27"/>
      <c r="I1165" s="27"/>
      <c r="J1165" s="27"/>
      <c r="K1165" s="27"/>
      <c r="L1165" s="27"/>
      <c r="M1165" s="27"/>
    </row>
    <row r="1166" spans="1:13">
      <c r="A1166" s="27"/>
      <c r="B1166" s="27"/>
      <c r="C1166" s="27"/>
      <c r="D1166" s="27"/>
      <c r="E1166" s="27"/>
      <c r="F1166" s="27"/>
      <c r="G1166" s="27"/>
      <c r="H1166" s="27"/>
      <c r="I1166" s="27"/>
      <c r="J1166" s="27"/>
      <c r="K1166" s="27"/>
      <c r="L1166" s="27"/>
      <c r="M1166" s="27"/>
    </row>
    <row r="1167" spans="1:13">
      <c r="A1167" s="27"/>
      <c r="B1167" s="27"/>
      <c r="C1167" s="27"/>
      <c r="D1167" s="27"/>
      <c r="E1167" s="27"/>
      <c r="F1167" s="27"/>
      <c r="G1167" s="27"/>
      <c r="H1167" s="27"/>
      <c r="I1167" s="27"/>
      <c r="J1167" s="27"/>
      <c r="K1167" s="27"/>
      <c r="L1167" s="27"/>
      <c r="M1167" s="27"/>
    </row>
    <row r="1168" spans="1:13">
      <c r="A1168" s="27"/>
      <c r="B1168" s="27"/>
      <c r="C1168" s="27"/>
      <c r="D1168" s="27"/>
      <c r="E1168" s="27"/>
      <c r="F1168" s="27"/>
      <c r="G1168" s="27"/>
      <c r="H1168" s="27"/>
      <c r="I1168" s="27"/>
      <c r="J1168" s="27"/>
      <c r="K1168" s="27"/>
      <c r="L1168" s="27"/>
      <c r="M1168" s="27"/>
    </row>
    <row r="1169" spans="1:13">
      <c r="A1169" s="27"/>
      <c r="B1169" s="27"/>
      <c r="C1169" s="27"/>
      <c r="D1169" s="27"/>
      <c r="E1169" s="27"/>
      <c r="F1169" s="27"/>
      <c r="G1169" s="27"/>
      <c r="H1169" s="27"/>
      <c r="I1169" s="27"/>
      <c r="J1169" s="27"/>
      <c r="K1169" s="27"/>
      <c r="L1169" s="27"/>
      <c r="M1169" s="27"/>
    </row>
    <row r="1170" spans="1:13">
      <c r="A1170" s="27"/>
      <c r="B1170" s="27"/>
      <c r="C1170" s="27"/>
      <c r="D1170" s="27"/>
      <c r="E1170" s="27"/>
      <c r="F1170" s="27"/>
      <c r="G1170" s="27"/>
      <c r="H1170" s="27"/>
      <c r="I1170" s="27"/>
      <c r="J1170" s="27"/>
      <c r="K1170" s="27"/>
      <c r="L1170" s="27"/>
      <c r="M1170" s="27"/>
    </row>
    <row r="1171" spans="1:13">
      <c r="A1171" s="27"/>
      <c r="B1171" s="27"/>
      <c r="C1171" s="27"/>
      <c r="D1171" s="27"/>
      <c r="E1171" s="27"/>
      <c r="F1171" s="27"/>
      <c r="G1171" s="27"/>
      <c r="H1171" s="27"/>
      <c r="I1171" s="27"/>
      <c r="J1171" s="27"/>
      <c r="K1171" s="27"/>
      <c r="L1171" s="27"/>
      <c r="M1171" s="27"/>
    </row>
    <row r="1172" spans="1:13">
      <c r="A1172" s="27"/>
      <c r="B1172" s="27"/>
      <c r="C1172" s="27"/>
      <c r="D1172" s="27"/>
      <c r="E1172" s="27"/>
      <c r="F1172" s="27"/>
      <c r="G1172" s="27"/>
      <c r="H1172" s="27"/>
      <c r="I1172" s="27"/>
      <c r="J1172" s="27"/>
      <c r="K1172" s="27"/>
      <c r="L1172" s="27"/>
      <c r="M1172" s="27"/>
    </row>
    <row r="1173" spans="1:13">
      <c r="A1173" s="27"/>
      <c r="B1173" s="27"/>
      <c r="C1173" s="27"/>
      <c r="D1173" s="27"/>
      <c r="E1173" s="27"/>
      <c r="F1173" s="27"/>
      <c r="G1173" s="27"/>
      <c r="H1173" s="27"/>
      <c r="I1173" s="27"/>
      <c r="J1173" s="27"/>
      <c r="K1173" s="27"/>
      <c r="L1173" s="27"/>
      <c r="M1173" s="27"/>
    </row>
    <row r="1174" spans="1:13">
      <c r="A1174" s="27"/>
      <c r="B1174" s="27"/>
      <c r="C1174" s="27"/>
      <c r="D1174" s="27"/>
      <c r="E1174" s="27"/>
      <c r="F1174" s="27"/>
      <c r="G1174" s="27"/>
      <c r="H1174" s="27"/>
      <c r="I1174" s="27"/>
      <c r="J1174" s="27"/>
      <c r="K1174" s="27"/>
      <c r="L1174" s="27"/>
      <c r="M1174" s="27"/>
    </row>
    <row r="1175" spans="1:13">
      <c r="A1175" s="27"/>
      <c r="B1175" s="27"/>
      <c r="C1175" s="27"/>
      <c r="D1175" s="27"/>
      <c r="E1175" s="27"/>
      <c r="F1175" s="27"/>
      <c r="G1175" s="27"/>
      <c r="H1175" s="27"/>
      <c r="I1175" s="27"/>
      <c r="J1175" s="27"/>
      <c r="K1175" s="27"/>
      <c r="L1175" s="27"/>
      <c r="M1175" s="27"/>
    </row>
    <row r="1176" spans="1:13">
      <c r="A1176" s="27"/>
      <c r="B1176" s="27"/>
      <c r="C1176" s="27"/>
      <c r="D1176" s="27"/>
      <c r="E1176" s="27"/>
      <c r="F1176" s="27"/>
      <c r="G1176" s="27"/>
      <c r="H1176" s="27"/>
      <c r="I1176" s="27"/>
      <c r="J1176" s="27"/>
      <c r="K1176" s="27"/>
      <c r="L1176" s="27"/>
      <c r="M1176" s="27"/>
    </row>
    <row r="1177" spans="1:13">
      <c r="A1177" s="27"/>
      <c r="B1177" s="27"/>
      <c r="C1177" s="27"/>
      <c r="D1177" s="27"/>
      <c r="E1177" s="27"/>
      <c r="F1177" s="27"/>
      <c r="G1177" s="27"/>
      <c r="H1177" s="27"/>
      <c r="I1177" s="27"/>
      <c r="J1177" s="27"/>
      <c r="K1177" s="27"/>
      <c r="L1177" s="27"/>
      <c r="M1177" s="27"/>
    </row>
    <row r="1178" spans="1:13">
      <c r="A1178" s="27"/>
      <c r="B1178" s="27"/>
      <c r="C1178" s="27"/>
      <c r="D1178" s="27"/>
      <c r="E1178" s="27"/>
      <c r="F1178" s="27"/>
      <c r="G1178" s="27"/>
      <c r="H1178" s="27"/>
      <c r="I1178" s="27"/>
      <c r="J1178" s="27"/>
      <c r="K1178" s="27"/>
      <c r="L1178" s="27"/>
      <c r="M1178" s="27"/>
    </row>
    <row r="1179" spans="1:13">
      <c r="A1179" s="27"/>
      <c r="B1179" s="27"/>
      <c r="C1179" s="27"/>
      <c r="D1179" s="27"/>
      <c r="E1179" s="27"/>
      <c r="F1179" s="27"/>
      <c r="G1179" s="27"/>
      <c r="H1179" s="27"/>
      <c r="I1179" s="27"/>
      <c r="J1179" s="27"/>
      <c r="K1179" s="27"/>
      <c r="L1179" s="27"/>
      <c r="M1179" s="27"/>
    </row>
    <row r="1180" spans="1:13">
      <c r="A1180" s="27"/>
      <c r="B1180" s="27"/>
      <c r="C1180" s="27"/>
      <c r="D1180" s="27"/>
      <c r="E1180" s="27"/>
      <c r="F1180" s="27"/>
      <c r="G1180" s="27"/>
      <c r="H1180" s="27"/>
      <c r="I1180" s="27"/>
      <c r="J1180" s="27"/>
      <c r="K1180" s="27"/>
      <c r="L1180" s="27"/>
      <c r="M1180" s="27"/>
    </row>
    <row r="1181" spans="1:13">
      <c r="A1181" s="27"/>
      <c r="B1181" s="27"/>
      <c r="C1181" s="27"/>
      <c r="D1181" s="27"/>
      <c r="E1181" s="27"/>
      <c r="F1181" s="27"/>
      <c r="G1181" s="27"/>
      <c r="H1181" s="27"/>
      <c r="I1181" s="27"/>
      <c r="J1181" s="27"/>
      <c r="K1181" s="27"/>
      <c r="L1181" s="27"/>
      <c r="M1181" s="27"/>
    </row>
    <row r="1182" spans="1:13">
      <c r="A1182" s="27"/>
      <c r="B1182" s="27"/>
      <c r="C1182" s="27"/>
      <c r="D1182" s="27"/>
      <c r="E1182" s="27"/>
      <c r="F1182" s="27"/>
      <c r="G1182" s="27"/>
      <c r="H1182" s="27"/>
      <c r="I1182" s="27"/>
      <c r="J1182" s="27"/>
      <c r="K1182" s="27"/>
      <c r="L1182" s="27"/>
      <c r="M1182" s="27"/>
    </row>
    <row r="1183" spans="1:13">
      <c r="A1183" s="27"/>
      <c r="B1183" s="27"/>
      <c r="C1183" s="27"/>
      <c r="D1183" s="27"/>
      <c r="E1183" s="27"/>
      <c r="F1183" s="27"/>
      <c r="G1183" s="27"/>
      <c r="H1183" s="27"/>
      <c r="I1183" s="27"/>
      <c r="J1183" s="27"/>
      <c r="K1183" s="27"/>
      <c r="L1183" s="27"/>
      <c r="M1183" s="27"/>
    </row>
    <row r="1184" spans="1:13">
      <c r="A1184" s="27"/>
      <c r="B1184" s="27"/>
      <c r="C1184" s="27"/>
      <c r="D1184" s="27"/>
      <c r="E1184" s="27"/>
      <c r="F1184" s="27"/>
      <c r="G1184" s="27"/>
      <c r="H1184" s="27"/>
      <c r="I1184" s="27"/>
      <c r="J1184" s="27"/>
      <c r="K1184" s="27"/>
      <c r="L1184" s="27"/>
      <c r="M1184" s="27"/>
    </row>
    <row r="1185" spans="1:13">
      <c r="A1185" s="27"/>
      <c r="B1185" s="27"/>
      <c r="C1185" s="27"/>
      <c r="D1185" s="27"/>
      <c r="E1185" s="27"/>
      <c r="F1185" s="27"/>
      <c r="G1185" s="27"/>
      <c r="H1185" s="27"/>
      <c r="I1185" s="27"/>
      <c r="J1185" s="27"/>
      <c r="K1185" s="27"/>
      <c r="L1185" s="27"/>
      <c r="M1185" s="27"/>
    </row>
    <row r="1186" spans="1:13">
      <c r="A1186" s="27"/>
      <c r="B1186" s="27"/>
      <c r="C1186" s="27"/>
      <c r="D1186" s="27"/>
      <c r="E1186" s="27"/>
      <c r="F1186" s="27"/>
      <c r="G1186" s="27"/>
      <c r="H1186" s="27"/>
      <c r="I1186" s="27"/>
      <c r="J1186" s="27"/>
      <c r="K1186" s="27"/>
      <c r="L1186" s="27"/>
      <c r="M1186" s="27"/>
    </row>
    <row r="1187" spans="1:13">
      <c r="A1187" s="27"/>
      <c r="B1187" s="27"/>
      <c r="C1187" s="27"/>
      <c r="D1187" s="27"/>
      <c r="E1187" s="27"/>
      <c r="F1187" s="27"/>
      <c r="G1187" s="27"/>
      <c r="H1187" s="27"/>
      <c r="I1187" s="27"/>
      <c r="J1187" s="27"/>
      <c r="K1187" s="27"/>
      <c r="L1187" s="27"/>
      <c r="M1187" s="27"/>
    </row>
    <row r="1188" spans="1:13">
      <c r="A1188" s="27"/>
      <c r="B1188" s="27"/>
      <c r="C1188" s="27"/>
      <c r="D1188" s="27"/>
      <c r="E1188" s="27"/>
      <c r="F1188" s="27"/>
      <c r="G1188" s="27"/>
      <c r="H1188" s="27"/>
      <c r="I1188" s="27"/>
      <c r="J1188" s="27"/>
      <c r="K1188" s="27"/>
      <c r="L1188" s="27"/>
      <c r="M1188" s="27"/>
    </row>
    <row r="1189" spans="1:13">
      <c r="A1189" s="27"/>
      <c r="B1189" s="27"/>
      <c r="C1189" s="27"/>
      <c r="D1189" s="27"/>
      <c r="E1189" s="27"/>
      <c r="F1189" s="27"/>
      <c r="G1189" s="27"/>
      <c r="H1189" s="27"/>
      <c r="I1189" s="27"/>
      <c r="J1189" s="27"/>
      <c r="K1189" s="27"/>
      <c r="L1189" s="27"/>
      <c r="M1189" s="27"/>
    </row>
    <row r="1190" spans="1:13">
      <c r="A1190" s="27"/>
      <c r="B1190" s="27"/>
      <c r="C1190" s="27"/>
      <c r="D1190" s="27"/>
      <c r="E1190" s="27"/>
      <c r="F1190" s="27"/>
      <c r="G1190" s="27"/>
      <c r="H1190" s="27"/>
      <c r="I1190" s="27"/>
      <c r="J1190" s="27"/>
      <c r="K1190" s="27"/>
      <c r="L1190" s="27"/>
      <c r="M1190" s="27"/>
    </row>
    <row r="1191" spans="1:13">
      <c r="A1191" s="27"/>
      <c r="B1191" s="27"/>
      <c r="C1191" s="27"/>
      <c r="D1191" s="27"/>
      <c r="E1191" s="27"/>
      <c r="F1191" s="27"/>
      <c r="G1191" s="27"/>
      <c r="H1191" s="27"/>
      <c r="I1191" s="27"/>
      <c r="J1191" s="27"/>
      <c r="K1191" s="27"/>
      <c r="L1191" s="27"/>
      <c r="M1191" s="27"/>
    </row>
    <row r="1192" spans="1:13">
      <c r="A1192" s="27"/>
      <c r="B1192" s="27"/>
      <c r="C1192" s="27"/>
      <c r="D1192" s="27"/>
      <c r="E1192" s="27"/>
      <c r="F1192" s="27"/>
      <c r="G1192" s="27"/>
      <c r="H1192" s="27"/>
      <c r="I1192" s="27"/>
      <c r="J1192" s="27"/>
      <c r="K1192" s="27"/>
      <c r="L1192" s="27"/>
      <c r="M1192" s="27"/>
    </row>
    <row r="1193" spans="1:13">
      <c r="A1193" s="27"/>
      <c r="B1193" s="27"/>
      <c r="C1193" s="27"/>
      <c r="D1193" s="27"/>
      <c r="E1193" s="27"/>
      <c r="F1193" s="27"/>
      <c r="G1193" s="27"/>
      <c r="H1193" s="27"/>
      <c r="I1193" s="27"/>
      <c r="J1193" s="27"/>
      <c r="K1193" s="27"/>
      <c r="L1193" s="27"/>
      <c r="M1193" s="27"/>
    </row>
    <row r="1194" spans="1:13">
      <c r="A1194" s="27"/>
      <c r="B1194" s="27"/>
      <c r="C1194" s="27"/>
      <c r="D1194" s="27"/>
      <c r="E1194" s="27"/>
      <c r="F1194" s="27"/>
      <c r="G1194" s="27"/>
      <c r="H1194" s="27"/>
      <c r="I1194" s="27"/>
      <c r="J1194" s="27"/>
      <c r="K1194" s="27"/>
      <c r="L1194" s="27"/>
      <c r="M1194" s="27"/>
    </row>
    <row r="1195" spans="1:13">
      <c r="A1195" s="27"/>
      <c r="B1195" s="27"/>
      <c r="C1195" s="27"/>
      <c r="D1195" s="27"/>
      <c r="E1195" s="27"/>
      <c r="F1195" s="27"/>
      <c r="G1195" s="27"/>
      <c r="H1195" s="27"/>
      <c r="I1195" s="27"/>
      <c r="J1195" s="27"/>
      <c r="K1195" s="27"/>
      <c r="L1195" s="27"/>
      <c r="M1195" s="27"/>
    </row>
    <row r="1196" spans="1:13">
      <c r="A1196" s="27"/>
      <c r="B1196" s="27"/>
      <c r="C1196" s="27"/>
      <c r="D1196" s="27"/>
      <c r="E1196" s="27"/>
      <c r="F1196" s="27"/>
      <c r="G1196" s="27"/>
      <c r="H1196" s="27"/>
      <c r="I1196" s="27"/>
      <c r="J1196" s="27"/>
      <c r="K1196" s="27"/>
      <c r="L1196" s="27"/>
      <c r="M1196" s="27"/>
    </row>
    <row r="1197" spans="1:13">
      <c r="A1197" s="27"/>
      <c r="B1197" s="27"/>
      <c r="C1197" s="27"/>
      <c r="D1197" s="27"/>
      <c r="E1197" s="27"/>
      <c r="F1197" s="27"/>
      <c r="G1197" s="27"/>
      <c r="H1197" s="27"/>
      <c r="I1197" s="27"/>
      <c r="J1197" s="27"/>
      <c r="K1197" s="27"/>
      <c r="L1197" s="27"/>
      <c r="M1197" s="27"/>
    </row>
    <row r="1198" spans="1:13">
      <c r="A1198" s="27"/>
      <c r="B1198" s="27"/>
      <c r="C1198" s="27"/>
      <c r="D1198" s="27"/>
      <c r="E1198" s="27"/>
      <c r="F1198" s="27"/>
      <c r="G1198" s="27"/>
      <c r="H1198" s="27"/>
      <c r="I1198" s="27"/>
      <c r="J1198" s="27"/>
      <c r="K1198" s="27"/>
      <c r="L1198" s="27"/>
      <c r="M1198" s="27"/>
    </row>
    <row r="1199" spans="1:13">
      <c r="A1199" s="27"/>
      <c r="B1199" s="27"/>
      <c r="C1199" s="27"/>
      <c r="D1199" s="27"/>
      <c r="E1199" s="27"/>
      <c r="F1199" s="27"/>
      <c r="G1199" s="27"/>
      <c r="H1199" s="27"/>
      <c r="I1199" s="27"/>
      <c r="J1199" s="27"/>
      <c r="K1199" s="27"/>
      <c r="L1199" s="27"/>
      <c r="M1199" s="27"/>
    </row>
    <row r="1200" spans="1:13">
      <c r="A1200" s="27"/>
      <c r="B1200" s="27"/>
      <c r="C1200" s="27"/>
      <c r="D1200" s="27"/>
      <c r="E1200" s="27"/>
      <c r="F1200" s="27"/>
      <c r="G1200" s="27"/>
      <c r="H1200" s="27"/>
      <c r="I1200" s="27"/>
      <c r="J1200" s="27"/>
      <c r="K1200" s="27"/>
      <c r="L1200" s="27"/>
      <c r="M1200" s="27"/>
    </row>
    <row r="1201" spans="1:13">
      <c r="A1201" s="27"/>
      <c r="B1201" s="27"/>
      <c r="C1201" s="27"/>
      <c r="D1201" s="27"/>
      <c r="E1201" s="27"/>
      <c r="F1201" s="27"/>
      <c r="G1201" s="27"/>
      <c r="H1201" s="27"/>
      <c r="I1201" s="27"/>
      <c r="J1201" s="27"/>
      <c r="K1201" s="27"/>
      <c r="L1201" s="27"/>
      <c r="M1201" s="27"/>
    </row>
    <row r="1202" spans="1:13">
      <c r="A1202" s="27"/>
      <c r="B1202" s="27"/>
      <c r="C1202" s="27"/>
      <c r="D1202" s="27"/>
      <c r="E1202" s="27"/>
      <c r="F1202" s="27"/>
      <c r="G1202" s="27"/>
      <c r="H1202" s="27"/>
      <c r="I1202" s="27"/>
      <c r="J1202" s="27"/>
      <c r="K1202" s="27"/>
      <c r="L1202" s="27"/>
      <c r="M1202" s="27"/>
    </row>
    <row r="1203" spans="1:13">
      <c r="A1203" s="27"/>
      <c r="B1203" s="27"/>
      <c r="C1203" s="27"/>
      <c r="D1203" s="27"/>
      <c r="E1203" s="27"/>
      <c r="F1203" s="27"/>
      <c r="G1203" s="27"/>
      <c r="H1203" s="27"/>
      <c r="I1203" s="27"/>
      <c r="J1203" s="27"/>
      <c r="K1203" s="27"/>
      <c r="L1203" s="27"/>
      <c r="M1203" s="27"/>
    </row>
    <row r="1204" spans="1:13">
      <c r="A1204" s="27"/>
      <c r="B1204" s="27"/>
      <c r="C1204" s="27"/>
      <c r="D1204" s="27"/>
      <c r="E1204" s="27"/>
      <c r="F1204" s="27"/>
      <c r="G1204" s="27"/>
      <c r="H1204" s="27"/>
      <c r="I1204" s="27"/>
      <c r="J1204" s="27"/>
      <c r="K1204" s="27"/>
      <c r="L1204" s="27"/>
      <c r="M1204" s="27"/>
    </row>
    <row r="1205" spans="1:13">
      <c r="A1205" s="27"/>
      <c r="B1205" s="27"/>
      <c r="C1205" s="27"/>
      <c r="D1205" s="27"/>
      <c r="E1205" s="27"/>
      <c r="F1205" s="27"/>
      <c r="G1205" s="27"/>
      <c r="H1205" s="27"/>
      <c r="I1205" s="27"/>
      <c r="J1205" s="27"/>
      <c r="K1205" s="27"/>
      <c r="L1205" s="27"/>
      <c r="M1205" s="27"/>
    </row>
    <row r="1206" spans="1:13">
      <c r="A1206" s="27"/>
      <c r="B1206" s="27"/>
      <c r="C1206" s="27"/>
      <c r="D1206" s="27"/>
      <c r="E1206" s="27"/>
      <c r="F1206" s="27"/>
      <c r="G1206" s="27"/>
      <c r="H1206" s="27"/>
      <c r="I1206" s="27"/>
      <c r="J1206" s="27"/>
      <c r="K1206" s="27"/>
      <c r="L1206" s="27"/>
      <c r="M1206" s="27"/>
    </row>
    <row r="1207" spans="1:13">
      <c r="A1207" s="27"/>
      <c r="B1207" s="27"/>
      <c r="C1207" s="27"/>
      <c r="D1207" s="27"/>
      <c r="E1207" s="27"/>
      <c r="F1207" s="27"/>
      <c r="G1207" s="27"/>
      <c r="H1207" s="27"/>
      <c r="I1207" s="27"/>
      <c r="J1207" s="27"/>
      <c r="K1207" s="27"/>
      <c r="L1207" s="27"/>
      <c r="M1207" s="27"/>
    </row>
    <row r="1208" spans="1:13">
      <c r="A1208" s="27"/>
      <c r="B1208" s="27"/>
      <c r="C1208" s="27"/>
      <c r="D1208" s="27"/>
      <c r="E1208" s="27"/>
      <c r="F1208" s="27"/>
      <c r="G1208" s="27"/>
      <c r="H1208" s="27"/>
      <c r="I1208" s="27"/>
      <c r="J1208" s="27"/>
      <c r="K1208" s="27"/>
      <c r="L1208" s="27"/>
      <c r="M1208" s="27"/>
    </row>
    <row r="1209" spans="1:13">
      <c r="A1209" s="27"/>
      <c r="B1209" s="27"/>
      <c r="C1209" s="27"/>
      <c r="D1209" s="27"/>
      <c r="E1209" s="27"/>
      <c r="F1209" s="27"/>
      <c r="G1209" s="27"/>
      <c r="H1209" s="27"/>
      <c r="I1209" s="27"/>
      <c r="J1209" s="27"/>
      <c r="K1209" s="27"/>
      <c r="L1209" s="27"/>
      <c r="M1209" s="27"/>
    </row>
    <row r="1210" spans="1:13">
      <c r="A1210" s="27"/>
      <c r="B1210" s="27"/>
      <c r="C1210" s="27"/>
      <c r="D1210" s="27"/>
      <c r="E1210" s="27"/>
      <c r="F1210" s="27"/>
      <c r="G1210" s="27"/>
      <c r="H1210" s="27"/>
      <c r="I1210" s="27"/>
      <c r="J1210" s="27"/>
      <c r="K1210" s="27"/>
      <c r="L1210" s="27"/>
      <c r="M1210" s="27"/>
    </row>
    <row r="1211" spans="1:13">
      <c r="A1211" s="27"/>
      <c r="B1211" s="27"/>
      <c r="C1211" s="27"/>
      <c r="D1211" s="27"/>
      <c r="E1211" s="27"/>
      <c r="F1211" s="27"/>
      <c r="G1211" s="27"/>
      <c r="H1211" s="27"/>
      <c r="I1211" s="27"/>
      <c r="J1211" s="27"/>
      <c r="K1211" s="27"/>
      <c r="L1211" s="27"/>
      <c r="M1211" s="27"/>
    </row>
    <row r="1212" spans="1:13">
      <c r="A1212" s="27"/>
      <c r="B1212" s="27"/>
      <c r="C1212" s="27"/>
      <c r="D1212" s="27"/>
      <c r="E1212" s="27"/>
      <c r="F1212" s="27"/>
      <c r="G1212" s="27"/>
      <c r="H1212" s="27"/>
      <c r="I1212" s="27"/>
      <c r="J1212" s="27"/>
      <c r="K1212" s="27"/>
      <c r="L1212" s="27"/>
      <c r="M1212" s="27"/>
    </row>
    <row r="1213" spans="1:13">
      <c r="A1213" s="27"/>
      <c r="B1213" s="27"/>
      <c r="C1213" s="27"/>
      <c r="D1213" s="27"/>
      <c r="E1213" s="27"/>
      <c r="F1213" s="27"/>
      <c r="G1213" s="27"/>
      <c r="H1213" s="27"/>
      <c r="I1213" s="27"/>
      <c r="J1213" s="27"/>
      <c r="K1213" s="27"/>
      <c r="L1213" s="27"/>
      <c r="M1213" s="27"/>
    </row>
    <row r="1214" spans="1:13">
      <c r="A1214" s="27"/>
      <c r="B1214" s="27"/>
      <c r="C1214" s="27"/>
      <c r="D1214" s="27"/>
      <c r="E1214" s="27"/>
      <c r="F1214" s="27"/>
      <c r="G1214" s="27"/>
      <c r="H1214" s="27"/>
      <c r="I1214" s="27"/>
      <c r="J1214" s="27"/>
      <c r="K1214" s="27"/>
      <c r="L1214" s="27"/>
      <c r="M1214" s="27"/>
    </row>
    <row r="1215" spans="1:13">
      <c r="A1215" s="27"/>
      <c r="B1215" s="27"/>
      <c r="C1215" s="27"/>
      <c r="D1215" s="27"/>
      <c r="E1215" s="27"/>
      <c r="F1215" s="27"/>
      <c r="G1215" s="27"/>
      <c r="H1215" s="27"/>
      <c r="I1215" s="27"/>
      <c r="J1215" s="27"/>
      <c r="K1215" s="27"/>
      <c r="L1215" s="27"/>
      <c r="M1215" s="27"/>
    </row>
    <row r="1216" spans="1:13">
      <c r="A1216" s="27"/>
      <c r="B1216" s="27"/>
      <c r="C1216" s="27"/>
      <c r="D1216" s="27"/>
      <c r="E1216" s="27"/>
      <c r="F1216" s="27"/>
      <c r="G1216" s="27"/>
      <c r="H1216" s="27"/>
      <c r="I1216" s="27"/>
      <c r="J1216" s="27"/>
      <c r="K1216" s="27"/>
      <c r="L1216" s="27"/>
      <c r="M1216" s="27"/>
    </row>
    <row r="1217" spans="1:13">
      <c r="A1217" s="27"/>
      <c r="B1217" s="27"/>
      <c r="C1217" s="27"/>
      <c r="D1217" s="27"/>
      <c r="E1217" s="27"/>
      <c r="F1217" s="27"/>
      <c r="G1217" s="27"/>
      <c r="H1217" s="27"/>
      <c r="I1217" s="27"/>
      <c r="J1217" s="27"/>
      <c r="K1217" s="27"/>
      <c r="L1217" s="27"/>
      <c r="M1217" s="27"/>
    </row>
    <row r="1218" spans="1:13">
      <c r="A1218" s="27"/>
      <c r="B1218" s="27"/>
      <c r="C1218" s="27"/>
      <c r="D1218" s="27"/>
      <c r="E1218" s="27"/>
      <c r="F1218" s="27"/>
      <c r="G1218" s="27"/>
      <c r="H1218" s="27"/>
      <c r="I1218" s="27"/>
      <c r="J1218" s="27"/>
      <c r="K1218" s="27"/>
      <c r="L1218" s="27"/>
      <c r="M1218" s="27"/>
    </row>
    <row r="1219" spans="1:13">
      <c r="A1219" s="27"/>
      <c r="B1219" s="27"/>
      <c r="C1219" s="27"/>
      <c r="D1219" s="27"/>
      <c r="E1219" s="27"/>
      <c r="F1219" s="27"/>
      <c r="G1219" s="27"/>
      <c r="H1219" s="27"/>
      <c r="I1219" s="27"/>
      <c r="J1219" s="27"/>
      <c r="K1219" s="27"/>
      <c r="L1219" s="27"/>
      <c r="M1219" s="27"/>
    </row>
    <row r="1220" spans="1:13">
      <c r="A1220" s="27"/>
      <c r="B1220" s="27"/>
      <c r="C1220" s="27"/>
      <c r="D1220" s="27"/>
      <c r="E1220" s="27"/>
      <c r="F1220" s="27"/>
      <c r="G1220" s="27"/>
      <c r="H1220" s="27"/>
      <c r="I1220" s="27"/>
      <c r="J1220" s="27"/>
      <c r="K1220" s="27"/>
      <c r="L1220" s="27"/>
      <c r="M1220" s="27"/>
    </row>
    <row r="1221" spans="1:13">
      <c r="A1221" s="27"/>
      <c r="B1221" s="27"/>
      <c r="C1221" s="27"/>
      <c r="D1221" s="27"/>
      <c r="E1221" s="27"/>
      <c r="F1221" s="27"/>
      <c r="G1221" s="27"/>
      <c r="H1221" s="27"/>
      <c r="I1221" s="27"/>
      <c r="J1221" s="27"/>
      <c r="K1221" s="27"/>
      <c r="L1221" s="27"/>
      <c r="M1221" s="27"/>
    </row>
    <row r="1222" spans="1:13">
      <c r="A1222" s="27"/>
      <c r="B1222" s="27"/>
      <c r="C1222" s="27"/>
      <c r="D1222" s="27"/>
      <c r="E1222" s="27"/>
      <c r="F1222" s="27"/>
      <c r="G1222" s="27"/>
      <c r="H1222" s="27"/>
      <c r="I1222" s="27"/>
      <c r="J1222" s="27"/>
      <c r="K1222" s="27"/>
      <c r="L1222" s="27"/>
      <c r="M1222" s="27"/>
    </row>
    <row r="1223" spans="1:13">
      <c r="A1223" s="27"/>
      <c r="B1223" s="27"/>
      <c r="C1223" s="27"/>
      <c r="D1223" s="27"/>
      <c r="E1223" s="27"/>
      <c r="F1223" s="27"/>
      <c r="G1223" s="27"/>
      <c r="H1223" s="27"/>
      <c r="I1223" s="27"/>
      <c r="J1223" s="27"/>
      <c r="K1223" s="27"/>
      <c r="L1223" s="27"/>
      <c r="M1223" s="27"/>
    </row>
    <row r="1224" spans="1:13">
      <c r="A1224" s="27"/>
      <c r="B1224" s="27"/>
      <c r="C1224" s="27"/>
      <c r="D1224" s="27"/>
      <c r="E1224" s="27"/>
      <c r="F1224" s="27"/>
      <c r="G1224" s="27"/>
      <c r="H1224" s="27"/>
      <c r="I1224" s="27"/>
      <c r="J1224" s="27"/>
      <c r="K1224" s="27"/>
      <c r="L1224" s="27"/>
      <c r="M1224" s="27"/>
    </row>
    <row r="1225" spans="1:13">
      <c r="A1225" s="27"/>
      <c r="B1225" s="27"/>
      <c r="C1225" s="27"/>
      <c r="D1225" s="27"/>
      <c r="E1225" s="27"/>
      <c r="F1225" s="27"/>
      <c r="G1225" s="27"/>
      <c r="H1225" s="27"/>
      <c r="I1225" s="27"/>
      <c r="J1225" s="27"/>
      <c r="K1225" s="27"/>
      <c r="L1225" s="27"/>
      <c r="M1225" s="27"/>
    </row>
    <row r="1226" spans="1:13">
      <c r="A1226" s="27"/>
      <c r="B1226" s="27"/>
      <c r="C1226" s="27"/>
      <c r="D1226" s="27"/>
      <c r="E1226" s="27"/>
      <c r="F1226" s="27"/>
      <c r="G1226" s="27"/>
      <c r="H1226" s="27"/>
      <c r="I1226" s="27"/>
      <c r="J1226" s="27"/>
      <c r="K1226" s="27"/>
      <c r="L1226" s="27"/>
      <c r="M1226" s="27"/>
    </row>
    <row r="1227" spans="1:13">
      <c r="A1227" s="27"/>
      <c r="B1227" s="27"/>
      <c r="C1227" s="27"/>
      <c r="D1227" s="27"/>
      <c r="E1227" s="27"/>
      <c r="F1227" s="27"/>
      <c r="G1227" s="27"/>
      <c r="H1227" s="27"/>
      <c r="I1227" s="27"/>
      <c r="J1227" s="27"/>
      <c r="K1227" s="27"/>
      <c r="L1227" s="27"/>
      <c r="M1227" s="27"/>
    </row>
    <row r="1228" spans="1:13">
      <c r="A1228" s="27"/>
      <c r="B1228" s="27"/>
      <c r="C1228" s="27"/>
      <c r="D1228" s="27"/>
      <c r="E1228" s="27"/>
      <c r="F1228" s="27"/>
      <c r="G1228" s="27"/>
      <c r="H1228" s="27"/>
      <c r="I1228" s="27"/>
      <c r="J1228" s="27"/>
      <c r="K1228" s="27"/>
      <c r="L1228" s="27"/>
      <c r="M1228" s="27"/>
    </row>
    <row r="1229" spans="1:13">
      <c r="A1229" s="27"/>
      <c r="B1229" s="27"/>
      <c r="C1229" s="27"/>
      <c r="D1229" s="27"/>
      <c r="E1229" s="27"/>
      <c r="F1229" s="27"/>
      <c r="G1229" s="27"/>
      <c r="H1229" s="27"/>
      <c r="I1229" s="27"/>
      <c r="J1229" s="27"/>
      <c r="K1229" s="27"/>
      <c r="L1229" s="27"/>
      <c r="M1229" s="27"/>
    </row>
    <row r="1230" spans="1:13">
      <c r="A1230" s="27"/>
      <c r="B1230" s="27"/>
      <c r="C1230" s="27"/>
      <c r="D1230" s="27"/>
      <c r="E1230" s="27"/>
      <c r="F1230" s="27"/>
      <c r="G1230" s="27"/>
      <c r="H1230" s="27"/>
      <c r="I1230" s="27"/>
      <c r="J1230" s="27"/>
      <c r="K1230" s="27"/>
      <c r="L1230" s="27"/>
      <c r="M1230" s="27"/>
    </row>
    <row r="1231" spans="1:13">
      <c r="A1231" s="27"/>
      <c r="B1231" s="27"/>
      <c r="C1231" s="27"/>
      <c r="D1231" s="27"/>
      <c r="E1231" s="27"/>
      <c r="F1231" s="27"/>
      <c r="G1231" s="27"/>
      <c r="H1231" s="27"/>
      <c r="I1231" s="27"/>
      <c r="J1231" s="27"/>
      <c r="K1231" s="27"/>
      <c r="L1231" s="27"/>
      <c r="M1231" s="27"/>
    </row>
    <row r="1232" spans="1:13">
      <c r="A1232" s="27"/>
      <c r="B1232" s="27"/>
      <c r="C1232" s="27"/>
      <c r="D1232" s="27"/>
      <c r="E1232" s="27"/>
      <c r="F1232" s="27"/>
      <c r="G1232" s="27"/>
      <c r="H1232" s="27"/>
      <c r="I1232" s="27"/>
      <c r="J1232" s="27"/>
      <c r="K1232" s="27"/>
      <c r="L1232" s="27"/>
      <c r="M1232" s="27"/>
    </row>
    <row r="1233" spans="1:13">
      <c r="A1233" s="27"/>
      <c r="B1233" s="27"/>
      <c r="C1233" s="27"/>
      <c r="D1233" s="27"/>
      <c r="E1233" s="27"/>
      <c r="F1233" s="27"/>
      <c r="G1233" s="27"/>
      <c r="H1233" s="27"/>
      <c r="I1233" s="27"/>
      <c r="J1233" s="27"/>
      <c r="K1233" s="27"/>
      <c r="L1233" s="27"/>
      <c r="M1233" s="27"/>
    </row>
    <row r="1234" spans="1:13">
      <c r="A1234" s="27"/>
      <c r="B1234" s="27"/>
      <c r="C1234" s="27"/>
      <c r="D1234" s="27"/>
      <c r="E1234" s="27"/>
      <c r="F1234" s="27"/>
      <c r="G1234" s="27"/>
      <c r="H1234" s="27"/>
      <c r="I1234" s="27"/>
      <c r="J1234" s="27"/>
      <c r="K1234" s="27"/>
      <c r="L1234" s="27"/>
      <c r="M1234" s="27"/>
    </row>
    <row r="1235" spans="1:13">
      <c r="A1235" s="27"/>
      <c r="B1235" s="27"/>
      <c r="C1235" s="27"/>
      <c r="D1235" s="27"/>
      <c r="E1235" s="27"/>
      <c r="F1235" s="27"/>
      <c r="G1235" s="27"/>
      <c r="H1235" s="27"/>
      <c r="I1235" s="27"/>
      <c r="J1235" s="27"/>
      <c r="K1235" s="27"/>
      <c r="L1235" s="27"/>
      <c r="M1235" s="27"/>
    </row>
    <row r="1236" spans="1:13">
      <c r="A1236" s="27"/>
      <c r="B1236" s="27"/>
      <c r="C1236" s="27"/>
      <c r="D1236" s="27"/>
      <c r="E1236" s="27"/>
      <c r="F1236" s="27"/>
      <c r="G1236" s="27"/>
      <c r="H1236" s="27"/>
      <c r="I1236" s="27"/>
      <c r="J1236" s="27"/>
      <c r="K1236" s="27"/>
      <c r="L1236" s="27"/>
      <c r="M1236" s="27"/>
    </row>
    <row r="1237" spans="1:13">
      <c r="A1237" s="27"/>
      <c r="B1237" s="27"/>
      <c r="C1237" s="27"/>
      <c r="D1237" s="27"/>
      <c r="E1237" s="27"/>
      <c r="F1237" s="27"/>
      <c r="G1237" s="27"/>
      <c r="H1237" s="27"/>
      <c r="I1237" s="27"/>
      <c r="J1237" s="27"/>
      <c r="K1237" s="27"/>
      <c r="L1237" s="27"/>
      <c r="M1237" s="27"/>
    </row>
    <row r="1238" spans="1:13">
      <c r="A1238" s="27"/>
      <c r="B1238" s="27"/>
      <c r="C1238" s="27"/>
      <c r="D1238" s="27"/>
      <c r="E1238" s="27"/>
      <c r="F1238" s="27"/>
      <c r="G1238" s="27"/>
      <c r="H1238" s="27"/>
      <c r="I1238" s="27"/>
      <c r="J1238" s="27"/>
      <c r="K1238" s="27"/>
      <c r="L1238" s="27"/>
      <c r="M1238" s="27"/>
    </row>
    <row r="1239" spans="1:13">
      <c r="A1239" s="27"/>
      <c r="B1239" s="27"/>
      <c r="C1239" s="27"/>
      <c r="D1239" s="27"/>
      <c r="E1239" s="27"/>
      <c r="F1239" s="27"/>
      <c r="G1239" s="27"/>
      <c r="H1239" s="27"/>
      <c r="I1239" s="27"/>
      <c r="J1239" s="27"/>
      <c r="K1239" s="27"/>
      <c r="L1239" s="27"/>
      <c r="M1239" s="27"/>
    </row>
    <row r="1240" spans="1:13">
      <c r="A1240" s="27"/>
      <c r="B1240" s="27"/>
      <c r="C1240" s="27"/>
      <c r="D1240" s="27"/>
      <c r="E1240" s="27"/>
      <c r="F1240" s="27"/>
      <c r="G1240" s="27"/>
      <c r="H1240" s="27"/>
      <c r="I1240" s="27"/>
      <c r="J1240" s="27"/>
      <c r="K1240" s="27"/>
      <c r="L1240" s="27"/>
      <c r="M1240" s="27"/>
    </row>
    <row r="1241" spans="1:13">
      <c r="A1241" s="27"/>
      <c r="B1241" s="27"/>
      <c r="C1241" s="27"/>
      <c r="D1241" s="27"/>
      <c r="E1241" s="27"/>
      <c r="F1241" s="27"/>
      <c r="G1241" s="27"/>
      <c r="H1241" s="27"/>
      <c r="I1241" s="27"/>
      <c r="J1241" s="27"/>
      <c r="K1241" s="27"/>
      <c r="L1241" s="27"/>
      <c r="M1241" s="27"/>
    </row>
    <row r="1242" spans="1:13">
      <c r="A1242" s="27"/>
      <c r="B1242" s="27"/>
      <c r="C1242" s="27"/>
      <c r="D1242" s="27"/>
      <c r="E1242" s="27"/>
      <c r="F1242" s="27"/>
      <c r="G1242" s="27"/>
      <c r="H1242" s="27"/>
      <c r="I1242" s="27"/>
      <c r="J1242" s="27"/>
      <c r="K1242" s="27"/>
      <c r="L1242" s="27"/>
      <c r="M1242" s="27"/>
    </row>
    <row r="1243" spans="1:13">
      <c r="A1243" s="27"/>
      <c r="B1243" s="27"/>
      <c r="C1243" s="27"/>
      <c r="D1243" s="27"/>
      <c r="E1243" s="27"/>
      <c r="F1243" s="27"/>
      <c r="G1243" s="27"/>
      <c r="H1243" s="27"/>
      <c r="I1243" s="27"/>
      <c r="J1243" s="27"/>
      <c r="K1243" s="27"/>
      <c r="L1243" s="27"/>
      <c r="M1243" s="27"/>
    </row>
    <row r="1244" spans="1:13">
      <c r="A1244" s="27"/>
      <c r="B1244" s="27"/>
      <c r="C1244" s="27"/>
      <c r="D1244" s="27"/>
      <c r="E1244" s="27"/>
      <c r="F1244" s="27"/>
      <c r="G1244" s="27"/>
      <c r="H1244" s="27"/>
      <c r="I1244" s="27"/>
      <c r="J1244" s="27"/>
      <c r="K1244" s="27"/>
      <c r="L1244" s="27"/>
      <c r="M1244" s="27"/>
    </row>
    <row r="1245" spans="1:13">
      <c r="A1245" s="27"/>
      <c r="B1245" s="27"/>
      <c r="C1245" s="27"/>
      <c r="D1245" s="27"/>
      <c r="E1245" s="27"/>
      <c r="F1245" s="27"/>
      <c r="G1245" s="27"/>
      <c r="H1245" s="27"/>
      <c r="I1245" s="27"/>
      <c r="J1245" s="27"/>
      <c r="K1245" s="27"/>
      <c r="L1245" s="27"/>
      <c r="M1245" s="27"/>
    </row>
    <row r="1246" spans="1:13">
      <c r="A1246" s="27"/>
      <c r="B1246" s="27"/>
      <c r="C1246" s="27"/>
      <c r="D1246" s="27"/>
      <c r="E1246" s="27"/>
      <c r="F1246" s="27"/>
      <c r="G1246" s="27"/>
      <c r="H1246" s="27"/>
      <c r="I1246" s="27"/>
      <c r="J1246" s="27"/>
      <c r="K1246" s="27"/>
      <c r="L1246" s="27"/>
      <c r="M1246" s="27"/>
    </row>
    <row r="1247" spans="1:13">
      <c r="A1247" s="27"/>
      <c r="B1247" s="27"/>
      <c r="C1247" s="27"/>
      <c r="D1247" s="27"/>
      <c r="E1247" s="27"/>
      <c r="F1247" s="27"/>
      <c r="G1247" s="27"/>
      <c r="H1247" s="27"/>
      <c r="I1247" s="27"/>
      <c r="J1247" s="27"/>
      <c r="K1247" s="27"/>
      <c r="L1247" s="27"/>
      <c r="M1247" s="27"/>
    </row>
    <row r="1248" spans="1:13">
      <c r="A1248" s="27"/>
      <c r="B1248" s="27"/>
      <c r="C1248" s="27"/>
      <c r="D1248" s="27"/>
      <c r="E1248" s="27"/>
      <c r="F1248" s="27"/>
      <c r="G1248" s="27"/>
      <c r="H1248" s="27"/>
      <c r="I1248" s="27"/>
      <c r="J1248" s="27"/>
      <c r="K1248" s="27"/>
      <c r="L1248" s="27"/>
      <c r="M1248" s="27"/>
    </row>
    <row r="1249" spans="1:13">
      <c r="A1249" s="27"/>
      <c r="B1249" s="27"/>
      <c r="C1249" s="27"/>
      <c r="D1249" s="27"/>
      <c r="E1249" s="27"/>
      <c r="F1249" s="27"/>
      <c r="G1249" s="27"/>
      <c r="H1249" s="27"/>
      <c r="I1249" s="27"/>
      <c r="J1249" s="27"/>
      <c r="K1249" s="27"/>
      <c r="L1249" s="27"/>
      <c r="M1249" s="27"/>
    </row>
    <row r="1250" spans="1:13">
      <c r="A1250" s="27"/>
      <c r="B1250" s="27"/>
      <c r="C1250" s="27"/>
      <c r="D1250" s="27"/>
      <c r="E1250" s="27"/>
      <c r="F1250" s="27"/>
      <c r="G1250" s="27"/>
      <c r="H1250" s="27"/>
      <c r="I1250" s="27"/>
      <c r="J1250" s="27"/>
      <c r="K1250" s="27"/>
      <c r="L1250" s="27"/>
      <c r="M1250" s="27"/>
    </row>
    <row r="1251" spans="1:13">
      <c r="A1251" s="27"/>
      <c r="B1251" s="27"/>
      <c r="C1251" s="27"/>
      <c r="D1251" s="27"/>
      <c r="E1251" s="27"/>
      <c r="F1251" s="27"/>
      <c r="G1251" s="27"/>
      <c r="H1251" s="27"/>
      <c r="I1251" s="27"/>
      <c r="J1251" s="27"/>
      <c r="K1251" s="27"/>
      <c r="L1251" s="27"/>
      <c r="M1251" s="27"/>
    </row>
    <row r="1252" spans="1:13">
      <c r="A1252" s="27"/>
      <c r="B1252" s="27"/>
      <c r="C1252" s="27"/>
      <c r="D1252" s="27"/>
      <c r="E1252" s="27"/>
      <c r="F1252" s="27"/>
      <c r="G1252" s="27"/>
      <c r="H1252" s="27"/>
      <c r="I1252" s="27"/>
      <c r="J1252" s="27"/>
      <c r="K1252" s="27"/>
      <c r="L1252" s="27"/>
      <c r="M1252" s="27"/>
    </row>
    <row r="1253" spans="1:13">
      <c r="A1253" s="27"/>
      <c r="B1253" s="27"/>
      <c r="C1253" s="27"/>
      <c r="D1253" s="27"/>
      <c r="E1253" s="27"/>
      <c r="F1253" s="27"/>
      <c r="G1253" s="27"/>
      <c r="H1253" s="27"/>
      <c r="I1253" s="27"/>
      <c r="J1253" s="27"/>
      <c r="K1253" s="27"/>
      <c r="L1253" s="27"/>
      <c r="M1253" s="27"/>
    </row>
    <row r="1254" spans="1:13">
      <c r="A1254" s="27"/>
      <c r="B1254" s="27"/>
      <c r="C1254" s="27"/>
      <c r="D1254" s="27"/>
      <c r="E1254" s="27"/>
      <c r="F1254" s="27"/>
      <c r="G1254" s="27"/>
      <c r="H1254" s="27"/>
      <c r="I1254" s="27"/>
      <c r="J1254" s="27"/>
      <c r="K1254" s="27"/>
      <c r="L1254" s="27"/>
      <c r="M1254" s="27"/>
    </row>
    <row r="1255" spans="1:13">
      <c r="A1255" s="27"/>
      <c r="B1255" s="27"/>
      <c r="C1255" s="27"/>
      <c r="D1255" s="27"/>
      <c r="E1255" s="27"/>
      <c r="F1255" s="27"/>
      <c r="G1255" s="27"/>
      <c r="H1255" s="27"/>
      <c r="I1255" s="27"/>
      <c r="J1255" s="27"/>
      <c r="K1255" s="27"/>
      <c r="L1255" s="27"/>
      <c r="M1255" s="27"/>
    </row>
    <row r="1256" spans="1:13">
      <c r="A1256" s="27"/>
      <c r="B1256" s="27"/>
      <c r="C1256" s="27"/>
      <c r="D1256" s="27"/>
      <c r="E1256" s="27"/>
      <c r="F1256" s="27"/>
      <c r="G1256" s="27"/>
      <c r="H1256" s="27"/>
      <c r="I1256" s="27"/>
      <c r="J1256" s="27"/>
      <c r="K1256" s="27"/>
      <c r="L1256" s="27"/>
      <c r="M1256" s="27"/>
    </row>
    <row r="1257" spans="1:13">
      <c r="A1257" s="27"/>
      <c r="B1257" s="27"/>
      <c r="C1257" s="27"/>
      <c r="D1257" s="27"/>
      <c r="E1257" s="27"/>
      <c r="F1257" s="27"/>
      <c r="G1257" s="27"/>
      <c r="H1257" s="27"/>
      <c r="I1257" s="27"/>
      <c r="J1257" s="27"/>
      <c r="K1257" s="27"/>
      <c r="L1257" s="27"/>
      <c r="M1257" s="27"/>
    </row>
    <row r="1258" spans="1:13">
      <c r="A1258" s="27"/>
      <c r="B1258" s="27"/>
      <c r="C1258" s="27"/>
      <c r="D1258" s="27"/>
      <c r="E1258" s="27"/>
      <c r="F1258" s="27"/>
      <c r="G1258" s="27"/>
      <c r="H1258" s="27"/>
      <c r="I1258" s="27"/>
      <c r="J1258" s="27"/>
      <c r="K1258" s="27"/>
      <c r="L1258" s="27"/>
      <c r="M1258" s="27"/>
    </row>
    <row r="1259" spans="1:13">
      <c r="A1259" s="27"/>
      <c r="B1259" s="27"/>
      <c r="C1259" s="27"/>
      <c r="D1259" s="27"/>
      <c r="E1259" s="27"/>
      <c r="F1259" s="27"/>
      <c r="G1259" s="27"/>
      <c r="H1259" s="27"/>
      <c r="I1259" s="27"/>
      <c r="J1259" s="27"/>
      <c r="K1259" s="27"/>
      <c r="L1259" s="27"/>
      <c r="M1259" s="27"/>
    </row>
    <row r="1260" spans="1:13">
      <c r="A1260" s="27"/>
      <c r="B1260" s="27"/>
      <c r="C1260" s="27"/>
      <c r="D1260" s="27"/>
      <c r="E1260" s="27"/>
      <c r="F1260" s="27"/>
      <c r="G1260" s="27"/>
      <c r="H1260" s="27"/>
      <c r="I1260" s="27"/>
      <c r="J1260" s="27"/>
      <c r="K1260" s="27"/>
      <c r="L1260" s="27"/>
      <c r="M1260" s="27"/>
    </row>
    <row r="1261" spans="1:13">
      <c r="A1261" s="27"/>
      <c r="B1261" s="27"/>
      <c r="C1261" s="27"/>
      <c r="D1261" s="27"/>
      <c r="E1261" s="27"/>
      <c r="F1261" s="27"/>
      <c r="G1261" s="27"/>
      <c r="H1261" s="27"/>
      <c r="I1261" s="27"/>
      <c r="J1261" s="27"/>
      <c r="K1261" s="27"/>
      <c r="L1261" s="27"/>
      <c r="M1261" s="27"/>
    </row>
    <row r="1262" spans="1:13">
      <c r="A1262" s="27"/>
      <c r="B1262" s="27"/>
      <c r="C1262" s="27"/>
      <c r="D1262" s="27"/>
      <c r="E1262" s="27"/>
      <c r="F1262" s="27"/>
      <c r="G1262" s="27"/>
      <c r="H1262" s="27"/>
      <c r="I1262" s="27"/>
      <c r="J1262" s="27"/>
      <c r="K1262" s="27"/>
      <c r="L1262" s="27"/>
      <c r="M1262" s="27"/>
    </row>
    <row r="1263" spans="1:13">
      <c r="A1263" s="27"/>
      <c r="B1263" s="27"/>
      <c r="C1263" s="27"/>
      <c r="D1263" s="27"/>
      <c r="E1263" s="27"/>
      <c r="F1263" s="27"/>
      <c r="G1263" s="27"/>
      <c r="H1263" s="27"/>
      <c r="I1263" s="27"/>
      <c r="J1263" s="27"/>
      <c r="K1263" s="27"/>
      <c r="L1263" s="27"/>
      <c r="M1263" s="27"/>
    </row>
    <row r="1264" spans="1:13">
      <c r="A1264" s="27"/>
      <c r="B1264" s="27"/>
      <c r="C1264" s="27"/>
      <c r="D1264" s="27"/>
      <c r="E1264" s="27"/>
      <c r="F1264" s="27"/>
      <c r="G1264" s="27"/>
      <c r="H1264" s="27"/>
      <c r="I1264" s="27"/>
      <c r="J1264" s="27"/>
      <c r="K1264" s="27"/>
      <c r="L1264" s="27"/>
      <c r="M1264" s="27"/>
    </row>
    <row r="1265" spans="1:13">
      <c r="A1265" s="27"/>
      <c r="B1265" s="27"/>
      <c r="C1265" s="27"/>
      <c r="D1265" s="27"/>
      <c r="E1265" s="27"/>
      <c r="F1265" s="27"/>
      <c r="G1265" s="27"/>
      <c r="H1265" s="27"/>
      <c r="I1265" s="27"/>
      <c r="J1265" s="27"/>
      <c r="K1265" s="27"/>
      <c r="L1265" s="27"/>
      <c r="M1265" s="27"/>
    </row>
    <row r="1266" spans="1:13">
      <c r="A1266" s="27"/>
      <c r="B1266" s="27"/>
      <c r="C1266" s="27"/>
      <c r="D1266" s="27"/>
      <c r="E1266" s="27"/>
      <c r="F1266" s="27"/>
      <c r="G1266" s="27"/>
      <c r="H1266" s="27"/>
      <c r="I1266" s="27"/>
      <c r="J1266" s="27"/>
      <c r="K1266" s="27"/>
      <c r="L1266" s="27"/>
      <c r="M1266" s="27"/>
    </row>
    <row r="1267" spans="1:13">
      <c r="A1267" s="27"/>
      <c r="B1267" s="27"/>
      <c r="C1267" s="27"/>
      <c r="D1267" s="27"/>
      <c r="E1267" s="27"/>
      <c r="F1267" s="27"/>
      <c r="G1267" s="27"/>
      <c r="H1267" s="27"/>
      <c r="I1267" s="27"/>
      <c r="J1267" s="27"/>
      <c r="K1267" s="27"/>
      <c r="L1267" s="27"/>
      <c r="M1267" s="27"/>
    </row>
    <row r="1268" spans="1:13">
      <c r="A1268" s="27"/>
      <c r="B1268" s="27"/>
      <c r="C1268" s="27"/>
      <c r="D1268" s="27"/>
      <c r="E1268" s="27"/>
      <c r="F1268" s="27"/>
      <c r="G1268" s="27"/>
      <c r="H1268" s="27"/>
      <c r="I1268" s="27"/>
      <c r="J1268" s="27"/>
      <c r="K1268" s="27"/>
      <c r="L1268" s="27"/>
      <c r="M1268" s="27"/>
    </row>
    <row r="1269" spans="1:13">
      <c r="A1269" s="27"/>
      <c r="B1269" s="27"/>
      <c r="C1269" s="27"/>
      <c r="D1269" s="27"/>
      <c r="E1269" s="27"/>
      <c r="F1269" s="27"/>
      <c r="G1269" s="27"/>
      <c r="H1269" s="27"/>
      <c r="I1269" s="27"/>
      <c r="J1269" s="27"/>
      <c r="K1269" s="27"/>
      <c r="L1269" s="27"/>
      <c r="M1269" s="27"/>
    </row>
    <row r="1270" spans="1:13">
      <c r="A1270" s="27"/>
      <c r="B1270" s="27"/>
      <c r="C1270" s="27"/>
      <c r="D1270" s="27"/>
      <c r="E1270" s="27"/>
      <c r="F1270" s="27"/>
      <c r="G1270" s="27"/>
      <c r="H1270" s="27"/>
      <c r="I1270" s="27"/>
      <c r="J1270" s="27"/>
      <c r="K1270" s="27"/>
      <c r="L1270" s="27"/>
      <c r="M1270" s="27"/>
    </row>
    <row r="1271" spans="1:13">
      <c r="A1271" s="27"/>
      <c r="B1271" s="27"/>
      <c r="C1271" s="27"/>
      <c r="D1271" s="27"/>
      <c r="E1271" s="27"/>
      <c r="F1271" s="27"/>
      <c r="G1271" s="27"/>
      <c r="H1271" s="27"/>
      <c r="I1271" s="27"/>
      <c r="J1271" s="27"/>
      <c r="K1271" s="27"/>
      <c r="L1271" s="27"/>
      <c r="M1271" s="27"/>
    </row>
    <row r="1272" spans="1:13">
      <c r="A1272" s="27"/>
      <c r="B1272" s="27"/>
      <c r="C1272" s="27"/>
      <c r="D1272" s="27"/>
      <c r="E1272" s="27"/>
      <c r="F1272" s="27"/>
      <c r="G1272" s="27"/>
      <c r="H1272" s="27"/>
      <c r="I1272" s="27"/>
      <c r="J1272" s="27"/>
      <c r="K1272" s="27"/>
      <c r="L1272" s="27"/>
      <c r="M1272" s="27"/>
    </row>
    <row r="1273" spans="1:13">
      <c r="A1273" s="27"/>
      <c r="B1273" s="27"/>
      <c r="C1273" s="27"/>
      <c r="D1273" s="27"/>
      <c r="E1273" s="27"/>
      <c r="F1273" s="27"/>
      <c r="G1273" s="27"/>
      <c r="H1273" s="27"/>
      <c r="I1273" s="27"/>
      <c r="J1273" s="27"/>
      <c r="K1273" s="27"/>
      <c r="L1273" s="27"/>
      <c r="M1273" s="27"/>
    </row>
    <row r="1274" spans="1:13">
      <c r="A1274" s="27"/>
      <c r="B1274" s="27"/>
      <c r="C1274" s="27"/>
      <c r="D1274" s="27"/>
      <c r="E1274" s="27"/>
      <c r="F1274" s="27"/>
      <c r="G1274" s="27"/>
      <c r="H1274" s="27"/>
      <c r="I1274" s="27"/>
      <c r="J1274" s="27"/>
      <c r="K1274" s="27"/>
      <c r="L1274" s="27"/>
      <c r="M1274" s="27"/>
    </row>
    <row r="1275" spans="1:13">
      <c r="A1275" s="27"/>
      <c r="B1275" s="27"/>
      <c r="C1275" s="27"/>
      <c r="D1275" s="27"/>
      <c r="E1275" s="27"/>
      <c r="F1275" s="27"/>
      <c r="G1275" s="27"/>
      <c r="H1275" s="27"/>
      <c r="I1275" s="27"/>
      <c r="J1275" s="27"/>
      <c r="K1275" s="27"/>
      <c r="L1275" s="27"/>
      <c r="M1275" s="27"/>
    </row>
    <row r="1276" spans="1:13">
      <c r="A1276" s="27"/>
      <c r="B1276" s="27"/>
      <c r="C1276" s="27"/>
      <c r="D1276" s="27"/>
      <c r="E1276" s="27"/>
      <c r="F1276" s="27"/>
      <c r="G1276" s="27"/>
      <c r="H1276" s="27"/>
      <c r="I1276" s="27"/>
      <c r="J1276" s="27"/>
      <c r="K1276" s="27"/>
      <c r="L1276" s="27"/>
      <c r="M1276" s="27"/>
    </row>
    <row r="1277" spans="1:13">
      <c r="A1277" s="27"/>
      <c r="B1277" s="27"/>
      <c r="C1277" s="27"/>
      <c r="D1277" s="27"/>
      <c r="E1277" s="27"/>
      <c r="F1277" s="27"/>
      <c r="G1277" s="27"/>
      <c r="H1277" s="27"/>
      <c r="I1277" s="27"/>
      <c r="J1277" s="27"/>
      <c r="K1277" s="27"/>
      <c r="L1277" s="27"/>
      <c r="M1277" s="27"/>
    </row>
    <row r="1278" spans="1:13">
      <c r="A1278" s="27"/>
      <c r="B1278" s="27"/>
      <c r="C1278" s="27"/>
      <c r="D1278" s="27"/>
      <c r="E1278" s="27"/>
      <c r="F1278" s="27"/>
      <c r="G1278" s="27"/>
      <c r="H1278" s="27"/>
      <c r="I1278" s="27"/>
      <c r="J1278" s="27"/>
      <c r="K1278" s="27"/>
      <c r="L1278" s="27"/>
      <c r="M1278" s="27"/>
    </row>
    <row r="1279" spans="1:13">
      <c r="A1279" s="27"/>
      <c r="B1279" s="27"/>
      <c r="C1279" s="27"/>
      <c r="D1279" s="27"/>
      <c r="E1279" s="27"/>
      <c r="F1279" s="27"/>
      <c r="G1279" s="27"/>
      <c r="H1279" s="27"/>
      <c r="I1279" s="27"/>
      <c r="J1279" s="27"/>
      <c r="K1279" s="27"/>
      <c r="L1279" s="27"/>
      <c r="M1279" s="27"/>
    </row>
    <row r="1280" spans="1:13">
      <c r="A1280" s="27"/>
      <c r="B1280" s="27"/>
      <c r="C1280" s="27"/>
      <c r="D1280" s="27"/>
      <c r="E1280" s="27"/>
      <c r="F1280" s="27"/>
      <c r="G1280" s="27"/>
      <c r="H1280" s="27"/>
      <c r="I1280" s="27"/>
      <c r="J1280" s="27"/>
      <c r="K1280" s="27"/>
      <c r="L1280" s="27"/>
      <c r="M1280" s="27"/>
    </row>
    <row r="1281" spans="1:13">
      <c r="A1281" s="27"/>
      <c r="B1281" s="27"/>
      <c r="C1281" s="27"/>
      <c r="D1281" s="27"/>
      <c r="E1281" s="27"/>
      <c r="F1281" s="27"/>
      <c r="G1281" s="27"/>
      <c r="H1281" s="27"/>
      <c r="I1281" s="27"/>
      <c r="J1281" s="27"/>
      <c r="K1281" s="27"/>
      <c r="L1281" s="27"/>
      <c r="M1281" s="27"/>
    </row>
    <row r="1282" spans="1:13">
      <c r="A1282" s="27"/>
      <c r="B1282" s="27"/>
      <c r="C1282" s="27"/>
      <c r="D1282" s="27"/>
      <c r="E1282" s="27"/>
      <c r="F1282" s="27"/>
      <c r="G1282" s="27"/>
      <c r="H1282" s="27"/>
      <c r="I1282" s="27"/>
      <c r="J1282" s="27"/>
      <c r="K1282" s="27"/>
      <c r="L1282" s="27"/>
      <c r="M1282" s="27"/>
    </row>
    <row r="1283" spans="1:13">
      <c r="A1283" s="27"/>
      <c r="B1283" s="27"/>
      <c r="C1283" s="27"/>
      <c r="D1283" s="27"/>
      <c r="E1283" s="27"/>
      <c r="F1283" s="27"/>
      <c r="G1283" s="27"/>
      <c r="H1283" s="27"/>
      <c r="I1283" s="27"/>
      <c r="J1283" s="27"/>
      <c r="K1283" s="27"/>
      <c r="L1283" s="27"/>
      <c r="M1283" s="27"/>
    </row>
    <row r="1284" spans="1:13">
      <c r="A1284" s="27"/>
      <c r="B1284" s="27"/>
      <c r="C1284" s="27"/>
      <c r="D1284" s="27"/>
      <c r="E1284" s="27"/>
      <c r="F1284" s="27"/>
      <c r="G1284" s="27"/>
      <c r="H1284" s="27"/>
      <c r="I1284" s="27"/>
      <c r="J1284" s="27"/>
      <c r="K1284" s="27"/>
      <c r="L1284" s="27"/>
      <c r="M1284" s="27"/>
    </row>
    <row r="1285" spans="1:13">
      <c r="A1285" s="27"/>
      <c r="B1285" s="27"/>
      <c r="C1285" s="27"/>
      <c r="D1285" s="27"/>
      <c r="E1285" s="27"/>
      <c r="F1285" s="27"/>
      <c r="G1285" s="27"/>
      <c r="H1285" s="27"/>
      <c r="I1285" s="27"/>
      <c r="J1285" s="27"/>
      <c r="K1285" s="27"/>
      <c r="L1285" s="27"/>
      <c r="M1285" s="27"/>
    </row>
    <row r="1286" spans="1:13">
      <c r="A1286" s="27"/>
      <c r="B1286" s="27"/>
      <c r="C1286" s="27"/>
      <c r="D1286" s="27"/>
      <c r="E1286" s="27"/>
      <c r="F1286" s="27"/>
      <c r="G1286" s="27"/>
      <c r="H1286" s="27"/>
      <c r="I1286" s="27"/>
      <c r="J1286" s="27"/>
      <c r="K1286" s="27"/>
      <c r="L1286" s="27"/>
      <c r="M1286" s="27"/>
    </row>
    <row r="1287" spans="1:13">
      <c r="A1287" s="27"/>
      <c r="B1287" s="27"/>
      <c r="C1287" s="27"/>
      <c r="D1287" s="27"/>
      <c r="E1287" s="27"/>
      <c r="F1287" s="27"/>
      <c r="G1287" s="27"/>
      <c r="H1287" s="27"/>
      <c r="I1287" s="27"/>
      <c r="J1287" s="27"/>
      <c r="K1287" s="27"/>
      <c r="L1287" s="27"/>
      <c r="M1287" s="27"/>
    </row>
    <row r="1288" spans="1:13">
      <c r="A1288" s="27"/>
      <c r="B1288" s="27"/>
      <c r="C1288" s="27"/>
      <c r="D1288" s="27"/>
      <c r="E1288" s="27"/>
      <c r="F1288" s="27"/>
      <c r="G1288" s="27"/>
      <c r="H1288" s="27"/>
      <c r="I1288" s="27"/>
      <c r="J1288" s="27"/>
      <c r="K1288" s="27"/>
      <c r="L1288" s="27"/>
      <c r="M1288" s="27"/>
    </row>
    <row r="1289" spans="1:13">
      <c r="A1289" s="27"/>
      <c r="B1289" s="27"/>
      <c r="C1289" s="27"/>
      <c r="D1289" s="27"/>
      <c r="E1289" s="27"/>
      <c r="F1289" s="27"/>
      <c r="G1289" s="27"/>
      <c r="H1289" s="27"/>
      <c r="I1289" s="27"/>
      <c r="J1289" s="27"/>
      <c r="K1289" s="27"/>
      <c r="L1289" s="27"/>
      <c r="M1289" s="27"/>
    </row>
    <row r="1290" spans="1:13">
      <c r="A1290" s="27"/>
      <c r="B1290" s="27"/>
      <c r="C1290" s="27"/>
      <c r="D1290" s="27"/>
      <c r="E1290" s="27"/>
      <c r="F1290" s="27"/>
      <c r="G1290" s="27"/>
      <c r="H1290" s="27"/>
      <c r="I1290" s="27"/>
      <c r="J1290" s="27"/>
      <c r="K1290" s="27"/>
      <c r="L1290" s="27"/>
      <c r="M1290" s="27"/>
    </row>
    <row r="1291" spans="1:13">
      <c r="A1291" s="27"/>
      <c r="B1291" s="27"/>
      <c r="C1291" s="27"/>
      <c r="D1291" s="27"/>
      <c r="E1291" s="27"/>
      <c r="F1291" s="27"/>
      <c r="G1291" s="27"/>
      <c r="H1291" s="27"/>
      <c r="I1291" s="27"/>
      <c r="J1291" s="27"/>
      <c r="K1291" s="27"/>
      <c r="L1291" s="27"/>
      <c r="M1291" s="27"/>
    </row>
    <row r="1292" spans="1:13">
      <c r="A1292" s="27"/>
      <c r="B1292" s="27"/>
      <c r="C1292" s="27"/>
      <c r="D1292" s="27"/>
      <c r="E1292" s="27"/>
      <c r="F1292" s="27"/>
      <c r="G1292" s="27"/>
      <c r="H1292" s="27"/>
      <c r="I1292" s="27"/>
      <c r="J1292" s="27"/>
      <c r="K1292" s="27"/>
      <c r="L1292" s="27"/>
      <c r="M1292" s="27"/>
    </row>
    <row r="1293" spans="1:13">
      <c r="A1293" s="27"/>
      <c r="B1293" s="27"/>
      <c r="C1293" s="27"/>
      <c r="D1293" s="27"/>
      <c r="E1293" s="27"/>
      <c r="F1293" s="27"/>
      <c r="G1293" s="27"/>
      <c r="H1293" s="27"/>
      <c r="I1293" s="27"/>
      <c r="J1293" s="27"/>
      <c r="K1293" s="27"/>
      <c r="L1293" s="27"/>
      <c r="M1293" s="27"/>
    </row>
    <row r="1294" spans="1:13">
      <c r="A1294" s="27"/>
      <c r="B1294" s="27"/>
      <c r="C1294" s="27"/>
      <c r="D1294" s="27"/>
      <c r="E1294" s="27"/>
      <c r="F1294" s="27"/>
      <c r="G1294" s="27"/>
      <c r="H1294" s="27"/>
      <c r="I1294" s="27"/>
      <c r="J1294" s="27"/>
      <c r="K1294" s="27"/>
      <c r="L1294" s="27"/>
      <c r="M1294" s="27"/>
    </row>
    <row r="1295" spans="1:13">
      <c r="A1295" s="27"/>
      <c r="B1295" s="27"/>
      <c r="C1295" s="27"/>
      <c r="D1295" s="27"/>
      <c r="E1295" s="27"/>
      <c r="F1295" s="27"/>
      <c r="G1295" s="27"/>
      <c r="H1295" s="27"/>
      <c r="I1295" s="27"/>
      <c r="J1295" s="27"/>
      <c r="K1295" s="27"/>
      <c r="L1295" s="27"/>
      <c r="M1295" s="27"/>
    </row>
    <row r="1296" spans="1:13">
      <c r="A1296" s="27"/>
      <c r="B1296" s="27"/>
      <c r="C1296" s="27"/>
      <c r="D1296" s="27"/>
      <c r="E1296" s="27"/>
      <c r="F1296" s="27"/>
      <c r="G1296" s="27"/>
      <c r="H1296" s="27"/>
      <c r="I1296" s="27"/>
      <c r="J1296" s="27"/>
      <c r="K1296" s="27"/>
      <c r="L1296" s="27"/>
      <c r="M1296" s="27"/>
    </row>
    <row r="1297" spans="1:13">
      <c r="A1297" s="27"/>
      <c r="B1297" s="27"/>
      <c r="C1297" s="27"/>
      <c r="D1297" s="27"/>
      <c r="E1297" s="27"/>
      <c r="F1297" s="27"/>
      <c r="G1297" s="27"/>
      <c r="H1297" s="27"/>
      <c r="I1297" s="27"/>
      <c r="J1297" s="27"/>
      <c r="K1297" s="27"/>
      <c r="L1297" s="27"/>
      <c r="M1297" s="27"/>
    </row>
    <row r="1298" spans="1:13">
      <c r="A1298" s="27"/>
      <c r="B1298" s="27"/>
      <c r="C1298" s="27"/>
      <c r="D1298" s="27"/>
      <c r="E1298" s="27"/>
      <c r="F1298" s="27"/>
      <c r="G1298" s="27"/>
      <c r="H1298" s="27"/>
      <c r="I1298" s="27"/>
      <c r="J1298" s="27"/>
      <c r="K1298" s="27"/>
      <c r="L1298" s="27"/>
      <c r="M1298" s="27"/>
    </row>
    <row r="1299" spans="1:13">
      <c r="A1299" s="27"/>
      <c r="B1299" s="27"/>
      <c r="C1299" s="27"/>
      <c r="D1299" s="27"/>
      <c r="E1299" s="27"/>
      <c r="F1299" s="27"/>
      <c r="G1299" s="27"/>
      <c r="H1299" s="27"/>
      <c r="I1299" s="27"/>
      <c r="J1299" s="27"/>
      <c r="K1299" s="27"/>
      <c r="L1299" s="27"/>
      <c r="M1299" s="27"/>
    </row>
    <row r="1300" spans="1:13">
      <c r="A1300" s="27"/>
      <c r="B1300" s="27"/>
      <c r="C1300" s="27"/>
      <c r="D1300" s="27"/>
      <c r="E1300" s="27"/>
      <c r="F1300" s="27"/>
      <c r="G1300" s="27"/>
      <c r="H1300" s="27"/>
      <c r="I1300" s="27"/>
      <c r="J1300" s="27"/>
      <c r="K1300" s="27"/>
      <c r="L1300" s="27"/>
      <c r="M1300" s="27"/>
    </row>
    <row r="1301" spans="1:13">
      <c r="A1301" s="27"/>
      <c r="B1301" s="27"/>
      <c r="C1301" s="27"/>
      <c r="D1301" s="27"/>
      <c r="E1301" s="27"/>
      <c r="F1301" s="27"/>
      <c r="G1301" s="27"/>
      <c r="H1301" s="27"/>
      <c r="I1301" s="27"/>
      <c r="J1301" s="27"/>
      <c r="K1301" s="27"/>
      <c r="L1301" s="27"/>
      <c r="M1301" s="27"/>
    </row>
    <row r="1302" spans="1:13">
      <c r="A1302" s="27"/>
      <c r="B1302" s="27"/>
      <c r="C1302" s="27"/>
      <c r="D1302" s="27"/>
      <c r="E1302" s="27"/>
      <c r="F1302" s="27"/>
      <c r="G1302" s="27"/>
      <c r="H1302" s="27"/>
      <c r="I1302" s="27"/>
      <c r="J1302" s="27"/>
      <c r="K1302" s="27"/>
      <c r="L1302" s="27"/>
      <c r="M1302" s="27"/>
    </row>
    <row r="1303" spans="1:13">
      <c r="A1303" s="27"/>
      <c r="B1303" s="27"/>
      <c r="C1303" s="27"/>
      <c r="D1303" s="27"/>
      <c r="E1303" s="27"/>
      <c r="F1303" s="27"/>
      <c r="G1303" s="27"/>
      <c r="H1303" s="27"/>
      <c r="I1303" s="27"/>
      <c r="J1303" s="27"/>
      <c r="K1303" s="27"/>
      <c r="L1303" s="27"/>
      <c r="M1303" s="27"/>
    </row>
    <row r="1304" spans="1:13">
      <c r="A1304" s="27"/>
      <c r="B1304" s="27"/>
      <c r="C1304" s="27"/>
      <c r="D1304" s="27"/>
      <c r="E1304" s="27"/>
      <c r="F1304" s="27"/>
      <c r="G1304" s="27"/>
      <c r="H1304" s="27"/>
      <c r="I1304" s="27"/>
      <c r="J1304" s="27"/>
      <c r="K1304" s="27"/>
      <c r="L1304" s="27"/>
      <c r="M1304" s="27"/>
    </row>
    <row r="1305" spans="1:13">
      <c r="A1305" s="27"/>
      <c r="B1305" s="27"/>
      <c r="C1305" s="27"/>
      <c r="D1305" s="27"/>
      <c r="E1305" s="27"/>
      <c r="F1305" s="27"/>
      <c r="G1305" s="27"/>
      <c r="H1305" s="27"/>
      <c r="I1305" s="27"/>
      <c r="J1305" s="27"/>
      <c r="K1305" s="27"/>
      <c r="L1305" s="27"/>
      <c r="M1305" s="27"/>
    </row>
    <row r="1306" spans="1:13">
      <c r="A1306" s="27"/>
      <c r="B1306" s="27"/>
      <c r="C1306" s="27"/>
      <c r="D1306" s="27"/>
      <c r="E1306" s="27"/>
      <c r="F1306" s="27"/>
      <c r="G1306" s="27"/>
      <c r="H1306" s="27"/>
      <c r="I1306" s="27"/>
      <c r="J1306" s="27"/>
      <c r="K1306" s="27"/>
      <c r="L1306" s="27"/>
      <c r="M1306" s="27"/>
    </row>
    <row r="1307" spans="1:13">
      <c r="A1307" s="27"/>
      <c r="B1307" s="27"/>
      <c r="C1307" s="27"/>
      <c r="D1307" s="27"/>
      <c r="E1307" s="27"/>
      <c r="F1307" s="27"/>
      <c r="G1307" s="27"/>
      <c r="H1307" s="27"/>
      <c r="I1307" s="27"/>
      <c r="J1307" s="27"/>
      <c r="K1307" s="27"/>
      <c r="L1307" s="27"/>
      <c r="M1307" s="27"/>
    </row>
    <row r="1308" spans="1:13">
      <c r="A1308" s="27"/>
      <c r="B1308" s="27"/>
      <c r="C1308" s="27"/>
      <c r="D1308" s="27"/>
      <c r="E1308" s="27"/>
      <c r="F1308" s="27"/>
      <c r="G1308" s="27"/>
      <c r="H1308" s="27"/>
      <c r="I1308" s="27"/>
      <c r="J1308" s="27"/>
      <c r="K1308" s="27"/>
      <c r="L1308" s="27"/>
      <c r="M1308" s="27"/>
    </row>
    <row r="1309" spans="1:13">
      <c r="A1309" s="27"/>
      <c r="B1309" s="27"/>
      <c r="C1309" s="27"/>
      <c r="D1309" s="27"/>
      <c r="E1309" s="27"/>
      <c r="F1309" s="27"/>
      <c r="G1309" s="27"/>
      <c r="H1309" s="27"/>
      <c r="I1309" s="27"/>
      <c r="J1309" s="27"/>
      <c r="K1309" s="27"/>
      <c r="L1309" s="27"/>
      <c r="M1309" s="27"/>
    </row>
    <row r="1310" spans="1:13">
      <c r="A1310" s="27"/>
      <c r="B1310" s="27"/>
      <c r="C1310" s="27"/>
      <c r="D1310" s="27"/>
      <c r="E1310" s="27"/>
      <c r="F1310" s="27"/>
      <c r="G1310" s="27"/>
      <c r="H1310" s="27"/>
      <c r="I1310" s="27"/>
      <c r="J1310" s="27"/>
      <c r="K1310" s="27"/>
      <c r="L1310" s="27"/>
      <c r="M1310" s="27"/>
    </row>
    <row r="1311" spans="1:13">
      <c r="A1311" s="27"/>
      <c r="B1311" s="27"/>
      <c r="C1311" s="27"/>
      <c r="D1311" s="27"/>
      <c r="E1311" s="27"/>
      <c r="F1311" s="27"/>
      <c r="G1311" s="27"/>
      <c r="H1311" s="27"/>
      <c r="I1311" s="27"/>
      <c r="J1311" s="27"/>
      <c r="K1311" s="27"/>
      <c r="L1311" s="27"/>
      <c r="M1311" s="27"/>
    </row>
    <row r="1312" spans="1:13">
      <c r="A1312" s="27"/>
      <c r="B1312" s="27"/>
      <c r="C1312" s="27"/>
      <c r="D1312" s="27"/>
      <c r="E1312" s="27"/>
      <c r="F1312" s="27"/>
      <c r="G1312" s="27"/>
      <c r="H1312" s="27"/>
      <c r="I1312" s="27"/>
      <c r="J1312" s="27"/>
      <c r="K1312" s="27"/>
      <c r="L1312" s="27"/>
      <c r="M1312" s="27"/>
    </row>
    <row r="1313" spans="1:13">
      <c r="A1313" s="27"/>
      <c r="B1313" s="27"/>
      <c r="C1313" s="27"/>
      <c r="D1313" s="27"/>
      <c r="E1313" s="27"/>
      <c r="F1313" s="27"/>
      <c r="G1313" s="27"/>
      <c r="H1313" s="27"/>
      <c r="I1313" s="27"/>
      <c r="J1313" s="27"/>
      <c r="K1313" s="27"/>
      <c r="L1313" s="27"/>
      <c r="M1313" s="27"/>
    </row>
    <row r="1314" spans="1:13">
      <c r="A1314" s="27"/>
      <c r="B1314" s="27"/>
      <c r="C1314" s="27"/>
      <c r="D1314" s="27"/>
      <c r="E1314" s="27"/>
      <c r="F1314" s="27"/>
      <c r="G1314" s="27"/>
      <c r="H1314" s="27"/>
      <c r="I1314" s="27"/>
      <c r="J1314" s="27"/>
      <c r="K1314" s="27"/>
      <c r="L1314" s="27"/>
      <c r="M1314" s="27"/>
    </row>
    <row r="1315" spans="1:13">
      <c r="A1315" s="27"/>
      <c r="B1315" s="27"/>
      <c r="C1315" s="27"/>
      <c r="D1315" s="27"/>
      <c r="E1315" s="27"/>
      <c r="F1315" s="27"/>
      <c r="G1315" s="27"/>
      <c r="H1315" s="27"/>
      <c r="I1315" s="27"/>
      <c r="J1315" s="27"/>
      <c r="K1315" s="27"/>
      <c r="L1315" s="27"/>
      <c r="M1315" s="27"/>
    </row>
    <row r="1316" spans="1:13">
      <c r="A1316" s="27"/>
      <c r="B1316" s="27"/>
      <c r="C1316" s="27"/>
      <c r="D1316" s="27"/>
      <c r="E1316" s="27"/>
      <c r="F1316" s="27"/>
      <c r="G1316" s="27"/>
      <c r="H1316" s="27"/>
      <c r="I1316" s="27"/>
      <c r="J1316" s="27"/>
      <c r="K1316" s="27"/>
      <c r="L1316" s="27"/>
      <c r="M1316" s="27"/>
    </row>
    <row r="1317" spans="1:13">
      <c r="A1317" s="27"/>
      <c r="B1317" s="27"/>
      <c r="C1317" s="27"/>
      <c r="D1317" s="27"/>
      <c r="E1317" s="27"/>
      <c r="F1317" s="27"/>
      <c r="G1317" s="27"/>
      <c r="H1317" s="27"/>
      <c r="I1317" s="27"/>
      <c r="J1317" s="27"/>
      <c r="K1317" s="27"/>
      <c r="L1317" s="27"/>
      <c r="M1317" s="27"/>
    </row>
    <row r="1318" spans="1:13">
      <c r="A1318" s="27"/>
      <c r="B1318" s="27"/>
      <c r="C1318" s="27"/>
      <c r="D1318" s="27"/>
      <c r="E1318" s="27"/>
      <c r="F1318" s="27"/>
      <c r="G1318" s="27"/>
      <c r="H1318" s="27"/>
      <c r="I1318" s="27"/>
      <c r="J1318" s="27"/>
      <c r="K1318" s="27"/>
      <c r="L1318" s="27"/>
      <c r="M1318" s="27"/>
    </row>
    <row r="1319" spans="1:13">
      <c r="A1319" s="27"/>
      <c r="B1319" s="27"/>
      <c r="C1319" s="27"/>
      <c r="D1319" s="27"/>
      <c r="E1319" s="27"/>
      <c r="F1319" s="27"/>
      <c r="G1319" s="27"/>
      <c r="H1319" s="27"/>
      <c r="I1319" s="27"/>
      <c r="J1319" s="27"/>
      <c r="K1319" s="27"/>
      <c r="L1319" s="27"/>
      <c r="M1319" s="27"/>
    </row>
    <row r="1320" spans="1:13">
      <c r="A1320" s="27"/>
      <c r="B1320" s="27"/>
      <c r="C1320" s="27"/>
      <c r="D1320" s="27"/>
      <c r="E1320" s="27"/>
      <c r="F1320" s="27"/>
      <c r="G1320" s="27"/>
      <c r="H1320" s="27"/>
      <c r="I1320" s="27"/>
      <c r="J1320" s="27"/>
      <c r="K1320" s="27"/>
      <c r="L1320" s="27"/>
      <c r="M1320" s="27"/>
    </row>
    <row r="1321" spans="1:13">
      <c r="A1321" s="27"/>
      <c r="B1321" s="27"/>
      <c r="C1321" s="27"/>
      <c r="D1321" s="27"/>
      <c r="E1321" s="27"/>
      <c r="F1321" s="27"/>
      <c r="G1321" s="27"/>
      <c r="H1321" s="27"/>
      <c r="I1321" s="27"/>
      <c r="J1321" s="27"/>
      <c r="K1321" s="27"/>
      <c r="L1321" s="27"/>
      <c r="M1321" s="27"/>
    </row>
    <row r="1322" spans="1:13">
      <c r="A1322" s="27"/>
      <c r="B1322" s="27"/>
      <c r="C1322" s="27"/>
      <c r="D1322" s="27"/>
      <c r="E1322" s="27"/>
      <c r="F1322" s="27"/>
      <c r="G1322" s="27"/>
      <c r="H1322" s="27"/>
      <c r="I1322" s="27"/>
      <c r="J1322" s="27"/>
      <c r="K1322" s="27"/>
      <c r="L1322" s="27"/>
      <c r="M1322" s="27"/>
    </row>
    <row r="1323" spans="1:13">
      <c r="A1323" s="27"/>
      <c r="B1323" s="27"/>
      <c r="C1323" s="27"/>
      <c r="D1323" s="27"/>
      <c r="E1323" s="27"/>
      <c r="F1323" s="27"/>
      <c r="G1323" s="27"/>
      <c r="H1323" s="27"/>
      <c r="I1323" s="27"/>
      <c r="J1323" s="27"/>
      <c r="K1323" s="27"/>
      <c r="L1323" s="27"/>
      <c r="M1323" s="27"/>
    </row>
    <row r="1324" spans="1:13">
      <c r="A1324" s="27"/>
      <c r="B1324" s="27"/>
      <c r="C1324" s="27"/>
      <c r="D1324" s="27"/>
      <c r="E1324" s="27"/>
      <c r="F1324" s="27"/>
      <c r="G1324" s="27"/>
      <c r="H1324" s="27"/>
      <c r="I1324" s="27"/>
      <c r="J1324" s="27"/>
      <c r="K1324" s="27"/>
      <c r="L1324" s="27"/>
      <c r="M1324" s="27"/>
    </row>
    <row r="1325" spans="1:13">
      <c r="A1325" s="27"/>
      <c r="B1325" s="27"/>
      <c r="C1325" s="27"/>
      <c r="D1325" s="27"/>
      <c r="E1325" s="27"/>
      <c r="F1325" s="27"/>
      <c r="G1325" s="27"/>
      <c r="H1325" s="27"/>
      <c r="I1325" s="27"/>
      <c r="J1325" s="27"/>
      <c r="K1325" s="27"/>
      <c r="L1325" s="27"/>
      <c r="M1325" s="27"/>
    </row>
    <row r="1326" spans="1:13">
      <c r="A1326" s="27"/>
      <c r="B1326" s="27"/>
      <c r="C1326" s="27"/>
      <c r="D1326" s="27"/>
      <c r="E1326" s="27"/>
      <c r="F1326" s="27"/>
      <c r="G1326" s="27"/>
      <c r="H1326" s="27"/>
      <c r="I1326" s="27"/>
      <c r="J1326" s="27"/>
      <c r="K1326" s="27"/>
      <c r="L1326" s="27"/>
      <c r="M1326" s="27"/>
    </row>
    <row r="1327" spans="1:13">
      <c r="A1327" s="27"/>
      <c r="B1327" s="27"/>
      <c r="C1327" s="27"/>
      <c r="D1327" s="27"/>
      <c r="E1327" s="27"/>
      <c r="F1327" s="27"/>
      <c r="G1327" s="27"/>
      <c r="H1327" s="27"/>
      <c r="I1327" s="27"/>
      <c r="J1327" s="27"/>
      <c r="K1327" s="27"/>
      <c r="L1327" s="27"/>
      <c r="M1327" s="27"/>
    </row>
    <row r="1328" spans="1:13">
      <c r="A1328" s="27"/>
      <c r="B1328" s="27"/>
      <c r="C1328" s="27"/>
      <c r="D1328" s="27"/>
      <c r="E1328" s="27"/>
      <c r="F1328" s="27"/>
      <c r="G1328" s="27"/>
      <c r="H1328" s="27"/>
      <c r="I1328" s="27"/>
      <c r="J1328" s="27"/>
      <c r="K1328" s="27"/>
      <c r="L1328" s="27"/>
      <c r="M1328" s="27"/>
    </row>
    <row r="1329" spans="1:13">
      <c r="A1329" s="27"/>
      <c r="B1329" s="27"/>
      <c r="C1329" s="27"/>
      <c r="D1329" s="27"/>
      <c r="E1329" s="27"/>
      <c r="F1329" s="27"/>
      <c r="G1329" s="27"/>
      <c r="H1329" s="27"/>
      <c r="I1329" s="27"/>
      <c r="J1329" s="27"/>
      <c r="K1329" s="27"/>
      <c r="L1329" s="27"/>
      <c r="M1329" s="27"/>
    </row>
    <row r="1330" spans="1:13">
      <c r="A1330" s="27"/>
      <c r="B1330" s="27"/>
      <c r="C1330" s="27"/>
      <c r="D1330" s="27"/>
      <c r="E1330" s="27"/>
      <c r="F1330" s="27"/>
      <c r="G1330" s="27"/>
      <c r="H1330" s="27"/>
      <c r="I1330" s="27"/>
      <c r="J1330" s="27"/>
      <c r="K1330" s="27"/>
      <c r="L1330" s="27"/>
      <c r="M1330" s="27"/>
    </row>
    <row r="1331" spans="1:13">
      <c r="A1331" s="27"/>
      <c r="B1331" s="27"/>
      <c r="C1331" s="27"/>
      <c r="D1331" s="27"/>
      <c r="E1331" s="27"/>
      <c r="F1331" s="27"/>
      <c r="G1331" s="27"/>
      <c r="H1331" s="27"/>
      <c r="I1331" s="27"/>
      <c r="J1331" s="27"/>
      <c r="K1331" s="27"/>
      <c r="L1331" s="27"/>
      <c r="M1331" s="27"/>
    </row>
    <row r="1332" spans="1:13">
      <c r="A1332" s="27"/>
      <c r="B1332" s="27"/>
      <c r="C1332" s="27"/>
      <c r="D1332" s="27"/>
      <c r="E1332" s="27"/>
      <c r="F1332" s="27"/>
      <c r="G1332" s="27"/>
      <c r="H1332" s="27"/>
      <c r="I1332" s="27"/>
      <c r="J1332" s="27"/>
      <c r="K1332" s="27"/>
      <c r="L1332" s="27"/>
      <c r="M1332" s="27"/>
    </row>
    <row r="1333" spans="1:13">
      <c r="A1333" s="27"/>
      <c r="B1333" s="27"/>
      <c r="C1333" s="27"/>
      <c r="D1333" s="27"/>
      <c r="E1333" s="27"/>
      <c r="F1333" s="27"/>
      <c r="G1333" s="27"/>
      <c r="H1333" s="27"/>
      <c r="I1333" s="27"/>
      <c r="J1333" s="27"/>
      <c r="K1333" s="27"/>
      <c r="L1333" s="27"/>
      <c r="M1333" s="27"/>
    </row>
    <row r="1334" spans="1:13">
      <c r="A1334" s="27"/>
      <c r="B1334" s="27"/>
      <c r="C1334" s="27"/>
      <c r="D1334" s="27"/>
      <c r="E1334" s="27"/>
      <c r="F1334" s="27"/>
      <c r="G1334" s="27"/>
      <c r="H1334" s="27"/>
      <c r="I1334" s="27"/>
      <c r="J1334" s="27"/>
      <c r="K1334" s="27"/>
      <c r="L1334" s="27"/>
      <c r="M1334" s="27"/>
    </row>
    <row r="1335" spans="1:13">
      <c r="A1335" s="27"/>
      <c r="B1335" s="27"/>
      <c r="C1335" s="27"/>
      <c r="D1335" s="27"/>
      <c r="E1335" s="27"/>
      <c r="F1335" s="27"/>
      <c r="G1335" s="27"/>
      <c r="H1335" s="27"/>
      <c r="I1335" s="27"/>
      <c r="J1335" s="27"/>
      <c r="K1335" s="27"/>
      <c r="L1335" s="27"/>
      <c r="M1335" s="27"/>
    </row>
    <row r="1336" spans="1:13">
      <c r="A1336" s="27"/>
      <c r="B1336" s="27"/>
      <c r="C1336" s="27"/>
      <c r="D1336" s="27"/>
      <c r="E1336" s="27"/>
      <c r="F1336" s="27"/>
      <c r="G1336" s="27"/>
      <c r="H1336" s="27"/>
      <c r="I1336" s="27"/>
      <c r="J1336" s="27"/>
      <c r="K1336" s="27"/>
      <c r="L1336" s="27"/>
      <c r="M1336" s="27"/>
    </row>
    <row r="1337" spans="1:13">
      <c r="A1337" s="27"/>
      <c r="B1337" s="27"/>
      <c r="C1337" s="27"/>
      <c r="D1337" s="27"/>
      <c r="E1337" s="27"/>
      <c r="F1337" s="27"/>
      <c r="G1337" s="27"/>
      <c r="H1337" s="27"/>
      <c r="I1337" s="27"/>
      <c r="J1337" s="27"/>
      <c r="K1337" s="27"/>
      <c r="L1337" s="27"/>
      <c r="M1337" s="27"/>
    </row>
    <row r="1338" spans="1:13">
      <c r="A1338" s="27"/>
      <c r="B1338" s="27"/>
      <c r="C1338" s="27"/>
      <c r="D1338" s="27"/>
      <c r="E1338" s="27"/>
      <c r="F1338" s="27"/>
      <c r="G1338" s="27"/>
      <c r="H1338" s="27"/>
      <c r="I1338" s="27"/>
      <c r="J1338" s="27"/>
      <c r="K1338" s="27"/>
      <c r="L1338" s="27"/>
      <c r="M1338" s="27"/>
    </row>
    <row r="1339" spans="1:13">
      <c r="A1339" s="27"/>
      <c r="B1339" s="27"/>
      <c r="C1339" s="27"/>
      <c r="D1339" s="27"/>
      <c r="E1339" s="27"/>
      <c r="F1339" s="27"/>
      <c r="G1339" s="27"/>
      <c r="H1339" s="27"/>
      <c r="I1339" s="27"/>
      <c r="J1339" s="27"/>
      <c r="K1339" s="27"/>
      <c r="L1339" s="27"/>
      <c r="M1339" s="27"/>
    </row>
    <row r="1340" spans="1:13">
      <c r="A1340" s="27"/>
      <c r="B1340" s="27"/>
      <c r="C1340" s="27"/>
      <c r="D1340" s="27"/>
      <c r="E1340" s="27"/>
      <c r="F1340" s="27"/>
      <c r="G1340" s="27"/>
      <c r="H1340" s="27"/>
      <c r="I1340" s="27"/>
      <c r="J1340" s="27"/>
      <c r="K1340" s="27"/>
      <c r="L1340" s="27"/>
      <c r="M1340" s="27"/>
    </row>
    <row r="1341" spans="1:13">
      <c r="A1341" s="27"/>
      <c r="B1341" s="27"/>
      <c r="C1341" s="27"/>
      <c r="D1341" s="27"/>
      <c r="E1341" s="27"/>
      <c r="F1341" s="27"/>
      <c r="G1341" s="27"/>
      <c r="H1341" s="27"/>
      <c r="I1341" s="27"/>
      <c r="J1341" s="27"/>
      <c r="K1341" s="27"/>
      <c r="L1341" s="27"/>
      <c r="M1341" s="27"/>
    </row>
    <row r="1342" spans="1:13">
      <c r="A1342" s="27"/>
      <c r="B1342" s="27"/>
      <c r="C1342" s="27"/>
      <c r="D1342" s="27"/>
      <c r="E1342" s="27"/>
      <c r="F1342" s="27"/>
      <c r="G1342" s="27"/>
      <c r="H1342" s="27"/>
      <c r="I1342" s="27"/>
      <c r="J1342" s="27"/>
      <c r="K1342" s="27"/>
      <c r="L1342" s="27"/>
      <c r="M1342" s="27"/>
    </row>
    <row r="1343" spans="1:13">
      <c r="A1343" s="27"/>
      <c r="B1343" s="27"/>
      <c r="C1343" s="27"/>
      <c r="D1343" s="27"/>
      <c r="E1343" s="27"/>
      <c r="F1343" s="27"/>
      <c r="G1343" s="27"/>
      <c r="H1343" s="27"/>
      <c r="I1343" s="27"/>
      <c r="J1343" s="27"/>
      <c r="K1343" s="27"/>
      <c r="L1343" s="27"/>
      <c r="M1343" s="27"/>
    </row>
    <row r="1344" spans="1:13">
      <c r="A1344" s="27"/>
      <c r="B1344" s="27"/>
      <c r="C1344" s="27"/>
      <c r="D1344" s="27"/>
      <c r="E1344" s="27"/>
      <c r="F1344" s="27"/>
      <c r="G1344" s="27"/>
      <c r="H1344" s="27"/>
      <c r="I1344" s="27"/>
      <c r="J1344" s="27"/>
      <c r="K1344" s="27"/>
      <c r="L1344" s="27"/>
      <c r="M1344" s="27"/>
    </row>
    <row r="1345" spans="1:13">
      <c r="A1345" s="27"/>
      <c r="B1345" s="27"/>
      <c r="C1345" s="27"/>
      <c r="D1345" s="27"/>
      <c r="E1345" s="27"/>
      <c r="F1345" s="27"/>
      <c r="G1345" s="27"/>
      <c r="H1345" s="27"/>
      <c r="I1345" s="27"/>
      <c r="J1345" s="27"/>
      <c r="K1345" s="27"/>
      <c r="L1345" s="27"/>
      <c r="M1345" s="27"/>
    </row>
    <row r="1346" spans="1:13">
      <c r="A1346" s="27"/>
      <c r="B1346" s="27"/>
      <c r="C1346" s="27"/>
      <c r="D1346" s="27"/>
      <c r="E1346" s="27"/>
      <c r="F1346" s="27"/>
      <c r="G1346" s="27"/>
      <c r="H1346" s="27"/>
      <c r="I1346" s="27"/>
      <c r="J1346" s="27"/>
      <c r="K1346" s="27"/>
      <c r="L1346" s="27"/>
      <c r="M1346" s="27"/>
    </row>
    <row r="1347" spans="1:13">
      <c r="A1347" s="27"/>
      <c r="B1347" s="27"/>
      <c r="C1347" s="27"/>
      <c r="D1347" s="27"/>
      <c r="E1347" s="27"/>
      <c r="F1347" s="27"/>
      <c r="G1347" s="27"/>
      <c r="H1347" s="27"/>
      <c r="I1347" s="27"/>
      <c r="J1347" s="27"/>
      <c r="K1347" s="27"/>
      <c r="L1347" s="27"/>
      <c r="M1347" s="27"/>
    </row>
    <row r="1348" spans="1:13">
      <c r="A1348" s="27"/>
      <c r="B1348" s="27"/>
      <c r="C1348" s="27"/>
      <c r="D1348" s="27"/>
      <c r="E1348" s="27"/>
      <c r="F1348" s="27"/>
      <c r="G1348" s="27"/>
      <c r="H1348" s="27"/>
      <c r="I1348" s="27"/>
      <c r="J1348" s="27"/>
      <c r="K1348" s="27"/>
      <c r="L1348" s="27"/>
      <c r="M1348" s="27"/>
    </row>
    <row r="1349" spans="1:13">
      <c r="A1349" s="27"/>
      <c r="B1349" s="27"/>
      <c r="C1349" s="27"/>
      <c r="D1349" s="27"/>
      <c r="E1349" s="27"/>
      <c r="F1349" s="27"/>
      <c r="G1349" s="27"/>
      <c r="H1349" s="27"/>
      <c r="I1349" s="27"/>
      <c r="J1349" s="27"/>
      <c r="K1349" s="27"/>
      <c r="L1349" s="27"/>
      <c r="M1349" s="27"/>
    </row>
    <row r="1350" spans="1:13">
      <c r="A1350" s="27"/>
      <c r="B1350" s="27"/>
      <c r="C1350" s="27"/>
      <c r="D1350" s="27"/>
      <c r="E1350" s="27"/>
      <c r="F1350" s="27"/>
      <c r="G1350" s="27"/>
      <c r="H1350" s="27"/>
      <c r="I1350" s="27"/>
      <c r="J1350" s="27"/>
      <c r="K1350" s="27"/>
      <c r="L1350" s="27"/>
      <c r="M1350" s="27"/>
    </row>
    <row r="1351" spans="1:13">
      <c r="A1351" s="27"/>
      <c r="B1351" s="27"/>
      <c r="C1351" s="27"/>
      <c r="D1351" s="27"/>
      <c r="E1351" s="27"/>
      <c r="F1351" s="27"/>
      <c r="G1351" s="27"/>
      <c r="H1351" s="27"/>
      <c r="I1351" s="27"/>
      <c r="J1351" s="27"/>
      <c r="K1351" s="27"/>
      <c r="L1351" s="27"/>
      <c r="M1351" s="27"/>
    </row>
    <row r="1352" spans="1:13">
      <c r="A1352" s="27"/>
      <c r="B1352" s="27"/>
      <c r="C1352" s="27"/>
      <c r="D1352" s="27"/>
      <c r="E1352" s="27"/>
      <c r="F1352" s="27"/>
      <c r="G1352" s="27"/>
      <c r="H1352" s="27"/>
      <c r="I1352" s="27"/>
      <c r="J1352" s="27"/>
      <c r="K1352" s="27"/>
      <c r="L1352" s="27"/>
      <c r="M1352" s="27"/>
    </row>
    <row r="1353" spans="1:13">
      <c r="A1353" s="27"/>
      <c r="B1353" s="27"/>
      <c r="C1353" s="27"/>
      <c r="D1353" s="27"/>
      <c r="E1353" s="27"/>
      <c r="F1353" s="27"/>
      <c r="G1353" s="27"/>
      <c r="H1353" s="27"/>
      <c r="I1353" s="27"/>
      <c r="J1353" s="27"/>
      <c r="K1353" s="27"/>
      <c r="L1353" s="27"/>
      <c r="M1353" s="27"/>
    </row>
    <row r="1354" spans="1:13">
      <c r="A1354" s="27"/>
      <c r="B1354" s="27"/>
      <c r="C1354" s="27"/>
      <c r="D1354" s="27"/>
      <c r="E1354" s="27"/>
      <c r="F1354" s="27"/>
      <c r="G1354" s="27"/>
      <c r="H1354" s="27"/>
      <c r="I1354" s="27"/>
      <c r="J1354" s="27"/>
      <c r="K1354" s="27"/>
      <c r="L1354" s="27"/>
      <c r="M1354" s="27"/>
    </row>
    <row r="1355" spans="1:13">
      <c r="A1355" s="27"/>
      <c r="B1355" s="27"/>
      <c r="C1355" s="27"/>
      <c r="D1355" s="27"/>
      <c r="E1355" s="27"/>
      <c r="F1355" s="27"/>
      <c r="G1355" s="27"/>
      <c r="H1355" s="27"/>
      <c r="I1355" s="27"/>
      <c r="J1355" s="27"/>
      <c r="K1355" s="27"/>
      <c r="L1355" s="27"/>
      <c r="M1355" s="27"/>
    </row>
    <row r="1356" spans="1:13">
      <c r="A1356" s="27"/>
      <c r="B1356" s="27"/>
      <c r="C1356" s="27"/>
      <c r="D1356" s="27"/>
      <c r="E1356" s="27"/>
      <c r="F1356" s="27"/>
      <c r="G1356" s="27"/>
      <c r="H1356" s="27"/>
      <c r="I1356" s="27"/>
      <c r="J1356" s="27"/>
      <c r="K1356" s="27"/>
      <c r="L1356" s="27"/>
      <c r="M1356" s="27"/>
    </row>
    <row r="1357" spans="1:13">
      <c r="A1357" s="27"/>
      <c r="B1357" s="27"/>
      <c r="C1357" s="27"/>
      <c r="D1357" s="27"/>
      <c r="E1357" s="27"/>
      <c r="F1357" s="27"/>
      <c r="G1357" s="27"/>
      <c r="H1357" s="27"/>
      <c r="I1357" s="27"/>
      <c r="J1357" s="27"/>
      <c r="K1357" s="27"/>
      <c r="L1357" s="27"/>
      <c r="M1357" s="27"/>
    </row>
    <row r="1358" spans="1:13">
      <c r="A1358" s="27"/>
      <c r="B1358" s="27"/>
      <c r="C1358" s="27"/>
      <c r="D1358" s="27"/>
      <c r="E1358" s="27"/>
      <c r="F1358" s="27"/>
      <c r="G1358" s="27"/>
      <c r="H1358" s="27"/>
      <c r="I1358" s="27"/>
      <c r="J1358" s="27"/>
      <c r="K1358" s="27"/>
      <c r="L1358" s="27"/>
      <c r="M1358" s="27"/>
    </row>
    <row r="1359" spans="1:13">
      <c r="A1359" s="27"/>
      <c r="B1359" s="27"/>
      <c r="C1359" s="27"/>
      <c r="D1359" s="27"/>
      <c r="E1359" s="27"/>
      <c r="F1359" s="27"/>
      <c r="G1359" s="27"/>
      <c r="H1359" s="27"/>
      <c r="I1359" s="27"/>
      <c r="J1359" s="27"/>
      <c r="K1359" s="27"/>
      <c r="L1359" s="27"/>
      <c r="M1359" s="27"/>
    </row>
    <row r="1360" spans="1:13">
      <c r="A1360" s="27"/>
      <c r="B1360" s="27"/>
      <c r="C1360" s="27"/>
      <c r="D1360" s="27"/>
      <c r="E1360" s="27"/>
      <c r="F1360" s="27"/>
      <c r="G1360" s="27"/>
      <c r="H1360" s="27"/>
      <c r="I1360" s="27"/>
      <c r="J1360" s="27"/>
      <c r="K1360" s="27"/>
      <c r="L1360" s="27"/>
      <c r="M1360" s="27"/>
    </row>
    <row r="1361" spans="1:13">
      <c r="A1361" s="27"/>
      <c r="B1361" s="27"/>
      <c r="C1361" s="27"/>
      <c r="D1361" s="27"/>
      <c r="E1361" s="27"/>
      <c r="F1361" s="27"/>
      <c r="G1361" s="27"/>
      <c r="H1361" s="27"/>
      <c r="I1361" s="27"/>
      <c r="J1361" s="27"/>
      <c r="K1361" s="27"/>
      <c r="L1361" s="27"/>
      <c r="M1361" s="27"/>
    </row>
    <row r="1362" spans="1:13">
      <c r="A1362" s="27"/>
      <c r="B1362" s="27"/>
      <c r="C1362" s="27"/>
      <c r="D1362" s="27"/>
      <c r="E1362" s="27"/>
      <c r="F1362" s="27"/>
      <c r="G1362" s="27"/>
      <c r="H1362" s="27"/>
      <c r="I1362" s="27"/>
      <c r="J1362" s="27"/>
      <c r="K1362" s="27"/>
      <c r="L1362" s="27"/>
      <c r="M1362" s="27"/>
    </row>
    <row r="1363" spans="1:13">
      <c r="A1363" s="27"/>
      <c r="B1363" s="27"/>
      <c r="C1363" s="27"/>
      <c r="D1363" s="27"/>
      <c r="E1363" s="27"/>
      <c r="F1363" s="27"/>
      <c r="G1363" s="27"/>
      <c r="H1363" s="27"/>
      <c r="I1363" s="27"/>
      <c r="J1363" s="27"/>
      <c r="K1363" s="27"/>
      <c r="L1363" s="27"/>
      <c r="M1363" s="27"/>
    </row>
    <row r="1364" spans="1:13">
      <c r="A1364" s="27"/>
      <c r="B1364" s="27"/>
      <c r="C1364" s="27"/>
      <c r="D1364" s="27"/>
      <c r="E1364" s="27"/>
      <c r="F1364" s="27"/>
      <c r="G1364" s="27"/>
      <c r="H1364" s="27"/>
      <c r="I1364" s="27"/>
      <c r="J1364" s="27"/>
      <c r="K1364" s="27"/>
      <c r="L1364" s="27"/>
      <c r="M1364" s="27"/>
    </row>
    <row r="1365" spans="1:13">
      <c r="A1365" s="27"/>
      <c r="B1365" s="27"/>
      <c r="C1365" s="27"/>
      <c r="D1365" s="27"/>
      <c r="E1365" s="27"/>
      <c r="F1365" s="27"/>
      <c r="G1365" s="27"/>
      <c r="H1365" s="27"/>
      <c r="I1365" s="27"/>
      <c r="J1365" s="27"/>
      <c r="K1365" s="27"/>
      <c r="L1365" s="27"/>
      <c r="M1365" s="27"/>
    </row>
    <row r="1366" spans="1:13">
      <c r="A1366" s="27"/>
      <c r="B1366" s="27"/>
      <c r="C1366" s="27"/>
      <c r="D1366" s="27"/>
      <c r="E1366" s="27"/>
      <c r="F1366" s="27"/>
      <c r="G1366" s="27"/>
      <c r="H1366" s="27"/>
      <c r="I1366" s="27"/>
      <c r="J1366" s="27"/>
      <c r="K1366" s="27"/>
      <c r="L1366" s="27"/>
      <c r="M1366" s="27"/>
    </row>
    <row r="1367" spans="1:13">
      <c r="A1367" s="27"/>
      <c r="B1367" s="27"/>
      <c r="C1367" s="27"/>
      <c r="D1367" s="27"/>
      <c r="E1367" s="27"/>
      <c r="F1367" s="27"/>
      <c r="G1367" s="27"/>
      <c r="H1367" s="27"/>
      <c r="I1367" s="27"/>
      <c r="J1367" s="27"/>
      <c r="K1367" s="27"/>
      <c r="L1367" s="27"/>
      <c r="M1367" s="27"/>
    </row>
    <row r="1368" spans="1:13">
      <c r="A1368" s="27"/>
      <c r="B1368" s="27"/>
      <c r="C1368" s="27"/>
      <c r="D1368" s="27"/>
      <c r="E1368" s="27"/>
      <c r="F1368" s="27"/>
      <c r="G1368" s="27"/>
      <c r="H1368" s="27"/>
      <c r="I1368" s="27"/>
      <c r="J1368" s="27"/>
      <c r="K1368" s="27"/>
      <c r="L1368" s="27"/>
      <c r="M1368" s="27"/>
    </row>
    <row r="1369" spans="1:13">
      <c r="A1369" s="27"/>
      <c r="B1369" s="27"/>
      <c r="C1369" s="27"/>
      <c r="D1369" s="27"/>
      <c r="E1369" s="27"/>
      <c r="F1369" s="27"/>
      <c r="G1369" s="27"/>
      <c r="H1369" s="27"/>
      <c r="I1369" s="27"/>
      <c r="J1369" s="27"/>
      <c r="K1369" s="27"/>
      <c r="L1369" s="27"/>
      <c r="M1369" s="27"/>
    </row>
    <row r="1370" spans="1:13">
      <c r="A1370" s="27"/>
      <c r="B1370" s="27"/>
      <c r="C1370" s="27"/>
      <c r="D1370" s="27"/>
      <c r="E1370" s="27"/>
      <c r="F1370" s="27"/>
      <c r="G1370" s="27"/>
      <c r="H1370" s="27"/>
      <c r="I1370" s="27"/>
      <c r="J1370" s="27"/>
      <c r="K1370" s="27"/>
      <c r="L1370" s="27"/>
      <c r="M1370" s="27"/>
    </row>
    <row r="1371" spans="1:13">
      <c r="A1371" s="27"/>
      <c r="B1371" s="27"/>
      <c r="C1371" s="27"/>
      <c r="D1371" s="27"/>
      <c r="E1371" s="27"/>
      <c r="F1371" s="27"/>
      <c r="G1371" s="27"/>
      <c r="H1371" s="27"/>
      <c r="I1371" s="27"/>
      <c r="J1371" s="27"/>
      <c r="K1371" s="27"/>
      <c r="L1371" s="27"/>
      <c r="M1371" s="27"/>
    </row>
    <row r="1372" spans="1:13">
      <c r="A1372" s="27"/>
      <c r="B1372" s="27"/>
      <c r="C1372" s="27"/>
      <c r="D1372" s="27"/>
      <c r="E1372" s="27"/>
      <c r="F1372" s="27"/>
      <c r="G1372" s="27"/>
      <c r="H1372" s="27"/>
      <c r="I1372" s="27"/>
      <c r="J1372" s="27"/>
      <c r="K1372" s="27"/>
      <c r="L1372" s="27"/>
      <c r="M1372" s="27"/>
    </row>
    <row r="1373" spans="1:13">
      <c r="A1373" s="27"/>
      <c r="B1373" s="27"/>
      <c r="C1373" s="27"/>
      <c r="D1373" s="27"/>
      <c r="E1373" s="27"/>
      <c r="F1373" s="27"/>
      <c r="G1373" s="27"/>
      <c r="H1373" s="27"/>
      <c r="I1373" s="27"/>
      <c r="J1373" s="27"/>
      <c r="K1373" s="27"/>
      <c r="L1373" s="27"/>
      <c r="M1373" s="27"/>
    </row>
    <row r="1374" spans="1:13">
      <c r="A1374" s="27"/>
      <c r="B1374" s="27"/>
      <c r="C1374" s="27"/>
      <c r="D1374" s="27"/>
      <c r="E1374" s="27"/>
      <c r="F1374" s="27"/>
      <c r="G1374" s="27"/>
      <c r="H1374" s="27"/>
      <c r="I1374" s="27"/>
      <c r="J1374" s="27"/>
      <c r="K1374" s="27"/>
      <c r="L1374" s="27"/>
      <c r="M1374" s="27"/>
    </row>
    <row r="1375" spans="1:13">
      <c r="A1375" s="27"/>
      <c r="B1375" s="27"/>
      <c r="C1375" s="27"/>
      <c r="D1375" s="27"/>
      <c r="E1375" s="27"/>
      <c r="F1375" s="27"/>
      <c r="G1375" s="27"/>
      <c r="H1375" s="27"/>
      <c r="I1375" s="27"/>
      <c r="J1375" s="27"/>
      <c r="K1375" s="27"/>
      <c r="L1375" s="27"/>
      <c r="M1375" s="27"/>
    </row>
    <row r="1376" spans="1:13">
      <c r="A1376" s="27"/>
      <c r="B1376" s="27"/>
      <c r="C1376" s="27"/>
      <c r="D1376" s="27"/>
      <c r="E1376" s="27"/>
      <c r="F1376" s="27"/>
      <c r="G1376" s="27"/>
      <c r="H1376" s="27"/>
      <c r="I1376" s="27"/>
      <c r="J1376" s="27"/>
      <c r="K1376" s="27"/>
      <c r="L1376" s="27"/>
      <c r="M1376" s="27"/>
    </row>
    <row r="1377" spans="1:13">
      <c r="A1377" s="27"/>
      <c r="B1377" s="27"/>
      <c r="C1377" s="27"/>
      <c r="D1377" s="27"/>
      <c r="E1377" s="27"/>
      <c r="F1377" s="27"/>
      <c r="G1377" s="27"/>
      <c r="H1377" s="27"/>
      <c r="I1377" s="27"/>
      <c r="J1377" s="27"/>
      <c r="K1377" s="27"/>
      <c r="L1377" s="27"/>
      <c r="M1377" s="27"/>
    </row>
    <row r="1378" spans="1:13">
      <c r="A1378" s="27"/>
      <c r="B1378" s="27"/>
      <c r="C1378" s="27"/>
      <c r="D1378" s="27"/>
      <c r="E1378" s="27"/>
      <c r="F1378" s="27"/>
      <c r="G1378" s="27"/>
      <c r="H1378" s="27"/>
      <c r="I1378" s="27"/>
      <c r="J1378" s="27"/>
      <c r="K1378" s="27"/>
      <c r="L1378" s="27"/>
      <c r="M1378" s="27"/>
    </row>
    <row r="1379" spans="1:13">
      <c r="A1379" s="27"/>
      <c r="B1379" s="27"/>
      <c r="C1379" s="27"/>
      <c r="D1379" s="27"/>
      <c r="E1379" s="27"/>
      <c r="F1379" s="27"/>
      <c r="G1379" s="27"/>
      <c r="H1379" s="27"/>
      <c r="I1379" s="27"/>
      <c r="J1379" s="27"/>
      <c r="K1379" s="27"/>
      <c r="L1379" s="27"/>
      <c r="M1379" s="27"/>
    </row>
    <row r="1380" spans="1:13">
      <c r="A1380" s="27"/>
      <c r="B1380" s="27"/>
      <c r="C1380" s="27"/>
      <c r="D1380" s="27"/>
      <c r="E1380" s="27"/>
      <c r="F1380" s="27"/>
      <c r="G1380" s="27"/>
      <c r="H1380" s="27"/>
      <c r="I1380" s="27"/>
      <c r="J1380" s="27"/>
      <c r="K1380" s="27"/>
      <c r="L1380" s="27"/>
      <c r="M1380" s="27"/>
    </row>
    <row r="1381" spans="1:13">
      <c r="A1381" s="27"/>
      <c r="B1381" s="27"/>
      <c r="C1381" s="27"/>
      <c r="D1381" s="27"/>
      <c r="E1381" s="27"/>
      <c r="F1381" s="27"/>
      <c r="G1381" s="27"/>
      <c r="H1381" s="27"/>
      <c r="I1381" s="27"/>
      <c r="J1381" s="27"/>
      <c r="K1381" s="27"/>
      <c r="L1381" s="27"/>
      <c r="M1381" s="27"/>
    </row>
    <row r="1382" spans="1:13">
      <c r="A1382" s="27"/>
      <c r="B1382" s="27"/>
      <c r="C1382" s="27"/>
      <c r="D1382" s="27"/>
      <c r="E1382" s="27"/>
      <c r="F1382" s="27"/>
      <c r="G1382" s="27"/>
      <c r="H1382" s="27"/>
      <c r="I1382" s="27"/>
      <c r="J1382" s="27"/>
      <c r="K1382" s="27"/>
      <c r="L1382" s="27"/>
      <c r="M1382" s="27"/>
    </row>
    <row r="1383" spans="1:13">
      <c r="A1383" s="27"/>
      <c r="B1383" s="27"/>
      <c r="C1383" s="27"/>
      <c r="D1383" s="27"/>
      <c r="E1383" s="27"/>
      <c r="F1383" s="27"/>
      <c r="G1383" s="27"/>
      <c r="H1383" s="27"/>
      <c r="I1383" s="27"/>
      <c r="J1383" s="27"/>
      <c r="K1383" s="27"/>
      <c r="L1383" s="27"/>
      <c r="M1383" s="27"/>
    </row>
    <row r="1384" spans="1:13">
      <c r="A1384" s="27"/>
      <c r="B1384" s="27"/>
      <c r="C1384" s="27"/>
      <c r="D1384" s="27"/>
      <c r="E1384" s="27"/>
      <c r="F1384" s="27"/>
      <c r="G1384" s="27"/>
      <c r="H1384" s="27"/>
      <c r="I1384" s="27"/>
      <c r="J1384" s="27"/>
      <c r="K1384" s="27"/>
      <c r="L1384" s="27"/>
      <c r="M1384" s="27"/>
    </row>
    <row r="1385" spans="1:13">
      <c r="A1385" s="27"/>
      <c r="B1385" s="27"/>
      <c r="C1385" s="27"/>
      <c r="D1385" s="27"/>
      <c r="E1385" s="27"/>
      <c r="F1385" s="27"/>
      <c r="G1385" s="27"/>
      <c r="H1385" s="27"/>
      <c r="I1385" s="27"/>
      <c r="J1385" s="27"/>
      <c r="K1385" s="27"/>
      <c r="L1385" s="27"/>
      <c r="M1385" s="27"/>
    </row>
    <row r="1386" spans="1:13">
      <c r="A1386" s="27"/>
      <c r="B1386" s="27"/>
      <c r="C1386" s="27"/>
      <c r="D1386" s="27"/>
      <c r="E1386" s="27"/>
      <c r="F1386" s="27"/>
      <c r="G1386" s="27"/>
      <c r="H1386" s="27"/>
      <c r="I1386" s="27"/>
      <c r="J1386" s="27"/>
      <c r="K1386" s="27"/>
      <c r="L1386" s="27"/>
      <c r="M1386" s="27"/>
    </row>
    <row r="1387" spans="1:13">
      <c r="A1387" s="27"/>
      <c r="B1387" s="27"/>
      <c r="C1387" s="27"/>
      <c r="D1387" s="27"/>
      <c r="E1387" s="27"/>
      <c r="F1387" s="27"/>
      <c r="G1387" s="27"/>
      <c r="H1387" s="27"/>
      <c r="I1387" s="27"/>
      <c r="J1387" s="27"/>
      <c r="K1387" s="27"/>
      <c r="L1387" s="27"/>
      <c r="M1387" s="27"/>
    </row>
    <row r="1388" spans="1:13">
      <c r="A1388" s="27"/>
      <c r="B1388" s="27"/>
      <c r="C1388" s="27"/>
      <c r="D1388" s="27"/>
      <c r="E1388" s="27"/>
      <c r="F1388" s="27"/>
      <c r="G1388" s="27"/>
      <c r="H1388" s="27"/>
      <c r="I1388" s="27"/>
      <c r="J1388" s="27"/>
      <c r="K1388" s="27"/>
      <c r="L1388" s="27"/>
      <c r="M1388" s="27"/>
    </row>
    <row r="1389" spans="1:13">
      <c r="A1389" s="27"/>
      <c r="B1389" s="27"/>
      <c r="C1389" s="27"/>
      <c r="D1389" s="27"/>
      <c r="E1389" s="27"/>
      <c r="F1389" s="27"/>
      <c r="G1389" s="27"/>
      <c r="H1389" s="27"/>
      <c r="I1389" s="27"/>
      <c r="J1389" s="27"/>
      <c r="K1389" s="27"/>
      <c r="L1389" s="27"/>
      <c r="M1389" s="27"/>
    </row>
    <row r="1390" spans="1:13">
      <c r="A1390" s="27"/>
      <c r="B1390" s="27"/>
      <c r="C1390" s="27"/>
      <c r="D1390" s="27"/>
      <c r="E1390" s="27"/>
      <c r="F1390" s="27"/>
      <c r="G1390" s="27"/>
      <c r="H1390" s="27"/>
      <c r="I1390" s="27"/>
      <c r="J1390" s="27"/>
      <c r="K1390" s="27"/>
      <c r="L1390" s="27"/>
      <c r="M1390" s="27"/>
    </row>
    <row r="1391" spans="1:13">
      <c r="A1391" s="27"/>
      <c r="B1391" s="27"/>
      <c r="C1391" s="27"/>
      <c r="D1391" s="27"/>
      <c r="E1391" s="27"/>
      <c r="F1391" s="27"/>
      <c r="G1391" s="27"/>
      <c r="H1391" s="27"/>
      <c r="I1391" s="27"/>
      <c r="J1391" s="27"/>
      <c r="K1391" s="27"/>
      <c r="L1391" s="27"/>
      <c r="M1391" s="27"/>
    </row>
    <row r="1392" spans="1:13">
      <c r="A1392" s="27"/>
      <c r="B1392" s="27"/>
      <c r="C1392" s="27"/>
      <c r="D1392" s="27"/>
      <c r="E1392" s="27"/>
      <c r="F1392" s="27"/>
      <c r="G1392" s="27"/>
      <c r="H1392" s="27"/>
      <c r="I1392" s="27"/>
      <c r="J1392" s="27"/>
      <c r="K1392" s="27"/>
      <c r="L1392" s="27"/>
      <c r="M1392" s="27"/>
    </row>
    <row r="1393" spans="1:13">
      <c r="A1393" s="27"/>
      <c r="B1393" s="27"/>
      <c r="C1393" s="27"/>
      <c r="D1393" s="27"/>
      <c r="E1393" s="27"/>
      <c r="F1393" s="27"/>
      <c r="G1393" s="27"/>
      <c r="H1393" s="27"/>
      <c r="I1393" s="27"/>
      <c r="J1393" s="27"/>
      <c r="K1393" s="27"/>
      <c r="L1393" s="27"/>
      <c r="M1393" s="27"/>
    </row>
    <row r="1394" spans="1:13">
      <c r="A1394" s="27"/>
      <c r="B1394" s="27"/>
      <c r="C1394" s="27"/>
      <c r="D1394" s="27"/>
      <c r="E1394" s="27"/>
      <c r="F1394" s="27"/>
      <c r="G1394" s="27"/>
      <c r="H1394" s="27"/>
      <c r="I1394" s="27"/>
      <c r="J1394" s="27"/>
      <c r="K1394" s="27"/>
      <c r="L1394" s="27"/>
      <c r="M1394" s="27"/>
    </row>
    <row r="1395" spans="1:13">
      <c r="A1395" s="27"/>
      <c r="B1395" s="27"/>
      <c r="C1395" s="27"/>
      <c r="D1395" s="27"/>
      <c r="E1395" s="27"/>
      <c r="F1395" s="27"/>
      <c r="G1395" s="27"/>
      <c r="H1395" s="27"/>
      <c r="I1395" s="27"/>
      <c r="J1395" s="27"/>
      <c r="K1395" s="27"/>
      <c r="L1395" s="27"/>
      <c r="M1395" s="27"/>
    </row>
    <row r="1396" spans="1:13">
      <c r="A1396" s="27"/>
      <c r="B1396" s="27"/>
      <c r="C1396" s="27"/>
      <c r="D1396" s="27"/>
      <c r="E1396" s="27"/>
      <c r="F1396" s="27"/>
      <c r="G1396" s="27"/>
      <c r="H1396" s="27"/>
      <c r="I1396" s="27"/>
      <c r="J1396" s="27"/>
      <c r="K1396" s="27"/>
      <c r="L1396" s="27"/>
      <c r="M1396" s="27"/>
    </row>
    <row r="1397" spans="1:13">
      <c r="A1397" s="27"/>
      <c r="B1397" s="27"/>
      <c r="C1397" s="27"/>
      <c r="D1397" s="27"/>
      <c r="E1397" s="27"/>
      <c r="F1397" s="27"/>
      <c r="G1397" s="27"/>
      <c r="H1397" s="27"/>
      <c r="I1397" s="27"/>
      <c r="J1397" s="27"/>
      <c r="K1397" s="27"/>
      <c r="L1397" s="27"/>
      <c r="M1397" s="27"/>
    </row>
    <row r="1398" spans="1:13">
      <c r="A1398" s="27"/>
      <c r="B1398" s="27"/>
      <c r="C1398" s="27"/>
      <c r="D1398" s="27"/>
      <c r="E1398" s="27"/>
      <c r="F1398" s="27"/>
      <c r="G1398" s="27"/>
      <c r="H1398" s="27"/>
      <c r="I1398" s="27"/>
      <c r="J1398" s="27"/>
      <c r="K1398" s="27"/>
      <c r="L1398" s="27"/>
      <c r="M1398" s="27"/>
    </row>
    <row r="1399" spans="1:13">
      <c r="A1399" s="27"/>
      <c r="B1399" s="27"/>
      <c r="C1399" s="27"/>
      <c r="D1399" s="27"/>
      <c r="E1399" s="27"/>
      <c r="F1399" s="27"/>
      <c r="G1399" s="27"/>
      <c r="H1399" s="27"/>
      <c r="I1399" s="27"/>
      <c r="J1399" s="27"/>
      <c r="K1399" s="27"/>
      <c r="L1399" s="27"/>
      <c r="M1399" s="27"/>
    </row>
    <row r="1400" spans="1:13">
      <c r="A1400" s="27"/>
      <c r="B1400" s="27"/>
      <c r="C1400" s="27"/>
      <c r="D1400" s="27"/>
      <c r="E1400" s="27"/>
      <c r="F1400" s="27"/>
      <c r="G1400" s="27"/>
      <c r="H1400" s="27"/>
      <c r="I1400" s="27"/>
      <c r="J1400" s="27"/>
      <c r="K1400" s="27"/>
      <c r="L1400" s="27"/>
      <c r="M1400" s="27"/>
    </row>
    <row r="1401" spans="1:13">
      <c r="A1401" s="27"/>
      <c r="B1401" s="27"/>
      <c r="C1401" s="27"/>
      <c r="D1401" s="27"/>
      <c r="E1401" s="27"/>
      <c r="F1401" s="27"/>
      <c r="G1401" s="27"/>
      <c r="H1401" s="27"/>
      <c r="I1401" s="27"/>
      <c r="J1401" s="27"/>
      <c r="K1401" s="27"/>
      <c r="L1401" s="27"/>
      <c r="M1401" s="27"/>
    </row>
    <row r="1402" spans="1:13">
      <c r="A1402" s="27"/>
      <c r="B1402" s="27"/>
      <c r="C1402" s="27"/>
      <c r="D1402" s="27"/>
      <c r="E1402" s="27"/>
      <c r="F1402" s="27"/>
      <c r="G1402" s="27"/>
      <c r="H1402" s="27"/>
      <c r="I1402" s="27"/>
      <c r="J1402" s="27"/>
      <c r="K1402" s="27"/>
      <c r="L1402" s="27"/>
      <c r="M1402" s="27"/>
    </row>
    <row r="1403" spans="1:13">
      <c r="A1403" s="27"/>
      <c r="B1403" s="27"/>
      <c r="C1403" s="27"/>
      <c r="D1403" s="27"/>
      <c r="E1403" s="27"/>
      <c r="F1403" s="27"/>
      <c r="G1403" s="27"/>
      <c r="H1403" s="27"/>
      <c r="I1403" s="27"/>
      <c r="J1403" s="27"/>
      <c r="K1403" s="27"/>
      <c r="L1403" s="27"/>
      <c r="M1403" s="27"/>
    </row>
    <row r="1404" spans="1:13">
      <c r="A1404" s="27"/>
      <c r="B1404" s="27"/>
      <c r="C1404" s="27"/>
      <c r="D1404" s="27"/>
      <c r="E1404" s="27"/>
      <c r="F1404" s="27"/>
      <c r="G1404" s="27"/>
      <c r="H1404" s="27"/>
      <c r="I1404" s="27"/>
      <c r="J1404" s="27"/>
      <c r="K1404" s="27"/>
      <c r="L1404" s="27"/>
      <c r="M1404" s="27"/>
    </row>
    <row r="1405" spans="1:13">
      <c r="A1405" s="27"/>
      <c r="B1405" s="27"/>
      <c r="C1405" s="27"/>
      <c r="D1405" s="27"/>
      <c r="E1405" s="27"/>
      <c r="F1405" s="27"/>
      <c r="G1405" s="27"/>
      <c r="H1405" s="27"/>
      <c r="I1405" s="27"/>
      <c r="J1405" s="27"/>
      <c r="K1405" s="27"/>
      <c r="L1405" s="27"/>
      <c r="M1405" s="27"/>
    </row>
    <row r="1406" spans="1:13">
      <c r="A1406" s="27"/>
      <c r="B1406" s="27"/>
      <c r="C1406" s="27"/>
      <c r="D1406" s="27"/>
      <c r="E1406" s="27"/>
      <c r="F1406" s="27"/>
      <c r="G1406" s="27"/>
      <c r="H1406" s="27"/>
      <c r="I1406" s="27"/>
      <c r="J1406" s="27"/>
      <c r="K1406" s="27"/>
      <c r="L1406" s="27"/>
      <c r="M1406" s="27"/>
    </row>
    <row r="1407" spans="1:13">
      <c r="A1407" s="27"/>
      <c r="B1407" s="27"/>
      <c r="C1407" s="27"/>
      <c r="D1407" s="27"/>
      <c r="E1407" s="27"/>
      <c r="F1407" s="27"/>
      <c r="G1407" s="27"/>
      <c r="H1407" s="27"/>
      <c r="I1407" s="27"/>
      <c r="J1407" s="27"/>
      <c r="K1407" s="27"/>
      <c r="L1407" s="27"/>
      <c r="M1407" s="27"/>
    </row>
    <row r="1408" spans="1:13">
      <c r="A1408" s="27"/>
      <c r="B1408" s="27"/>
      <c r="C1408" s="27"/>
      <c r="D1408" s="27"/>
      <c r="E1408" s="27"/>
      <c r="F1408" s="27"/>
      <c r="G1408" s="27"/>
      <c r="H1408" s="27"/>
      <c r="I1408" s="27"/>
      <c r="J1408" s="27"/>
      <c r="K1408" s="27"/>
      <c r="L1408" s="27"/>
      <c r="M1408" s="27"/>
    </row>
    <row r="1409" spans="1:13">
      <c r="A1409" s="27"/>
      <c r="B1409" s="27"/>
      <c r="C1409" s="27"/>
      <c r="D1409" s="27"/>
      <c r="E1409" s="27"/>
      <c r="F1409" s="27"/>
      <c r="G1409" s="27"/>
      <c r="H1409" s="27"/>
      <c r="I1409" s="27"/>
      <c r="J1409" s="27"/>
      <c r="K1409" s="27"/>
      <c r="L1409" s="27"/>
      <c r="M1409" s="27"/>
    </row>
    <row r="1410" spans="1:13">
      <c r="A1410" s="27"/>
      <c r="B1410" s="27"/>
      <c r="C1410" s="27"/>
      <c r="D1410" s="27"/>
      <c r="E1410" s="27"/>
      <c r="F1410" s="27"/>
      <c r="G1410" s="27"/>
      <c r="H1410" s="27"/>
      <c r="I1410" s="27"/>
      <c r="J1410" s="27"/>
      <c r="K1410" s="27"/>
      <c r="L1410" s="27"/>
      <c r="M1410" s="27"/>
    </row>
    <row r="1411" spans="1:13">
      <c r="A1411" s="27"/>
      <c r="B1411" s="27"/>
      <c r="C1411" s="27"/>
      <c r="D1411" s="27"/>
      <c r="E1411" s="27"/>
      <c r="F1411" s="27"/>
      <c r="G1411" s="27"/>
      <c r="H1411" s="27"/>
      <c r="I1411" s="27"/>
      <c r="J1411" s="27"/>
      <c r="K1411" s="27"/>
      <c r="L1411" s="27"/>
      <c r="M1411" s="27"/>
    </row>
    <row r="1412" spans="1:13">
      <c r="A1412" s="27"/>
      <c r="B1412" s="27"/>
      <c r="C1412" s="27"/>
      <c r="D1412" s="27"/>
      <c r="E1412" s="27"/>
      <c r="F1412" s="27"/>
      <c r="G1412" s="27"/>
      <c r="H1412" s="27"/>
      <c r="I1412" s="27"/>
      <c r="J1412" s="27"/>
      <c r="K1412" s="27"/>
      <c r="L1412" s="27"/>
      <c r="M1412" s="27"/>
    </row>
    <row r="1413" spans="1:13">
      <c r="A1413" s="27"/>
      <c r="B1413" s="27"/>
      <c r="C1413" s="27"/>
      <c r="D1413" s="27"/>
      <c r="E1413" s="27"/>
      <c r="F1413" s="27"/>
      <c r="G1413" s="27"/>
      <c r="H1413" s="27"/>
      <c r="I1413" s="27"/>
      <c r="J1413" s="27"/>
      <c r="K1413" s="27"/>
      <c r="L1413" s="27"/>
      <c r="M1413" s="27"/>
    </row>
    <row r="1414" spans="1:13">
      <c r="A1414" s="27"/>
      <c r="B1414" s="27"/>
      <c r="C1414" s="27"/>
      <c r="D1414" s="27"/>
      <c r="E1414" s="27"/>
      <c r="F1414" s="27"/>
      <c r="G1414" s="27"/>
      <c r="H1414" s="27"/>
      <c r="I1414" s="27"/>
      <c r="J1414" s="27"/>
      <c r="K1414" s="27"/>
      <c r="L1414" s="27"/>
      <c r="M1414" s="27"/>
    </row>
    <row r="1415" spans="1:13">
      <c r="A1415" s="27"/>
      <c r="B1415" s="27"/>
      <c r="C1415" s="27"/>
      <c r="D1415" s="27"/>
      <c r="E1415" s="27"/>
      <c r="F1415" s="27"/>
      <c r="G1415" s="27"/>
      <c r="H1415" s="27"/>
      <c r="I1415" s="27"/>
      <c r="J1415" s="27"/>
      <c r="K1415" s="27"/>
      <c r="L1415" s="27"/>
      <c r="M1415" s="27"/>
    </row>
    <row r="1416" spans="1:13">
      <c r="A1416" s="27"/>
      <c r="B1416" s="27"/>
      <c r="C1416" s="27"/>
      <c r="D1416" s="27"/>
      <c r="E1416" s="27"/>
      <c r="F1416" s="27"/>
      <c r="G1416" s="27"/>
      <c r="H1416" s="27"/>
      <c r="I1416" s="27"/>
      <c r="J1416" s="27"/>
      <c r="K1416" s="27"/>
      <c r="L1416" s="27"/>
      <c r="M1416" s="27"/>
    </row>
    <row r="1417" spans="1:13">
      <c r="A1417" s="27"/>
      <c r="B1417" s="27"/>
      <c r="C1417" s="27"/>
      <c r="D1417" s="27"/>
      <c r="E1417" s="27"/>
      <c r="F1417" s="27"/>
      <c r="G1417" s="27"/>
      <c r="H1417" s="27"/>
      <c r="I1417" s="27"/>
      <c r="J1417" s="27"/>
      <c r="K1417" s="27"/>
      <c r="L1417" s="27"/>
      <c r="M1417" s="27"/>
    </row>
    <row r="1418" spans="1:13">
      <c r="A1418" s="27"/>
      <c r="B1418" s="27"/>
      <c r="C1418" s="27"/>
      <c r="D1418" s="27"/>
      <c r="E1418" s="27"/>
      <c r="F1418" s="27"/>
      <c r="G1418" s="27"/>
      <c r="H1418" s="27"/>
      <c r="I1418" s="27"/>
      <c r="J1418" s="27"/>
      <c r="K1418" s="27"/>
      <c r="L1418" s="27"/>
      <c r="M1418" s="27"/>
    </row>
    <row r="1419" spans="1:13">
      <c r="A1419" s="27"/>
      <c r="B1419" s="27"/>
      <c r="C1419" s="27"/>
      <c r="D1419" s="27"/>
      <c r="E1419" s="27"/>
      <c r="F1419" s="27"/>
      <c r="G1419" s="27"/>
      <c r="H1419" s="27"/>
      <c r="I1419" s="27"/>
      <c r="J1419" s="27"/>
      <c r="K1419" s="27"/>
      <c r="L1419" s="27"/>
      <c r="M1419" s="27"/>
    </row>
    <row r="1420" spans="1:13">
      <c r="A1420" s="27"/>
      <c r="B1420" s="27"/>
      <c r="C1420" s="27"/>
      <c r="D1420" s="27"/>
      <c r="E1420" s="27"/>
      <c r="F1420" s="27"/>
      <c r="G1420" s="27"/>
      <c r="H1420" s="27"/>
      <c r="I1420" s="27"/>
      <c r="J1420" s="27"/>
      <c r="K1420" s="27"/>
      <c r="L1420" s="27"/>
      <c r="M1420" s="27"/>
    </row>
    <row r="1421" spans="1:13">
      <c r="A1421" s="27"/>
      <c r="B1421" s="27"/>
      <c r="C1421" s="27"/>
      <c r="D1421" s="27"/>
      <c r="E1421" s="27"/>
      <c r="F1421" s="27"/>
      <c r="G1421" s="27"/>
      <c r="H1421" s="27"/>
      <c r="I1421" s="27"/>
      <c r="J1421" s="27"/>
      <c r="K1421" s="27"/>
      <c r="L1421" s="27"/>
      <c r="M1421" s="27"/>
    </row>
    <row r="1422" spans="1:13">
      <c r="A1422" s="27"/>
      <c r="B1422" s="27"/>
      <c r="C1422" s="27"/>
      <c r="D1422" s="27"/>
      <c r="E1422" s="27"/>
      <c r="F1422" s="27"/>
      <c r="G1422" s="27"/>
      <c r="H1422" s="27"/>
      <c r="I1422" s="27"/>
      <c r="J1422" s="27"/>
      <c r="K1422" s="27"/>
      <c r="L1422" s="27"/>
      <c r="M1422" s="27"/>
    </row>
    <row r="1423" spans="1:13">
      <c r="A1423" s="27"/>
      <c r="B1423" s="27"/>
      <c r="C1423" s="27"/>
      <c r="D1423" s="27"/>
      <c r="E1423" s="27"/>
      <c r="F1423" s="27"/>
      <c r="G1423" s="27"/>
      <c r="H1423" s="27"/>
      <c r="I1423" s="27"/>
      <c r="J1423" s="27"/>
      <c r="K1423" s="27"/>
      <c r="L1423" s="27"/>
      <c r="M1423" s="27"/>
    </row>
    <row r="1424" spans="1:13">
      <c r="A1424" s="27"/>
      <c r="B1424" s="27"/>
      <c r="C1424" s="27"/>
      <c r="D1424" s="27"/>
      <c r="E1424" s="27"/>
      <c r="F1424" s="27"/>
      <c r="G1424" s="27"/>
      <c r="H1424" s="27"/>
      <c r="I1424" s="27"/>
      <c r="J1424" s="27"/>
      <c r="K1424" s="27"/>
      <c r="L1424" s="27"/>
      <c r="M1424" s="27"/>
    </row>
    <row r="1425" spans="1:13">
      <c r="A1425" s="27"/>
      <c r="B1425" s="27"/>
      <c r="C1425" s="27"/>
      <c r="D1425" s="27"/>
      <c r="E1425" s="27"/>
      <c r="F1425" s="27"/>
      <c r="G1425" s="27"/>
      <c r="H1425" s="27"/>
      <c r="I1425" s="27"/>
      <c r="J1425" s="27"/>
      <c r="K1425" s="27"/>
      <c r="L1425" s="27"/>
      <c r="M1425" s="27"/>
    </row>
    <row r="1426" spans="1:13">
      <c r="A1426" s="27"/>
      <c r="B1426" s="27"/>
      <c r="C1426" s="27"/>
      <c r="D1426" s="27"/>
      <c r="E1426" s="27"/>
      <c r="F1426" s="27"/>
      <c r="G1426" s="27"/>
      <c r="H1426" s="27"/>
      <c r="I1426" s="27"/>
      <c r="J1426" s="27"/>
      <c r="K1426" s="27"/>
      <c r="L1426" s="27"/>
      <c r="M1426" s="27"/>
    </row>
    <row r="1427" spans="1:13">
      <c r="A1427" s="27"/>
      <c r="B1427" s="27"/>
      <c r="C1427" s="27"/>
      <c r="D1427" s="27"/>
      <c r="E1427" s="27"/>
      <c r="F1427" s="27"/>
      <c r="G1427" s="27"/>
      <c r="H1427" s="27"/>
      <c r="I1427" s="27"/>
      <c r="J1427" s="27"/>
      <c r="K1427" s="27"/>
      <c r="L1427" s="27"/>
      <c r="M1427" s="27"/>
    </row>
    <row r="1428" spans="1:13">
      <c r="A1428" s="27"/>
      <c r="B1428" s="27"/>
      <c r="C1428" s="27"/>
      <c r="D1428" s="27"/>
      <c r="E1428" s="27"/>
      <c r="F1428" s="27"/>
      <c r="G1428" s="27"/>
      <c r="H1428" s="27"/>
      <c r="I1428" s="27"/>
      <c r="J1428" s="27"/>
      <c r="K1428" s="27"/>
      <c r="L1428" s="27"/>
      <c r="M1428" s="27"/>
    </row>
    <row r="1429" spans="1:13">
      <c r="A1429" s="27"/>
      <c r="B1429" s="27"/>
      <c r="C1429" s="27"/>
      <c r="D1429" s="27"/>
      <c r="E1429" s="27"/>
      <c r="F1429" s="27"/>
      <c r="G1429" s="27"/>
      <c r="H1429" s="27"/>
      <c r="I1429" s="27"/>
      <c r="J1429" s="27"/>
      <c r="K1429" s="27"/>
      <c r="L1429" s="27"/>
      <c r="M1429" s="27"/>
    </row>
    <row r="1430" spans="1:13">
      <c r="A1430" s="27"/>
      <c r="B1430" s="27"/>
      <c r="C1430" s="27"/>
      <c r="D1430" s="27"/>
      <c r="E1430" s="27"/>
      <c r="F1430" s="27"/>
      <c r="G1430" s="27"/>
      <c r="H1430" s="27"/>
      <c r="I1430" s="27"/>
      <c r="J1430" s="27"/>
      <c r="K1430" s="27"/>
      <c r="L1430" s="27"/>
      <c r="M1430" s="27"/>
    </row>
    <row r="1431" spans="1:13">
      <c r="A1431" s="27"/>
      <c r="B1431" s="27"/>
      <c r="C1431" s="27"/>
      <c r="D1431" s="27"/>
      <c r="E1431" s="27"/>
      <c r="F1431" s="27"/>
      <c r="G1431" s="27"/>
      <c r="H1431" s="27"/>
      <c r="I1431" s="27"/>
      <c r="J1431" s="27"/>
      <c r="K1431" s="27"/>
      <c r="L1431" s="27"/>
      <c r="M1431" s="27"/>
    </row>
    <row r="1432" spans="1:13">
      <c r="A1432" s="27"/>
      <c r="B1432" s="27"/>
      <c r="C1432" s="27"/>
      <c r="D1432" s="27"/>
      <c r="E1432" s="27"/>
      <c r="F1432" s="27"/>
      <c r="G1432" s="27"/>
      <c r="H1432" s="27"/>
      <c r="I1432" s="27"/>
      <c r="J1432" s="27"/>
      <c r="K1432" s="27"/>
      <c r="L1432" s="27"/>
      <c r="M1432" s="27"/>
    </row>
    <row r="1433" spans="1:13">
      <c r="A1433" s="27"/>
      <c r="B1433" s="27"/>
      <c r="C1433" s="27"/>
      <c r="D1433" s="27"/>
      <c r="E1433" s="27"/>
      <c r="F1433" s="27"/>
      <c r="G1433" s="27"/>
      <c r="H1433" s="27"/>
      <c r="I1433" s="27"/>
      <c r="J1433" s="27"/>
      <c r="K1433" s="27"/>
      <c r="L1433" s="27"/>
      <c r="M1433" s="27"/>
    </row>
    <row r="1434" spans="1:13">
      <c r="A1434" s="27"/>
      <c r="B1434" s="27"/>
      <c r="C1434" s="27"/>
      <c r="D1434" s="27"/>
      <c r="E1434" s="27"/>
      <c r="F1434" s="27"/>
      <c r="G1434" s="27"/>
      <c r="H1434" s="27"/>
      <c r="I1434" s="27"/>
      <c r="J1434" s="27"/>
      <c r="K1434" s="27"/>
      <c r="L1434" s="27"/>
      <c r="M1434" s="27"/>
    </row>
    <row r="1435" spans="1:13">
      <c r="A1435" s="27"/>
      <c r="B1435" s="27"/>
      <c r="C1435" s="27"/>
      <c r="D1435" s="27"/>
      <c r="E1435" s="27"/>
      <c r="F1435" s="27"/>
      <c r="G1435" s="27"/>
      <c r="H1435" s="27"/>
      <c r="I1435" s="27"/>
      <c r="J1435" s="27"/>
      <c r="K1435" s="27"/>
      <c r="L1435" s="27"/>
      <c r="M1435" s="27"/>
    </row>
    <row r="1436" spans="1:13">
      <c r="A1436" s="27"/>
      <c r="B1436" s="27"/>
      <c r="C1436" s="27"/>
      <c r="D1436" s="27"/>
      <c r="E1436" s="27"/>
      <c r="F1436" s="27"/>
      <c r="G1436" s="27"/>
      <c r="H1436" s="27"/>
      <c r="I1436" s="27"/>
      <c r="J1436" s="27"/>
      <c r="K1436" s="27"/>
      <c r="L1436" s="27"/>
      <c r="M1436" s="27"/>
    </row>
    <row r="1437" spans="1:13">
      <c r="A1437" s="27"/>
      <c r="B1437" s="27"/>
      <c r="C1437" s="27"/>
      <c r="D1437" s="27"/>
      <c r="E1437" s="27"/>
      <c r="F1437" s="27"/>
      <c r="G1437" s="27"/>
      <c r="H1437" s="27"/>
      <c r="I1437" s="27"/>
      <c r="J1437" s="27"/>
      <c r="K1437" s="27"/>
      <c r="L1437" s="27"/>
      <c r="M1437" s="27"/>
    </row>
    <row r="1438" spans="1:13">
      <c r="A1438" s="27"/>
      <c r="B1438" s="27"/>
      <c r="C1438" s="27"/>
      <c r="D1438" s="27"/>
      <c r="E1438" s="27"/>
      <c r="F1438" s="27"/>
      <c r="G1438" s="27"/>
      <c r="H1438" s="27"/>
      <c r="I1438" s="27"/>
      <c r="J1438" s="27"/>
      <c r="K1438" s="27"/>
      <c r="L1438" s="27"/>
      <c r="M1438" s="27"/>
    </row>
    <row r="1439" spans="1:13">
      <c r="A1439" s="27"/>
      <c r="B1439" s="27"/>
      <c r="C1439" s="27"/>
      <c r="D1439" s="27"/>
      <c r="E1439" s="27"/>
      <c r="F1439" s="27"/>
      <c r="G1439" s="27"/>
      <c r="H1439" s="27"/>
      <c r="I1439" s="27"/>
      <c r="J1439" s="27"/>
      <c r="K1439" s="27"/>
      <c r="L1439" s="27"/>
      <c r="M1439" s="27"/>
    </row>
    <row r="1440" spans="1:13">
      <c r="A1440" s="27"/>
      <c r="B1440" s="27"/>
      <c r="C1440" s="27"/>
      <c r="D1440" s="27"/>
      <c r="E1440" s="27"/>
      <c r="F1440" s="27"/>
      <c r="G1440" s="27"/>
      <c r="H1440" s="27"/>
      <c r="I1440" s="27"/>
      <c r="J1440" s="27"/>
      <c r="K1440" s="27"/>
      <c r="L1440" s="27"/>
      <c r="M1440" s="27"/>
    </row>
    <row r="1441" spans="1:13">
      <c r="A1441" s="27"/>
      <c r="B1441" s="27"/>
      <c r="C1441" s="27"/>
      <c r="D1441" s="27"/>
      <c r="E1441" s="27"/>
      <c r="F1441" s="27"/>
      <c r="G1441" s="27"/>
      <c r="H1441" s="27"/>
      <c r="I1441" s="27"/>
      <c r="J1441" s="27"/>
      <c r="K1441" s="27"/>
      <c r="L1441" s="27"/>
      <c r="M1441" s="27"/>
    </row>
    <row r="1442" spans="1:13">
      <c r="A1442" s="27"/>
      <c r="B1442" s="27"/>
      <c r="C1442" s="27"/>
      <c r="D1442" s="27"/>
      <c r="E1442" s="27"/>
      <c r="F1442" s="27"/>
      <c r="G1442" s="27"/>
      <c r="H1442" s="27"/>
      <c r="I1442" s="27"/>
      <c r="J1442" s="27"/>
      <c r="K1442" s="27"/>
      <c r="L1442" s="27"/>
      <c r="M1442" s="27"/>
    </row>
    <row r="1443" spans="1:13">
      <c r="A1443" s="27"/>
      <c r="B1443" s="27"/>
      <c r="C1443" s="27"/>
      <c r="D1443" s="27"/>
      <c r="E1443" s="27"/>
      <c r="F1443" s="27"/>
      <c r="G1443" s="27"/>
      <c r="H1443" s="27"/>
      <c r="I1443" s="27"/>
      <c r="J1443" s="27"/>
      <c r="K1443" s="27"/>
      <c r="L1443" s="27"/>
      <c r="M1443" s="27"/>
    </row>
    <row r="1444" spans="1:13">
      <c r="A1444" s="27"/>
      <c r="B1444" s="27"/>
      <c r="C1444" s="27"/>
      <c r="D1444" s="27"/>
      <c r="E1444" s="27"/>
      <c r="F1444" s="27"/>
      <c r="G1444" s="27"/>
      <c r="H1444" s="27"/>
      <c r="I1444" s="27"/>
      <c r="J1444" s="27"/>
      <c r="K1444" s="27"/>
      <c r="L1444" s="27"/>
      <c r="M1444" s="27"/>
    </row>
    <row r="1445" spans="1:13">
      <c r="A1445" s="27"/>
      <c r="B1445" s="27"/>
      <c r="C1445" s="27"/>
      <c r="D1445" s="27"/>
      <c r="E1445" s="27"/>
      <c r="F1445" s="27"/>
      <c r="G1445" s="27"/>
      <c r="H1445" s="27"/>
      <c r="I1445" s="27"/>
      <c r="J1445" s="27"/>
      <c r="K1445" s="27"/>
      <c r="L1445" s="27"/>
      <c r="M1445" s="27"/>
    </row>
    <row r="1446" spans="1:13">
      <c r="A1446" s="27"/>
      <c r="B1446" s="27"/>
      <c r="C1446" s="27"/>
      <c r="D1446" s="27"/>
      <c r="E1446" s="27"/>
      <c r="F1446" s="27"/>
      <c r="G1446" s="27"/>
      <c r="H1446" s="27"/>
      <c r="I1446" s="27"/>
      <c r="J1446" s="27"/>
      <c r="K1446" s="27"/>
      <c r="L1446" s="27"/>
      <c r="M1446" s="27"/>
    </row>
    <row r="1447" spans="1:13">
      <c r="A1447" s="27"/>
      <c r="B1447" s="27"/>
      <c r="C1447" s="27"/>
      <c r="D1447" s="27"/>
      <c r="E1447" s="27"/>
      <c r="F1447" s="27"/>
      <c r="G1447" s="27"/>
      <c r="H1447" s="27"/>
      <c r="I1447" s="27"/>
      <c r="J1447" s="27"/>
      <c r="K1447" s="27"/>
      <c r="L1447" s="27"/>
      <c r="M1447" s="27"/>
    </row>
    <row r="1448" spans="1:13">
      <c r="A1448" s="27"/>
      <c r="B1448" s="27"/>
      <c r="C1448" s="27"/>
      <c r="D1448" s="27"/>
      <c r="E1448" s="27"/>
      <c r="F1448" s="27"/>
      <c r="G1448" s="27"/>
      <c r="H1448" s="27"/>
      <c r="I1448" s="27"/>
      <c r="J1448" s="27"/>
      <c r="K1448" s="27"/>
      <c r="L1448" s="27"/>
      <c r="M1448" s="27"/>
    </row>
    <row r="1449" spans="1:13">
      <c r="A1449" s="27"/>
      <c r="B1449" s="27"/>
      <c r="C1449" s="27"/>
      <c r="D1449" s="27"/>
      <c r="E1449" s="27"/>
      <c r="F1449" s="27"/>
      <c r="G1449" s="27"/>
      <c r="H1449" s="27"/>
      <c r="I1449" s="27"/>
      <c r="J1449" s="27"/>
      <c r="K1449" s="27"/>
      <c r="L1449" s="27"/>
      <c r="M1449" s="27"/>
    </row>
    <row r="1450" spans="1:13">
      <c r="A1450" s="27"/>
      <c r="B1450" s="27"/>
      <c r="C1450" s="27"/>
      <c r="D1450" s="27"/>
      <c r="E1450" s="27"/>
      <c r="F1450" s="27"/>
      <c r="G1450" s="27"/>
      <c r="H1450" s="27"/>
      <c r="I1450" s="27"/>
      <c r="J1450" s="27"/>
      <c r="K1450" s="27"/>
      <c r="L1450" s="27"/>
      <c r="M1450" s="27"/>
    </row>
    <row r="1451" spans="1:13">
      <c r="A1451" s="27"/>
      <c r="B1451" s="27"/>
      <c r="C1451" s="27"/>
      <c r="D1451" s="27"/>
      <c r="E1451" s="27"/>
      <c r="F1451" s="27"/>
      <c r="G1451" s="27"/>
      <c r="H1451" s="27"/>
      <c r="I1451" s="27"/>
      <c r="J1451" s="27"/>
      <c r="K1451" s="27"/>
      <c r="L1451" s="27"/>
      <c r="M1451" s="27"/>
    </row>
    <row r="1452" spans="1:13">
      <c r="A1452" s="27"/>
      <c r="B1452" s="27"/>
      <c r="C1452" s="27"/>
      <c r="D1452" s="27"/>
      <c r="E1452" s="27"/>
      <c r="F1452" s="27"/>
      <c r="G1452" s="27"/>
      <c r="H1452" s="27"/>
      <c r="I1452" s="27"/>
      <c r="J1452" s="27"/>
      <c r="K1452" s="27"/>
      <c r="L1452" s="27"/>
      <c r="M1452" s="27"/>
    </row>
    <row r="1453" spans="1:13">
      <c r="A1453" s="27"/>
      <c r="B1453" s="27"/>
      <c r="C1453" s="27"/>
      <c r="D1453" s="27"/>
      <c r="E1453" s="27"/>
      <c r="F1453" s="27"/>
      <c r="G1453" s="27"/>
      <c r="H1453" s="27"/>
      <c r="I1453" s="27"/>
      <c r="J1453" s="27"/>
      <c r="K1453" s="27"/>
      <c r="L1453" s="27"/>
      <c r="M1453" s="27"/>
    </row>
    <row r="1454" spans="1:13">
      <c r="A1454" s="27"/>
      <c r="B1454" s="27"/>
      <c r="C1454" s="27"/>
      <c r="D1454" s="27"/>
      <c r="E1454" s="27"/>
      <c r="F1454" s="27"/>
      <c r="G1454" s="27"/>
      <c r="H1454" s="27"/>
      <c r="I1454" s="27"/>
      <c r="J1454" s="27"/>
      <c r="K1454" s="27"/>
      <c r="L1454" s="27"/>
      <c r="M1454" s="27"/>
    </row>
    <row r="1455" spans="1:13">
      <c r="A1455" s="27"/>
      <c r="B1455" s="27"/>
      <c r="C1455" s="27"/>
      <c r="D1455" s="27"/>
      <c r="E1455" s="27"/>
      <c r="F1455" s="27"/>
      <c r="G1455" s="27"/>
      <c r="H1455" s="27"/>
      <c r="I1455" s="27"/>
      <c r="J1455" s="27"/>
      <c r="K1455" s="27"/>
      <c r="L1455" s="27"/>
      <c r="M1455" s="27"/>
    </row>
    <row r="1456" spans="1:13">
      <c r="A1456" s="27"/>
      <c r="B1456" s="27"/>
      <c r="C1456" s="27"/>
      <c r="D1456" s="27"/>
      <c r="E1456" s="27"/>
      <c r="F1456" s="27"/>
      <c r="G1456" s="27"/>
      <c r="H1456" s="27"/>
      <c r="I1456" s="27"/>
      <c r="J1456" s="27"/>
      <c r="K1456" s="27"/>
      <c r="L1456" s="27"/>
      <c r="M1456" s="27"/>
    </row>
    <row r="1457" spans="1:13">
      <c r="A1457" s="27"/>
      <c r="B1457" s="27"/>
      <c r="C1457" s="27"/>
      <c r="D1457" s="27"/>
      <c r="E1457" s="27"/>
      <c r="F1457" s="27"/>
      <c r="G1457" s="27"/>
      <c r="H1457" s="27"/>
      <c r="I1457" s="27"/>
      <c r="J1457" s="27"/>
      <c r="K1457" s="27"/>
      <c r="L1457" s="27"/>
      <c r="M1457" s="27"/>
    </row>
    <row r="1458" spans="1:13">
      <c r="A1458" s="27"/>
      <c r="B1458" s="27"/>
      <c r="C1458" s="27"/>
      <c r="D1458" s="27"/>
      <c r="E1458" s="27"/>
      <c r="F1458" s="27"/>
      <c r="G1458" s="27"/>
      <c r="H1458" s="27"/>
      <c r="I1458" s="27"/>
      <c r="J1458" s="27"/>
      <c r="K1458" s="27"/>
      <c r="L1458" s="27"/>
      <c r="M1458" s="27"/>
    </row>
    <row r="1459" spans="1:13">
      <c r="A1459" s="27"/>
      <c r="B1459" s="27"/>
      <c r="C1459" s="27"/>
      <c r="D1459" s="27"/>
      <c r="E1459" s="27"/>
      <c r="F1459" s="27"/>
      <c r="G1459" s="27"/>
      <c r="H1459" s="27"/>
      <c r="I1459" s="27"/>
      <c r="J1459" s="27"/>
      <c r="K1459" s="27"/>
      <c r="L1459" s="27"/>
      <c r="M1459" s="27"/>
    </row>
    <row r="1460" spans="1:13">
      <c r="A1460" s="27"/>
      <c r="B1460" s="27"/>
      <c r="C1460" s="27"/>
      <c r="D1460" s="27"/>
      <c r="E1460" s="27"/>
      <c r="F1460" s="27"/>
      <c r="G1460" s="27"/>
      <c r="H1460" s="27"/>
      <c r="I1460" s="27"/>
      <c r="J1460" s="27"/>
      <c r="K1460" s="27"/>
      <c r="L1460" s="27"/>
      <c r="M1460" s="27"/>
    </row>
    <row r="1461" spans="1:13">
      <c r="A1461" s="27"/>
      <c r="B1461" s="27"/>
      <c r="C1461" s="27"/>
      <c r="D1461" s="27"/>
      <c r="E1461" s="27"/>
      <c r="F1461" s="27"/>
      <c r="G1461" s="27"/>
      <c r="H1461" s="27"/>
      <c r="I1461" s="27"/>
      <c r="J1461" s="27"/>
      <c r="K1461" s="27"/>
      <c r="L1461" s="27"/>
      <c r="M1461" s="27"/>
    </row>
    <row r="1462" spans="1:13">
      <c r="A1462" s="27"/>
      <c r="B1462" s="27"/>
      <c r="C1462" s="27"/>
      <c r="D1462" s="27"/>
      <c r="E1462" s="27"/>
      <c r="F1462" s="27"/>
      <c r="G1462" s="27"/>
      <c r="H1462" s="27"/>
      <c r="I1462" s="27"/>
      <c r="J1462" s="27"/>
      <c r="K1462" s="27"/>
      <c r="L1462" s="27"/>
      <c r="M1462" s="27"/>
    </row>
    <row r="1463" spans="1:13">
      <c r="A1463" s="27"/>
      <c r="B1463" s="27"/>
      <c r="C1463" s="27"/>
      <c r="D1463" s="27"/>
      <c r="E1463" s="27"/>
      <c r="F1463" s="27"/>
      <c r="G1463" s="27"/>
      <c r="H1463" s="27"/>
      <c r="I1463" s="27"/>
      <c r="J1463" s="27"/>
      <c r="K1463" s="27"/>
      <c r="L1463" s="27"/>
      <c r="M1463" s="27"/>
    </row>
    <row r="1464" spans="1:13">
      <c r="A1464" s="27"/>
      <c r="B1464" s="27"/>
      <c r="C1464" s="27"/>
      <c r="D1464" s="27"/>
      <c r="E1464" s="27"/>
      <c r="F1464" s="27"/>
      <c r="G1464" s="27"/>
      <c r="H1464" s="27"/>
      <c r="I1464" s="27"/>
      <c r="J1464" s="27"/>
      <c r="K1464" s="27"/>
      <c r="L1464" s="27"/>
      <c r="M1464" s="27"/>
    </row>
    <row r="1465" spans="1:13">
      <c r="A1465" s="27"/>
      <c r="B1465" s="27"/>
      <c r="C1465" s="27"/>
      <c r="D1465" s="27"/>
      <c r="E1465" s="27"/>
      <c r="F1465" s="27"/>
      <c r="G1465" s="27"/>
      <c r="H1465" s="27"/>
      <c r="I1465" s="27"/>
      <c r="J1465" s="27"/>
      <c r="K1465" s="27"/>
      <c r="L1465" s="27"/>
      <c r="M1465" s="27"/>
    </row>
    <row r="1466" spans="1:13">
      <c r="A1466" s="27"/>
      <c r="B1466" s="27"/>
      <c r="C1466" s="27"/>
      <c r="D1466" s="27"/>
      <c r="E1466" s="27"/>
      <c r="F1466" s="27"/>
      <c r="G1466" s="27"/>
      <c r="H1466" s="27"/>
      <c r="I1466" s="27"/>
      <c r="J1466" s="27"/>
      <c r="K1466" s="27"/>
      <c r="L1466" s="27"/>
      <c r="M1466" s="27"/>
    </row>
    <row r="1467" spans="1:13">
      <c r="A1467" s="27"/>
      <c r="B1467" s="27"/>
      <c r="C1467" s="27"/>
      <c r="D1467" s="27"/>
      <c r="E1467" s="27"/>
      <c r="F1467" s="27"/>
      <c r="G1467" s="27"/>
      <c r="H1467" s="27"/>
      <c r="I1467" s="27"/>
      <c r="J1467" s="27"/>
      <c r="K1467" s="27"/>
      <c r="L1467" s="27"/>
      <c r="M1467" s="27"/>
    </row>
    <row r="1468" spans="1:13">
      <c r="A1468" s="27"/>
      <c r="B1468" s="27"/>
      <c r="C1468" s="27"/>
      <c r="D1468" s="27"/>
      <c r="E1468" s="27"/>
      <c r="F1468" s="27"/>
      <c r="G1468" s="27"/>
      <c r="H1468" s="27"/>
      <c r="I1468" s="27"/>
      <c r="J1468" s="27"/>
      <c r="K1468" s="27"/>
      <c r="L1468" s="27"/>
      <c r="M1468" s="27"/>
    </row>
    <row r="1469" spans="1:13">
      <c r="A1469" s="27"/>
      <c r="B1469" s="27"/>
      <c r="C1469" s="27"/>
      <c r="D1469" s="27"/>
      <c r="E1469" s="27"/>
      <c r="F1469" s="27"/>
      <c r="G1469" s="27"/>
      <c r="H1469" s="27"/>
      <c r="I1469" s="27"/>
      <c r="J1469" s="27"/>
      <c r="K1469" s="27"/>
      <c r="L1469" s="27"/>
      <c r="M1469" s="27"/>
    </row>
    <row r="1470" spans="1:13">
      <c r="A1470" s="27"/>
      <c r="B1470" s="27"/>
      <c r="C1470" s="27"/>
      <c r="D1470" s="27"/>
      <c r="E1470" s="27"/>
      <c r="F1470" s="27"/>
      <c r="G1470" s="27"/>
      <c r="H1470" s="27"/>
      <c r="I1470" s="27"/>
      <c r="J1470" s="27"/>
      <c r="K1470" s="27"/>
      <c r="L1470" s="27"/>
      <c r="M1470" s="27"/>
    </row>
    <row r="1471" spans="1:13">
      <c r="A1471" s="27"/>
      <c r="B1471" s="27"/>
      <c r="C1471" s="27"/>
      <c r="D1471" s="27"/>
      <c r="E1471" s="27"/>
      <c r="F1471" s="27"/>
      <c r="G1471" s="27"/>
      <c r="H1471" s="27"/>
      <c r="I1471" s="27"/>
      <c r="J1471" s="27"/>
      <c r="K1471" s="27"/>
      <c r="L1471" s="27"/>
      <c r="M1471" s="27"/>
    </row>
    <row r="1472" spans="1:13">
      <c r="A1472" s="27"/>
      <c r="B1472" s="27"/>
      <c r="C1472" s="27"/>
      <c r="D1472" s="27"/>
      <c r="E1472" s="27"/>
      <c r="F1472" s="27"/>
      <c r="G1472" s="27"/>
      <c r="H1472" s="27"/>
      <c r="I1472" s="27"/>
      <c r="J1472" s="27"/>
      <c r="K1472" s="27"/>
      <c r="L1472" s="27"/>
      <c r="M1472" s="27"/>
    </row>
    <row r="1473" spans="1:13">
      <c r="A1473" s="27"/>
      <c r="B1473" s="27"/>
      <c r="C1473" s="27"/>
      <c r="D1473" s="27"/>
      <c r="E1473" s="27"/>
      <c r="F1473" s="27"/>
      <c r="G1473" s="27"/>
      <c r="H1473" s="27"/>
      <c r="I1473" s="27"/>
      <c r="J1473" s="27"/>
      <c r="K1473" s="27"/>
      <c r="L1473" s="27"/>
      <c r="M1473" s="27"/>
    </row>
    <row r="1474" spans="1:13">
      <c r="A1474" s="27"/>
      <c r="B1474" s="27"/>
      <c r="C1474" s="27"/>
      <c r="D1474" s="27"/>
      <c r="E1474" s="27"/>
      <c r="F1474" s="27"/>
      <c r="G1474" s="27"/>
      <c r="H1474" s="27"/>
      <c r="I1474" s="27"/>
      <c r="J1474" s="27"/>
      <c r="K1474" s="27"/>
      <c r="L1474" s="27"/>
      <c r="M1474" s="27"/>
    </row>
    <row r="1475" spans="1:13">
      <c r="A1475" s="27"/>
      <c r="B1475" s="27"/>
      <c r="C1475" s="27"/>
      <c r="D1475" s="27"/>
      <c r="E1475" s="27"/>
      <c r="F1475" s="27"/>
      <c r="G1475" s="27"/>
      <c r="H1475" s="27"/>
      <c r="I1475" s="27"/>
      <c r="J1475" s="27"/>
      <c r="K1475" s="27"/>
      <c r="L1475" s="27"/>
      <c r="M1475" s="27"/>
    </row>
    <row r="1476" spans="1:13">
      <c r="A1476" s="27"/>
      <c r="B1476" s="27"/>
      <c r="C1476" s="27"/>
      <c r="D1476" s="27"/>
      <c r="E1476" s="27"/>
      <c r="F1476" s="27"/>
      <c r="G1476" s="27"/>
      <c r="H1476" s="27"/>
      <c r="I1476" s="27"/>
      <c r="J1476" s="27"/>
      <c r="K1476" s="27"/>
      <c r="L1476" s="27"/>
      <c r="M1476" s="27"/>
    </row>
    <row r="1477" spans="1:13">
      <c r="A1477" s="27"/>
      <c r="B1477" s="27"/>
      <c r="C1477" s="27"/>
      <c r="D1477" s="27"/>
      <c r="E1477" s="27"/>
      <c r="F1477" s="27"/>
      <c r="G1477" s="27"/>
      <c r="H1477" s="27"/>
      <c r="I1477" s="27"/>
      <c r="J1477" s="27"/>
      <c r="K1477" s="27"/>
      <c r="L1477" s="27"/>
      <c r="M1477" s="27"/>
    </row>
    <row r="1478" spans="1:13">
      <c r="A1478" s="27"/>
      <c r="B1478" s="27"/>
      <c r="C1478" s="27"/>
      <c r="D1478" s="27"/>
      <c r="E1478" s="27"/>
      <c r="F1478" s="27"/>
      <c r="G1478" s="27"/>
      <c r="H1478" s="27"/>
      <c r="I1478" s="27"/>
      <c r="J1478" s="27"/>
      <c r="K1478" s="27"/>
      <c r="L1478" s="27"/>
      <c r="M1478" s="27"/>
    </row>
    <row r="1479" spans="1:13">
      <c r="A1479" s="27"/>
      <c r="B1479" s="27"/>
      <c r="C1479" s="27"/>
      <c r="D1479" s="27"/>
      <c r="E1479" s="27"/>
      <c r="F1479" s="27"/>
      <c r="G1479" s="27"/>
      <c r="H1479" s="27"/>
      <c r="I1479" s="27"/>
      <c r="J1479" s="27"/>
      <c r="K1479" s="27"/>
      <c r="L1479" s="27"/>
      <c r="M1479" s="27"/>
    </row>
    <row r="1480" spans="1:13">
      <c r="A1480" s="27"/>
      <c r="B1480" s="27"/>
      <c r="C1480" s="27"/>
      <c r="D1480" s="27"/>
      <c r="E1480" s="27"/>
      <c r="F1480" s="27"/>
      <c r="G1480" s="27"/>
      <c r="H1480" s="27"/>
      <c r="I1480" s="27"/>
      <c r="J1480" s="27"/>
      <c r="K1480" s="27"/>
      <c r="L1480" s="27"/>
      <c r="M1480" s="27"/>
    </row>
    <row r="1481" spans="1:13">
      <c r="A1481" s="27"/>
      <c r="B1481" s="27"/>
      <c r="C1481" s="27"/>
      <c r="D1481" s="27"/>
      <c r="E1481" s="27"/>
      <c r="F1481" s="27"/>
      <c r="G1481" s="27"/>
      <c r="H1481" s="27"/>
      <c r="I1481" s="27"/>
      <c r="J1481" s="27"/>
      <c r="K1481" s="27"/>
      <c r="L1481" s="27"/>
      <c r="M1481" s="27"/>
    </row>
    <row r="1482" spans="1:13">
      <c r="A1482" s="27"/>
      <c r="B1482" s="27"/>
      <c r="C1482" s="27"/>
      <c r="D1482" s="27"/>
      <c r="E1482" s="27"/>
      <c r="F1482" s="27"/>
      <c r="G1482" s="27"/>
      <c r="H1482" s="27"/>
      <c r="I1482" s="27"/>
      <c r="J1482" s="27"/>
      <c r="K1482" s="27"/>
      <c r="L1482" s="27"/>
      <c r="M1482" s="27"/>
    </row>
    <row r="1483" spans="1:13">
      <c r="A1483" s="27"/>
      <c r="B1483" s="27"/>
      <c r="C1483" s="27"/>
      <c r="D1483" s="27"/>
      <c r="E1483" s="27"/>
      <c r="F1483" s="27"/>
      <c r="G1483" s="27"/>
      <c r="H1483" s="27"/>
      <c r="I1483" s="27"/>
      <c r="J1483" s="27"/>
      <c r="K1483" s="27"/>
      <c r="L1483" s="27"/>
      <c r="M1483" s="27"/>
    </row>
    <row r="1484" spans="1:13">
      <c r="A1484" s="27"/>
      <c r="B1484" s="27"/>
      <c r="C1484" s="27"/>
      <c r="D1484" s="27"/>
      <c r="E1484" s="27"/>
      <c r="F1484" s="27"/>
      <c r="G1484" s="27"/>
      <c r="H1484" s="27"/>
      <c r="I1484" s="27"/>
      <c r="J1484" s="27"/>
      <c r="K1484" s="27"/>
      <c r="L1484" s="27"/>
      <c r="M1484" s="27"/>
    </row>
    <row r="1485" spans="1:13">
      <c r="A1485" s="27"/>
      <c r="B1485" s="27"/>
      <c r="C1485" s="27"/>
      <c r="D1485" s="27"/>
      <c r="E1485" s="27"/>
      <c r="F1485" s="27"/>
      <c r="G1485" s="27"/>
      <c r="H1485" s="27"/>
      <c r="I1485" s="27"/>
      <c r="J1485" s="27"/>
      <c r="K1485" s="27"/>
      <c r="L1485" s="27"/>
      <c r="M1485" s="27"/>
    </row>
    <row r="1486" spans="1:13">
      <c r="A1486" s="27"/>
      <c r="B1486" s="27"/>
      <c r="C1486" s="27"/>
      <c r="D1486" s="27"/>
      <c r="E1486" s="27"/>
      <c r="F1486" s="27"/>
      <c r="G1486" s="27"/>
      <c r="H1486" s="27"/>
      <c r="I1486" s="27"/>
      <c r="J1486" s="27"/>
      <c r="K1486" s="27"/>
      <c r="L1486" s="27"/>
      <c r="M1486" s="27"/>
    </row>
    <row r="1487" spans="1:13">
      <c r="A1487" s="27"/>
      <c r="B1487" s="27"/>
      <c r="C1487" s="27"/>
      <c r="D1487" s="27"/>
      <c r="E1487" s="27"/>
      <c r="F1487" s="27"/>
      <c r="G1487" s="27"/>
      <c r="H1487" s="27"/>
      <c r="I1487" s="27"/>
      <c r="J1487" s="27"/>
      <c r="K1487" s="27"/>
      <c r="L1487" s="27"/>
      <c r="M1487" s="27"/>
    </row>
    <row r="1488" spans="1:13">
      <c r="A1488" s="27"/>
      <c r="B1488" s="27"/>
      <c r="C1488" s="27"/>
      <c r="D1488" s="27"/>
      <c r="E1488" s="27"/>
      <c r="F1488" s="27"/>
      <c r="G1488" s="27"/>
      <c r="H1488" s="27"/>
      <c r="I1488" s="27"/>
      <c r="J1488" s="27"/>
      <c r="K1488" s="27"/>
      <c r="L1488" s="27"/>
      <c r="M1488" s="27"/>
    </row>
    <row r="1489" spans="1:13">
      <c r="A1489" s="27"/>
      <c r="B1489" s="27"/>
      <c r="C1489" s="27"/>
      <c r="D1489" s="27"/>
      <c r="E1489" s="27"/>
      <c r="F1489" s="27"/>
      <c r="G1489" s="27"/>
      <c r="H1489" s="27"/>
      <c r="I1489" s="27"/>
      <c r="J1489" s="27"/>
      <c r="K1489" s="27"/>
      <c r="L1489" s="27"/>
      <c r="M1489" s="27"/>
    </row>
    <row r="1490" spans="1:13">
      <c r="A1490" s="27"/>
      <c r="B1490" s="27"/>
      <c r="C1490" s="27"/>
      <c r="D1490" s="27"/>
      <c r="E1490" s="27"/>
      <c r="F1490" s="27"/>
      <c r="G1490" s="27"/>
      <c r="H1490" s="27"/>
      <c r="I1490" s="27"/>
      <c r="J1490" s="27"/>
      <c r="K1490" s="27"/>
      <c r="L1490" s="27"/>
      <c r="M1490" s="27"/>
    </row>
    <row r="1491" spans="1:13">
      <c r="A1491" s="27"/>
      <c r="B1491" s="27"/>
      <c r="C1491" s="27"/>
      <c r="D1491" s="27"/>
      <c r="E1491" s="27"/>
      <c r="F1491" s="27"/>
      <c r="G1491" s="27"/>
      <c r="H1491" s="27"/>
      <c r="I1491" s="27"/>
      <c r="J1491" s="27"/>
      <c r="K1491" s="27"/>
      <c r="L1491" s="27"/>
      <c r="M1491" s="27"/>
    </row>
    <row r="1492" spans="1:13">
      <c r="A1492" s="27"/>
      <c r="B1492" s="27"/>
      <c r="C1492" s="27"/>
      <c r="D1492" s="27"/>
      <c r="E1492" s="27"/>
      <c r="F1492" s="27"/>
      <c r="G1492" s="27"/>
      <c r="H1492" s="27"/>
      <c r="I1492" s="27"/>
      <c r="J1492" s="27"/>
      <c r="K1492" s="27"/>
      <c r="L1492" s="27"/>
      <c r="M1492" s="27"/>
    </row>
    <row r="1493" spans="1:13">
      <c r="A1493" s="27"/>
      <c r="B1493" s="27"/>
      <c r="C1493" s="27"/>
      <c r="D1493" s="27"/>
      <c r="E1493" s="27"/>
      <c r="F1493" s="27"/>
      <c r="G1493" s="27"/>
      <c r="H1493" s="27"/>
      <c r="I1493" s="27"/>
      <c r="J1493" s="27"/>
      <c r="K1493" s="27"/>
      <c r="L1493" s="27"/>
      <c r="M1493" s="27"/>
    </row>
    <row r="1494" spans="1:13">
      <c r="A1494" s="27"/>
      <c r="B1494" s="27"/>
      <c r="C1494" s="27"/>
      <c r="D1494" s="27"/>
      <c r="E1494" s="27"/>
      <c r="F1494" s="27"/>
      <c r="G1494" s="27"/>
      <c r="H1494" s="27"/>
      <c r="I1494" s="27"/>
      <c r="J1494" s="27"/>
      <c r="K1494" s="27"/>
      <c r="L1494" s="27"/>
      <c r="M1494" s="27"/>
    </row>
    <row r="1495" spans="1:13">
      <c r="A1495" s="27"/>
      <c r="B1495" s="27"/>
      <c r="C1495" s="27"/>
      <c r="D1495" s="27"/>
      <c r="E1495" s="27"/>
      <c r="F1495" s="27"/>
      <c r="G1495" s="27"/>
      <c r="H1495" s="27"/>
      <c r="I1495" s="27"/>
      <c r="J1495" s="27"/>
      <c r="K1495" s="27"/>
      <c r="L1495" s="27"/>
      <c r="M1495" s="27"/>
    </row>
    <row r="1496" spans="1:13">
      <c r="A1496" s="27"/>
      <c r="B1496" s="27"/>
      <c r="C1496" s="27"/>
      <c r="D1496" s="27"/>
      <c r="E1496" s="27"/>
      <c r="F1496" s="27"/>
      <c r="G1496" s="27"/>
      <c r="H1496" s="27"/>
      <c r="I1496" s="27"/>
      <c r="J1496" s="27"/>
      <c r="K1496" s="27"/>
      <c r="L1496" s="27"/>
      <c r="M1496" s="27"/>
    </row>
    <row r="1497" spans="1:13">
      <c r="A1497" s="27"/>
      <c r="B1497" s="27"/>
      <c r="C1497" s="27"/>
      <c r="D1497" s="27"/>
      <c r="E1497" s="27"/>
      <c r="F1497" s="27"/>
      <c r="G1497" s="27"/>
      <c r="H1497" s="27"/>
      <c r="I1497" s="27"/>
      <c r="J1497" s="27"/>
      <c r="K1497" s="27"/>
      <c r="L1497" s="27"/>
      <c r="M1497" s="27"/>
    </row>
    <row r="1498" spans="1:13">
      <c r="A1498" s="27"/>
      <c r="B1498" s="27"/>
      <c r="C1498" s="27"/>
      <c r="D1498" s="27"/>
      <c r="E1498" s="27"/>
      <c r="F1498" s="27"/>
      <c r="G1498" s="27"/>
      <c r="H1498" s="27"/>
      <c r="I1498" s="27"/>
      <c r="J1498" s="27"/>
      <c r="K1498" s="27"/>
      <c r="L1498" s="27"/>
      <c r="M1498" s="27"/>
    </row>
    <row r="1499" spans="1:13">
      <c r="A1499" s="27"/>
      <c r="B1499" s="27"/>
      <c r="C1499" s="27"/>
      <c r="D1499" s="27"/>
      <c r="E1499" s="27"/>
      <c r="F1499" s="27"/>
      <c r="G1499" s="27"/>
      <c r="H1499" s="27"/>
      <c r="I1499" s="27"/>
      <c r="J1499" s="27"/>
      <c r="K1499" s="27"/>
      <c r="L1499" s="27"/>
      <c r="M1499" s="27"/>
    </row>
    <row r="1500" spans="1:13">
      <c r="A1500" s="27"/>
      <c r="B1500" s="27"/>
      <c r="C1500" s="27"/>
      <c r="D1500" s="27"/>
      <c r="E1500" s="27"/>
      <c r="F1500" s="27"/>
      <c r="G1500" s="27"/>
      <c r="H1500" s="27"/>
      <c r="I1500" s="27"/>
      <c r="J1500" s="27"/>
      <c r="K1500" s="27"/>
      <c r="L1500" s="27"/>
      <c r="M1500" s="27"/>
    </row>
    <row r="1501" spans="1:13">
      <c r="A1501" s="27"/>
      <c r="B1501" s="27"/>
      <c r="C1501" s="27"/>
      <c r="D1501" s="27"/>
      <c r="E1501" s="27"/>
      <c r="F1501" s="27"/>
      <c r="G1501" s="27"/>
      <c r="H1501" s="27"/>
      <c r="I1501" s="27"/>
      <c r="J1501" s="27"/>
      <c r="K1501" s="27"/>
      <c r="L1501" s="27"/>
      <c r="M1501" s="27"/>
    </row>
    <row r="1502" spans="1:13">
      <c r="A1502" s="27"/>
      <c r="B1502" s="27"/>
      <c r="C1502" s="27"/>
      <c r="D1502" s="27"/>
      <c r="E1502" s="27"/>
      <c r="F1502" s="27"/>
      <c r="G1502" s="27"/>
      <c r="H1502" s="27"/>
      <c r="I1502" s="27"/>
      <c r="J1502" s="27"/>
      <c r="K1502" s="27"/>
      <c r="L1502" s="27"/>
      <c r="M1502" s="27"/>
    </row>
    <row r="1503" spans="1:13">
      <c r="A1503" s="27"/>
      <c r="B1503" s="27"/>
      <c r="C1503" s="27"/>
      <c r="D1503" s="27"/>
      <c r="E1503" s="27"/>
      <c r="F1503" s="27"/>
      <c r="G1503" s="27"/>
      <c r="H1503" s="27"/>
      <c r="I1503" s="27"/>
      <c r="J1503" s="27"/>
      <c r="K1503" s="27"/>
      <c r="L1503" s="27"/>
      <c r="M1503" s="27"/>
    </row>
    <row r="1504" spans="1:13">
      <c r="A1504" s="27"/>
      <c r="B1504" s="27"/>
      <c r="C1504" s="27"/>
      <c r="D1504" s="27"/>
      <c r="E1504" s="27"/>
      <c r="F1504" s="27"/>
      <c r="G1504" s="27"/>
      <c r="H1504" s="27"/>
      <c r="I1504" s="27"/>
      <c r="J1504" s="27"/>
      <c r="K1504" s="27"/>
      <c r="L1504" s="27"/>
      <c r="M1504" s="27"/>
    </row>
    <row r="1505" spans="1:13">
      <c r="A1505" s="27"/>
      <c r="B1505" s="27"/>
      <c r="C1505" s="27"/>
      <c r="D1505" s="27"/>
      <c r="E1505" s="27"/>
      <c r="F1505" s="27"/>
      <c r="G1505" s="27"/>
      <c r="H1505" s="27"/>
      <c r="I1505" s="27"/>
      <c r="J1505" s="27"/>
      <c r="K1505" s="27"/>
      <c r="L1505" s="27"/>
      <c r="M1505" s="27"/>
    </row>
    <row r="1506" spans="1:13">
      <c r="A1506" s="27"/>
      <c r="B1506" s="27"/>
      <c r="C1506" s="27"/>
      <c r="D1506" s="27"/>
      <c r="E1506" s="27"/>
      <c r="F1506" s="27"/>
      <c r="G1506" s="27"/>
      <c r="H1506" s="27"/>
      <c r="I1506" s="27"/>
      <c r="J1506" s="27"/>
      <c r="K1506" s="27"/>
      <c r="L1506" s="27"/>
      <c r="M1506" s="27"/>
    </row>
    <row r="1507" spans="1:13">
      <c r="A1507" s="27"/>
      <c r="B1507" s="27"/>
      <c r="C1507" s="27"/>
      <c r="D1507" s="27"/>
      <c r="E1507" s="27"/>
      <c r="F1507" s="27"/>
      <c r="G1507" s="27"/>
      <c r="H1507" s="27"/>
      <c r="I1507" s="27"/>
      <c r="J1507" s="27"/>
      <c r="K1507" s="27"/>
      <c r="L1507" s="27"/>
      <c r="M1507" s="27"/>
    </row>
    <row r="1508" spans="1:13">
      <c r="A1508" s="27"/>
      <c r="B1508" s="27"/>
      <c r="C1508" s="27"/>
      <c r="D1508" s="27"/>
      <c r="E1508" s="27"/>
      <c r="F1508" s="27"/>
      <c r="G1508" s="27"/>
      <c r="H1508" s="27"/>
      <c r="I1508" s="27"/>
      <c r="J1508" s="27"/>
      <c r="K1508" s="27"/>
      <c r="L1508" s="27"/>
      <c r="M1508" s="27"/>
    </row>
    <row r="1509" spans="1:13">
      <c r="A1509" s="27"/>
      <c r="B1509" s="27"/>
      <c r="C1509" s="27"/>
      <c r="D1509" s="27"/>
      <c r="E1509" s="27"/>
      <c r="F1509" s="27"/>
      <c r="G1509" s="27"/>
      <c r="H1509" s="27"/>
      <c r="I1509" s="27"/>
      <c r="J1509" s="27"/>
      <c r="K1509" s="27"/>
      <c r="L1509" s="27"/>
      <c r="M1509" s="27"/>
    </row>
    <row r="1510" spans="1:13">
      <c r="A1510" s="27"/>
      <c r="B1510" s="27"/>
      <c r="C1510" s="27"/>
      <c r="D1510" s="27"/>
      <c r="E1510" s="27"/>
      <c r="F1510" s="27"/>
      <c r="G1510" s="27"/>
      <c r="H1510" s="27"/>
      <c r="I1510" s="27"/>
      <c r="J1510" s="27"/>
      <c r="K1510" s="27"/>
      <c r="L1510" s="27"/>
      <c r="M1510" s="27"/>
    </row>
    <row r="1511" spans="1:13">
      <c r="A1511" s="27"/>
      <c r="B1511" s="27"/>
      <c r="C1511" s="27"/>
      <c r="D1511" s="27"/>
      <c r="E1511" s="27"/>
      <c r="F1511" s="27"/>
      <c r="G1511" s="27"/>
      <c r="H1511" s="27"/>
      <c r="I1511" s="27"/>
      <c r="J1511" s="27"/>
      <c r="K1511" s="27"/>
      <c r="L1511" s="27"/>
      <c r="M1511" s="27"/>
    </row>
    <row r="1512" spans="1:13">
      <c r="A1512" s="27"/>
      <c r="B1512" s="27"/>
      <c r="C1512" s="27"/>
      <c r="D1512" s="27"/>
      <c r="E1512" s="27"/>
      <c r="F1512" s="27"/>
      <c r="G1512" s="27"/>
      <c r="H1512" s="27"/>
      <c r="I1512" s="27"/>
      <c r="J1512" s="27"/>
      <c r="K1512" s="27"/>
      <c r="L1512" s="27"/>
      <c r="M1512" s="27"/>
    </row>
    <row r="1513" spans="1:13">
      <c r="A1513" s="27"/>
      <c r="B1513" s="27"/>
      <c r="C1513" s="27"/>
      <c r="D1513" s="27"/>
      <c r="E1513" s="27"/>
      <c r="F1513" s="27"/>
      <c r="G1513" s="27"/>
      <c r="H1513" s="27"/>
      <c r="I1513" s="27"/>
      <c r="J1513" s="27"/>
      <c r="K1513" s="27"/>
      <c r="L1513" s="27"/>
      <c r="M1513" s="27"/>
    </row>
    <row r="1514" spans="1:13">
      <c r="A1514" s="27"/>
      <c r="B1514" s="27"/>
      <c r="C1514" s="27"/>
      <c r="D1514" s="27"/>
      <c r="E1514" s="27"/>
      <c r="F1514" s="27"/>
      <c r="G1514" s="27"/>
      <c r="H1514" s="27"/>
      <c r="I1514" s="27"/>
      <c r="J1514" s="27"/>
      <c r="K1514" s="27"/>
      <c r="L1514" s="27"/>
      <c r="M1514" s="27"/>
    </row>
    <row r="1515" spans="1:13">
      <c r="A1515" s="27"/>
      <c r="B1515" s="27"/>
      <c r="C1515" s="27"/>
      <c r="D1515" s="27"/>
      <c r="E1515" s="27"/>
      <c r="F1515" s="27"/>
      <c r="G1515" s="27"/>
      <c r="H1515" s="27"/>
      <c r="I1515" s="27"/>
      <c r="J1515" s="27"/>
      <c r="K1515" s="27"/>
      <c r="L1515" s="27"/>
      <c r="M1515" s="27"/>
    </row>
    <row r="1516" spans="1:13">
      <c r="A1516" s="27"/>
      <c r="B1516" s="27"/>
      <c r="C1516" s="27"/>
      <c r="D1516" s="27"/>
      <c r="E1516" s="27"/>
      <c r="F1516" s="27"/>
      <c r="G1516" s="27"/>
      <c r="H1516" s="27"/>
      <c r="I1516" s="27"/>
      <c r="J1516" s="27"/>
      <c r="K1516" s="27"/>
      <c r="L1516" s="27"/>
      <c r="M1516" s="27"/>
    </row>
    <row r="1517" spans="1:13">
      <c r="A1517" s="27"/>
      <c r="B1517" s="27"/>
      <c r="C1517" s="27"/>
      <c r="D1517" s="27"/>
      <c r="E1517" s="27"/>
      <c r="F1517" s="27"/>
      <c r="G1517" s="27"/>
      <c r="H1517" s="27"/>
      <c r="I1517" s="27"/>
      <c r="J1517" s="27"/>
      <c r="K1517" s="27"/>
      <c r="L1517" s="27"/>
      <c r="M1517" s="27"/>
    </row>
    <row r="1518" spans="1:13">
      <c r="A1518" s="27"/>
      <c r="B1518" s="27"/>
      <c r="C1518" s="27"/>
      <c r="D1518" s="27"/>
      <c r="E1518" s="27"/>
      <c r="F1518" s="27"/>
      <c r="G1518" s="27"/>
      <c r="H1518" s="27"/>
      <c r="I1518" s="27"/>
      <c r="J1518" s="27"/>
      <c r="K1518" s="27"/>
      <c r="L1518" s="27"/>
      <c r="M1518" s="27"/>
    </row>
    <row r="1519" spans="1:13">
      <c r="A1519" s="27"/>
      <c r="B1519" s="27"/>
      <c r="C1519" s="27"/>
      <c r="D1519" s="27"/>
      <c r="E1519" s="27"/>
      <c r="F1519" s="27"/>
      <c r="G1519" s="27"/>
      <c r="H1519" s="27"/>
      <c r="I1519" s="27"/>
      <c r="J1519" s="27"/>
      <c r="K1519" s="27"/>
      <c r="L1519" s="27"/>
      <c r="M1519" s="27"/>
    </row>
    <row r="1520" spans="1:13">
      <c r="A1520" s="27"/>
      <c r="B1520" s="27"/>
      <c r="C1520" s="27"/>
      <c r="D1520" s="27"/>
      <c r="E1520" s="27"/>
      <c r="F1520" s="27"/>
      <c r="G1520" s="27"/>
      <c r="H1520" s="27"/>
      <c r="I1520" s="27"/>
      <c r="J1520" s="27"/>
      <c r="K1520" s="27"/>
      <c r="L1520" s="27"/>
      <c r="M1520" s="27"/>
    </row>
    <row r="1521" spans="1:13">
      <c r="A1521" s="27"/>
      <c r="B1521" s="27"/>
      <c r="C1521" s="27"/>
      <c r="D1521" s="27"/>
      <c r="E1521" s="27"/>
      <c r="F1521" s="27"/>
      <c r="G1521" s="27"/>
      <c r="H1521" s="27"/>
      <c r="I1521" s="27"/>
      <c r="J1521" s="27"/>
      <c r="K1521" s="27"/>
      <c r="L1521" s="27"/>
      <c r="M1521" s="27"/>
    </row>
    <row r="1522" spans="1:13">
      <c r="A1522" s="27"/>
      <c r="B1522" s="27"/>
      <c r="C1522" s="27"/>
      <c r="D1522" s="27"/>
      <c r="E1522" s="27"/>
      <c r="F1522" s="27"/>
      <c r="G1522" s="27"/>
      <c r="H1522" s="27"/>
      <c r="I1522" s="27"/>
      <c r="J1522" s="27"/>
      <c r="K1522" s="27"/>
      <c r="L1522" s="27"/>
      <c r="M1522" s="27"/>
    </row>
    <row r="1523" spans="1:13">
      <c r="A1523" s="27"/>
      <c r="B1523" s="27"/>
      <c r="C1523" s="27"/>
      <c r="D1523" s="27"/>
      <c r="E1523" s="27"/>
      <c r="F1523" s="27"/>
      <c r="G1523" s="27"/>
      <c r="H1523" s="27"/>
      <c r="I1523" s="27"/>
      <c r="J1523" s="27"/>
      <c r="K1523" s="27"/>
      <c r="L1523" s="27"/>
      <c r="M1523" s="27"/>
    </row>
    <row r="1524" spans="1:13">
      <c r="A1524" s="27"/>
      <c r="B1524" s="27"/>
      <c r="C1524" s="27"/>
      <c r="D1524" s="27"/>
      <c r="E1524" s="27"/>
      <c r="F1524" s="27"/>
      <c r="G1524" s="27"/>
      <c r="H1524" s="27"/>
      <c r="I1524" s="27"/>
      <c r="J1524" s="27"/>
      <c r="K1524" s="27"/>
      <c r="L1524" s="27"/>
      <c r="M1524" s="27"/>
    </row>
    <row r="1525" spans="1:13">
      <c r="A1525" s="27"/>
      <c r="B1525" s="27"/>
      <c r="C1525" s="27"/>
      <c r="D1525" s="27"/>
      <c r="E1525" s="27"/>
      <c r="F1525" s="27"/>
      <c r="G1525" s="27"/>
      <c r="H1525" s="27"/>
      <c r="I1525" s="27"/>
      <c r="J1525" s="27"/>
      <c r="K1525" s="27"/>
      <c r="L1525" s="27"/>
      <c r="M1525" s="27"/>
    </row>
    <row r="1526" spans="1:13">
      <c r="A1526" s="27"/>
      <c r="B1526" s="27"/>
      <c r="C1526" s="27"/>
      <c r="D1526" s="27"/>
      <c r="E1526" s="27"/>
      <c r="F1526" s="27"/>
      <c r="G1526" s="27"/>
      <c r="H1526" s="27"/>
      <c r="I1526" s="27"/>
      <c r="J1526" s="27"/>
      <c r="K1526" s="27"/>
      <c r="L1526" s="27"/>
      <c r="M1526" s="27"/>
    </row>
    <row r="1527" spans="1:13">
      <c r="A1527" s="27"/>
      <c r="B1527" s="27"/>
      <c r="C1527" s="27"/>
      <c r="D1527" s="27"/>
      <c r="E1527" s="27"/>
      <c r="F1527" s="27"/>
      <c r="G1527" s="27"/>
      <c r="H1527" s="27"/>
      <c r="I1527" s="27"/>
      <c r="J1527" s="27"/>
      <c r="K1527" s="27"/>
      <c r="L1527" s="27"/>
      <c r="M1527" s="27"/>
    </row>
    <row r="1528" spans="1:13">
      <c r="A1528" s="27"/>
      <c r="B1528" s="27"/>
      <c r="C1528" s="27"/>
      <c r="D1528" s="27"/>
      <c r="E1528" s="27"/>
      <c r="F1528" s="27"/>
      <c r="G1528" s="27"/>
      <c r="H1528" s="27"/>
      <c r="I1528" s="27"/>
      <c r="J1528" s="27"/>
      <c r="K1528" s="27"/>
      <c r="L1528" s="27"/>
      <c r="M1528" s="27"/>
    </row>
    <row r="1529" spans="1:13">
      <c r="A1529" s="27"/>
      <c r="B1529" s="27"/>
      <c r="C1529" s="27"/>
      <c r="D1529" s="27"/>
      <c r="E1529" s="27"/>
      <c r="F1529" s="27"/>
      <c r="G1529" s="27"/>
      <c r="H1529" s="27"/>
      <c r="I1529" s="27"/>
      <c r="J1529" s="27"/>
      <c r="K1529" s="27"/>
      <c r="L1529" s="27"/>
      <c r="M1529" s="27"/>
    </row>
    <row r="1530" spans="1:13">
      <c r="A1530" s="27"/>
      <c r="B1530" s="27"/>
      <c r="C1530" s="27"/>
      <c r="D1530" s="27"/>
      <c r="E1530" s="27"/>
      <c r="F1530" s="27"/>
      <c r="G1530" s="27"/>
      <c r="H1530" s="27"/>
      <c r="I1530" s="27"/>
      <c r="J1530" s="27"/>
      <c r="K1530" s="27"/>
      <c r="L1530" s="27"/>
      <c r="M1530" s="27"/>
    </row>
    <row r="1531" spans="1:13">
      <c r="A1531" s="27"/>
      <c r="B1531" s="27"/>
      <c r="C1531" s="27"/>
      <c r="D1531" s="27"/>
      <c r="E1531" s="27"/>
      <c r="F1531" s="27"/>
      <c r="G1531" s="27"/>
      <c r="H1531" s="27"/>
      <c r="I1531" s="27"/>
      <c r="J1531" s="27"/>
      <c r="K1531" s="27"/>
      <c r="L1531" s="27"/>
      <c r="M1531" s="27"/>
    </row>
    <row r="1532" spans="1:13">
      <c r="A1532" s="27"/>
      <c r="B1532" s="27"/>
      <c r="C1532" s="27"/>
      <c r="D1532" s="27"/>
      <c r="E1532" s="27"/>
      <c r="F1532" s="27"/>
      <c r="G1532" s="27"/>
      <c r="H1532" s="27"/>
      <c r="I1532" s="27"/>
      <c r="J1532" s="27"/>
      <c r="K1532" s="27"/>
      <c r="L1532" s="27"/>
      <c r="M1532" s="27"/>
    </row>
    <row r="1533" spans="1:13">
      <c r="A1533" s="27"/>
      <c r="B1533" s="27"/>
      <c r="C1533" s="27"/>
      <c r="D1533" s="27"/>
      <c r="E1533" s="27"/>
      <c r="F1533" s="27"/>
      <c r="G1533" s="27"/>
      <c r="H1533" s="27"/>
      <c r="I1533" s="27"/>
      <c r="J1533" s="27"/>
      <c r="K1533" s="27"/>
      <c r="L1533" s="27"/>
      <c r="M1533" s="27"/>
    </row>
    <row r="1534" spans="1:13">
      <c r="A1534" s="27"/>
      <c r="B1534" s="27"/>
      <c r="C1534" s="27"/>
      <c r="D1534" s="27"/>
      <c r="E1534" s="27"/>
      <c r="F1534" s="27"/>
      <c r="G1534" s="27"/>
      <c r="H1534" s="27"/>
      <c r="I1534" s="27"/>
      <c r="J1534" s="27"/>
      <c r="K1534" s="27"/>
      <c r="L1534" s="27"/>
      <c r="M1534" s="27"/>
    </row>
    <row r="1535" spans="1:13">
      <c r="A1535" s="27"/>
      <c r="B1535" s="27"/>
      <c r="C1535" s="27"/>
      <c r="D1535" s="27"/>
      <c r="E1535" s="27"/>
      <c r="F1535" s="27"/>
      <c r="G1535" s="27"/>
      <c r="H1535" s="27"/>
      <c r="I1535" s="27"/>
      <c r="J1535" s="27"/>
      <c r="K1535" s="27"/>
      <c r="L1535" s="27"/>
      <c r="M1535" s="27"/>
    </row>
    <row r="1536" spans="1:13">
      <c r="A1536" s="27"/>
      <c r="B1536" s="27"/>
      <c r="C1536" s="27"/>
      <c r="D1536" s="27"/>
      <c r="E1536" s="27"/>
      <c r="F1536" s="27"/>
      <c r="G1536" s="27"/>
      <c r="H1536" s="27"/>
      <c r="I1536" s="27"/>
      <c r="J1536" s="27"/>
      <c r="K1536" s="27"/>
      <c r="L1536" s="27"/>
      <c r="M1536" s="27"/>
    </row>
    <row r="1537" spans="1:13">
      <c r="A1537" s="27"/>
      <c r="B1537" s="27"/>
      <c r="C1537" s="27"/>
      <c r="D1537" s="27"/>
      <c r="E1537" s="27"/>
      <c r="F1537" s="27"/>
      <c r="G1537" s="27"/>
      <c r="H1537" s="27"/>
      <c r="I1537" s="27"/>
      <c r="J1537" s="27"/>
      <c r="K1537" s="27"/>
      <c r="L1537" s="27"/>
      <c r="M1537" s="27"/>
    </row>
    <row r="1538" spans="1:13">
      <c r="A1538" s="27"/>
      <c r="B1538" s="27"/>
      <c r="C1538" s="27"/>
      <c r="D1538" s="27"/>
      <c r="E1538" s="27"/>
      <c r="F1538" s="27"/>
      <c r="G1538" s="27"/>
      <c r="H1538" s="27"/>
      <c r="I1538" s="27"/>
      <c r="J1538" s="27"/>
      <c r="K1538" s="27"/>
      <c r="L1538" s="27"/>
      <c r="M1538" s="27"/>
    </row>
    <row r="1539" spans="1:13">
      <c r="A1539" s="27"/>
      <c r="B1539" s="27"/>
      <c r="C1539" s="27"/>
      <c r="D1539" s="27"/>
      <c r="E1539" s="27"/>
      <c r="F1539" s="27"/>
      <c r="G1539" s="27"/>
      <c r="H1539" s="27"/>
      <c r="I1539" s="27"/>
      <c r="J1539" s="27"/>
      <c r="K1539" s="27"/>
      <c r="L1539" s="27"/>
      <c r="M1539" s="27"/>
    </row>
    <row r="1540" spans="1:13">
      <c r="A1540" s="27"/>
      <c r="B1540" s="27"/>
      <c r="C1540" s="27"/>
      <c r="D1540" s="27"/>
      <c r="E1540" s="27"/>
      <c r="F1540" s="27"/>
      <c r="G1540" s="27"/>
      <c r="H1540" s="27"/>
      <c r="I1540" s="27"/>
      <c r="J1540" s="27"/>
      <c r="K1540" s="27"/>
      <c r="L1540" s="27"/>
      <c r="M1540" s="27"/>
    </row>
    <row r="1541" spans="1:13">
      <c r="A1541" s="27"/>
      <c r="B1541" s="27"/>
      <c r="C1541" s="27"/>
      <c r="D1541" s="27"/>
      <c r="E1541" s="27"/>
      <c r="F1541" s="27"/>
      <c r="G1541" s="27"/>
      <c r="H1541" s="27"/>
      <c r="I1541" s="27"/>
      <c r="J1541" s="27"/>
      <c r="K1541" s="27"/>
      <c r="L1541" s="27"/>
      <c r="M1541" s="27"/>
    </row>
    <row r="1542" spans="1:13">
      <c r="A1542" s="27"/>
      <c r="B1542" s="27"/>
      <c r="C1542" s="27"/>
      <c r="D1542" s="27"/>
      <c r="E1542" s="27"/>
      <c r="F1542" s="27"/>
      <c r="G1542" s="27"/>
      <c r="H1542" s="27"/>
      <c r="I1542" s="27"/>
      <c r="J1542" s="27"/>
      <c r="K1542" s="27"/>
      <c r="L1542" s="27"/>
      <c r="M1542" s="27"/>
    </row>
    <row r="1543" spans="1:13">
      <c r="A1543" s="27"/>
      <c r="B1543" s="27"/>
      <c r="C1543" s="27"/>
      <c r="D1543" s="27"/>
      <c r="E1543" s="27"/>
      <c r="F1543" s="27"/>
      <c r="G1543" s="27"/>
      <c r="H1543" s="27"/>
      <c r="I1543" s="27"/>
      <c r="J1543" s="27"/>
      <c r="K1543" s="27"/>
      <c r="L1543" s="27"/>
      <c r="M1543" s="27"/>
    </row>
    <row r="1544" spans="1:13">
      <c r="A1544" s="27"/>
      <c r="B1544" s="27"/>
      <c r="C1544" s="27"/>
      <c r="D1544" s="27"/>
      <c r="E1544" s="27"/>
      <c r="F1544" s="27"/>
      <c r="G1544" s="27"/>
      <c r="H1544" s="27"/>
      <c r="I1544" s="27"/>
      <c r="J1544" s="27"/>
      <c r="K1544" s="27"/>
      <c r="L1544" s="27"/>
      <c r="M1544" s="27"/>
    </row>
    <row r="1545" spans="1:13">
      <c r="A1545" s="27"/>
      <c r="B1545" s="27"/>
      <c r="C1545" s="27"/>
      <c r="D1545" s="27"/>
      <c r="E1545" s="27"/>
      <c r="F1545" s="27"/>
      <c r="G1545" s="27"/>
      <c r="H1545" s="27"/>
      <c r="I1545" s="27"/>
      <c r="J1545" s="27"/>
      <c r="K1545" s="27"/>
      <c r="L1545" s="27"/>
      <c r="M1545" s="27"/>
    </row>
    <row r="1546" spans="1:13">
      <c r="A1546" s="27"/>
      <c r="B1546" s="27"/>
      <c r="C1546" s="27"/>
      <c r="D1546" s="27"/>
      <c r="E1546" s="27"/>
      <c r="F1546" s="27"/>
      <c r="G1546" s="27"/>
      <c r="H1546" s="27"/>
      <c r="I1546" s="27"/>
      <c r="J1546" s="27"/>
      <c r="K1546" s="27"/>
      <c r="L1546" s="27"/>
      <c r="M1546" s="27"/>
    </row>
    <row r="1547" spans="1:13">
      <c r="A1547" s="27"/>
      <c r="B1547" s="27"/>
      <c r="C1547" s="27"/>
      <c r="D1547" s="27"/>
      <c r="E1547" s="27"/>
      <c r="F1547" s="27"/>
      <c r="G1547" s="27"/>
      <c r="H1547" s="27"/>
      <c r="I1547" s="27"/>
      <c r="J1547" s="27"/>
      <c r="K1547" s="27"/>
      <c r="L1547" s="27"/>
      <c r="M1547" s="27"/>
    </row>
    <row r="1548" spans="1:13">
      <c r="A1548" s="27"/>
      <c r="B1548" s="27"/>
      <c r="C1548" s="27"/>
      <c r="D1548" s="27"/>
      <c r="E1548" s="27"/>
      <c r="F1548" s="27"/>
      <c r="G1548" s="27"/>
      <c r="H1548" s="27"/>
      <c r="I1548" s="27"/>
      <c r="J1548" s="27"/>
      <c r="K1548" s="27"/>
      <c r="L1548" s="27"/>
      <c r="M1548" s="27"/>
    </row>
    <row r="1549" spans="1:13">
      <c r="A1549" s="27"/>
      <c r="B1549" s="27"/>
      <c r="C1549" s="27"/>
      <c r="D1549" s="27"/>
      <c r="E1549" s="27"/>
      <c r="F1549" s="27"/>
      <c r="G1549" s="27"/>
      <c r="H1549" s="27"/>
      <c r="I1549" s="27"/>
      <c r="J1549" s="27"/>
      <c r="K1549" s="27"/>
      <c r="L1549" s="27"/>
      <c r="M1549" s="27"/>
    </row>
    <row r="1550" spans="1:13">
      <c r="A1550" s="27"/>
      <c r="B1550" s="27"/>
      <c r="C1550" s="27"/>
      <c r="D1550" s="27"/>
      <c r="E1550" s="27"/>
      <c r="F1550" s="27"/>
      <c r="G1550" s="27"/>
      <c r="H1550" s="27"/>
      <c r="I1550" s="27"/>
      <c r="J1550" s="27"/>
      <c r="K1550" s="27"/>
      <c r="L1550" s="27"/>
      <c r="M1550" s="27"/>
    </row>
    <row r="1551" spans="1:13">
      <c r="A1551" s="27"/>
      <c r="B1551" s="27"/>
      <c r="C1551" s="27"/>
      <c r="D1551" s="27"/>
      <c r="E1551" s="27"/>
      <c r="F1551" s="27"/>
      <c r="G1551" s="27"/>
      <c r="H1551" s="27"/>
      <c r="I1551" s="27"/>
      <c r="J1551" s="27"/>
      <c r="K1551" s="27"/>
      <c r="L1551" s="27"/>
      <c r="M1551" s="27"/>
    </row>
    <row r="1552" spans="1:13">
      <c r="A1552" s="27"/>
      <c r="B1552" s="27"/>
      <c r="C1552" s="27"/>
      <c r="D1552" s="27"/>
      <c r="E1552" s="27"/>
      <c r="F1552" s="27"/>
      <c r="G1552" s="27"/>
      <c r="H1552" s="27"/>
      <c r="I1552" s="27"/>
      <c r="J1552" s="27"/>
      <c r="K1552" s="27"/>
      <c r="L1552" s="27"/>
      <c r="M1552" s="27"/>
    </row>
    <row r="1553" spans="1:13">
      <c r="A1553" s="27"/>
      <c r="B1553" s="27"/>
      <c r="C1553" s="27"/>
      <c r="D1553" s="27"/>
      <c r="E1553" s="27"/>
      <c r="F1553" s="27"/>
      <c r="G1553" s="27"/>
      <c r="H1553" s="27"/>
      <c r="I1553" s="27"/>
      <c r="J1553" s="27"/>
      <c r="K1553" s="27"/>
      <c r="L1553" s="27"/>
      <c r="M1553" s="27"/>
    </row>
    <row r="1554" spans="1:13">
      <c r="A1554" s="27"/>
      <c r="B1554" s="27"/>
      <c r="C1554" s="27"/>
      <c r="D1554" s="27"/>
      <c r="E1554" s="27"/>
      <c r="F1554" s="27"/>
      <c r="G1554" s="27"/>
      <c r="H1554" s="27"/>
      <c r="I1554" s="27"/>
      <c r="J1554" s="27"/>
      <c r="K1554" s="27"/>
      <c r="L1554" s="27"/>
      <c r="M1554" s="27"/>
    </row>
    <row r="1555" spans="1:13">
      <c r="A1555" s="27"/>
      <c r="B1555" s="27"/>
      <c r="C1555" s="27"/>
      <c r="D1555" s="27"/>
      <c r="E1555" s="27"/>
      <c r="F1555" s="27"/>
      <c r="G1555" s="27"/>
      <c r="H1555" s="27"/>
      <c r="I1555" s="27"/>
      <c r="J1555" s="27"/>
      <c r="K1555" s="27"/>
      <c r="L1555" s="27"/>
      <c r="M1555" s="27"/>
    </row>
    <row r="1556" spans="1:13">
      <c r="A1556" s="27"/>
      <c r="B1556" s="27"/>
      <c r="C1556" s="27"/>
      <c r="D1556" s="27"/>
      <c r="E1556" s="27"/>
      <c r="F1556" s="27"/>
      <c r="G1556" s="27"/>
      <c r="H1556" s="27"/>
      <c r="I1556" s="27"/>
      <c r="J1556" s="27"/>
      <c r="K1556" s="27"/>
      <c r="L1556" s="27"/>
      <c r="M1556" s="27"/>
    </row>
    <row r="1557" spans="1:13">
      <c r="A1557" s="27"/>
      <c r="B1557" s="27"/>
      <c r="C1557" s="27"/>
      <c r="D1557" s="27"/>
      <c r="E1557" s="27"/>
      <c r="F1557" s="27"/>
      <c r="G1557" s="27"/>
      <c r="H1557" s="27"/>
      <c r="I1557" s="27"/>
      <c r="J1557" s="27"/>
      <c r="K1557" s="27"/>
      <c r="L1557" s="27"/>
      <c r="M1557" s="27"/>
    </row>
    <row r="1558" spans="1:13">
      <c r="A1558" s="27"/>
      <c r="B1558" s="27"/>
      <c r="C1558" s="27"/>
      <c r="D1558" s="27"/>
      <c r="E1558" s="27"/>
      <c r="F1558" s="27"/>
      <c r="G1558" s="27"/>
      <c r="H1558" s="27"/>
      <c r="I1558" s="27"/>
      <c r="J1558" s="27"/>
      <c r="K1558" s="27"/>
      <c r="L1558" s="27"/>
      <c r="M1558" s="27"/>
    </row>
    <row r="1559" spans="1:13">
      <c r="A1559" s="27"/>
      <c r="B1559" s="27"/>
      <c r="C1559" s="27"/>
      <c r="D1559" s="27"/>
      <c r="E1559" s="27"/>
      <c r="F1559" s="27"/>
      <c r="G1559" s="27"/>
      <c r="H1559" s="27"/>
      <c r="I1559" s="27"/>
      <c r="J1559" s="27"/>
      <c r="K1559" s="27"/>
      <c r="L1559" s="27"/>
      <c r="M1559" s="27"/>
    </row>
    <row r="1560" spans="1:13">
      <c r="A1560" s="27"/>
      <c r="B1560" s="27"/>
      <c r="C1560" s="27"/>
      <c r="D1560" s="27"/>
      <c r="E1560" s="27"/>
      <c r="F1560" s="27"/>
      <c r="G1560" s="27"/>
      <c r="H1560" s="27"/>
      <c r="I1560" s="27"/>
      <c r="J1560" s="27"/>
      <c r="K1560" s="27"/>
      <c r="L1560" s="27"/>
      <c r="M1560" s="27"/>
    </row>
    <row r="1561" spans="1:13">
      <c r="A1561" s="27"/>
      <c r="B1561" s="27"/>
      <c r="C1561" s="27"/>
      <c r="D1561" s="27"/>
      <c r="E1561" s="27"/>
      <c r="F1561" s="27"/>
      <c r="G1561" s="27"/>
      <c r="H1561" s="27"/>
      <c r="I1561" s="27"/>
      <c r="J1561" s="27"/>
      <c r="K1561" s="27"/>
      <c r="L1561" s="27"/>
      <c r="M1561" s="27"/>
    </row>
    <row r="1562" spans="1:13">
      <c r="A1562" s="27"/>
      <c r="B1562" s="27"/>
      <c r="C1562" s="27"/>
      <c r="D1562" s="27"/>
      <c r="E1562" s="27"/>
      <c r="F1562" s="27"/>
      <c r="G1562" s="27"/>
      <c r="H1562" s="27"/>
      <c r="I1562" s="27"/>
      <c r="J1562" s="27"/>
      <c r="K1562" s="27"/>
      <c r="L1562" s="27"/>
      <c r="M1562" s="27"/>
    </row>
    <row r="1563" spans="1:13">
      <c r="A1563" s="27"/>
      <c r="B1563" s="27"/>
      <c r="C1563" s="27"/>
      <c r="D1563" s="27"/>
      <c r="E1563" s="27"/>
      <c r="F1563" s="27"/>
      <c r="G1563" s="27"/>
      <c r="H1563" s="27"/>
      <c r="I1563" s="27"/>
      <c r="J1563" s="27"/>
      <c r="K1563" s="27"/>
      <c r="L1563" s="27"/>
      <c r="M1563" s="27"/>
    </row>
    <row r="1564" spans="1:13">
      <c r="A1564" s="27"/>
      <c r="B1564" s="27"/>
      <c r="C1564" s="27"/>
      <c r="D1564" s="27"/>
      <c r="E1564" s="27"/>
      <c r="F1564" s="27"/>
      <c r="G1564" s="27"/>
      <c r="H1564" s="27"/>
      <c r="I1564" s="27"/>
      <c r="J1564" s="27"/>
      <c r="K1564" s="27"/>
      <c r="L1564" s="27"/>
      <c r="M1564" s="27"/>
    </row>
    <row r="1565" spans="1:13">
      <c r="A1565" s="27"/>
      <c r="B1565" s="27"/>
      <c r="C1565" s="27"/>
      <c r="D1565" s="27"/>
      <c r="E1565" s="27"/>
      <c r="F1565" s="27"/>
      <c r="G1565" s="27"/>
      <c r="H1565" s="27"/>
      <c r="I1565" s="27"/>
      <c r="J1565" s="27"/>
      <c r="K1565" s="27"/>
      <c r="L1565" s="27"/>
      <c r="M1565" s="27"/>
    </row>
    <row r="1566" spans="1:13">
      <c r="A1566" s="27"/>
      <c r="B1566" s="27"/>
      <c r="C1566" s="27"/>
      <c r="D1566" s="27"/>
      <c r="E1566" s="27"/>
      <c r="F1566" s="27"/>
      <c r="G1566" s="27"/>
      <c r="H1566" s="27"/>
      <c r="I1566" s="27"/>
      <c r="J1566" s="27"/>
      <c r="K1566" s="27"/>
      <c r="L1566" s="27"/>
      <c r="M1566" s="27"/>
    </row>
    <row r="1567" spans="1:13">
      <c r="A1567" s="27"/>
      <c r="B1567" s="27"/>
      <c r="C1567" s="27"/>
      <c r="D1567" s="27"/>
      <c r="E1567" s="27"/>
      <c r="F1567" s="27"/>
      <c r="G1567" s="27"/>
      <c r="H1567" s="27"/>
      <c r="I1567" s="27"/>
      <c r="J1567" s="27"/>
      <c r="K1567" s="27"/>
      <c r="L1567" s="27"/>
      <c r="M1567" s="27"/>
    </row>
    <row r="1568" spans="1:13">
      <c r="A1568" s="27"/>
      <c r="B1568" s="27"/>
      <c r="C1568" s="27"/>
      <c r="D1568" s="27"/>
      <c r="E1568" s="27"/>
      <c r="F1568" s="27"/>
      <c r="G1568" s="27"/>
      <c r="H1568" s="27"/>
      <c r="I1568" s="27"/>
      <c r="J1568" s="27"/>
      <c r="K1568" s="27"/>
      <c r="L1568" s="27"/>
      <c r="M1568" s="27"/>
    </row>
    <row r="1569" spans="1:13">
      <c r="A1569" s="27"/>
      <c r="B1569" s="27"/>
      <c r="C1569" s="27"/>
      <c r="D1569" s="27"/>
      <c r="E1569" s="27"/>
      <c r="F1569" s="27"/>
      <c r="G1569" s="27"/>
      <c r="H1569" s="27"/>
      <c r="I1569" s="27"/>
      <c r="J1569" s="27"/>
      <c r="K1569" s="27"/>
      <c r="L1569" s="27"/>
      <c r="M1569" s="27"/>
    </row>
    <row r="1570" spans="1:13">
      <c r="A1570" s="27"/>
      <c r="B1570" s="27"/>
      <c r="C1570" s="27"/>
      <c r="D1570" s="27"/>
      <c r="E1570" s="27"/>
      <c r="F1570" s="27"/>
      <c r="G1570" s="27"/>
      <c r="H1570" s="27"/>
      <c r="I1570" s="27"/>
      <c r="J1570" s="27"/>
      <c r="K1570" s="27"/>
      <c r="L1570" s="27"/>
      <c r="M1570" s="27"/>
    </row>
    <row r="1571" spans="1:13">
      <c r="A1571" s="27"/>
      <c r="B1571" s="27"/>
      <c r="C1571" s="27"/>
      <c r="D1571" s="27"/>
      <c r="E1571" s="27"/>
      <c r="F1571" s="27"/>
      <c r="G1571" s="27"/>
      <c r="H1571" s="27"/>
      <c r="I1571" s="27"/>
      <c r="J1571" s="27"/>
      <c r="K1571" s="27"/>
      <c r="L1571" s="27"/>
      <c r="M1571" s="27"/>
    </row>
    <row r="1572" spans="1:13">
      <c r="A1572" s="27"/>
      <c r="B1572" s="27"/>
      <c r="C1572" s="27"/>
      <c r="D1572" s="27"/>
      <c r="E1572" s="27"/>
      <c r="F1572" s="27"/>
      <c r="G1572" s="27"/>
      <c r="H1572" s="27"/>
      <c r="I1572" s="27"/>
      <c r="J1572" s="27"/>
      <c r="K1572" s="27"/>
      <c r="L1572" s="27"/>
      <c r="M1572" s="27"/>
    </row>
    <row r="1573" spans="1:13">
      <c r="A1573" s="27"/>
      <c r="B1573" s="27"/>
      <c r="C1573" s="27"/>
      <c r="D1573" s="27"/>
      <c r="E1573" s="27"/>
      <c r="F1573" s="27"/>
      <c r="G1573" s="27"/>
      <c r="H1573" s="27"/>
      <c r="I1573" s="27"/>
      <c r="J1573" s="27"/>
      <c r="K1573" s="27"/>
      <c r="L1573" s="27"/>
      <c r="M1573" s="27"/>
    </row>
    <row r="1574" spans="1:13">
      <c r="A1574" s="27"/>
      <c r="B1574" s="27"/>
      <c r="C1574" s="27"/>
      <c r="D1574" s="27"/>
      <c r="E1574" s="27"/>
      <c r="F1574" s="27"/>
      <c r="G1574" s="27"/>
      <c r="H1574" s="27"/>
      <c r="I1574" s="27"/>
      <c r="J1574" s="27"/>
      <c r="K1574" s="27"/>
      <c r="L1574" s="27"/>
      <c r="M1574" s="27"/>
    </row>
    <row r="1575" spans="1:13">
      <c r="A1575" s="27"/>
      <c r="B1575" s="27"/>
      <c r="C1575" s="27"/>
      <c r="D1575" s="27"/>
      <c r="E1575" s="27"/>
      <c r="F1575" s="27"/>
      <c r="G1575" s="27"/>
      <c r="H1575" s="27"/>
      <c r="I1575" s="27"/>
      <c r="J1575" s="27"/>
      <c r="K1575" s="27"/>
      <c r="L1575" s="27"/>
      <c r="M1575" s="27"/>
    </row>
    <row r="1576" spans="1:13">
      <c r="A1576" s="27"/>
      <c r="B1576" s="27"/>
      <c r="C1576" s="27"/>
      <c r="D1576" s="27"/>
      <c r="E1576" s="27"/>
      <c r="F1576" s="27"/>
      <c r="G1576" s="27"/>
      <c r="H1576" s="27"/>
      <c r="I1576" s="27"/>
      <c r="J1576" s="27"/>
      <c r="K1576" s="27"/>
      <c r="L1576" s="27"/>
      <c r="M1576" s="27"/>
    </row>
    <row r="1577" spans="1:13">
      <c r="A1577" s="27"/>
      <c r="B1577" s="27"/>
      <c r="C1577" s="27"/>
      <c r="D1577" s="27"/>
      <c r="E1577" s="27"/>
      <c r="F1577" s="27"/>
      <c r="G1577" s="27"/>
      <c r="H1577" s="27"/>
      <c r="I1577" s="27"/>
      <c r="J1577" s="27"/>
      <c r="K1577" s="27"/>
      <c r="L1577" s="27"/>
      <c r="M1577" s="27"/>
    </row>
    <row r="1578" spans="1:13">
      <c r="A1578" s="27"/>
      <c r="B1578" s="27"/>
      <c r="C1578" s="27"/>
      <c r="D1578" s="27"/>
      <c r="E1578" s="27"/>
      <c r="F1578" s="27"/>
      <c r="G1578" s="27"/>
      <c r="H1578" s="27"/>
      <c r="I1578" s="27"/>
      <c r="J1578" s="27"/>
      <c r="K1578" s="27"/>
      <c r="L1578" s="27"/>
      <c r="M1578" s="27"/>
    </row>
    <row r="1579" spans="1:13">
      <c r="A1579" s="27"/>
      <c r="B1579" s="27"/>
      <c r="C1579" s="27"/>
      <c r="D1579" s="27"/>
      <c r="E1579" s="27"/>
      <c r="F1579" s="27"/>
      <c r="G1579" s="27"/>
      <c r="H1579" s="27"/>
      <c r="I1579" s="27"/>
      <c r="J1579" s="27"/>
      <c r="K1579" s="27"/>
      <c r="L1579" s="27"/>
      <c r="M1579" s="27"/>
    </row>
    <row r="1580" spans="1:13">
      <c r="A1580" s="27"/>
      <c r="B1580" s="27"/>
      <c r="C1580" s="27"/>
      <c r="D1580" s="27"/>
      <c r="E1580" s="27"/>
      <c r="F1580" s="27"/>
      <c r="G1580" s="27"/>
      <c r="H1580" s="27"/>
      <c r="I1580" s="27"/>
      <c r="J1580" s="27"/>
      <c r="K1580" s="27"/>
      <c r="L1580" s="27"/>
      <c r="M1580" s="27"/>
    </row>
    <row r="1581" spans="1:13">
      <c r="A1581" s="27"/>
      <c r="B1581" s="27"/>
      <c r="C1581" s="27"/>
      <c r="D1581" s="27"/>
      <c r="E1581" s="27"/>
      <c r="F1581" s="27"/>
      <c r="G1581" s="27"/>
      <c r="H1581" s="27"/>
      <c r="I1581" s="27"/>
      <c r="J1581" s="27"/>
      <c r="K1581" s="27"/>
      <c r="L1581" s="27"/>
      <c r="M1581" s="27"/>
    </row>
    <row r="1582" spans="1:13">
      <c r="A1582" s="27"/>
      <c r="B1582" s="27"/>
      <c r="C1582" s="27"/>
      <c r="D1582" s="27"/>
      <c r="E1582" s="27"/>
      <c r="F1582" s="27"/>
      <c r="G1582" s="27"/>
      <c r="H1582" s="27"/>
      <c r="I1582" s="27"/>
      <c r="J1582" s="27"/>
      <c r="K1582" s="27"/>
      <c r="L1582" s="27"/>
      <c r="M1582" s="27"/>
    </row>
    <row r="1583" spans="1:13">
      <c r="A1583" s="27"/>
      <c r="B1583" s="27"/>
      <c r="C1583" s="27"/>
      <c r="D1583" s="27"/>
      <c r="E1583" s="27"/>
      <c r="F1583" s="27"/>
      <c r="G1583" s="27"/>
      <c r="H1583" s="27"/>
      <c r="I1583" s="27"/>
      <c r="J1583" s="27"/>
      <c r="K1583" s="27"/>
      <c r="L1583" s="27"/>
      <c r="M1583" s="27"/>
    </row>
    <row r="1584" spans="1:13">
      <c r="A1584" s="27"/>
      <c r="B1584" s="27"/>
      <c r="C1584" s="27"/>
      <c r="D1584" s="27"/>
      <c r="E1584" s="27"/>
      <c r="F1584" s="27"/>
      <c r="G1584" s="27"/>
      <c r="H1584" s="27"/>
      <c r="I1584" s="27"/>
      <c r="J1584" s="27"/>
      <c r="K1584" s="27"/>
      <c r="L1584" s="27"/>
      <c r="M1584" s="27"/>
    </row>
    <row r="1585" spans="1:13">
      <c r="A1585" s="27"/>
      <c r="B1585" s="27"/>
      <c r="C1585" s="27"/>
      <c r="D1585" s="27"/>
      <c r="E1585" s="27"/>
      <c r="F1585" s="27"/>
      <c r="G1585" s="27"/>
      <c r="H1585" s="27"/>
      <c r="I1585" s="27"/>
      <c r="J1585" s="27"/>
      <c r="K1585" s="27"/>
      <c r="L1585" s="27"/>
      <c r="M1585" s="27"/>
    </row>
    <row r="1586" spans="1:13">
      <c r="A1586" s="27"/>
      <c r="B1586" s="27"/>
      <c r="C1586" s="27"/>
      <c r="D1586" s="27"/>
      <c r="E1586" s="27"/>
      <c r="F1586" s="27"/>
      <c r="G1586" s="27"/>
      <c r="H1586" s="27"/>
      <c r="I1586" s="27"/>
      <c r="J1586" s="27"/>
      <c r="K1586" s="27"/>
      <c r="L1586" s="27"/>
      <c r="M1586" s="27"/>
    </row>
    <row r="1587" spans="1:13">
      <c r="A1587" s="27"/>
      <c r="B1587" s="27"/>
      <c r="C1587" s="27"/>
      <c r="D1587" s="27"/>
      <c r="E1587" s="27"/>
      <c r="F1587" s="27"/>
      <c r="G1587" s="27"/>
      <c r="H1587" s="27"/>
      <c r="I1587" s="27"/>
      <c r="J1587" s="27"/>
      <c r="K1587" s="27"/>
      <c r="L1587" s="27"/>
      <c r="M1587" s="27"/>
    </row>
    <row r="1588" spans="1:13">
      <c r="A1588" s="27"/>
      <c r="B1588" s="27"/>
      <c r="C1588" s="27"/>
      <c r="D1588" s="27"/>
      <c r="E1588" s="27"/>
      <c r="F1588" s="27"/>
      <c r="G1588" s="27"/>
      <c r="H1588" s="27"/>
      <c r="I1588" s="27"/>
      <c r="J1588" s="27"/>
      <c r="K1588" s="27"/>
      <c r="L1588" s="27"/>
      <c r="M1588" s="27"/>
    </row>
    <row r="1589" spans="1:13">
      <c r="A1589" s="27"/>
      <c r="B1589" s="27"/>
      <c r="C1589" s="27"/>
      <c r="D1589" s="27"/>
      <c r="E1589" s="27"/>
      <c r="F1589" s="27"/>
      <c r="G1589" s="27"/>
      <c r="H1589" s="27"/>
      <c r="I1589" s="27"/>
      <c r="J1589" s="27"/>
      <c r="K1589" s="27"/>
      <c r="L1589" s="27"/>
      <c r="M1589" s="27"/>
    </row>
    <row r="1590" spans="1:13">
      <c r="A1590" s="27"/>
      <c r="B1590" s="27"/>
      <c r="C1590" s="27"/>
      <c r="D1590" s="27"/>
      <c r="E1590" s="27"/>
      <c r="F1590" s="27"/>
      <c r="G1590" s="27"/>
      <c r="H1590" s="27"/>
      <c r="I1590" s="27"/>
      <c r="J1590" s="27"/>
      <c r="K1590" s="27"/>
      <c r="L1590" s="27"/>
      <c r="M1590" s="27"/>
    </row>
    <row r="1591" spans="1:13">
      <c r="A1591" s="27"/>
      <c r="B1591" s="27"/>
      <c r="C1591" s="27"/>
      <c r="D1591" s="27"/>
      <c r="E1591" s="27"/>
      <c r="F1591" s="27"/>
      <c r="G1591" s="27"/>
      <c r="H1591" s="27"/>
      <c r="I1591" s="27"/>
      <c r="J1591" s="27"/>
      <c r="K1591" s="27"/>
      <c r="L1591" s="27"/>
      <c r="M1591" s="27"/>
    </row>
    <row r="1592" spans="1:13">
      <c r="A1592" s="27"/>
      <c r="B1592" s="27"/>
      <c r="C1592" s="27"/>
      <c r="D1592" s="27"/>
      <c r="E1592" s="27"/>
      <c r="F1592" s="27"/>
      <c r="G1592" s="27"/>
      <c r="H1592" s="27"/>
      <c r="I1592" s="27"/>
      <c r="J1592" s="27"/>
      <c r="K1592" s="27"/>
      <c r="L1592" s="27"/>
      <c r="M1592" s="27"/>
    </row>
    <row r="1593" spans="1:13">
      <c r="A1593" s="27"/>
      <c r="B1593" s="27"/>
      <c r="C1593" s="27"/>
      <c r="D1593" s="27"/>
      <c r="E1593" s="27"/>
      <c r="F1593" s="27"/>
      <c r="G1593" s="27"/>
      <c r="H1593" s="27"/>
      <c r="I1593" s="27"/>
      <c r="J1593" s="27"/>
      <c r="K1593" s="27"/>
      <c r="L1593" s="27"/>
      <c r="M1593" s="27"/>
    </row>
    <row r="1594" spans="1:13">
      <c r="A1594" s="27"/>
      <c r="B1594" s="27"/>
      <c r="C1594" s="27"/>
      <c r="D1594" s="27"/>
      <c r="E1594" s="27"/>
      <c r="F1594" s="27"/>
      <c r="G1594" s="27"/>
      <c r="H1594" s="27"/>
      <c r="I1594" s="27"/>
      <c r="J1594" s="27"/>
      <c r="K1594" s="27"/>
      <c r="L1594" s="27"/>
      <c r="M1594" s="27"/>
    </row>
    <row r="1595" spans="1:13">
      <c r="A1595" s="27"/>
      <c r="B1595" s="27"/>
      <c r="C1595" s="27"/>
      <c r="D1595" s="27"/>
      <c r="E1595" s="27"/>
      <c r="F1595" s="27"/>
      <c r="G1595" s="27"/>
      <c r="H1595" s="27"/>
      <c r="I1595" s="27"/>
      <c r="J1595" s="27"/>
      <c r="K1595" s="27"/>
      <c r="L1595" s="27"/>
      <c r="M1595" s="27"/>
    </row>
    <row r="1596" spans="1:13">
      <c r="A1596" s="27"/>
      <c r="B1596" s="27"/>
      <c r="C1596" s="27"/>
      <c r="D1596" s="27"/>
      <c r="E1596" s="27"/>
      <c r="F1596" s="27"/>
      <c r="G1596" s="27"/>
      <c r="H1596" s="27"/>
      <c r="I1596" s="27"/>
      <c r="J1596" s="27"/>
      <c r="K1596" s="27"/>
      <c r="L1596" s="27"/>
      <c r="M1596" s="27"/>
    </row>
    <row r="1597" spans="1:13">
      <c r="A1597" s="27"/>
      <c r="B1597" s="27"/>
      <c r="C1597" s="27"/>
      <c r="D1597" s="27"/>
      <c r="E1597" s="27"/>
      <c r="F1597" s="27"/>
      <c r="G1597" s="27"/>
      <c r="H1597" s="27"/>
      <c r="I1597" s="27"/>
      <c r="J1597" s="27"/>
      <c r="K1597" s="27"/>
      <c r="L1597" s="27"/>
      <c r="M1597" s="27"/>
    </row>
    <row r="1598" spans="1:13">
      <c r="A1598" s="27"/>
      <c r="B1598" s="27"/>
      <c r="C1598" s="27"/>
      <c r="D1598" s="27"/>
      <c r="E1598" s="27"/>
      <c r="F1598" s="27"/>
      <c r="G1598" s="27"/>
      <c r="H1598" s="27"/>
      <c r="I1598" s="27"/>
      <c r="J1598" s="27"/>
      <c r="K1598" s="27"/>
      <c r="L1598" s="27"/>
      <c r="M1598" s="27"/>
    </row>
    <row r="1599" spans="1:13">
      <c r="A1599" s="27"/>
      <c r="B1599" s="27"/>
      <c r="C1599" s="27"/>
      <c r="D1599" s="27"/>
      <c r="E1599" s="27"/>
      <c r="F1599" s="27"/>
      <c r="G1599" s="27"/>
      <c r="H1599" s="27"/>
      <c r="I1599" s="27"/>
      <c r="J1599" s="27"/>
      <c r="K1599" s="27"/>
      <c r="L1599" s="27"/>
      <c r="M1599" s="27"/>
    </row>
    <row r="1600" spans="1:13">
      <c r="A1600" s="27"/>
      <c r="B1600" s="27"/>
      <c r="C1600" s="27"/>
      <c r="D1600" s="27"/>
      <c r="E1600" s="27"/>
      <c r="F1600" s="27"/>
      <c r="G1600" s="27"/>
      <c r="H1600" s="27"/>
      <c r="I1600" s="27"/>
      <c r="J1600" s="27"/>
      <c r="K1600" s="27"/>
      <c r="L1600" s="27"/>
      <c r="M1600" s="27"/>
    </row>
    <row r="1601" spans="1:13">
      <c r="A1601" s="27"/>
      <c r="B1601" s="27"/>
      <c r="C1601" s="27"/>
      <c r="D1601" s="27"/>
      <c r="E1601" s="27"/>
      <c r="F1601" s="27"/>
      <c r="G1601" s="27"/>
      <c r="H1601" s="27"/>
      <c r="I1601" s="27"/>
      <c r="J1601" s="27"/>
      <c r="K1601" s="27"/>
      <c r="L1601" s="27"/>
      <c r="M1601" s="27"/>
    </row>
    <row r="1602" spans="1:13">
      <c r="A1602" s="27"/>
      <c r="B1602" s="27"/>
      <c r="C1602" s="27"/>
      <c r="D1602" s="27"/>
      <c r="E1602" s="27"/>
      <c r="F1602" s="27"/>
      <c r="G1602" s="27"/>
      <c r="H1602" s="27"/>
      <c r="I1602" s="27"/>
      <c r="J1602" s="27"/>
      <c r="K1602" s="27"/>
      <c r="L1602" s="27"/>
      <c r="M1602" s="27"/>
    </row>
    <row r="1603" spans="1:13">
      <c r="A1603" s="27"/>
      <c r="B1603" s="27"/>
      <c r="C1603" s="27"/>
      <c r="D1603" s="27"/>
      <c r="E1603" s="27"/>
      <c r="F1603" s="27"/>
      <c r="G1603" s="27"/>
      <c r="H1603" s="27"/>
      <c r="I1603" s="27"/>
      <c r="J1603" s="27"/>
      <c r="K1603" s="27"/>
      <c r="L1603" s="27"/>
      <c r="M1603" s="27"/>
    </row>
    <row r="1604" spans="1:13">
      <c r="A1604" s="27"/>
      <c r="B1604" s="27"/>
      <c r="C1604" s="27"/>
      <c r="D1604" s="27"/>
      <c r="E1604" s="27"/>
      <c r="F1604" s="27"/>
      <c r="G1604" s="27"/>
      <c r="H1604" s="27"/>
      <c r="I1604" s="27"/>
      <c r="J1604" s="27"/>
      <c r="K1604" s="27"/>
      <c r="L1604" s="27"/>
      <c r="M1604" s="27"/>
    </row>
    <row r="1605" spans="1:13">
      <c r="A1605" s="27"/>
      <c r="B1605" s="27"/>
      <c r="C1605" s="27"/>
      <c r="D1605" s="27"/>
      <c r="E1605" s="27"/>
      <c r="F1605" s="27"/>
      <c r="G1605" s="27"/>
      <c r="H1605" s="27"/>
      <c r="I1605" s="27"/>
      <c r="J1605" s="27"/>
      <c r="K1605" s="27"/>
      <c r="L1605" s="27"/>
      <c r="M1605" s="27"/>
    </row>
    <row r="1606" spans="1:13">
      <c r="A1606" s="27"/>
      <c r="B1606" s="27"/>
      <c r="C1606" s="27"/>
      <c r="D1606" s="27"/>
      <c r="E1606" s="27"/>
      <c r="F1606" s="27"/>
      <c r="G1606" s="27"/>
      <c r="H1606" s="27"/>
      <c r="I1606" s="27"/>
      <c r="J1606" s="27"/>
      <c r="K1606" s="27"/>
      <c r="L1606" s="27"/>
      <c r="M1606" s="27"/>
    </row>
    <row r="1607" spans="1:13">
      <c r="A1607" s="27"/>
      <c r="B1607" s="27"/>
      <c r="C1607" s="27"/>
      <c r="D1607" s="27"/>
      <c r="E1607" s="27"/>
      <c r="F1607" s="27"/>
      <c r="G1607" s="27"/>
      <c r="H1607" s="27"/>
      <c r="I1607" s="27"/>
      <c r="J1607" s="27"/>
      <c r="K1607" s="27"/>
      <c r="L1607" s="27"/>
      <c r="M1607" s="27"/>
    </row>
    <row r="1608" spans="1:13">
      <c r="A1608" s="27"/>
      <c r="B1608" s="27"/>
      <c r="C1608" s="27"/>
      <c r="D1608" s="27"/>
      <c r="E1608" s="27"/>
      <c r="F1608" s="27"/>
      <c r="G1608" s="27"/>
      <c r="H1608" s="27"/>
      <c r="I1608" s="27"/>
      <c r="J1608" s="27"/>
      <c r="K1608" s="27"/>
      <c r="L1608" s="27"/>
      <c r="M1608" s="27"/>
    </row>
    <row r="1609" spans="1:13">
      <c r="A1609" s="27"/>
      <c r="B1609" s="27"/>
      <c r="C1609" s="27"/>
      <c r="D1609" s="27"/>
      <c r="E1609" s="27"/>
      <c r="F1609" s="27"/>
      <c r="G1609" s="27"/>
      <c r="H1609" s="27"/>
      <c r="I1609" s="27"/>
      <c r="J1609" s="27"/>
      <c r="K1609" s="27"/>
      <c r="L1609" s="27"/>
      <c r="M1609" s="27"/>
    </row>
    <row r="1610" spans="1:13">
      <c r="A1610" s="27"/>
      <c r="B1610" s="27"/>
      <c r="C1610" s="27"/>
      <c r="D1610" s="27"/>
      <c r="E1610" s="27"/>
      <c r="F1610" s="27"/>
      <c r="G1610" s="27"/>
      <c r="H1610" s="27"/>
      <c r="I1610" s="27"/>
      <c r="J1610" s="27"/>
      <c r="K1610" s="27"/>
      <c r="L1610" s="27"/>
      <c r="M1610" s="27"/>
    </row>
    <row r="1611" spans="1:13">
      <c r="A1611" s="27"/>
      <c r="B1611" s="27"/>
      <c r="C1611" s="27"/>
      <c r="D1611" s="27"/>
      <c r="E1611" s="27"/>
      <c r="F1611" s="27"/>
      <c r="G1611" s="27"/>
      <c r="H1611" s="27"/>
      <c r="I1611" s="27"/>
      <c r="J1611" s="27"/>
      <c r="K1611" s="27"/>
      <c r="L1611" s="27"/>
      <c r="M1611" s="27"/>
    </row>
    <row r="1612" spans="1:13">
      <c r="A1612" s="27"/>
      <c r="B1612" s="27"/>
      <c r="C1612" s="27"/>
      <c r="D1612" s="27"/>
      <c r="E1612" s="27"/>
      <c r="F1612" s="27"/>
      <c r="G1612" s="27"/>
      <c r="H1612" s="27"/>
      <c r="I1612" s="27"/>
      <c r="J1612" s="27"/>
      <c r="K1612" s="27"/>
      <c r="L1612" s="27"/>
      <c r="M1612" s="27"/>
    </row>
    <row r="1613" spans="1:13">
      <c r="A1613" s="27"/>
      <c r="B1613" s="27"/>
      <c r="C1613" s="27"/>
      <c r="D1613" s="27"/>
      <c r="E1613" s="27"/>
      <c r="F1613" s="27"/>
      <c r="G1613" s="27"/>
      <c r="H1613" s="27"/>
      <c r="I1613" s="27"/>
      <c r="J1613" s="27"/>
      <c r="K1613" s="27"/>
      <c r="L1613" s="27"/>
      <c r="M1613" s="27"/>
    </row>
    <row r="1614" spans="1:13">
      <c r="A1614" s="27"/>
      <c r="B1614" s="27"/>
      <c r="C1614" s="27"/>
      <c r="D1614" s="27"/>
      <c r="E1614" s="27"/>
      <c r="F1614" s="27"/>
      <c r="G1614" s="27"/>
      <c r="H1614" s="27"/>
      <c r="I1614" s="27"/>
      <c r="J1614" s="27"/>
      <c r="K1614" s="27"/>
      <c r="L1614" s="27"/>
      <c r="M1614" s="27"/>
    </row>
    <row r="1615" spans="1:13">
      <c r="A1615" s="27"/>
      <c r="B1615" s="27"/>
      <c r="C1615" s="27"/>
      <c r="D1615" s="27"/>
      <c r="E1615" s="27"/>
      <c r="F1615" s="27"/>
      <c r="G1615" s="27"/>
      <c r="H1615" s="27"/>
      <c r="I1615" s="27"/>
      <c r="J1615" s="27"/>
      <c r="K1615" s="27"/>
      <c r="L1615" s="27"/>
      <c r="M1615" s="27"/>
    </row>
    <row r="1616" spans="1:13">
      <c r="A1616" s="27"/>
      <c r="B1616" s="27"/>
      <c r="C1616" s="27"/>
      <c r="D1616" s="27"/>
      <c r="E1616" s="27"/>
      <c r="F1616" s="27"/>
      <c r="G1616" s="27"/>
      <c r="H1616" s="27"/>
      <c r="I1616" s="27"/>
      <c r="J1616" s="27"/>
      <c r="K1616" s="27"/>
      <c r="L1616" s="27"/>
      <c r="M1616" s="27"/>
    </row>
    <row r="1617" spans="1:13">
      <c r="A1617" s="27"/>
      <c r="B1617" s="27"/>
      <c r="C1617" s="27"/>
      <c r="D1617" s="27"/>
      <c r="E1617" s="27"/>
      <c r="F1617" s="27"/>
      <c r="G1617" s="27"/>
      <c r="H1617" s="27"/>
      <c r="I1617" s="27"/>
      <c r="J1617" s="27"/>
      <c r="K1617" s="27"/>
      <c r="L1617" s="27"/>
      <c r="M1617" s="27"/>
    </row>
    <row r="1618" spans="1:13">
      <c r="A1618" s="27"/>
      <c r="B1618" s="27"/>
      <c r="C1618" s="27"/>
      <c r="D1618" s="27"/>
      <c r="E1618" s="27"/>
      <c r="F1618" s="27"/>
      <c r="G1618" s="27"/>
      <c r="H1618" s="27"/>
      <c r="I1618" s="27"/>
      <c r="J1618" s="27"/>
      <c r="K1618" s="27"/>
      <c r="L1618" s="27"/>
      <c r="M1618" s="27"/>
    </row>
    <row r="1619" spans="1:13">
      <c r="A1619" s="27"/>
      <c r="B1619" s="27"/>
      <c r="C1619" s="27"/>
      <c r="D1619" s="27"/>
      <c r="E1619" s="27"/>
      <c r="F1619" s="27"/>
      <c r="G1619" s="27"/>
      <c r="H1619" s="27"/>
      <c r="I1619" s="27"/>
      <c r="J1619" s="27"/>
      <c r="K1619" s="27"/>
      <c r="L1619" s="27"/>
      <c r="M1619" s="27"/>
    </row>
    <row r="1620" spans="1:13">
      <c r="A1620" s="27"/>
      <c r="B1620" s="27"/>
      <c r="C1620" s="27"/>
      <c r="D1620" s="27"/>
      <c r="E1620" s="27"/>
      <c r="F1620" s="27"/>
      <c r="G1620" s="27"/>
      <c r="H1620" s="27"/>
      <c r="I1620" s="27"/>
      <c r="J1620" s="27"/>
      <c r="K1620" s="27"/>
      <c r="L1620" s="27"/>
      <c r="M1620" s="27"/>
    </row>
    <row r="1621" spans="1:13">
      <c r="A1621" s="27"/>
      <c r="B1621" s="27"/>
      <c r="C1621" s="27"/>
      <c r="D1621" s="27"/>
      <c r="E1621" s="27"/>
      <c r="F1621" s="27"/>
      <c r="G1621" s="27"/>
      <c r="H1621" s="27"/>
      <c r="I1621" s="27"/>
      <c r="J1621" s="27"/>
      <c r="K1621" s="27"/>
      <c r="L1621" s="27"/>
      <c r="M1621" s="27"/>
    </row>
    <row r="1622" spans="1:13">
      <c r="A1622" s="27"/>
      <c r="B1622" s="27"/>
      <c r="C1622" s="27"/>
      <c r="D1622" s="27"/>
      <c r="E1622" s="27"/>
      <c r="F1622" s="27"/>
      <c r="G1622" s="27"/>
      <c r="H1622" s="27"/>
      <c r="I1622" s="27"/>
      <c r="J1622" s="27"/>
      <c r="K1622" s="27"/>
      <c r="L1622" s="27"/>
      <c r="M1622" s="27"/>
    </row>
    <row r="1623" spans="1:13">
      <c r="A1623" s="27"/>
      <c r="B1623" s="27"/>
      <c r="C1623" s="27"/>
      <c r="D1623" s="27"/>
      <c r="E1623" s="27"/>
      <c r="F1623" s="27"/>
      <c r="G1623" s="27"/>
      <c r="H1623" s="27"/>
      <c r="I1623" s="27"/>
      <c r="J1623" s="27"/>
      <c r="K1623" s="27"/>
      <c r="L1623" s="27"/>
      <c r="M1623" s="27"/>
    </row>
    <row r="1624" spans="1:13">
      <c r="A1624" s="27"/>
      <c r="B1624" s="27"/>
      <c r="C1624" s="27"/>
      <c r="D1624" s="27"/>
      <c r="E1624" s="27"/>
      <c r="F1624" s="27"/>
      <c r="G1624" s="27"/>
      <c r="H1624" s="27"/>
      <c r="I1624" s="27"/>
      <c r="J1624" s="27"/>
      <c r="K1624" s="27"/>
      <c r="L1624" s="27"/>
      <c r="M1624" s="27"/>
    </row>
    <row r="1625" spans="1:13">
      <c r="A1625" s="27"/>
      <c r="B1625" s="27"/>
      <c r="C1625" s="27"/>
      <c r="D1625" s="27"/>
      <c r="E1625" s="27"/>
      <c r="F1625" s="27"/>
      <c r="G1625" s="27"/>
      <c r="H1625" s="27"/>
      <c r="I1625" s="27"/>
      <c r="J1625" s="27"/>
      <c r="K1625" s="27"/>
      <c r="L1625" s="27"/>
      <c r="M1625" s="27"/>
    </row>
    <row r="1626" spans="1:13">
      <c r="A1626" s="27"/>
      <c r="B1626" s="27"/>
      <c r="C1626" s="27"/>
      <c r="D1626" s="27"/>
      <c r="E1626" s="27"/>
      <c r="F1626" s="27"/>
      <c r="G1626" s="27"/>
      <c r="H1626" s="27"/>
      <c r="I1626" s="27"/>
      <c r="J1626" s="27"/>
      <c r="K1626" s="27"/>
      <c r="L1626" s="27"/>
      <c r="M1626" s="27"/>
    </row>
    <row r="1627" spans="1:13">
      <c r="A1627" s="27"/>
      <c r="B1627" s="27"/>
      <c r="C1627" s="27"/>
      <c r="D1627" s="27"/>
      <c r="E1627" s="27"/>
      <c r="F1627" s="27"/>
      <c r="G1627" s="27"/>
      <c r="H1627" s="27"/>
      <c r="I1627" s="27"/>
      <c r="J1627" s="27"/>
      <c r="K1627" s="27"/>
      <c r="L1627" s="27"/>
      <c r="M1627" s="27"/>
    </row>
    <row r="1628" spans="1:13">
      <c r="A1628" s="27"/>
      <c r="B1628" s="27"/>
      <c r="C1628" s="27"/>
      <c r="D1628" s="27"/>
      <c r="E1628" s="27"/>
      <c r="F1628" s="27"/>
      <c r="G1628" s="27"/>
      <c r="H1628" s="27"/>
      <c r="I1628" s="27"/>
      <c r="J1628" s="27"/>
      <c r="K1628" s="27"/>
      <c r="L1628" s="27"/>
      <c r="M1628" s="27"/>
    </row>
    <row r="1629" spans="1:13">
      <c r="A1629" s="27"/>
      <c r="B1629" s="27"/>
      <c r="C1629" s="27"/>
      <c r="D1629" s="27"/>
      <c r="E1629" s="27"/>
      <c r="F1629" s="27"/>
      <c r="G1629" s="27"/>
      <c r="H1629" s="27"/>
      <c r="I1629" s="27"/>
      <c r="J1629" s="27"/>
      <c r="K1629" s="27"/>
      <c r="L1629" s="27"/>
      <c r="M1629" s="27"/>
    </row>
    <row r="1630" spans="1:13">
      <c r="A1630" s="27"/>
      <c r="B1630" s="27"/>
      <c r="C1630" s="27"/>
      <c r="D1630" s="27"/>
      <c r="E1630" s="27"/>
      <c r="F1630" s="27"/>
      <c r="G1630" s="27"/>
      <c r="H1630" s="27"/>
      <c r="I1630" s="27"/>
      <c r="J1630" s="27"/>
      <c r="K1630" s="27"/>
      <c r="L1630" s="27"/>
      <c r="M1630" s="27"/>
    </row>
    <row r="1631" spans="1:13">
      <c r="A1631" s="27"/>
      <c r="B1631" s="27"/>
      <c r="C1631" s="27"/>
      <c r="D1631" s="27"/>
      <c r="E1631" s="27"/>
      <c r="F1631" s="27"/>
      <c r="G1631" s="27"/>
      <c r="H1631" s="27"/>
      <c r="I1631" s="27"/>
      <c r="J1631" s="27"/>
      <c r="K1631" s="27"/>
      <c r="L1631" s="27"/>
      <c r="M1631" s="27"/>
    </row>
    <row r="1632" spans="1:13">
      <c r="A1632" s="27"/>
      <c r="B1632" s="27"/>
      <c r="C1632" s="27"/>
      <c r="D1632" s="27"/>
      <c r="E1632" s="27"/>
      <c r="F1632" s="27"/>
      <c r="G1632" s="27"/>
      <c r="H1632" s="27"/>
      <c r="I1632" s="27"/>
      <c r="J1632" s="27"/>
      <c r="K1632" s="27"/>
      <c r="L1632" s="27"/>
      <c r="M1632" s="27"/>
    </row>
    <row r="1633" spans="1:13">
      <c r="A1633" s="27"/>
      <c r="B1633" s="27"/>
      <c r="C1633" s="27"/>
      <c r="D1633" s="27"/>
      <c r="E1633" s="27"/>
      <c r="F1633" s="27"/>
      <c r="G1633" s="27"/>
      <c r="H1633" s="27"/>
      <c r="I1633" s="27"/>
      <c r="J1633" s="27"/>
      <c r="K1633" s="27"/>
      <c r="L1633" s="27"/>
      <c r="M1633" s="27"/>
    </row>
    <row r="1634" spans="1:13">
      <c r="A1634" s="27"/>
      <c r="B1634" s="27"/>
      <c r="C1634" s="27"/>
      <c r="D1634" s="27"/>
      <c r="E1634" s="27"/>
      <c r="F1634" s="27"/>
      <c r="G1634" s="27"/>
      <c r="H1634" s="27"/>
      <c r="I1634" s="27"/>
      <c r="J1634" s="27"/>
      <c r="K1634" s="27"/>
      <c r="L1634" s="27"/>
      <c r="M1634" s="27"/>
    </row>
    <row r="1635" spans="1:13">
      <c r="A1635" s="27"/>
      <c r="B1635" s="27"/>
      <c r="C1635" s="27"/>
      <c r="D1635" s="27"/>
      <c r="E1635" s="27"/>
      <c r="F1635" s="27"/>
      <c r="G1635" s="27"/>
      <c r="H1635" s="27"/>
      <c r="I1635" s="27"/>
      <c r="J1635" s="27"/>
      <c r="K1635" s="27"/>
      <c r="L1635" s="27"/>
      <c r="M1635" s="27"/>
    </row>
    <row r="1636" spans="1:13">
      <c r="A1636" s="27"/>
      <c r="B1636" s="27"/>
      <c r="C1636" s="27"/>
      <c r="D1636" s="27"/>
      <c r="E1636" s="27"/>
      <c r="F1636" s="27"/>
      <c r="G1636" s="27"/>
      <c r="H1636" s="27"/>
      <c r="I1636" s="27"/>
      <c r="J1636" s="27"/>
      <c r="K1636" s="27"/>
      <c r="L1636" s="27"/>
      <c r="M1636" s="27"/>
    </row>
    <row r="1637" spans="1:13">
      <c r="A1637" s="27"/>
      <c r="B1637" s="27"/>
      <c r="C1637" s="27"/>
      <c r="D1637" s="27"/>
      <c r="E1637" s="27"/>
      <c r="F1637" s="27"/>
      <c r="G1637" s="27"/>
      <c r="H1637" s="27"/>
      <c r="I1637" s="27"/>
      <c r="J1637" s="27"/>
      <c r="K1637" s="27"/>
      <c r="L1637" s="27"/>
      <c r="M1637" s="27"/>
    </row>
    <row r="1638" spans="1:13">
      <c r="A1638" s="27"/>
      <c r="B1638" s="27"/>
      <c r="C1638" s="27"/>
      <c r="D1638" s="27"/>
      <c r="E1638" s="27"/>
      <c r="F1638" s="27"/>
      <c r="G1638" s="27"/>
      <c r="H1638" s="27"/>
      <c r="I1638" s="27"/>
      <c r="J1638" s="27"/>
      <c r="K1638" s="27"/>
      <c r="L1638" s="27"/>
      <c r="M1638" s="27"/>
    </row>
    <row r="1639" spans="1:13">
      <c r="A1639" s="27"/>
      <c r="B1639" s="27"/>
      <c r="C1639" s="27"/>
      <c r="D1639" s="27"/>
      <c r="E1639" s="27"/>
      <c r="F1639" s="27"/>
      <c r="G1639" s="27"/>
      <c r="H1639" s="27"/>
      <c r="I1639" s="27"/>
      <c r="J1639" s="27"/>
      <c r="K1639" s="27"/>
      <c r="L1639" s="27"/>
      <c r="M1639" s="27"/>
    </row>
    <row r="1640" spans="1:13">
      <c r="A1640" s="27"/>
      <c r="B1640" s="27"/>
      <c r="C1640" s="27"/>
      <c r="D1640" s="27"/>
      <c r="E1640" s="27"/>
      <c r="F1640" s="27"/>
      <c r="G1640" s="27"/>
      <c r="H1640" s="27"/>
      <c r="I1640" s="27"/>
      <c r="J1640" s="27"/>
      <c r="K1640" s="27"/>
      <c r="L1640" s="27"/>
      <c r="M1640" s="27"/>
    </row>
    <row r="1641" spans="1:13">
      <c r="A1641" s="27"/>
      <c r="B1641" s="27"/>
      <c r="C1641" s="27"/>
      <c r="D1641" s="27"/>
      <c r="E1641" s="27"/>
      <c r="F1641" s="27"/>
      <c r="G1641" s="27"/>
      <c r="H1641" s="27"/>
      <c r="I1641" s="27"/>
      <c r="J1641" s="27"/>
      <c r="K1641" s="27"/>
      <c r="L1641" s="27"/>
      <c r="M1641" s="27"/>
    </row>
    <row r="1642" spans="1:13">
      <c r="A1642" s="27"/>
      <c r="B1642" s="27"/>
      <c r="C1642" s="27"/>
      <c r="D1642" s="27"/>
      <c r="E1642" s="27"/>
      <c r="F1642" s="27"/>
      <c r="G1642" s="27"/>
      <c r="H1642" s="27"/>
      <c r="I1642" s="27"/>
      <c r="J1642" s="27"/>
      <c r="K1642" s="27"/>
      <c r="L1642" s="27"/>
      <c r="M1642" s="27"/>
    </row>
    <row r="1643" spans="1:13">
      <c r="A1643" s="27"/>
      <c r="B1643" s="27"/>
      <c r="C1643" s="27"/>
      <c r="D1643" s="27"/>
      <c r="E1643" s="27"/>
      <c r="F1643" s="27"/>
      <c r="G1643" s="27"/>
      <c r="H1643" s="27"/>
      <c r="I1643" s="27"/>
      <c r="J1643" s="27"/>
      <c r="K1643" s="27"/>
      <c r="L1643" s="27"/>
      <c r="M1643" s="27"/>
    </row>
    <row r="1644" spans="1:13">
      <c r="A1644" s="27"/>
      <c r="B1644" s="27"/>
      <c r="C1644" s="27"/>
      <c r="D1644" s="27"/>
      <c r="E1644" s="27"/>
      <c r="F1644" s="27"/>
      <c r="G1644" s="27"/>
      <c r="H1644" s="27"/>
      <c r="I1644" s="27"/>
      <c r="J1644" s="27"/>
      <c r="K1644" s="27"/>
      <c r="L1644" s="27"/>
      <c r="M1644" s="27"/>
    </row>
    <row r="1645" spans="1:13">
      <c r="A1645" s="27"/>
      <c r="B1645" s="27"/>
      <c r="C1645" s="27"/>
      <c r="D1645" s="27"/>
      <c r="E1645" s="27"/>
      <c r="F1645" s="27"/>
      <c r="G1645" s="27"/>
      <c r="H1645" s="27"/>
      <c r="I1645" s="27"/>
      <c r="J1645" s="27"/>
      <c r="K1645" s="27"/>
      <c r="L1645" s="27"/>
      <c r="M1645" s="27"/>
    </row>
    <row r="1646" spans="1:13">
      <c r="A1646" s="27"/>
      <c r="B1646" s="27"/>
      <c r="C1646" s="27"/>
      <c r="D1646" s="27"/>
      <c r="E1646" s="27"/>
      <c r="F1646" s="27"/>
      <c r="G1646" s="27"/>
      <c r="H1646" s="27"/>
      <c r="I1646" s="27"/>
      <c r="J1646" s="27"/>
      <c r="K1646" s="27"/>
      <c r="L1646" s="27"/>
      <c r="M1646" s="27"/>
    </row>
    <row r="1647" spans="1:13">
      <c r="A1647" s="27"/>
      <c r="B1647" s="27"/>
      <c r="C1647" s="27"/>
      <c r="D1647" s="27"/>
      <c r="E1647" s="27"/>
      <c r="F1647" s="27"/>
      <c r="G1647" s="27"/>
      <c r="H1647" s="27"/>
      <c r="I1647" s="27"/>
      <c r="J1647" s="27"/>
      <c r="K1647" s="27"/>
      <c r="L1647" s="27"/>
      <c r="M1647" s="27"/>
    </row>
    <row r="1648" spans="1:13">
      <c r="A1648" s="27"/>
      <c r="B1648" s="27"/>
      <c r="C1648" s="27"/>
      <c r="D1648" s="27"/>
      <c r="E1648" s="27"/>
      <c r="F1648" s="27"/>
      <c r="G1648" s="27"/>
      <c r="H1648" s="27"/>
      <c r="I1648" s="27"/>
      <c r="J1648" s="27"/>
      <c r="K1648" s="27"/>
      <c r="L1648" s="27"/>
      <c r="M1648" s="27"/>
    </row>
    <row r="1649" spans="1:13">
      <c r="A1649" s="27"/>
      <c r="B1649" s="27"/>
      <c r="C1649" s="27"/>
      <c r="D1649" s="27"/>
      <c r="E1649" s="27"/>
      <c r="F1649" s="27"/>
      <c r="G1649" s="27"/>
      <c r="H1649" s="27"/>
      <c r="I1649" s="27"/>
      <c r="J1649" s="27"/>
      <c r="K1649" s="27"/>
      <c r="L1649" s="27"/>
      <c r="M1649" s="27"/>
    </row>
    <row r="1650" spans="1:13">
      <c r="A1650" s="27"/>
      <c r="B1650" s="27"/>
      <c r="C1650" s="27"/>
      <c r="D1650" s="27"/>
      <c r="E1650" s="27"/>
      <c r="F1650" s="27"/>
      <c r="G1650" s="27"/>
      <c r="H1650" s="27"/>
      <c r="I1650" s="27"/>
      <c r="J1650" s="27"/>
      <c r="K1650" s="27"/>
      <c r="L1650" s="27"/>
      <c r="M1650" s="27"/>
    </row>
    <row r="1651" spans="1:13">
      <c r="A1651" s="27"/>
      <c r="B1651" s="27"/>
      <c r="C1651" s="27"/>
      <c r="D1651" s="27"/>
      <c r="E1651" s="27"/>
      <c r="F1651" s="27"/>
      <c r="G1651" s="27"/>
      <c r="H1651" s="27"/>
      <c r="I1651" s="27"/>
      <c r="J1651" s="27"/>
      <c r="K1651" s="27"/>
      <c r="L1651" s="27"/>
      <c r="M1651" s="27"/>
    </row>
    <row r="1652" spans="1:13">
      <c r="A1652" s="27"/>
      <c r="B1652" s="27"/>
      <c r="C1652" s="27"/>
      <c r="D1652" s="27"/>
      <c r="E1652" s="27"/>
      <c r="F1652" s="27"/>
      <c r="G1652" s="27"/>
      <c r="H1652" s="27"/>
      <c r="I1652" s="27"/>
      <c r="J1652" s="27"/>
      <c r="K1652" s="27"/>
      <c r="L1652" s="27"/>
      <c r="M1652" s="27"/>
    </row>
    <row r="1653" spans="1:13">
      <c r="A1653" s="27"/>
      <c r="B1653" s="27"/>
      <c r="C1653" s="27"/>
      <c r="D1653" s="27"/>
      <c r="E1653" s="27"/>
      <c r="F1653" s="27"/>
      <c r="G1653" s="27"/>
      <c r="H1653" s="27"/>
      <c r="I1653" s="27"/>
      <c r="J1653" s="27"/>
      <c r="K1653" s="27"/>
      <c r="L1653" s="27"/>
      <c r="M1653" s="27"/>
    </row>
    <row r="1654" spans="1:13">
      <c r="A1654" s="27"/>
      <c r="B1654" s="27"/>
      <c r="C1654" s="27"/>
      <c r="D1654" s="27"/>
      <c r="E1654" s="27"/>
      <c r="F1654" s="27"/>
      <c r="G1654" s="27"/>
      <c r="H1654" s="27"/>
      <c r="I1654" s="27"/>
      <c r="J1654" s="27"/>
      <c r="K1654" s="27"/>
      <c r="L1654" s="27"/>
      <c r="M1654" s="27"/>
    </row>
    <row r="1655" spans="1:13">
      <c r="A1655" s="27"/>
      <c r="B1655" s="27"/>
      <c r="C1655" s="27"/>
      <c r="D1655" s="27"/>
      <c r="E1655" s="27"/>
      <c r="F1655" s="27"/>
      <c r="G1655" s="27"/>
      <c r="H1655" s="27"/>
      <c r="I1655" s="27"/>
      <c r="J1655" s="27"/>
      <c r="K1655" s="27"/>
      <c r="L1655" s="27"/>
      <c r="M1655" s="27"/>
    </row>
    <row r="1656" spans="1:13">
      <c r="A1656" s="27"/>
      <c r="B1656" s="27"/>
      <c r="C1656" s="27"/>
      <c r="D1656" s="27"/>
      <c r="E1656" s="27"/>
      <c r="F1656" s="27"/>
      <c r="G1656" s="27"/>
      <c r="H1656" s="27"/>
      <c r="I1656" s="27"/>
      <c r="J1656" s="27"/>
      <c r="K1656" s="27"/>
      <c r="L1656" s="27"/>
      <c r="M1656" s="27"/>
    </row>
    <row r="1657" spans="1:13">
      <c r="A1657" s="27"/>
      <c r="B1657" s="27"/>
      <c r="C1657" s="27"/>
      <c r="D1657" s="27"/>
      <c r="E1657" s="27"/>
      <c r="F1657" s="27"/>
      <c r="G1657" s="27"/>
      <c r="H1657" s="27"/>
      <c r="I1657" s="27"/>
      <c r="J1657" s="27"/>
      <c r="K1657" s="27"/>
      <c r="L1657" s="27"/>
      <c r="M1657" s="27"/>
    </row>
    <row r="1658" spans="1:13">
      <c r="A1658" s="27"/>
      <c r="B1658" s="27"/>
      <c r="C1658" s="27"/>
      <c r="D1658" s="27"/>
      <c r="E1658" s="27"/>
      <c r="F1658" s="27"/>
      <c r="G1658" s="27"/>
      <c r="H1658" s="27"/>
      <c r="I1658" s="27"/>
      <c r="J1658" s="27"/>
      <c r="K1658" s="27"/>
      <c r="L1658" s="27"/>
      <c r="M1658" s="27"/>
    </row>
    <row r="1659" spans="1:13">
      <c r="A1659" s="27"/>
      <c r="B1659" s="27"/>
      <c r="C1659" s="27"/>
      <c r="D1659" s="27"/>
      <c r="E1659" s="27"/>
      <c r="F1659" s="27"/>
      <c r="G1659" s="27"/>
      <c r="H1659" s="27"/>
      <c r="I1659" s="27"/>
      <c r="J1659" s="27"/>
      <c r="K1659" s="27"/>
      <c r="L1659" s="27"/>
      <c r="M1659" s="27"/>
    </row>
    <row r="1660" spans="1:13">
      <c r="A1660" s="27"/>
      <c r="B1660" s="27"/>
      <c r="C1660" s="27"/>
      <c r="D1660" s="27"/>
      <c r="E1660" s="27"/>
      <c r="F1660" s="27"/>
      <c r="G1660" s="27"/>
      <c r="H1660" s="27"/>
      <c r="I1660" s="27"/>
      <c r="J1660" s="27"/>
      <c r="K1660" s="27"/>
      <c r="L1660" s="27"/>
      <c r="M1660" s="27"/>
    </row>
    <row r="1661" spans="1:13">
      <c r="A1661" s="27"/>
      <c r="B1661" s="27"/>
      <c r="C1661" s="27"/>
      <c r="D1661" s="27"/>
      <c r="E1661" s="27"/>
      <c r="F1661" s="27"/>
      <c r="G1661" s="27"/>
      <c r="H1661" s="27"/>
      <c r="I1661" s="27"/>
      <c r="J1661" s="27"/>
      <c r="K1661" s="27"/>
      <c r="L1661" s="27"/>
      <c r="M1661" s="27"/>
    </row>
    <row r="1662" spans="1:13">
      <c r="A1662" s="27"/>
      <c r="B1662" s="27"/>
      <c r="C1662" s="27"/>
      <c r="D1662" s="27"/>
      <c r="E1662" s="27"/>
      <c r="F1662" s="27"/>
      <c r="G1662" s="27"/>
      <c r="H1662" s="27"/>
      <c r="I1662" s="27"/>
      <c r="J1662" s="27"/>
      <c r="K1662" s="27"/>
      <c r="L1662" s="27"/>
      <c r="M1662" s="27"/>
    </row>
    <row r="1663" spans="1:13">
      <c r="A1663" s="27"/>
      <c r="B1663" s="27"/>
      <c r="C1663" s="27"/>
      <c r="D1663" s="27"/>
      <c r="E1663" s="27"/>
      <c r="F1663" s="27"/>
      <c r="G1663" s="27"/>
      <c r="H1663" s="27"/>
      <c r="I1663" s="27"/>
      <c r="J1663" s="27"/>
      <c r="K1663" s="27"/>
      <c r="L1663" s="27"/>
      <c r="M1663" s="27"/>
    </row>
    <row r="1664" spans="1:13">
      <c r="A1664" s="27"/>
      <c r="B1664" s="27"/>
      <c r="C1664" s="27"/>
      <c r="D1664" s="27"/>
      <c r="E1664" s="27"/>
      <c r="F1664" s="27"/>
      <c r="G1664" s="27"/>
      <c r="H1664" s="27"/>
      <c r="I1664" s="27"/>
      <c r="J1664" s="27"/>
      <c r="K1664" s="27"/>
      <c r="L1664" s="27"/>
      <c r="M1664" s="27"/>
    </row>
    <row r="1665" spans="1:13">
      <c r="A1665" s="27"/>
      <c r="B1665" s="27"/>
      <c r="C1665" s="27"/>
      <c r="D1665" s="27"/>
      <c r="E1665" s="27"/>
      <c r="F1665" s="27"/>
      <c r="G1665" s="27"/>
      <c r="H1665" s="27"/>
      <c r="I1665" s="27"/>
      <c r="J1665" s="27"/>
      <c r="K1665" s="27"/>
      <c r="L1665" s="27"/>
      <c r="M1665" s="27"/>
    </row>
    <row r="1666" spans="1:13">
      <c r="A1666" s="27"/>
      <c r="B1666" s="27"/>
      <c r="C1666" s="27"/>
      <c r="D1666" s="27"/>
      <c r="E1666" s="27"/>
      <c r="F1666" s="27"/>
      <c r="G1666" s="27"/>
      <c r="H1666" s="27"/>
      <c r="I1666" s="27"/>
      <c r="J1666" s="27"/>
      <c r="K1666" s="27"/>
      <c r="L1666" s="27"/>
      <c r="M1666" s="27"/>
    </row>
    <row r="1667" spans="1:13">
      <c r="A1667" s="27"/>
      <c r="B1667" s="27"/>
      <c r="C1667" s="27"/>
      <c r="D1667" s="27"/>
      <c r="E1667" s="27"/>
      <c r="F1667" s="27"/>
      <c r="G1667" s="27"/>
      <c r="H1667" s="27"/>
      <c r="I1667" s="27"/>
      <c r="J1667" s="27"/>
      <c r="K1667" s="27"/>
      <c r="L1667" s="27"/>
      <c r="M1667" s="27"/>
    </row>
    <row r="1668" spans="1:13">
      <c r="A1668" s="27"/>
      <c r="B1668" s="27"/>
      <c r="C1668" s="27"/>
      <c r="D1668" s="27"/>
      <c r="E1668" s="27"/>
      <c r="F1668" s="27"/>
      <c r="G1668" s="27"/>
      <c r="H1668" s="27"/>
      <c r="I1668" s="27"/>
      <c r="J1668" s="27"/>
      <c r="K1668" s="27"/>
      <c r="L1668" s="27"/>
      <c r="M1668" s="27"/>
    </row>
    <row r="1669" spans="1:13">
      <c r="A1669" s="27"/>
      <c r="B1669" s="27"/>
      <c r="C1669" s="27"/>
      <c r="D1669" s="27"/>
      <c r="E1669" s="27"/>
      <c r="F1669" s="27"/>
      <c r="G1669" s="27"/>
      <c r="H1669" s="27"/>
      <c r="I1669" s="27"/>
      <c r="J1669" s="27"/>
      <c r="K1669" s="27"/>
      <c r="L1669" s="27"/>
      <c r="M1669" s="27"/>
    </row>
    <row r="1670" spans="1:13">
      <c r="A1670" s="27"/>
      <c r="B1670" s="27"/>
      <c r="C1670" s="27"/>
      <c r="D1670" s="27"/>
      <c r="E1670" s="27"/>
      <c r="F1670" s="27"/>
      <c r="G1670" s="27"/>
      <c r="H1670" s="27"/>
      <c r="I1670" s="27"/>
      <c r="J1670" s="27"/>
      <c r="K1670" s="27"/>
      <c r="L1670" s="27"/>
      <c r="M1670" s="27"/>
    </row>
    <row r="1671" spans="1:13">
      <c r="A1671" s="27"/>
      <c r="B1671" s="27"/>
      <c r="C1671" s="27"/>
      <c r="D1671" s="27"/>
      <c r="E1671" s="27"/>
      <c r="F1671" s="27"/>
      <c r="G1671" s="27"/>
      <c r="H1671" s="27"/>
      <c r="I1671" s="27"/>
      <c r="J1671" s="27"/>
      <c r="K1671" s="27"/>
      <c r="L1671" s="27"/>
      <c r="M1671" s="27"/>
    </row>
    <row r="1672" spans="1:13">
      <c r="A1672" s="27"/>
      <c r="B1672" s="27"/>
      <c r="C1672" s="27"/>
      <c r="D1672" s="27"/>
      <c r="E1672" s="27"/>
      <c r="F1672" s="27"/>
      <c r="G1672" s="27"/>
      <c r="H1672" s="27"/>
      <c r="I1672" s="27"/>
      <c r="J1672" s="27"/>
      <c r="K1672" s="27"/>
      <c r="L1672" s="27"/>
      <c r="M1672" s="27"/>
    </row>
    <row r="1673" spans="1:13">
      <c r="A1673" s="27"/>
      <c r="B1673" s="27"/>
      <c r="C1673" s="27"/>
      <c r="D1673" s="27"/>
      <c r="E1673" s="27"/>
      <c r="F1673" s="27"/>
      <c r="G1673" s="27"/>
      <c r="H1673" s="27"/>
      <c r="I1673" s="27"/>
      <c r="J1673" s="27"/>
      <c r="K1673" s="27"/>
      <c r="L1673" s="27"/>
      <c r="M1673" s="27"/>
    </row>
    <row r="1674" spans="1:13">
      <c r="A1674" s="27"/>
      <c r="B1674" s="27"/>
      <c r="C1674" s="27"/>
      <c r="D1674" s="27"/>
      <c r="E1674" s="27"/>
      <c r="F1674" s="27"/>
      <c r="G1674" s="27"/>
      <c r="H1674" s="27"/>
      <c r="I1674" s="27"/>
      <c r="J1674" s="27"/>
      <c r="K1674" s="27"/>
      <c r="L1674" s="27"/>
      <c r="M1674" s="27"/>
    </row>
    <row r="1675" spans="1:13">
      <c r="A1675" s="27"/>
      <c r="B1675" s="27"/>
      <c r="C1675" s="27"/>
      <c r="D1675" s="27"/>
      <c r="E1675" s="27"/>
      <c r="F1675" s="27"/>
      <c r="G1675" s="27"/>
      <c r="H1675" s="27"/>
      <c r="I1675" s="27"/>
      <c r="J1675" s="27"/>
      <c r="K1675" s="27"/>
      <c r="L1675" s="27"/>
      <c r="M1675" s="27"/>
    </row>
    <row r="1676" spans="1:13">
      <c r="A1676" s="27"/>
      <c r="B1676" s="27"/>
      <c r="C1676" s="27"/>
      <c r="D1676" s="27"/>
      <c r="E1676" s="27"/>
      <c r="F1676" s="27"/>
      <c r="G1676" s="27"/>
      <c r="H1676" s="27"/>
      <c r="I1676" s="27"/>
      <c r="J1676" s="27"/>
      <c r="K1676" s="27"/>
      <c r="L1676" s="27"/>
      <c r="M1676" s="27"/>
    </row>
    <row r="1677" spans="1:13">
      <c r="A1677" s="27"/>
      <c r="B1677" s="27"/>
      <c r="C1677" s="27"/>
      <c r="D1677" s="27"/>
      <c r="E1677" s="27"/>
      <c r="F1677" s="27"/>
      <c r="G1677" s="27"/>
      <c r="H1677" s="27"/>
      <c r="I1677" s="27"/>
      <c r="J1677" s="27"/>
      <c r="K1677" s="27"/>
      <c r="L1677" s="27"/>
      <c r="M1677" s="27"/>
    </row>
    <row r="1678" spans="1:13">
      <c r="A1678" s="27"/>
      <c r="B1678" s="27"/>
      <c r="C1678" s="27"/>
      <c r="D1678" s="27"/>
      <c r="E1678" s="27"/>
      <c r="F1678" s="27"/>
      <c r="G1678" s="27"/>
      <c r="H1678" s="27"/>
      <c r="I1678" s="27"/>
      <c r="J1678" s="27"/>
      <c r="K1678" s="27"/>
      <c r="L1678" s="27"/>
      <c r="M1678" s="27"/>
    </row>
    <row r="1679" spans="1:13">
      <c r="A1679" s="27"/>
      <c r="B1679" s="27"/>
      <c r="C1679" s="27"/>
      <c r="D1679" s="27"/>
      <c r="E1679" s="27"/>
      <c r="F1679" s="27"/>
      <c r="G1679" s="27"/>
      <c r="H1679" s="27"/>
      <c r="I1679" s="27"/>
      <c r="J1679" s="27"/>
      <c r="K1679" s="27"/>
      <c r="L1679" s="27"/>
      <c r="M1679" s="27"/>
    </row>
    <row r="1680" spans="1:13">
      <c r="A1680" s="27"/>
      <c r="B1680" s="27"/>
      <c r="C1680" s="27"/>
      <c r="D1680" s="27"/>
      <c r="E1680" s="27"/>
      <c r="F1680" s="27"/>
      <c r="G1680" s="27"/>
      <c r="H1680" s="27"/>
      <c r="I1680" s="27"/>
      <c r="J1680" s="27"/>
      <c r="K1680" s="27"/>
      <c r="L1680" s="27"/>
      <c r="M1680" s="27"/>
    </row>
    <row r="1681" spans="1:13">
      <c r="A1681" s="27"/>
      <c r="B1681" s="27"/>
      <c r="C1681" s="27"/>
      <c r="D1681" s="27"/>
      <c r="E1681" s="27"/>
      <c r="F1681" s="27"/>
      <c r="G1681" s="27"/>
      <c r="H1681" s="27"/>
      <c r="I1681" s="27"/>
      <c r="J1681" s="27"/>
      <c r="K1681" s="27"/>
      <c r="L1681" s="27"/>
      <c r="M1681" s="27"/>
    </row>
    <row r="1682" spans="1:13">
      <c r="A1682" s="27"/>
      <c r="B1682" s="27"/>
      <c r="C1682" s="27"/>
      <c r="D1682" s="27"/>
      <c r="E1682" s="27"/>
      <c r="F1682" s="27"/>
      <c r="G1682" s="27"/>
      <c r="H1682" s="27"/>
      <c r="I1682" s="27"/>
      <c r="J1682" s="27"/>
      <c r="K1682" s="27"/>
      <c r="L1682" s="27"/>
      <c r="M1682" s="27"/>
    </row>
    <row r="1683" spans="1:13">
      <c r="A1683" s="27"/>
      <c r="B1683" s="27"/>
      <c r="C1683" s="27"/>
      <c r="D1683" s="27"/>
      <c r="E1683" s="27"/>
      <c r="F1683" s="27"/>
      <c r="G1683" s="27"/>
      <c r="H1683" s="27"/>
      <c r="I1683" s="27"/>
      <c r="J1683" s="27"/>
      <c r="K1683" s="27"/>
      <c r="L1683" s="27"/>
      <c r="M1683" s="27"/>
    </row>
    <row r="1684" spans="1:13">
      <c r="A1684" s="27"/>
      <c r="B1684" s="27"/>
      <c r="C1684" s="27"/>
      <c r="D1684" s="27"/>
      <c r="E1684" s="27"/>
      <c r="F1684" s="27"/>
      <c r="G1684" s="27"/>
      <c r="H1684" s="27"/>
      <c r="I1684" s="27"/>
      <c r="J1684" s="27"/>
      <c r="K1684" s="27"/>
      <c r="L1684" s="27"/>
      <c r="M1684" s="27"/>
    </row>
    <row r="1685" spans="1:13">
      <c r="A1685" s="27"/>
      <c r="B1685" s="27"/>
      <c r="C1685" s="27"/>
      <c r="D1685" s="27"/>
      <c r="E1685" s="27"/>
      <c r="F1685" s="27"/>
      <c r="G1685" s="27"/>
      <c r="H1685" s="27"/>
      <c r="I1685" s="27"/>
      <c r="J1685" s="27"/>
      <c r="K1685" s="27"/>
      <c r="L1685" s="27"/>
      <c r="M1685" s="27"/>
    </row>
    <row r="1686" spans="1:13">
      <c r="A1686" s="27"/>
      <c r="B1686" s="27"/>
      <c r="C1686" s="27"/>
      <c r="D1686" s="27"/>
      <c r="E1686" s="27"/>
      <c r="F1686" s="27"/>
      <c r="G1686" s="27"/>
      <c r="H1686" s="27"/>
      <c r="I1686" s="27"/>
      <c r="J1686" s="27"/>
      <c r="K1686" s="27"/>
      <c r="L1686" s="27"/>
      <c r="M1686" s="27"/>
    </row>
    <row r="1687" spans="1:13">
      <c r="A1687" s="27"/>
      <c r="B1687" s="27"/>
      <c r="C1687" s="27"/>
      <c r="D1687" s="27"/>
      <c r="E1687" s="27"/>
      <c r="F1687" s="27"/>
      <c r="G1687" s="27"/>
      <c r="H1687" s="27"/>
      <c r="I1687" s="27"/>
      <c r="J1687" s="27"/>
      <c r="K1687" s="27"/>
      <c r="L1687" s="27"/>
      <c r="M1687" s="27"/>
    </row>
    <row r="1688" spans="1:13">
      <c r="A1688" s="27"/>
      <c r="B1688" s="27"/>
      <c r="C1688" s="27"/>
      <c r="D1688" s="27"/>
      <c r="E1688" s="27"/>
      <c r="F1688" s="27"/>
      <c r="G1688" s="27"/>
      <c r="H1688" s="27"/>
      <c r="I1688" s="27"/>
      <c r="J1688" s="27"/>
      <c r="K1688" s="27"/>
      <c r="L1688" s="27"/>
      <c r="M1688" s="27"/>
    </row>
    <row r="1689" spans="1:13">
      <c r="A1689" s="27"/>
      <c r="B1689" s="27"/>
      <c r="C1689" s="27"/>
      <c r="D1689" s="27"/>
      <c r="E1689" s="27"/>
      <c r="F1689" s="27"/>
      <c r="G1689" s="27"/>
      <c r="H1689" s="27"/>
      <c r="I1689" s="27"/>
      <c r="J1689" s="27"/>
      <c r="K1689" s="27"/>
      <c r="L1689" s="27"/>
      <c r="M1689" s="27"/>
    </row>
    <row r="1690" spans="1:13">
      <c r="A1690" s="27"/>
      <c r="B1690" s="27"/>
      <c r="C1690" s="27"/>
      <c r="D1690" s="27"/>
      <c r="E1690" s="27"/>
      <c r="F1690" s="27"/>
      <c r="G1690" s="27"/>
      <c r="H1690" s="27"/>
      <c r="I1690" s="27"/>
      <c r="J1690" s="27"/>
      <c r="K1690" s="27"/>
      <c r="L1690" s="27"/>
      <c r="M1690" s="27"/>
    </row>
    <row r="1691" spans="1:13">
      <c r="A1691" s="27"/>
      <c r="B1691" s="27"/>
      <c r="C1691" s="27"/>
      <c r="D1691" s="27"/>
      <c r="E1691" s="27"/>
      <c r="F1691" s="27"/>
      <c r="G1691" s="27"/>
      <c r="H1691" s="27"/>
      <c r="I1691" s="27"/>
      <c r="J1691" s="27"/>
      <c r="K1691" s="27"/>
      <c r="L1691" s="27"/>
      <c r="M1691" s="27"/>
    </row>
    <row r="1692" spans="1:13">
      <c r="A1692" s="27"/>
      <c r="B1692" s="27"/>
      <c r="C1692" s="27"/>
      <c r="D1692" s="27"/>
      <c r="E1692" s="27"/>
      <c r="F1692" s="27"/>
      <c r="G1692" s="27"/>
      <c r="H1692" s="27"/>
      <c r="I1692" s="27"/>
      <c r="J1692" s="27"/>
      <c r="K1692" s="27"/>
      <c r="L1692" s="27"/>
      <c r="M1692" s="27"/>
    </row>
    <row r="1693" spans="1:13">
      <c r="A1693" s="27"/>
      <c r="B1693" s="27"/>
      <c r="C1693" s="27"/>
      <c r="D1693" s="27"/>
      <c r="E1693" s="27"/>
      <c r="F1693" s="27"/>
      <c r="G1693" s="27"/>
      <c r="H1693" s="27"/>
      <c r="I1693" s="27"/>
      <c r="J1693" s="27"/>
      <c r="K1693" s="27"/>
      <c r="L1693" s="27"/>
      <c r="M1693" s="27"/>
    </row>
    <row r="1694" spans="1:13">
      <c r="A1694" s="27"/>
      <c r="B1694" s="27"/>
      <c r="C1694" s="27"/>
      <c r="D1694" s="27"/>
      <c r="E1694" s="27"/>
      <c r="F1694" s="27"/>
      <c r="G1694" s="27"/>
      <c r="H1694" s="27"/>
      <c r="I1694" s="27"/>
      <c r="J1694" s="27"/>
      <c r="K1694" s="27"/>
      <c r="L1694" s="27"/>
      <c r="M1694" s="27"/>
    </row>
    <row r="1695" spans="1:13">
      <c r="A1695" s="27"/>
      <c r="B1695" s="27"/>
      <c r="C1695" s="27"/>
      <c r="D1695" s="27"/>
      <c r="E1695" s="27"/>
      <c r="F1695" s="27"/>
      <c r="G1695" s="27"/>
      <c r="H1695" s="27"/>
      <c r="I1695" s="27"/>
      <c r="J1695" s="27"/>
      <c r="K1695" s="27"/>
      <c r="L1695" s="27"/>
      <c r="M1695" s="27"/>
    </row>
    <row r="1696" spans="1:13">
      <c r="A1696" s="27"/>
      <c r="B1696" s="27"/>
      <c r="C1696" s="27"/>
      <c r="D1696" s="27"/>
      <c r="E1696" s="27"/>
      <c r="F1696" s="27"/>
      <c r="G1696" s="27"/>
      <c r="H1696" s="27"/>
      <c r="I1696" s="27"/>
      <c r="J1696" s="27"/>
      <c r="K1696" s="27"/>
      <c r="L1696" s="27"/>
      <c r="M1696" s="27"/>
    </row>
    <row r="1697" spans="1:13">
      <c r="A1697" s="27"/>
      <c r="B1697" s="27"/>
      <c r="C1697" s="27"/>
      <c r="D1697" s="27"/>
      <c r="E1697" s="27"/>
      <c r="F1697" s="27"/>
      <c r="G1697" s="27"/>
      <c r="H1697" s="27"/>
      <c r="I1697" s="27"/>
      <c r="J1697" s="27"/>
      <c r="K1697" s="27"/>
      <c r="L1697" s="27"/>
      <c r="M1697" s="27"/>
    </row>
    <row r="1698" spans="1:13">
      <c r="A1698" s="27"/>
      <c r="B1698" s="27"/>
      <c r="C1698" s="27"/>
      <c r="D1698" s="27"/>
      <c r="E1698" s="27"/>
      <c r="F1698" s="27"/>
      <c r="G1698" s="27"/>
      <c r="H1698" s="27"/>
      <c r="I1698" s="27"/>
      <c r="J1698" s="27"/>
      <c r="K1698" s="27"/>
      <c r="L1698" s="27"/>
      <c r="M1698" s="27"/>
    </row>
    <row r="1699" spans="1:13">
      <c r="A1699" s="27"/>
      <c r="B1699" s="27"/>
      <c r="C1699" s="27"/>
      <c r="D1699" s="27"/>
      <c r="E1699" s="27"/>
      <c r="F1699" s="27"/>
      <c r="G1699" s="27"/>
      <c r="H1699" s="27"/>
      <c r="I1699" s="27"/>
      <c r="J1699" s="27"/>
      <c r="K1699" s="27"/>
      <c r="L1699" s="27"/>
      <c r="M1699" s="27"/>
    </row>
    <row r="1700" spans="1:13">
      <c r="A1700" s="27"/>
      <c r="B1700" s="27"/>
      <c r="C1700" s="27"/>
      <c r="D1700" s="27"/>
      <c r="E1700" s="27"/>
      <c r="F1700" s="27"/>
      <c r="G1700" s="27"/>
      <c r="H1700" s="27"/>
      <c r="I1700" s="27"/>
      <c r="J1700" s="27"/>
      <c r="K1700" s="27"/>
      <c r="L1700" s="27"/>
      <c r="M1700" s="27"/>
    </row>
    <row r="1701" spans="1:13">
      <c r="A1701" s="27"/>
      <c r="B1701" s="27"/>
      <c r="C1701" s="27"/>
      <c r="D1701" s="27"/>
      <c r="E1701" s="27"/>
      <c r="F1701" s="27"/>
      <c r="G1701" s="27"/>
      <c r="H1701" s="27"/>
      <c r="I1701" s="27"/>
      <c r="J1701" s="27"/>
      <c r="K1701" s="27"/>
      <c r="L1701" s="27"/>
      <c r="M1701" s="27"/>
    </row>
    <row r="1702" spans="1:13">
      <c r="A1702" s="27"/>
      <c r="B1702" s="27"/>
      <c r="C1702" s="27"/>
      <c r="D1702" s="27"/>
      <c r="E1702" s="27"/>
      <c r="F1702" s="27"/>
      <c r="G1702" s="27"/>
      <c r="H1702" s="27"/>
      <c r="I1702" s="27"/>
      <c r="J1702" s="27"/>
      <c r="K1702" s="27"/>
      <c r="L1702" s="27"/>
      <c r="M1702" s="27"/>
    </row>
    <row r="1703" spans="1:13">
      <c r="A1703" s="27"/>
      <c r="B1703" s="27"/>
      <c r="C1703" s="27"/>
      <c r="D1703" s="27"/>
      <c r="E1703" s="27"/>
      <c r="F1703" s="27"/>
      <c r="G1703" s="27"/>
      <c r="H1703" s="27"/>
      <c r="I1703" s="27"/>
      <c r="J1703" s="27"/>
      <c r="K1703" s="27"/>
      <c r="L1703" s="27"/>
      <c r="M1703" s="27"/>
    </row>
    <row r="1704" spans="1:13">
      <c r="A1704" s="27"/>
      <c r="B1704" s="27"/>
      <c r="C1704" s="27"/>
      <c r="D1704" s="27"/>
      <c r="E1704" s="27"/>
      <c r="F1704" s="27"/>
      <c r="G1704" s="27"/>
      <c r="H1704" s="27"/>
      <c r="I1704" s="27"/>
      <c r="J1704" s="27"/>
      <c r="K1704" s="27"/>
      <c r="L1704" s="27"/>
      <c r="M1704" s="27"/>
    </row>
    <row r="1705" spans="1:13">
      <c r="A1705" s="27"/>
      <c r="B1705" s="27"/>
      <c r="C1705" s="27"/>
      <c r="D1705" s="27"/>
      <c r="E1705" s="27"/>
      <c r="F1705" s="27"/>
      <c r="G1705" s="27"/>
      <c r="H1705" s="27"/>
      <c r="I1705" s="27"/>
      <c r="J1705" s="27"/>
      <c r="K1705" s="27"/>
      <c r="L1705" s="27"/>
      <c r="M1705" s="27"/>
    </row>
    <row r="1706" spans="1:13">
      <c r="A1706" s="27"/>
      <c r="B1706" s="27"/>
      <c r="C1706" s="27"/>
      <c r="D1706" s="27"/>
      <c r="E1706" s="27"/>
      <c r="F1706" s="27"/>
      <c r="G1706" s="27"/>
      <c r="H1706" s="27"/>
      <c r="I1706" s="27"/>
      <c r="J1706" s="27"/>
      <c r="K1706" s="27"/>
      <c r="L1706" s="27"/>
      <c r="M1706" s="27"/>
    </row>
    <row r="1707" spans="1:13">
      <c r="A1707" s="27"/>
      <c r="B1707" s="27"/>
      <c r="C1707" s="27"/>
      <c r="D1707" s="27"/>
      <c r="E1707" s="27"/>
      <c r="F1707" s="27"/>
      <c r="G1707" s="27"/>
      <c r="H1707" s="27"/>
      <c r="I1707" s="27"/>
      <c r="J1707" s="27"/>
      <c r="K1707" s="27"/>
      <c r="L1707" s="27"/>
      <c r="M1707" s="27"/>
    </row>
    <row r="1708" spans="1:13">
      <c r="A1708" s="27"/>
      <c r="B1708" s="27"/>
      <c r="C1708" s="27"/>
      <c r="D1708" s="27"/>
      <c r="E1708" s="27"/>
      <c r="F1708" s="27"/>
      <c r="G1708" s="27"/>
      <c r="H1708" s="27"/>
      <c r="I1708" s="27"/>
      <c r="J1708" s="27"/>
      <c r="K1708" s="27"/>
      <c r="L1708" s="27"/>
      <c r="M1708" s="27"/>
    </row>
    <row r="1709" spans="1:13">
      <c r="A1709" s="27"/>
      <c r="B1709" s="27"/>
      <c r="C1709" s="27"/>
      <c r="D1709" s="27"/>
      <c r="E1709" s="27"/>
      <c r="F1709" s="27"/>
      <c r="G1709" s="27"/>
      <c r="H1709" s="27"/>
      <c r="I1709" s="27"/>
      <c r="J1709" s="27"/>
      <c r="K1709" s="27"/>
      <c r="L1709" s="27"/>
      <c r="M1709" s="27"/>
    </row>
    <row r="1710" spans="1:13">
      <c r="A1710" s="27"/>
      <c r="B1710" s="27"/>
      <c r="C1710" s="27"/>
      <c r="D1710" s="27"/>
      <c r="E1710" s="27"/>
      <c r="F1710" s="27"/>
      <c r="G1710" s="27"/>
      <c r="H1710" s="27"/>
      <c r="I1710" s="27"/>
      <c r="J1710" s="27"/>
      <c r="K1710" s="27"/>
      <c r="L1710" s="27"/>
      <c r="M1710" s="27"/>
    </row>
    <row r="1711" spans="1:13">
      <c r="A1711" s="27"/>
      <c r="B1711" s="27"/>
      <c r="C1711" s="27"/>
      <c r="D1711" s="27"/>
      <c r="E1711" s="27"/>
      <c r="F1711" s="27"/>
      <c r="G1711" s="27"/>
      <c r="H1711" s="27"/>
      <c r="I1711" s="27"/>
      <c r="J1711" s="27"/>
      <c r="K1711" s="27"/>
      <c r="L1711" s="27"/>
      <c r="M1711" s="27"/>
    </row>
    <row r="1712" spans="1:13">
      <c r="A1712" s="27"/>
      <c r="B1712" s="27"/>
      <c r="C1712" s="27"/>
      <c r="D1712" s="27"/>
      <c r="E1712" s="27"/>
      <c r="F1712" s="27"/>
      <c r="G1712" s="27"/>
      <c r="H1712" s="27"/>
      <c r="I1712" s="27"/>
      <c r="J1712" s="27"/>
      <c r="K1712" s="27"/>
      <c r="L1712" s="27"/>
      <c r="M1712" s="27"/>
    </row>
    <row r="1713" spans="1:13">
      <c r="A1713" s="27"/>
      <c r="B1713" s="27"/>
      <c r="C1713" s="27"/>
      <c r="D1713" s="27"/>
      <c r="E1713" s="27"/>
      <c r="F1713" s="27"/>
      <c r="G1713" s="27"/>
      <c r="H1713" s="27"/>
      <c r="I1713" s="27"/>
      <c r="J1713" s="27"/>
      <c r="K1713" s="27"/>
      <c r="L1713" s="27"/>
      <c r="M1713" s="27"/>
    </row>
    <row r="1714" spans="1:13">
      <c r="A1714" s="27"/>
      <c r="B1714" s="27"/>
      <c r="C1714" s="27"/>
      <c r="D1714" s="27"/>
      <c r="E1714" s="27"/>
      <c r="F1714" s="27"/>
      <c r="G1714" s="27"/>
      <c r="H1714" s="27"/>
      <c r="I1714" s="27"/>
      <c r="J1714" s="27"/>
      <c r="K1714" s="27"/>
      <c r="L1714" s="27"/>
      <c r="M1714" s="27"/>
    </row>
    <row r="1715" spans="1:13">
      <c r="A1715" s="27"/>
      <c r="B1715" s="27"/>
      <c r="C1715" s="27"/>
      <c r="D1715" s="27"/>
      <c r="E1715" s="27"/>
      <c r="F1715" s="27"/>
      <c r="G1715" s="27"/>
      <c r="H1715" s="27"/>
      <c r="I1715" s="27"/>
      <c r="J1715" s="27"/>
      <c r="K1715" s="27"/>
      <c r="L1715" s="27"/>
      <c r="M1715" s="27"/>
    </row>
    <row r="1716" spans="1:13">
      <c r="A1716" s="27"/>
      <c r="B1716" s="27"/>
      <c r="C1716" s="27"/>
      <c r="D1716" s="27"/>
      <c r="E1716" s="27"/>
      <c r="F1716" s="27"/>
      <c r="G1716" s="27"/>
      <c r="H1716" s="27"/>
      <c r="I1716" s="27"/>
      <c r="J1716" s="27"/>
      <c r="K1716" s="27"/>
      <c r="L1716" s="27"/>
      <c r="M1716" s="27"/>
    </row>
    <row r="1717" spans="1:13">
      <c r="A1717" s="27"/>
      <c r="B1717" s="27"/>
      <c r="C1717" s="27"/>
      <c r="D1717" s="27"/>
      <c r="E1717" s="27"/>
      <c r="F1717" s="27"/>
      <c r="G1717" s="27"/>
      <c r="H1717" s="27"/>
      <c r="I1717" s="27"/>
      <c r="J1717" s="27"/>
      <c r="K1717" s="27"/>
      <c r="L1717" s="27"/>
      <c r="M1717" s="27"/>
    </row>
    <row r="1718" spans="1:13">
      <c r="A1718" s="27"/>
      <c r="B1718" s="27"/>
      <c r="C1718" s="27"/>
      <c r="D1718" s="27"/>
      <c r="E1718" s="27"/>
      <c r="F1718" s="27"/>
      <c r="G1718" s="27"/>
      <c r="H1718" s="27"/>
      <c r="I1718" s="27"/>
      <c r="J1718" s="27"/>
      <c r="K1718" s="27"/>
      <c r="L1718" s="27"/>
      <c r="M1718" s="27"/>
    </row>
    <row r="1719" spans="1:13">
      <c r="A1719" s="27"/>
      <c r="B1719" s="27"/>
      <c r="C1719" s="27"/>
      <c r="D1719" s="27"/>
      <c r="E1719" s="27"/>
      <c r="F1719" s="27"/>
      <c r="G1719" s="27"/>
      <c r="H1719" s="27"/>
      <c r="I1719" s="27"/>
      <c r="J1719" s="27"/>
      <c r="K1719" s="27"/>
      <c r="L1719" s="27"/>
      <c r="M1719" s="27"/>
    </row>
    <row r="1720" spans="1:13">
      <c r="A1720" s="27"/>
      <c r="B1720" s="27"/>
      <c r="C1720" s="27"/>
      <c r="D1720" s="27"/>
      <c r="E1720" s="27"/>
      <c r="F1720" s="27"/>
      <c r="G1720" s="27"/>
      <c r="H1720" s="27"/>
      <c r="I1720" s="27"/>
      <c r="J1720" s="27"/>
      <c r="K1720" s="27"/>
      <c r="L1720" s="27"/>
      <c r="M1720" s="27"/>
    </row>
    <row r="1721" spans="1:13">
      <c r="A1721" s="27"/>
      <c r="B1721" s="27"/>
      <c r="C1721" s="27"/>
      <c r="D1721" s="27"/>
      <c r="E1721" s="27"/>
      <c r="F1721" s="27"/>
      <c r="G1721" s="27"/>
      <c r="H1721" s="27"/>
      <c r="I1721" s="27"/>
      <c r="J1721" s="27"/>
      <c r="K1721" s="27"/>
      <c r="L1721" s="27"/>
      <c r="M1721" s="27"/>
    </row>
    <row r="1722" spans="1:13">
      <c r="A1722" s="27"/>
      <c r="B1722" s="27"/>
      <c r="C1722" s="27"/>
      <c r="D1722" s="27"/>
      <c r="E1722" s="27"/>
      <c r="F1722" s="27"/>
      <c r="G1722" s="27"/>
      <c r="H1722" s="27"/>
      <c r="I1722" s="27"/>
      <c r="J1722" s="27"/>
      <c r="K1722" s="27"/>
      <c r="L1722" s="27"/>
      <c r="M1722" s="27"/>
    </row>
    <row r="1723" spans="1:13">
      <c r="A1723" s="27"/>
      <c r="B1723" s="27"/>
      <c r="C1723" s="27"/>
      <c r="D1723" s="27"/>
      <c r="E1723" s="27"/>
      <c r="F1723" s="27"/>
      <c r="G1723" s="27"/>
      <c r="H1723" s="27"/>
      <c r="I1723" s="27"/>
      <c r="J1723" s="27"/>
      <c r="K1723" s="27"/>
      <c r="L1723" s="27"/>
      <c r="M1723" s="27"/>
    </row>
    <row r="1724" spans="1:13">
      <c r="A1724" s="27"/>
      <c r="B1724" s="27"/>
      <c r="C1724" s="27"/>
      <c r="D1724" s="27"/>
      <c r="E1724" s="27"/>
      <c r="F1724" s="27"/>
      <c r="G1724" s="27"/>
      <c r="H1724" s="27"/>
      <c r="I1724" s="27"/>
      <c r="J1724" s="27"/>
      <c r="K1724" s="27"/>
      <c r="L1724" s="27"/>
      <c r="M1724" s="27"/>
    </row>
    <row r="1725" spans="1:13">
      <c r="A1725" s="27"/>
      <c r="B1725" s="27"/>
      <c r="C1725" s="27"/>
      <c r="D1725" s="27"/>
      <c r="E1725" s="27"/>
      <c r="F1725" s="27"/>
      <c r="G1725" s="27"/>
      <c r="H1725" s="27"/>
      <c r="I1725" s="27"/>
      <c r="J1725" s="27"/>
      <c r="K1725" s="27"/>
      <c r="L1725" s="27"/>
      <c r="M1725" s="27"/>
    </row>
    <row r="1726" spans="1:13">
      <c r="A1726" s="27"/>
      <c r="B1726" s="27"/>
      <c r="C1726" s="27"/>
      <c r="D1726" s="27"/>
      <c r="E1726" s="27"/>
      <c r="F1726" s="27"/>
      <c r="G1726" s="27"/>
      <c r="H1726" s="27"/>
      <c r="I1726" s="27"/>
      <c r="J1726" s="27"/>
      <c r="K1726" s="27"/>
      <c r="L1726" s="27"/>
      <c r="M1726" s="27"/>
    </row>
    <row r="1727" spans="1:13">
      <c r="A1727" s="27"/>
      <c r="B1727" s="27"/>
      <c r="C1727" s="27"/>
      <c r="D1727" s="27"/>
      <c r="E1727" s="27"/>
      <c r="F1727" s="27"/>
      <c r="G1727" s="27"/>
      <c r="H1727" s="27"/>
      <c r="I1727" s="27"/>
      <c r="J1727" s="27"/>
      <c r="K1727" s="27"/>
      <c r="L1727" s="27"/>
      <c r="M1727" s="27"/>
    </row>
    <row r="1728" spans="1:13">
      <c r="A1728" s="27"/>
      <c r="B1728" s="27"/>
      <c r="C1728" s="27"/>
      <c r="D1728" s="27"/>
      <c r="E1728" s="27"/>
      <c r="F1728" s="27"/>
      <c r="G1728" s="27"/>
      <c r="H1728" s="27"/>
      <c r="I1728" s="27"/>
      <c r="J1728" s="27"/>
      <c r="K1728" s="27"/>
      <c r="L1728" s="27"/>
      <c r="M1728" s="27"/>
    </row>
    <row r="1729" spans="1:13">
      <c r="A1729" s="27"/>
      <c r="B1729" s="27"/>
      <c r="C1729" s="27"/>
      <c r="D1729" s="27"/>
      <c r="E1729" s="27"/>
      <c r="F1729" s="27"/>
      <c r="G1729" s="27"/>
      <c r="H1729" s="27"/>
      <c r="I1729" s="27"/>
      <c r="J1729" s="27"/>
      <c r="K1729" s="27"/>
      <c r="L1729" s="27"/>
      <c r="M1729" s="27"/>
    </row>
    <row r="1730" spans="1:13">
      <c r="A1730" s="27"/>
      <c r="B1730" s="27"/>
      <c r="C1730" s="27"/>
      <c r="D1730" s="27"/>
      <c r="E1730" s="27"/>
      <c r="F1730" s="27"/>
      <c r="G1730" s="27"/>
      <c r="H1730" s="27"/>
      <c r="I1730" s="27"/>
      <c r="J1730" s="27"/>
      <c r="K1730" s="27"/>
      <c r="L1730" s="27"/>
      <c r="M1730" s="27"/>
    </row>
    <row r="1731" spans="1:13">
      <c r="A1731" s="27"/>
      <c r="B1731" s="27"/>
      <c r="C1731" s="27"/>
      <c r="D1731" s="27"/>
      <c r="E1731" s="27"/>
      <c r="F1731" s="27"/>
      <c r="G1731" s="27"/>
      <c r="H1731" s="27"/>
      <c r="I1731" s="27"/>
      <c r="J1731" s="27"/>
      <c r="K1731" s="27"/>
      <c r="L1731" s="27"/>
      <c r="M1731" s="27"/>
    </row>
    <row r="1732" spans="1:13">
      <c r="A1732" s="27"/>
      <c r="B1732" s="27"/>
      <c r="C1732" s="27"/>
      <c r="D1732" s="27"/>
      <c r="E1732" s="27"/>
      <c r="F1732" s="27"/>
      <c r="G1732" s="27"/>
      <c r="H1732" s="27"/>
      <c r="I1732" s="27"/>
      <c r="J1732" s="27"/>
      <c r="K1732" s="27"/>
      <c r="L1732" s="27"/>
      <c r="M1732" s="27"/>
    </row>
    <row r="1733" spans="1:13">
      <c r="A1733" s="27"/>
      <c r="B1733" s="27"/>
      <c r="C1733" s="27"/>
      <c r="D1733" s="27"/>
      <c r="E1733" s="27"/>
      <c r="F1733" s="27"/>
      <c r="G1733" s="27"/>
      <c r="H1733" s="27"/>
      <c r="I1733" s="27"/>
      <c r="J1733" s="27"/>
      <c r="K1733" s="27"/>
      <c r="L1733" s="27"/>
      <c r="M1733" s="27"/>
    </row>
    <row r="1734" spans="1:13">
      <c r="A1734" s="27"/>
      <c r="B1734" s="27"/>
      <c r="C1734" s="27"/>
      <c r="D1734" s="27"/>
      <c r="E1734" s="27"/>
      <c r="F1734" s="27"/>
      <c r="G1734" s="27"/>
      <c r="H1734" s="27"/>
      <c r="I1734" s="27"/>
      <c r="J1734" s="27"/>
      <c r="K1734" s="27"/>
      <c r="L1734" s="27"/>
      <c r="M1734" s="27"/>
    </row>
    <row r="1735" spans="1:13">
      <c r="A1735" s="27"/>
      <c r="B1735" s="27"/>
      <c r="C1735" s="27"/>
      <c r="D1735" s="27"/>
      <c r="E1735" s="27"/>
      <c r="F1735" s="27"/>
      <c r="G1735" s="27"/>
      <c r="H1735" s="27"/>
      <c r="I1735" s="27"/>
      <c r="J1735" s="27"/>
      <c r="K1735" s="27"/>
      <c r="L1735" s="27"/>
      <c r="M1735" s="27"/>
    </row>
    <row r="1736" spans="1:13">
      <c r="A1736" s="27"/>
      <c r="B1736" s="27"/>
      <c r="C1736" s="27"/>
      <c r="D1736" s="27"/>
      <c r="E1736" s="27"/>
      <c r="F1736" s="27"/>
      <c r="G1736" s="27"/>
      <c r="H1736" s="27"/>
      <c r="I1736" s="27"/>
      <c r="J1736" s="27"/>
      <c r="K1736" s="27"/>
      <c r="L1736" s="27"/>
      <c r="M1736" s="27"/>
    </row>
    <row r="1737" spans="1:13">
      <c r="A1737" s="27"/>
      <c r="B1737" s="27"/>
      <c r="C1737" s="27"/>
      <c r="D1737" s="27"/>
      <c r="E1737" s="27"/>
      <c r="F1737" s="27"/>
      <c r="G1737" s="27"/>
      <c r="H1737" s="27"/>
      <c r="I1737" s="27"/>
      <c r="J1737" s="27"/>
      <c r="K1737" s="27"/>
      <c r="L1737" s="27"/>
      <c r="M1737" s="27"/>
    </row>
    <row r="1738" spans="1:13">
      <c r="A1738" s="27"/>
      <c r="B1738" s="27"/>
      <c r="C1738" s="27"/>
      <c r="D1738" s="27"/>
      <c r="E1738" s="27"/>
      <c r="F1738" s="27"/>
      <c r="G1738" s="27"/>
      <c r="H1738" s="27"/>
      <c r="I1738" s="27"/>
      <c r="J1738" s="27"/>
      <c r="K1738" s="27"/>
      <c r="L1738" s="27"/>
      <c r="M1738" s="27"/>
    </row>
    <row r="1739" spans="1:13">
      <c r="A1739" s="27"/>
      <c r="B1739" s="27"/>
      <c r="C1739" s="27"/>
      <c r="D1739" s="27"/>
      <c r="E1739" s="27"/>
      <c r="F1739" s="27"/>
      <c r="G1739" s="27"/>
      <c r="H1739" s="27"/>
      <c r="I1739" s="27"/>
      <c r="J1739" s="27"/>
      <c r="K1739" s="27"/>
      <c r="L1739" s="27"/>
      <c r="M1739" s="27"/>
    </row>
    <row r="1740" spans="1:13">
      <c r="A1740" s="27"/>
      <c r="B1740" s="27"/>
      <c r="C1740" s="27"/>
      <c r="D1740" s="27"/>
      <c r="E1740" s="27"/>
      <c r="F1740" s="27"/>
      <c r="G1740" s="27"/>
      <c r="H1740" s="27"/>
      <c r="I1740" s="27"/>
      <c r="J1740" s="27"/>
      <c r="K1740" s="27"/>
      <c r="L1740" s="27"/>
      <c r="M1740" s="27"/>
    </row>
    <row r="1741" spans="1:13">
      <c r="A1741" s="27"/>
      <c r="B1741" s="27"/>
      <c r="C1741" s="27"/>
      <c r="D1741" s="27"/>
      <c r="E1741" s="27"/>
      <c r="F1741" s="27"/>
      <c r="G1741" s="27"/>
      <c r="H1741" s="27"/>
      <c r="I1741" s="27"/>
      <c r="J1741" s="27"/>
      <c r="K1741" s="27"/>
      <c r="L1741" s="27"/>
      <c r="M1741" s="27"/>
    </row>
    <row r="1742" spans="1:13">
      <c r="A1742" s="27"/>
      <c r="B1742" s="27"/>
      <c r="C1742" s="27"/>
      <c r="D1742" s="27"/>
      <c r="E1742" s="27"/>
      <c r="F1742" s="27"/>
      <c r="G1742" s="27"/>
      <c r="H1742" s="27"/>
      <c r="I1742" s="27"/>
      <c r="J1742" s="27"/>
      <c r="K1742" s="27"/>
      <c r="L1742" s="27"/>
      <c r="M1742" s="27"/>
    </row>
    <row r="1743" spans="1:13">
      <c r="A1743" s="27"/>
      <c r="B1743" s="27"/>
      <c r="C1743" s="27"/>
      <c r="D1743" s="27"/>
      <c r="E1743" s="27"/>
      <c r="F1743" s="27"/>
      <c r="G1743" s="27"/>
      <c r="H1743" s="27"/>
      <c r="I1743" s="27"/>
      <c r="J1743" s="27"/>
      <c r="K1743" s="27"/>
      <c r="L1743" s="27"/>
      <c r="M1743" s="27"/>
    </row>
    <row r="1744" spans="1:13">
      <c r="A1744" s="27"/>
      <c r="B1744" s="27"/>
      <c r="C1744" s="27"/>
      <c r="D1744" s="27"/>
      <c r="E1744" s="27"/>
      <c r="F1744" s="27"/>
      <c r="G1744" s="27"/>
      <c r="H1744" s="27"/>
      <c r="I1744" s="27"/>
      <c r="J1744" s="27"/>
      <c r="K1744" s="27"/>
      <c r="L1744" s="27"/>
      <c r="M1744" s="27"/>
    </row>
    <row r="1745" spans="1:13">
      <c r="A1745" s="27"/>
      <c r="B1745" s="27"/>
      <c r="C1745" s="27"/>
      <c r="D1745" s="27"/>
      <c r="E1745" s="27"/>
      <c r="F1745" s="27"/>
      <c r="G1745" s="27"/>
      <c r="H1745" s="27"/>
      <c r="I1745" s="27"/>
      <c r="J1745" s="27"/>
      <c r="K1745" s="27"/>
      <c r="L1745" s="27"/>
      <c r="M1745" s="27"/>
    </row>
    <row r="1746" spans="1:13">
      <c r="A1746" s="27"/>
      <c r="B1746" s="27"/>
      <c r="C1746" s="27"/>
      <c r="D1746" s="27"/>
      <c r="E1746" s="27"/>
      <c r="F1746" s="27"/>
      <c r="G1746" s="27"/>
      <c r="H1746" s="27"/>
      <c r="I1746" s="27"/>
      <c r="J1746" s="27"/>
      <c r="K1746" s="27"/>
      <c r="L1746" s="27"/>
      <c r="M1746" s="27"/>
    </row>
    <row r="1747" spans="1:13">
      <c r="A1747" s="27"/>
      <c r="B1747" s="27"/>
      <c r="C1747" s="27"/>
      <c r="D1747" s="27"/>
      <c r="E1747" s="27"/>
      <c r="F1747" s="27"/>
      <c r="G1747" s="27"/>
      <c r="H1747" s="27"/>
      <c r="I1747" s="27"/>
      <c r="J1747" s="27"/>
      <c r="K1747" s="27"/>
      <c r="L1747" s="27"/>
      <c r="M1747" s="27"/>
    </row>
    <row r="1748" spans="1:13">
      <c r="A1748" s="27"/>
      <c r="B1748" s="27"/>
      <c r="C1748" s="27"/>
      <c r="D1748" s="27"/>
      <c r="E1748" s="27"/>
      <c r="F1748" s="27"/>
      <c r="G1748" s="27"/>
      <c r="H1748" s="27"/>
      <c r="I1748" s="27"/>
      <c r="J1748" s="27"/>
      <c r="K1748" s="27"/>
      <c r="L1748" s="27"/>
      <c r="M1748" s="27"/>
    </row>
    <row r="1749" spans="1:13">
      <c r="A1749" s="27"/>
      <c r="B1749" s="27"/>
      <c r="C1749" s="27"/>
      <c r="D1749" s="27"/>
      <c r="E1749" s="27"/>
      <c r="F1749" s="27"/>
      <c r="G1749" s="27"/>
      <c r="H1749" s="27"/>
      <c r="I1749" s="27"/>
      <c r="J1749" s="27"/>
      <c r="K1749" s="27"/>
      <c r="L1749" s="27"/>
      <c r="M1749" s="27"/>
    </row>
    <row r="1750" spans="1:13">
      <c r="A1750" s="27"/>
      <c r="B1750" s="27"/>
      <c r="C1750" s="27"/>
      <c r="D1750" s="27"/>
      <c r="E1750" s="27"/>
      <c r="F1750" s="27"/>
      <c r="G1750" s="27"/>
      <c r="H1750" s="27"/>
      <c r="I1750" s="27"/>
      <c r="J1750" s="27"/>
      <c r="K1750" s="27"/>
      <c r="L1750" s="27"/>
      <c r="M1750" s="27"/>
    </row>
    <row r="1751" spans="1:13">
      <c r="A1751" s="27"/>
      <c r="B1751" s="27"/>
      <c r="C1751" s="27"/>
      <c r="D1751" s="27"/>
      <c r="E1751" s="27"/>
      <c r="F1751" s="27"/>
      <c r="G1751" s="27"/>
      <c r="H1751" s="27"/>
      <c r="I1751" s="27"/>
      <c r="J1751" s="27"/>
      <c r="K1751" s="27"/>
      <c r="L1751" s="27"/>
      <c r="M1751" s="27"/>
    </row>
    <row r="1752" spans="1:13">
      <c r="A1752" s="27"/>
      <c r="B1752" s="27"/>
      <c r="C1752" s="27"/>
      <c r="D1752" s="27"/>
      <c r="E1752" s="27"/>
      <c r="F1752" s="27"/>
      <c r="G1752" s="27"/>
      <c r="H1752" s="27"/>
      <c r="I1752" s="27"/>
      <c r="J1752" s="27"/>
      <c r="K1752" s="27"/>
      <c r="L1752" s="27"/>
      <c r="M1752" s="27"/>
    </row>
    <row r="1753" spans="1:13">
      <c r="A1753" s="27"/>
      <c r="B1753" s="27"/>
      <c r="C1753" s="27"/>
      <c r="D1753" s="27"/>
      <c r="E1753" s="27"/>
      <c r="F1753" s="27"/>
      <c r="G1753" s="27"/>
      <c r="H1753" s="27"/>
      <c r="I1753" s="27"/>
      <c r="J1753" s="27"/>
      <c r="K1753" s="27"/>
      <c r="L1753" s="27"/>
      <c r="M1753" s="27"/>
    </row>
    <row r="1754" spans="1:13">
      <c r="A1754" s="27"/>
      <c r="B1754" s="27"/>
      <c r="C1754" s="27"/>
      <c r="D1754" s="27"/>
      <c r="E1754" s="27"/>
      <c r="F1754" s="27"/>
      <c r="G1754" s="27"/>
      <c r="H1754" s="27"/>
      <c r="I1754" s="27"/>
      <c r="J1754" s="27"/>
      <c r="K1754" s="27"/>
      <c r="L1754" s="27"/>
      <c r="M1754" s="27"/>
    </row>
    <row r="1755" spans="1:13">
      <c r="A1755" s="27"/>
      <c r="B1755" s="27"/>
      <c r="C1755" s="27"/>
      <c r="D1755" s="27"/>
      <c r="E1755" s="27"/>
      <c r="F1755" s="27"/>
      <c r="G1755" s="27"/>
      <c r="H1755" s="27"/>
      <c r="I1755" s="27"/>
      <c r="J1755" s="27"/>
      <c r="K1755" s="27"/>
      <c r="L1755" s="27"/>
      <c r="M1755" s="27"/>
    </row>
    <row r="1756" spans="1:13">
      <c r="A1756" s="27"/>
      <c r="B1756" s="27"/>
      <c r="C1756" s="27"/>
      <c r="D1756" s="27"/>
      <c r="E1756" s="27"/>
      <c r="F1756" s="27"/>
      <c r="G1756" s="27"/>
      <c r="H1756" s="27"/>
      <c r="I1756" s="27"/>
      <c r="J1756" s="27"/>
      <c r="K1756" s="27"/>
      <c r="L1756" s="27"/>
      <c r="M1756" s="27"/>
    </row>
    <row r="1757" spans="1:13">
      <c r="A1757" s="27"/>
      <c r="B1757" s="27"/>
      <c r="C1757" s="27"/>
      <c r="D1757" s="27"/>
      <c r="E1757" s="27"/>
      <c r="F1757" s="27"/>
      <c r="G1757" s="27"/>
      <c r="H1757" s="27"/>
      <c r="I1757" s="27"/>
      <c r="J1757" s="27"/>
      <c r="K1757" s="27"/>
      <c r="L1757" s="27"/>
      <c r="M1757" s="27"/>
    </row>
    <row r="1758" spans="1:13">
      <c r="A1758" s="27"/>
      <c r="B1758" s="27"/>
      <c r="C1758" s="27"/>
      <c r="D1758" s="27"/>
      <c r="E1758" s="27"/>
      <c r="F1758" s="27"/>
      <c r="G1758" s="27"/>
      <c r="H1758" s="27"/>
      <c r="I1758" s="27"/>
      <c r="J1758" s="27"/>
      <c r="K1758" s="27"/>
      <c r="L1758" s="27"/>
      <c r="M1758" s="27"/>
    </row>
    <row r="1759" spans="1:13">
      <c r="A1759" s="27"/>
      <c r="B1759" s="27"/>
      <c r="C1759" s="27"/>
      <c r="D1759" s="27"/>
      <c r="E1759" s="27"/>
      <c r="F1759" s="27"/>
      <c r="G1759" s="27"/>
      <c r="H1759" s="27"/>
      <c r="I1759" s="27"/>
      <c r="J1759" s="27"/>
      <c r="K1759" s="27"/>
      <c r="L1759" s="27"/>
      <c r="M1759" s="27"/>
    </row>
    <row r="1760" spans="1:13">
      <c r="A1760" s="27"/>
      <c r="B1760" s="27"/>
      <c r="C1760" s="27"/>
      <c r="D1760" s="27"/>
      <c r="E1760" s="27"/>
      <c r="F1760" s="27"/>
      <c r="G1760" s="27"/>
      <c r="H1760" s="27"/>
      <c r="I1760" s="27"/>
      <c r="J1760" s="27"/>
      <c r="K1760" s="27"/>
      <c r="L1760" s="27"/>
      <c r="M1760" s="27"/>
    </row>
    <row r="1761" spans="1:13">
      <c r="A1761" s="27"/>
      <c r="B1761" s="27"/>
      <c r="C1761" s="27"/>
      <c r="D1761" s="27"/>
      <c r="E1761" s="27"/>
      <c r="F1761" s="27"/>
      <c r="G1761" s="27"/>
      <c r="H1761" s="27"/>
      <c r="I1761" s="27"/>
      <c r="J1761" s="27"/>
      <c r="K1761" s="27"/>
      <c r="L1761" s="27"/>
      <c r="M1761" s="27"/>
    </row>
    <row r="1762" spans="1:13">
      <c r="A1762" s="27"/>
      <c r="B1762" s="27"/>
      <c r="C1762" s="27"/>
      <c r="D1762" s="27"/>
      <c r="E1762" s="27"/>
      <c r="F1762" s="27"/>
      <c r="G1762" s="27"/>
      <c r="H1762" s="27"/>
      <c r="I1762" s="27"/>
      <c r="J1762" s="27"/>
      <c r="K1762" s="27"/>
      <c r="L1762" s="27"/>
      <c r="M1762" s="27"/>
    </row>
    <row r="1763" spans="1:13">
      <c r="A1763" s="27"/>
      <c r="B1763" s="27"/>
      <c r="C1763" s="27"/>
      <c r="D1763" s="27"/>
      <c r="E1763" s="27"/>
      <c r="F1763" s="27"/>
      <c r="G1763" s="27"/>
      <c r="H1763" s="27"/>
      <c r="I1763" s="27"/>
      <c r="J1763" s="27"/>
      <c r="K1763" s="27"/>
      <c r="L1763" s="27"/>
      <c r="M1763" s="27"/>
    </row>
    <row r="1764" spans="1:13">
      <c r="A1764" s="27"/>
      <c r="B1764" s="27"/>
      <c r="C1764" s="27"/>
      <c r="D1764" s="27"/>
      <c r="E1764" s="27"/>
      <c r="F1764" s="27"/>
      <c r="G1764" s="27"/>
      <c r="H1764" s="27"/>
      <c r="I1764" s="27"/>
      <c r="J1764" s="27"/>
      <c r="K1764" s="27"/>
      <c r="L1764" s="27"/>
      <c r="M1764" s="27"/>
    </row>
    <row r="1765" spans="1:13">
      <c r="A1765" s="27"/>
      <c r="B1765" s="27"/>
      <c r="C1765" s="27"/>
      <c r="D1765" s="27"/>
      <c r="E1765" s="27"/>
      <c r="F1765" s="27"/>
      <c r="G1765" s="27"/>
      <c r="H1765" s="27"/>
      <c r="I1765" s="27"/>
      <c r="J1765" s="27"/>
      <c r="K1765" s="27"/>
      <c r="L1765" s="27"/>
      <c r="M1765" s="27"/>
    </row>
    <row r="1766" spans="1:13">
      <c r="A1766" s="27"/>
      <c r="B1766" s="27"/>
      <c r="C1766" s="27"/>
      <c r="D1766" s="27"/>
      <c r="E1766" s="27"/>
      <c r="F1766" s="27"/>
      <c r="G1766" s="27"/>
      <c r="H1766" s="27"/>
      <c r="I1766" s="27"/>
      <c r="J1766" s="27"/>
      <c r="K1766" s="27"/>
      <c r="L1766" s="27"/>
      <c r="M1766" s="27"/>
    </row>
    <row r="1767" spans="1:13">
      <c r="A1767" s="27"/>
      <c r="B1767" s="27"/>
      <c r="C1767" s="27"/>
      <c r="D1767" s="27"/>
      <c r="E1767" s="27"/>
      <c r="F1767" s="27"/>
      <c r="G1767" s="27"/>
      <c r="H1767" s="27"/>
      <c r="I1767" s="27"/>
      <c r="J1767" s="27"/>
      <c r="K1767" s="27"/>
      <c r="L1767" s="27"/>
      <c r="M1767" s="27"/>
    </row>
    <row r="1768" spans="1:13">
      <c r="A1768" s="27"/>
      <c r="B1768" s="27"/>
      <c r="C1768" s="27"/>
      <c r="D1768" s="27"/>
      <c r="E1768" s="27"/>
      <c r="F1768" s="27"/>
      <c r="G1768" s="27"/>
      <c r="H1768" s="27"/>
      <c r="I1768" s="27"/>
      <c r="J1768" s="27"/>
      <c r="K1768" s="27"/>
      <c r="L1768" s="27"/>
      <c r="M1768" s="27"/>
    </row>
    <row r="1769" spans="1:13">
      <c r="A1769" s="27"/>
      <c r="B1769" s="27"/>
      <c r="C1769" s="27"/>
      <c r="D1769" s="27"/>
      <c r="E1769" s="27"/>
      <c r="F1769" s="27"/>
      <c r="G1769" s="27"/>
      <c r="H1769" s="27"/>
      <c r="I1769" s="27"/>
      <c r="J1769" s="27"/>
      <c r="K1769" s="27"/>
      <c r="L1769" s="27"/>
      <c r="M1769" s="27"/>
    </row>
    <row r="1770" spans="1:13">
      <c r="A1770" s="27"/>
      <c r="B1770" s="27"/>
      <c r="C1770" s="27"/>
      <c r="D1770" s="27"/>
      <c r="E1770" s="27"/>
      <c r="F1770" s="27"/>
      <c r="G1770" s="27"/>
      <c r="H1770" s="27"/>
      <c r="I1770" s="27"/>
      <c r="J1770" s="27"/>
      <c r="K1770" s="27"/>
      <c r="L1770" s="27"/>
      <c r="M1770" s="27"/>
    </row>
    <row r="1771" spans="1:13">
      <c r="A1771" s="27"/>
      <c r="B1771" s="27"/>
      <c r="C1771" s="27"/>
      <c r="D1771" s="27"/>
      <c r="E1771" s="27"/>
      <c r="F1771" s="27"/>
      <c r="G1771" s="27"/>
      <c r="H1771" s="27"/>
      <c r="I1771" s="27"/>
      <c r="J1771" s="27"/>
      <c r="K1771" s="27"/>
      <c r="L1771" s="27"/>
      <c r="M1771" s="27"/>
    </row>
    <row r="1772" spans="1:13">
      <c r="A1772" s="27"/>
      <c r="B1772" s="27"/>
      <c r="C1772" s="27"/>
      <c r="D1772" s="27"/>
      <c r="E1772" s="27"/>
      <c r="F1772" s="27"/>
      <c r="G1772" s="27"/>
      <c r="H1772" s="27"/>
      <c r="I1772" s="27"/>
      <c r="J1772" s="27"/>
      <c r="K1772" s="27"/>
      <c r="L1772" s="27"/>
      <c r="M1772" s="27"/>
    </row>
    <row r="1773" spans="1:13">
      <c r="A1773" s="27"/>
      <c r="B1773" s="27"/>
      <c r="C1773" s="27"/>
      <c r="D1773" s="27"/>
      <c r="E1773" s="27"/>
      <c r="F1773" s="27"/>
      <c r="G1773" s="27"/>
      <c r="H1773" s="27"/>
      <c r="I1773" s="27"/>
      <c r="J1773" s="27"/>
      <c r="K1773" s="27"/>
      <c r="L1773" s="27"/>
      <c r="M1773" s="27"/>
    </row>
    <row r="1774" spans="1:13">
      <c r="A1774" s="27"/>
      <c r="B1774" s="27"/>
      <c r="C1774" s="27"/>
      <c r="D1774" s="27"/>
      <c r="E1774" s="27"/>
      <c r="F1774" s="27"/>
      <c r="G1774" s="27"/>
      <c r="H1774" s="27"/>
      <c r="I1774" s="27"/>
      <c r="J1774" s="27"/>
      <c r="K1774" s="27"/>
      <c r="L1774" s="27"/>
      <c r="M1774" s="27"/>
    </row>
    <row r="1775" spans="1:13">
      <c r="A1775" s="27"/>
      <c r="B1775" s="27"/>
      <c r="C1775" s="27"/>
      <c r="D1775" s="27"/>
      <c r="E1775" s="27"/>
      <c r="F1775" s="27"/>
      <c r="G1775" s="27"/>
      <c r="H1775" s="27"/>
      <c r="I1775" s="27"/>
      <c r="J1775" s="27"/>
      <c r="K1775" s="27"/>
      <c r="L1775" s="27"/>
      <c r="M1775" s="27"/>
    </row>
    <row r="1776" spans="1:13">
      <c r="A1776" s="27"/>
      <c r="B1776" s="27"/>
      <c r="C1776" s="27"/>
      <c r="D1776" s="27"/>
      <c r="E1776" s="27"/>
      <c r="F1776" s="27"/>
      <c r="G1776" s="27"/>
      <c r="H1776" s="27"/>
      <c r="I1776" s="27"/>
      <c r="J1776" s="27"/>
      <c r="K1776" s="27"/>
      <c r="L1776" s="27"/>
      <c r="M1776" s="27"/>
    </row>
    <row r="1777" spans="1:13">
      <c r="A1777" s="27"/>
      <c r="B1777" s="27"/>
      <c r="C1777" s="27"/>
      <c r="D1777" s="27"/>
      <c r="E1777" s="27"/>
      <c r="F1777" s="27"/>
      <c r="G1777" s="27"/>
      <c r="H1777" s="27"/>
      <c r="I1777" s="27"/>
      <c r="J1777" s="27"/>
      <c r="K1777" s="27"/>
      <c r="L1777" s="27"/>
      <c r="M1777" s="27"/>
    </row>
    <row r="1778" spans="1:13">
      <c r="A1778" s="27"/>
      <c r="B1778" s="27"/>
      <c r="C1778" s="27"/>
      <c r="D1778" s="27"/>
      <c r="E1778" s="27"/>
      <c r="F1778" s="27"/>
      <c r="G1778" s="27"/>
      <c r="H1778" s="27"/>
      <c r="I1778" s="27"/>
      <c r="J1778" s="27"/>
      <c r="K1778" s="27"/>
      <c r="L1778" s="27"/>
      <c r="M1778" s="27"/>
    </row>
    <row r="1779" spans="1:13">
      <c r="A1779" s="27"/>
      <c r="B1779" s="27"/>
      <c r="C1779" s="27"/>
      <c r="D1779" s="27"/>
      <c r="E1779" s="27"/>
      <c r="F1779" s="27"/>
      <c r="G1779" s="27"/>
      <c r="H1779" s="27"/>
      <c r="I1779" s="27"/>
      <c r="J1779" s="27"/>
      <c r="K1779" s="27"/>
      <c r="L1779" s="27"/>
      <c r="M1779" s="27"/>
    </row>
    <row r="1780" spans="1:13">
      <c r="A1780" s="27"/>
      <c r="B1780" s="27"/>
      <c r="C1780" s="27"/>
      <c r="D1780" s="27"/>
      <c r="E1780" s="27"/>
      <c r="F1780" s="27"/>
      <c r="G1780" s="27"/>
      <c r="H1780" s="27"/>
      <c r="I1780" s="27"/>
      <c r="J1780" s="27"/>
      <c r="K1780" s="27"/>
      <c r="L1780" s="27"/>
      <c r="M1780" s="27"/>
    </row>
    <row r="1781" spans="1:13">
      <c r="A1781" s="27"/>
      <c r="B1781" s="27"/>
      <c r="C1781" s="27"/>
      <c r="D1781" s="27"/>
      <c r="E1781" s="27"/>
      <c r="F1781" s="27"/>
      <c r="G1781" s="27"/>
      <c r="H1781" s="27"/>
      <c r="I1781" s="27"/>
      <c r="J1781" s="27"/>
      <c r="K1781" s="27"/>
      <c r="L1781" s="27"/>
      <c r="M1781" s="27"/>
    </row>
    <row r="1782" spans="1:13">
      <c r="A1782" s="27"/>
      <c r="B1782" s="27"/>
      <c r="C1782" s="27"/>
      <c r="D1782" s="27"/>
      <c r="E1782" s="27"/>
      <c r="F1782" s="27"/>
      <c r="G1782" s="27"/>
      <c r="H1782" s="27"/>
      <c r="I1782" s="27"/>
      <c r="J1782" s="27"/>
      <c r="K1782" s="27"/>
      <c r="L1782" s="27"/>
      <c r="M1782" s="27"/>
    </row>
    <row r="1783" spans="1:13">
      <c r="A1783" s="27"/>
      <c r="B1783" s="27"/>
      <c r="C1783" s="27"/>
      <c r="D1783" s="27"/>
      <c r="E1783" s="27"/>
      <c r="F1783" s="27"/>
      <c r="G1783" s="27"/>
      <c r="H1783" s="27"/>
      <c r="I1783" s="27"/>
      <c r="J1783" s="27"/>
      <c r="K1783" s="27"/>
      <c r="L1783" s="27"/>
      <c r="M1783" s="27"/>
    </row>
    <row r="1784" spans="1:13">
      <c r="A1784" s="27"/>
      <c r="B1784" s="27"/>
      <c r="C1784" s="27"/>
      <c r="D1784" s="27"/>
      <c r="E1784" s="27"/>
      <c r="F1784" s="27"/>
      <c r="G1784" s="27"/>
      <c r="H1784" s="27"/>
      <c r="I1784" s="27"/>
      <c r="J1784" s="27"/>
      <c r="K1784" s="27"/>
      <c r="L1784" s="27"/>
      <c r="M1784" s="27"/>
    </row>
    <row r="1785" spans="1:13">
      <c r="A1785" s="27"/>
      <c r="B1785" s="27"/>
      <c r="C1785" s="27"/>
      <c r="D1785" s="27"/>
      <c r="E1785" s="27"/>
      <c r="F1785" s="27"/>
      <c r="G1785" s="27"/>
      <c r="H1785" s="27"/>
      <c r="I1785" s="27"/>
      <c r="J1785" s="27"/>
      <c r="K1785" s="27"/>
      <c r="L1785" s="27"/>
      <c r="M1785" s="27"/>
    </row>
    <row r="1786" spans="1:13">
      <c r="A1786" s="27"/>
      <c r="B1786" s="27"/>
      <c r="C1786" s="27"/>
      <c r="D1786" s="27"/>
      <c r="E1786" s="27"/>
      <c r="F1786" s="27"/>
      <c r="G1786" s="27"/>
      <c r="H1786" s="27"/>
      <c r="I1786" s="27"/>
      <c r="J1786" s="27"/>
      <c r="K1786" s="27"/>
      <c r="L1786" s="27"/>
      <c r="M1786" s="27"/>
    </row>
    <row r="1787" spans="1:13">
      <c r="A1787" s="27"/>
      <c r="B1787" s="27"/>
      <c r="C1787" s="27"/>
      <c r="D1787" s="27"/>
      <c r="E1787" s="27"/>
      <c r="F1787" s="27"/>
      <c r="G1787" s="27"/>
      <c r="H1787" s="27"/>
      <c r="I1787" s="27"/>
      <c r="J1787" s="27"/>
      <c r="K1787" s="27"/>
      <c r="L1787" s="27"/>
      <c r="M1787" s="27"/>
    </row>
    <row r="1788" spans="1:13">
      <c r="A1788" s="27"/>
      <c r="B1788" s="27"/>
      <c r="C1788" s="27"/>
      <c r="D1788" s="27"/>
      <c r="E1788" s="27"/>
      <c r="F1788" s="27"/>
      <c r="G1788" s="27"/>
      <c r="H1788" s="27"/>
      <c r="I1788" s="27"/>
      <c r="J1788" s="27"/>
      <c r="K1788" s="27"/>
      <c r="L1788" s="27"/>
      <c r="M1788" s="27"/>
    </row>
    <row r="1789" spans="1:13">
      <c r="A1789" s="27"/>
      <c r="B1789" s="27"/>
      <c r="C1789" s="27"/>
      <c r="D1789" s="27"/>
      <c r="E1789" s="27"/>
      <c r="F1789" s="27"/>
      <c r="G1789" s="27"/>
      <c r="H1789" s="27"/>
      <c r="I1789" s="27"/>
      <c r="J1789" s="27"/>
      <c r="K1789" s="27"/>
      <c r="L1789" s="27"/>
      <c r="M1789" s="27"/>
    </row>
    <row r="1790" spans="1:13">
      <c r="A1790" s="27"/>
      <c r="B1790" s="27"/>
      <c r="C1790" s="27"/>
      <c r="D1790" s="27"/>
      <c r="E1790" s="27"/>
      <c r="F1790" s="27"/>
      <c r="G1790" s="27"/>
      <c r="H1790" s="27"/>
      <c r="I1790" s="27"/>
      <c r="J1790" s="27"/>
      <c r="K1790" s="27"/>
      <c r="L1790" s="27"/>
      <c r="M1790" s="27"/>
    </row>
    <row r="1791" spans="1:13">
      <c r="A1791" s="27"/>
      <c r="B1791" s="27"/>
      <c r="C1791" s="27"/>
      <c r="D1791" s="27"/>
      <c r="E1791" s="27"/>
      <c r="F1791" s="27"/>
      <c r="G1791" s="27"/>
      <c r="H1791" s="27"/>
      <c r="I1791" s="27"/>
      <c r="J1791" s="27"/>
      <c r="K1791" s="27"/>
      <c r="L1791" s="27"/>
      <c r="M1791" s="27"/>
    </row>
    <row r="1792" spans="1:13">
      <c r="A1792" s="27"/>
      <c r="B1792" s="27"/>
      <c r="C1792" s="27"/>
      <c r="D1792" s="27"/>
      <c r="E1792" s="27"/>
      <c r="F1792" s="27"/>
      <c r="G1792" s="27"/>
      <c r="H1792" s="27"/>
      <c r="I1792" s="27"/>
      <c r="J1792" s="27"/>
      <c r="K1792" s="27"/>
      <c r="L1792" s="27"/>
      <c r="M1792" s="27"/>
    </row>
    <row r="1793" spans="1:13">
      <c r="A1793" s="27"/>
      <c r="B1793" s="27"/>
      <c r="C1793" s="27"/>
      <c r="D1793" s="27"/>
      <c r="E1793" s="27"/>
      <c r="F1793" s="27"/>
      <c r="G1793" s="27"/>
      <c r="H1793" s="27"/>
      <c r="I1793" s="27"/>
      <c r="J1793" s="27"/>
      <c r="K1793" s="27"/>
      <c r="L1793" s="27"/>
      <c r="M1793" s="27"/>
    </row>
    <row r="1794" spans="1:13">
      <c r="A1794" s="27"/>
      <c r="B1794" s="27"/>
      <c r="C1794" s="27"/>
      <c r="D1794" s="27"/>
      <c r="E1794" s="27"/>
      <c r="F1794" s="27"/>
      <c r="G1794" s="27"/>
      <c r="H1794" s="27"/>
      <c r="I1794" s="27"/>
      <c r="J1794" s="27"/>
      <c r="K1794" s="27"/>
      <c r="L1794" s="27"/>
      <c r="M1794" s="27"/>
    </row>
    <row r="1795" spans="1:13">
      <c r="A1795" s="27"/>
      <c r="B1795" s="27"/>
      <c r="C1795" s="27"/>
      <c r="D1795" s="27"/>
      <c r="E1795" s="27"/>
      <c r="F1795" s="27"/>
      <c r="G1795" s="27"/>
      <c r="H1795" s="27"/>
      <c r="I1795" s="27"/>
      <c r="J1795" s="27"/>
      <c r="K1795" s="27"/>
      <c r="L1795" s="27"/>
      <c r="M1795" s="27"/>
    </row>
    <row r="1796" spans="1:13">
      <c r="A1796" s="27"/>
      <c r="B1796" s="27"/>
      <c r="C1796" s="27"/>
      <c r="D1796" s="27"/>
      <c r="E1796" s="27"/>
      <c r="F1796" s="27"/>
      <c r="G1796" s="27"/>
      <c r="H1796" s="27"/>
      <c r="I1796" s="27"/>
      <c r="J1796" s="27"/>
      <c r="K1796" s="27"/>
      <c r="L1796" s="27"/>
      <c r="M1796" s="27"/>
    </row>
    <row r="1797" spans="1:13">
      <c r="A1797" s="27"/>
      <c r="B1797" s="27"/>
      <c r="C1797" s="27"/>
      <c r="D1797" s="27"/>
      <c r="E1797" s="27"/>
      <c r="F1797" s="27"/>
      <c r="G1797" s="27"/>
      <c r="H1797" s="27"/>
      <c r="I1797" s="27"/>
      <c r="J1797" s="27"/>
      <c r="K1797" s="27"/>
      <c r="L1797" s="27"/>
      <c r="M1797" s="27"/>
    </row>
    <row r="1798" spans="1:13">
      <c r="A1798" s="27"/>
      <c r="B1798" s="27"/>
      <c r="C1798" s="27"/>
      <c r="D1798" s="27"/>
      <c r="E1798" s="27"/>
      <c r="F1798" s="27"/>
      <c r="G1798" s="27"/>
      <c r="H1798" s="27"/>
      <c r="I1798" s="27"/>
      <c r="J1798" s="27"/>
      <c r="K1798" s="27"/>
      <c r="L1798" s="27"/>
      <c r="M1798" s="27"/>
    </row>
    <row r="1799" spans="1:13">
      <c r="A1799" s="27"/>
      <c r="B1799" s="27"/>
      <c r="C1799" s="27"/>
      <c r="D1799" s="27"/>
      <c r="E1799" s="27"/>
      <c r="F1799" s="27"/>
      <c r="G1799" s="27"/>
      <c r="H1799" s="27"/>
      <c r="I1799" s="27"/>
      <c r="J1799" s="27"/>
      <c r="K1799" s="27"/>
      <c r="L1799" s="27"/>
      <c r="M1799" s="27"/>
    </row>
    <row r="1800" spans="1:13">
      <c r="A1800" s="27"/>
      <c r="B1800" s="27"/>
      <c r="C1800" s="27"/>
      <c r="D1800" s="27"/>
      <c r="E1800" s="27"/>
      <c r="F1800" s="27"/>
      <c r="G1800" s="27"/>
      <c r="H1800" s="27"/>
      <c r="I1800" s="27"/>
      <c r="J1800" s="27"/>
      <c r="K1800" s="27"/>
      <c r="L1800" s="27"/>
      <c r="M1800" s="27"/>
    </row>
    <row r="1801" spans="1:13">
      <c r="A1801" s="27"/>
      <c r="B1801" s="27"/>
      <c r="C1801" s="27"/>
      <c r="D1801" s="27"/>
      <c r="E1801" s="27"/>
      <c r="F1801" s="27"/>
      <c r="G1801" s="27"/>
      <c r="H1801" s="27"/>
      <c r="I1801" s="27"/>
      <c r="J1801" s="27"/>
      <c r="K1801" s="27"/>
      <c r="L1801" s="27"/>
      <c r="M1801" s="27"/>
    </row>
    <row r="1802" spans="1:13">
      <c r="A1802" s="27"/>
      <c r="B1802" s="27"/>
      <c r="C1802" s="27"/>
      <c r="D1802" s="27"/>
      <c r="E1802" s="27"/>
      <c r="F1802" s="27"/>
      <c r="G1802" s="27"/>
      <c r="H1802" s="27"/>
      <c r="I1802" s="27"/>
      <c r="J1802" s="27"/>
      <c r="K1802" s="27"/>
      <c r="L1802" s="27"/>
      <c r="M1802" s="27"/>
    </row>
    <row r="1803" spans="1:13">
      <c r="A1803" s="27"/>
      <c r="B1803" s="27"/>
      <c r="C1803" s="27"/>
      <c r="D1803" s="27"/>
      <c r="E1803" s="27"/>
      <c r="F1803" s="27"/>
      <c r="G1803" s="27"/>
      <c r="H1803" s="27"/>
      <c r="I1803" s="27"/>
      <c r="J1803" s="27"/>
      <c r="K1803" s="27"/>
      <c r="L1803" s="27"/>
      <c r="M1803" s="27"/>
    </row>
    <row r="1804" spans="1:13">
      <c r="A1804" s="27"/>
      <c r="B1804" s="27"/>
      <c r="C1804" s="27"/>
      <c r="D1804" s="27"/>
      <c r="E1804" s="27"/>
      <c r="F1804" s="27"/>
      <c r="G1804" s="27"/>
      <c r="H1804" s="27"/>
      <c r="I1804" s="27"/>
      <c r="J1804" s="27"/>
      <c r="K1804" s="27"/>
      <c r="L1804" s="27"/>
      <c r="M1804" s="27"/>
    </row>
    <row r="1805" spans="1:13">
      <c r="A1805" s="27"/>
      <c r="B1805" s="27"/>
      <c r="C1805" s="27"/>
      <c r="D1805" s="27"/>
      <c r="E1805" s="27"/>
      <c r="F1805" s="27"/>
      <c r="G1805" s="27"/>
      <c r="H1805" s="27"/>
      <c r="I1805" s="27"/>
      <c r="J1805" s="27"/>
      <c r="K1805" s="27"/>
      <c r="L1805" s="27"/>
      <c r="M1805" s="27"/>
    </row>
    <row r="1806" spans="1:13">
      <c r="A1806" s="27"/>
      <c r="B1806" s="27"/>
      <c r="C1806" s="27"/>
      <c r="D1806" s="27"/>
      <c r="E1806" s="27"/>
      <c r="F1806" s="27"/>
      <c r="G1806" s="27"/>
      <c r="H1806" s="27"/>
      <c r="I1806" s="27"/>
      <c r="J1806" s="27"/>
      <c r="K1806" s="27"/>
      <c r="L1806" s="27"/>
      <c r="M1806" s="27"/>
    </row>
    <row r="1807" spans="1:13">
      <c r="A1807" s="27"/>
      <c r="B1807" s="27"/>
      <c r="C1807" s="27"/>
      <c r="D1807" s="27"/>
      <c r="E1807" s="27"/>
      <c r="F1807" s="27"/>
      <c r="G1807" s="27"/>
      <c r="H1807" s="27"/>
      <c r="I1807" s="27"/>
      <c r="J1807" s="27"/>
      <c r="K1807" s="27"/>
      <c r="L1807" s="27"/>
      <c r="M1807" s="27"/>
    </row>
    <row r="1808" spans="1:13">
      <c r="A1808" s="27"/>
      <c r="B1808" s="27"/>
      <c r="C1808" s="27"/>
      <c r="D1808" s="27"/>
      <c r="E1808" s="27"/>
      <c r="F1808" s="27"/>
      <c r="G1808" s="27"/>
      <c r="H1808" s="27"/>
      <c r="I1808" s="27"/>
      <c r="J1808" s="27"/>
      <c r="K1808" s="27"/>
      <c r="L1808" s="27"/>
      <c r="M1808" s="27"/>
    </row>
    <row r="1809" spans="1:13">
      <c r="A1809" s="27"/>
      <c r="B1809" s="27"/>
      <c r="C1809" s="27"/>
      <c r="D1809" s="27"/>
      <c r="E1809" s="27"/>
      <c r="F1809" s="27"/>
      <c r="G1809" s="27"/>
      <c r="H1809" s="27"/>
      <c r="I1809" s="27"/>
      <c r="J1809" s="27"/>
      <c r="K1809" s="27"/>
      <c r="L1809" s="27"/>
      <c r="M1809" s="27"/>
    </row>
    <row r="1810" spans="1:13">
      <c r="A1810" s="27"/>
      <c r="B1810" s="27"/>
      <c r="C1810" s="27"/>
      <c r="D1810" s="27"/>
      <c r="E1810" s="27"/>
      <c r="F1810" s="27"/>
      <c r="G1810" s="27"/>
      <c r="H1810" s="27"/>
      <c r="I1810" s="27"/>
      <c r="J1810" s="27"/>
      <c r="K1810" s="27"/>
      <c r="L1810" s="27"/>
      <c r="M1810" s="27"/>
    </row>
    <row r="1811" spans="1:13">
      <c r="A1811" s="27"/>
      <c r="B1811" s="27"/>
      <c r="C1811" s="27"/>
      <c r="D1811" s="27"/>
      <c r="E1811" s="27"/>
      <c r="F1811" s="27"/>
      <c r="G1811" s="27"/>
      <c r="H1811" s="27"/>
      <c r="I1811" s="27"/>
      <c r="J1811" s="27"/>
      <c r="K1811" s="27"/>
      <c r="L1811" s="27"/>
      <c r="M1811" s="27"/>
    </row>
    <row r="1812" spans="1:13">
      <c r="A1812" s="27"/>
      <c r="B1812" s="27"/>
      <c r="C1812" s="27"/>
      <c r="D1812" s="27"/>
      <c r="E1812" s="27"/>
      <c r="F1812" s="27"/>
      <c r="G1812" s="27"/>
      <c r="H1812" s="27"/>
      <c r="I1812" s="27"/>
      <c r="J1812" s="27"/>
      <c r="K1812" s="27"/>
      <c r="L1812" s="27"/>
      <c r="M1812" s="27"/>
    </row>
    <row r="1813" spans="1:13">
      <c r="A1813" s="27"/>
      <c r="B1813" s="27"/>
      <c r="C1813" s="27"/>
      <c r="D1813" s="27"/>
      <c r="E1813" s="27"/>
      <c r="F1813" s="27"/>
      <c r="G1813" s="27"/>
      <c r="H1813" s="27"/>
      <c r="I1813" s="27"/>
      <c r="J1813" s="27"/>
      <c r="K1813" s="27"/>
      <c r="L1813" s="27"/>
      <c r="M1813" s="27"/>
    </row>
    <row r="1814" spans="1:13">
      <c r="A1814" s="27"/>
      <c r="B1814" s="27"/>
      <c r="C1814" s="27"/>
      <c r="D1814" s="27"/>
      <c r="E1814" s="27"/>
      <c r="F1814" s="27"/>
      <c r="G1814" s="27"/>
      <c r="H1814" s="27"/>
      <c r="I1814" s="27"/>
      <c r="J1814" s="27"/>
      <c r="K1814" s="27"/>
      <c r="L1814" s="27"/>
      <c r="M1814" s="27"/>
    </row>
    <row r="1815" spans="1:13">
      <c r="A1815" s="27"/>
      <c r="B1815" s="27"/>
      <c r="C1815" s="27"/>
      <c r="D1815" s="27"/>
      <c r="E1815" s="27"/>
      <c r="F1815" s="27"/>
      <c r="G1815" s="27"/>
      <c r="H1815" s="27"/>
      <c r="I1815" s="27"/>
      <c r="J1815" s="27"/>
      <c r="K1815" s="27"/>
      <c r="L1815" s="27"/>
      <c r="M1815" s="27"/>
    </row>
    <row r="1816" spans="1:13">
      <c r="A1816" s="27"/>
      <c r="B1816" s="27"/>
      <c r="C1816" s="27"/>
      <c r="D1816" s="27"/>
      <c r="E1816" s="27"/>
      <c r="F1816" s="27"/>
      <c r="G1816" s="27"/>
      <c r="H1816" s="27"/>
      <c r="I1816" s="27"/>
      <c r="J1816" s="27"/>
      <c r="K1816" s="27"/>
      <c r="L1816" s="27"/>
      <c r="M1816" s="27"/>
    </row>
    <row r="1817" spans="1:13">
      <c r="A1817" s="27"/>
      <c r="B1817" s="27"/>
      <c r="C1817" s="27"/>
      <c r="D1817" s="27"/>
      <c r="E1817" s="27"/>
      <c r="F1817" s="27"/>
      <c r="G1817" s="27"/>
      <c r="H1817" s="27"/>
      <c r="I1817" s="27"/>
      <c r="J1817" s="27"/>
      <c r="K1817" s="27"/>
      <c r="L1817" s="27"/>
      <c r="M1817" s="27"/>
    </row>
    <row r="1818" spans="1:13">
      <c r="A1818" s="27"/>
      <c r="B1818" s="27"/>
      <c r="C1818" s="27"/>
      <c r="D1818" s="27"/>
      <c r="E1818" s="27"/>
      <c r="F1818" s="27"/>
      <c r="G1818" s="27"/>
      <c r="H1818" s="27"/>
      <c r="I1818" s="27"/>
      <c r="J1818" s="27"/>
      <c r="K1818" s="27"/>
      <c r="L1818" s="27"/>
      <c r="M1818" s="27"/>
    </row>
    <row r="1819" spans="1:13">
      <c r="A1819" s="27"/>
      <c r="B1819" s="27"/>
      <c r="C1819" s="27"/>
      <c r="D1819" s="27"/>
      <c r="E1819" s="27"/>
      <c r="F1819" s="27"/>
      <c r="G1819" s="27"/>
      <c r="H1819" s="27"/>
      <c r="I1819" s="27"/>
      <c r="J1819" s="27"/>
      <c r="K1819" s="27"/>
      <c r="L1819" s="27"/>
      <c r="M1819" s="27"/>
    </row>
    <row r="1820" spans="1:13">
      <c r="A1820" s="27"/>
      <c r="B1820" s="27"/>
      <c r="C1820" s="27"/>
      <c r="D1820" s="27"/>
      <c r="E1820" s="27"/>
      <c r="F1820" s="27"/>
      <c r="G1820" s="27"/>
      <c r="H1820" s="27"/>
      <c r="I1820" s="27"/>
      <c r="J1820" s="27"/>
      <c r="K1820" s="27"/>
      <c r="L1820" s="27"/>
      <c r="M1820" s="27"/>
    </row>
    <row r="1821" spans="1:13">
      <c r="A1821" s="27"/>
      <c r="B1821" s="27"/>
      <c r="C1821" s="27"/>
      <c r="D1821" s="27"/>
      <c r="E1821" s="27"/>
      <c r="F1821" s="27"/>
      <c r="G1821" s="27"/>
      <c r="H1821" s="27"/>
      <c r="I1821" s="27"/>
      <c r="J1821" s="27"/>
      <c r="K1821" s="27"/>
      <c r="L1821" s="27"/>
      <c r="M1821" s="27"/>
    </row>
    <row r="1822" spans="1:13">
      <c r="A1822" s="27"/>
      <c r="B1822" s="27"/>
      <c r="C1822" s="27"/>
      <c r="D1822" s="27"/>
      <c r="E1822" s="27"/>
      <c r="F1822" s="27"/>
      <c r="G1822" s="27"/>
      <c r="H1822" s="27"/>
      <c r="I1822" s="27"/>
      <c r="J1822" s="27"/>
      <c r="K1822" s="27"/>
      <c r="L1822" s="27"/>
      <c r="M1822" s="27"/>
    </row>
    <row r="1823" spans="1:13">
      <c r="A1823" s="27"/>
      <c r="B1823" s="27"/>
      <c r="C1823" s="27"/>
      <c r="D1823" s="27"/>
      <c r="E1823" s="27"/>
      <c r="F1823" s="27"/>
      <c r="G1823" s="27"/>
      <c r="H1823" s="27"/>
      <c r="I1823" s="27"/>
      <c r="J1823" s="27"/>
      <c r="K1823" s="27"/>
      <c r="L1823" s="27"/>
      <c r="M1823" s="27"/>
    </row>
    <row r="1824" spans="1:13">
      <c r="A1824" s="27"/>
      <c r="B1824" s="27"/>
      <c r="C1824" s="27"/>
      <c r="D1824" s="27"/>
      <c r="E1824" s="27"/>
      <c r="F1824" s="27"/>
      <c r="G1824" s="27"/>
      <c r="H1824" s="27"/>
      <c r="I1824" s="27"/>
      <c r="J1824" s="27"/>
      <c r="K1824" s="27"/>
      <c r="L1824" s="27"/>
      <c r="M1824" s="27"/>
    </row>
    <row r="1825" spans="1:13">
      <c r="A1825" s="27"/>
      <c r="B1825" s="27"/>
      <c r="C1825" s="27"/>
      <c r="D1825" s="27"/>
      <c r="E1825" s="27"/>
      <c r="F1825" s="27"/>
      <c r="G1825" s="27"/>
      <c r="H1825" s="27"/>
      <c r="I1825" s="27"/>
      <c r="J1825" s="27"/>
      <c r="K1825" s="27"/>
      <c r="L1825" s="27"/>
      <c r="M1825" s="27"/>
    </row>
    <row r="1826" spans="1:13">
      <c r="A1826" s="27"/>
      <c r="B1826" s="27"/>
      <c r="C1826" s="27"/>
      <c r="D1826" s="27"/>
      <c r="E1826" s="27"/>
      <c r="F1826" s="27"/>
      <c r="G1826" s="27"/>
      <c r="H1826" s="27"/>
      <c r="I1826" s="27"/>
      <c r="J1826" s="27"/>
      <c r="K1826" s="27"/>
      <c r="L1826" s="27"/>
      <c r="M1826" s="27"/>
    </row>
    <row r="1827" spans="1:13">
      <c r="A1827" s="27"/>
      <c r="B1827" s="27"/>
      <c r="C1827" s="27"/>
      <c r="D1827" s="27"/>
      <c r="E1827" s="27"/>
      <c r="F1827" s="27"/>
      <c r="G1827" s="27"/>
      <c r="H1827" s="27"/>
      <c r="I1827" s="27"/>
      <c r="J1827" s="27"/>
      <c r="K1827" s="27"/>
      <c r="L1827" s="27"/>
      <c r="M1827" s="27"/>
    </row>
    <row r="1828" spans="1:13">
      <c r="A1828" s="27"/>
      <c r="B1828" s="27"/>
      <c r="C1828" s="27"/>
      <c r="D1828" s="27"/>
      <c r="E1828" s="27"/>
      <c r="F1828" s="27"/>
      <c r="G1828" s="27"/>
      <c r="H1828" s="27"/>
      <c r="I1828" s="27"/>
      <c r="J1828" s="27"/>
      <c r="K1828" s="27"/>
      <c r="L1828" s="27"/>
      <c r="M1828" s="27"/>
    </row>
    <row r="1829" spans="1:13">
      <c r="A1829" s="27"/>
      <c r="B1829" s="27"/>
      <c r="C1829" s="27"/>
      <c r="D1829" s="27"/>
      <c r="E1829" s="27"/>
      <c r="F1829" s="27"/>
      <c r="G1829" s="27"/>
      <c r="H1829" s="27"/>
      <c r="I1829" s="27"/>
      <c r="J1829" s="27"/>
      <c r="K1829" s="27"/>
      <c r="L1829" s="27"/>
      <c r="M1829" s="27"/>
    </row>
    <row r="1830" spans="1:13">
      <c r="A1830" s="27"/>
      <c r="B1830" s="27"/>
      <c r="C1830" s="27"/>
      <c r="D1830" s="27"/>
      <c r="E1830" s="27"/>
      <c r="F1830" s="27"/>
      <c r="G1830" s="27"/>
      <c r="H1830" s="27"/>
      <c r="I1830" s="27"/>
      <c r="J1830" s="27"/>
      <c r="K1830" s="27"/>
      <c r="L1830" s="27"/>
      <c r="M1830" s="27"/>
    </row>
    <row r="1831" spans="1:13">
      <c r="A1831" s="27"/>
      <c r="B1831" s="27"/>
      <c r="C1831" s="27"/>
      <c r="D1831" s="27"/>
      <c r="E1831" s="27"/>
      <c r="F1831" s="27"/>
      <c r="G1831" s="27"/>
      <c r="H1831" s="27"/>
      <c r="I1831" s="27"/>
      <c r="J1831" s="27"/>
      <c r="K1831" s="27"/>
      <c r="L1831" s="27"/>
      <c r="M1831" s="27"/>
    </row>
    <row r="1832" spans="1:13">
      <c r="A1832" s="27"/>
      <c r="B1832" s="27"/>
      <c r="C1832" s="27"/>
      <c r="D1832" s="27"/>
      <c r="E1832" s="27"/>
      <c r="F1832" s="27"/>
      <c r="G1832" s="27"/>
      <c r="H1832" s="27"/>
      <c r="I1832" s="27"/>
      <c r="J1832" s="27"/>
      <c r="K1832" s="27"/>
      <c r="L1832" s="27"/>
      <c r="M1832" s="27"/>
    </row>
    <row r="1833" spans="1:13">
      <c r="A1833" s="27"/>
      <c r="B1833" s="27"/>
      <c r="C1833" s="27"/>
      <c r="D1833" s="27"/>
      <c r="E1833" s="27"/>
      <c r="F1833" s="27"/>
      <c r="G1833" s="27"/>
      <c r="H1833" s="27"/>
      <c r="I1833" s="27"/>
      <c r="J1833" s="27"/>
      <c r="K1833" s="27"/>
      <c r="L1833" s="27"/>
      <c r="M1833" s="27"/>
    </row>
    <row r="1834" spans="1:13">
      <c r="A1834" s="27"/>
      <c r="B1834" s="27"/>
      <c r="C1834" s="27"/>
      <c r="D1834" s="27"/>
      <c r="E1834" s="27"/>
      <c r="F1834" s="27"/>
      <c r="G1834" s="27"/>
      <c r="H1834" s="27"/>
      <c r="I1834" s="27"/>
      <c r="J1834" s="27"/>
      <c r="K1834" s="27"/>
      <c r="L1834" s="27"/>
      <c r="M1834" s="27"/>
    </row>
    <row r="1835" spans="1:13">
      <c r="A1835" s="27"/>
      <c r="B1835" s="27"/>
      <c r="C1835" s="27"/>
      <c r="D1835" s="27"/>
      <c r="E1835" s="27"/>
      <c r="F1835" s="27"/>
      <c r="G1835" s="27"/>
      <c r="H1835" s="27"/>
      <c r="I1835" s="27"/>
      <c r="J1835" s="27"/>
      <c r="K1835" s="27"/>
      <c r="L1835" s="27"/>
      <c r="M1835" s="27"/>
    </row>
    <row r="1836" spans="1:13">
      <c r="A1836" s="27"/>
      <c r="B1836" s="27"/>
      <c r="C1836" s="27"/>
      <c r="D1836" s="27"/>
      <c r="E1836" s="27"/>
      <c r="F1836" s="27"/>
      <c r="G1836" s="27"/>
      <c r="H1836" s="27"/>
      <c r="I1836" s="27"/>
      <c r="J1836" s="27"/>
      <c r="K1836" s="27"/>
      <c r="L1836" s="27"/>
      <c r="M1836" s="27"/>
    </row>
    <row r="1837" spans="1:13">
      <c r="A1837" s="27"/>
      <c r="B1837" s="27"/>
      <c r="C1837" s="27"/>
      <c r="D1837" s="27"/>
      <c r="E1837" s="27"/>
      <c r="F1837" s="27"/>
      <c r="G1837" s="27"/>
      <c r="H1837" s="27"/>
      <c r="I1837" s="27"/>
      <c r="J1837" s="27"/>
      <c r="K1837" s="27"/>
      <c r="L1837" s="27"/>
      <c r="M1837" s="27"/>
    </row>
    <row r="1838" spans="1:13">
      <c r="A1838" s="27"/>
      <c r="B1838" s="27"/>
      <c r="C1838" s="27"/>
      <c r="D1838" s="27"/>
      <c r="E1838" s="27"/>
      <c r="F1838" s="27"/>
      <c r="G1838" s="27"/>
      <c r="H1838" s="27"/>
      <c r="I1838" s="27"/>
      <c r="J1838" s="27"/>
      <c r="K1838" s="27"/>
      <c r="L1838" s="27"/>
      <c r="M1838" s="27"/>
    </row>
    <row r="1839" spans="1:13">
      <c r="A1839" s="27"/>
      <c r="B1839" s="27"/>
      <c r="C1839" s="27"/>
      <c r="D1839" s="27"/>
      <c r="E1839" s="27"/>
      <c r="F1839" s="27"/>
      <c r="G1839" s="27"/>
      <c r="H1839" s="27"/>
      <c r="I1839" s="27"/>
      <c r="J1839" s="27"/>
      <c r="K1839" s="27"/>
      <c r="L1839" s="27"/>
      <c r="M1839" s="27"/>
    </row>
    <row r="1840" spans="1:13">
      <c r="A1840" s="27"/>
      <c r="B1840" s="27"/>
      <c r="C1840" s="27"/>
      <c r="D1840" s="27"/>
      <c r="E1840" s="27"/>
      <c r="F1840" s="27"/>
      <c r="G1840" s="27"/>
      <c r="H1840" s="27"/>
      <c r="I1840" s="27"/>
      <c r="J1840" s="27"/>
      <c r="K1840" s="27"/>
      <c r="L1840" s="27"/>
      <c r="M1840" s="27"/>
    </row>
    <row r="1841" spans="1:13">
      <c r="A1841" s="27"/>
      <c r="B1841" s="27"/>
      <c r="C1841" s="27"/>
      <c r="D1841" s="27"/>
      <c r="E1841" s="27"/>
      <c r="F1841" s="27"/>
      <c r="G1841" s="27"/>
      <c r="H1841" s="27"/>
      <c r="I1841" s="27"/>
      <c r="J1841" s="27"/>
      <c r="K1841" s="27"/>
      <c r="L1841" s="27"/>
      <c r="M1841" s="27"/>
    </row>
    <row r="1842" spans="1:13">
      <c r="A1842" s="27"/>
      <c r="B1842" s="27"/>
      <c r="C1842" s="27"/>
      <c r="D1842" s="27"/>
      <c r="E1842" s="27"/>
      <c r="F1842" s="27"/>
      <c r="G1842" s="27"/>
      <c r="H1842" s="27"/>
      <c r="I1842" s="27"/>
      <c r="J1842" s="27"/>
      <c r="K1842" s="27"/>
      <c r="L1842" s="27"/>
      <c r="M1842" s="27"/>
    </row>
    <row r="1843" spans="1:13">
      <c r="A1843" s="27"/>
      <c r="B1843" s="27"/>
      <c r="C1843" s="27"/>
      <c r="D1843" s="27"/>
      <c r="E1843" s="27"/>
      <c r="F1843" s="27"/>
      <c r="G1843" s="27"/>
      <c r="H1843" s="27"/>
      <c r="I1843" s="27"/>
      <c r="J1843" s="27"/>
      <c r="K1843" s="27"/>
      <c r="L1843" s="27"/>
      <c r="M1843" s="27"/>
    </row>
    <row r="1844" spans="1:13">
      <c r="A1844" s="27"/>
      <c r="B1844" s="27"/>
      <c r="C1844" s="27"/>
      <c r="D1844" s="27"/>
      <c r="E1844" s="27"/>
      <c r="F1844" s="27"/>
      <c r="G1844" s="27"/>
      <c r="H1844" s="27"/>
      <c r="I1844" s="27"/>
      <c r="J1844" s="27"/>
      <c r="K1844" s="27"/>
      <c r="L1844" s="27"/>
      <c r="M1844" s="27"/>
    </row>
    <row r="1845" spans="1:13">
      <c r="A1845" s="27"/>
      <c r="B1845" s="27"/>
      <c r="C1845" s="27"/>
      <c r="D1845" s="27"/>
      <c r="E1845" s="27"/>
      <c r="F1845" s="27"/>
      <c r="G1845" s="27"/>
      <c r="H1845" s="27"/>
      <c r="I1845" s="27"/>
      <c r="J1845" s="27"/>
      <c r="K1845" s="27"/>
      <c r="L1845" s="27"/>
      <c r="M1845" s="27"/>
    </row>
    <row r="1846" spans="1:13">
      <c r="A1846" s="27"/>
      <c r="B1846" s="27"/>
      <c r="C1846" s="27"/>
      <c r="D1846" s="27"/>
      <c r="E1846" s="27"/>
      <c r="F1846" s="27"/>
      <c r="G1846" s="27"/>
      <c r="H1846" s="27"/>
      <c r="I1846" s="27"/>
      <c r="J1846" s="27"/>
      <c r="K1846" s="27"/>
      <c r="L1846" s="27"/>
      <c r="M1846" s="27"/>
    </row>
    <row r="1847" spans="1:13">
      <c r="A1847" s="27"/>
      <c r="B1847" s="27"/>
      <c r="C1847" s="27"/>
      <c r="D1847" s="27"/>
      <c r="E1847" s="27"/>
      <c r="F1847" s="27"/>
      <c r="G1847" s="27"/>
      <c r="H1847" s="27"/>
      <c r="I1847" s="27"/>
      <c r="J1847" s="27"/>
      <c r="K1847" s="27"/>
      <c r="L1847" s="27"/>
      <c r="M1847" s="27"/>
    </row>
    <row r="1848" spans="1:13">
      <c r="A1848" s="27"/>
      <c r="B1848" s="27"/>
      <c r="C1848" s="27"/>
      <c r="D1848" s="27"/>
      <c r="E1848" s="27"/>
      <c r="F1848" s="27"/>
      <c r="G1848" s="27"/>
      <c r="H1848" s="27"/>
      <c r="I1848" s="27"/>
      <c r="J1848" s="27"/>
      <c r="K1848" s="27"/>
      <c r="L1848" s="27"/>
      <c r="M1848" s="27"/>
    </row>
    <row r="1849" spans="1:13">
      <c r="A1849" s="27"/>
      <c r="B1849" s="27"/>
      <c r="C1849" s="27"/>
      <c r="D1849" s="27"/>
      <c r="E1849" s="27"/>
      <c r="F1849" s="27"/>
      <c r="G1849" s="27"/>
      <c r="H1849" s="27"/>
      <c r="I1849" s="27"/>
      <c r="J1849" s="27"/>
      <c r="K1849" s="27"/>
      <c r="L1849" s="27"/>
      <c r="M1849" s="27"/>
    </row>
    <row r="1850" spans="1:13">
      <c r="A1850" s="27"/>
      <c r="B1850" s="27"/>
      <c r="C1850" s="27"/>
      <c r="D1850" s="27"/>
      <c r="E1850" s="27"/>
      <c r="F1850" s="27"/>
      <c r="G1850" s="27"/>
      <c r="H1850" s="27"/>
      <c r="I1850" s="27"/>
      <c r="J1850" s="27"/>
      <c r="K1850" s="27"/>
      <c r="L1850" s="27"/>
      <c r="M1850" s="27"/>
    </row>
    <row r="1851" spans="1:13">
      <c r="A1851" s="27"/>
      <c r="B1851" s="27"/>
      <c r="C1851" s="27"/>
      <c r="D1851" s="27"/>
      <c r="E1851" s="27"/>
      <c r="F1851" s="27"/>
      <c r="G1851" s="27"/>
      <c r="H1851" s="27"/>
      <c r="I1851" s="27"/>
      <c r="J1851" s="27"/>
      <c r="K1851" s="27"/>
      <c r="L1851" s="27"/>
      <c r="M1851" s="27"/>
    </row>
    <row r="1852" spans="1:13">
      <c r="A1852" s="27"/>
      <c r="B1852" s="27"/>
      <c r="C1852" s="27"/>
      <c r="D1852" s="27"/>
      <c r="E1852" s="27"/>
      <c r="F1852" s="27"/>
      <c r="G1852" s="27"/>
      <c r="H1852" s="27"/>
      <c r="I1852" s="27"/>
      <c r="J1852" s="27"/>
      <c r="K1852" s="27"/>
      <c r="L1852" s="27"/>
      <c r="M1852" s="27"/>
    </row>
    <row r="1853" spans="1:13">
      <c r="A1853" s="27"/>
      <c r="B1853" s="27"/>
      <c r="C1853" s="27"/>
      <c r="D1853" s="27"/>
      <c r="E1853" s="27"/>
      <c r="F1853" s="27"/>
      <c r="G1853" s="27"/>
      <c r="H1853" s="27"/>
      <c r="I1853" s="27"/>
      <c r="J1853" s="27"/>
      <c r="K1853" s="27"/>
      <c r="L1853" s="27"/>
      <c r="M1853" s="27"/>
    </row>
    <row r="1854" spans="1:13">
      <c r="A1854" s="27"/>
      <c r="B1854" s="27"/>
      <c r="C1854" s="27"/>
      <c r="D1854" s="27"/>
      <c r="E1854" s="27"/>
      <c r="F1854" s="27"/>
      <c r="G1854" s="27"/>
      <c r="H1854" s="27"/>
      <c r="I1854" s="27"/>
      <c r="J1854" s="27"/>
      <c r="K1854" s="27"/>
      <c r="L1854" s="27"/>
      <c r="M1854" s="27"/>
    </row>
    <row r="1855" spans="1:13">
      <c r="A1855" s="27"/>
      <c r="B1855" s="27"/>
      <c r="C1855" s="27"/>
      <c r="D1855" s="27"/>
      <c r="E1855" s="27"/>
      <c r="F1855" s="27"/>
      <c r="G1855" s="27"/>
      <c r="H1855" s="27"/>
      <c r="I1855" s="27"/>
      <c r="J1855" s="27"/>
      <c r="K1855" s="27"/>
      <c r="L1855" s="27"/>
      <c r="M1855" s="27"/>
    </row>
    <row r="1856" spans="1:13">
      <c r="A1856" s="27"/>
      <c r="B1856" s="27"/>
      <c r="C1856" s="27"/>
      <c r="D1856" s="27"/>
      <c r="E1856" s="27"/>
      <c r="F1856" s="27"/>
      <c r="G1856" s="27"/>
      <c r="H1856" s="27"/>
      <c r="I1856" s="27"/>
      <c r="J1856" s="27"/>
      <c r="K1856" s="27"/>
      <c r="L1856" s="27"/>
      <c r="M1856" s="27"/>
    </row>
    <row r="1857" spans="1:13">
      <c r="A1857" s="27"/>
      <c r="B1857" s="27"/>
      <c r="C1857" s="27"/>
      <c r="D1857" s="27"/>
      <c r="E1857" s="27"/>
      <c r="F1857" s="27"/>
      <c r="G1857" s="27"/>
      <c r="H1857" s="27"/>
      <c r="I1857" s="27"/>
      <c r="J1857" s="27"/>
      <c r="K1857" s="27"/>
      <c r="L1857" s="27"/>
      <c r="M1857" s="27"/>
    </row>
    <row r="1858" spans="1:13">
      <c r="A1858" s="27"/>
      <c r="B1858" s="27"/>
      <c r="C1858" s="27"/>
      <c r="D1858" s="27"/>
      <c r="E1858" s="27"/>
      <c r="F1858" s="27"/>
      <c r="G1858" s="27"/>
      <c r="H1858" s="27"/>
      <c r="I1858" s="27"/>
      <c r="J1858" s="27"/>
      <c r="K1858" s="27"/>
      <c r="L1858" s="27"/>
      <c r="M1858" s="27"/>
    </row>
    <row r="1859" spans="1:13">
      <c r="A1859" s="27"/>
      <c r="B1859" s="27"/>
      <c r="C1859" s="27"/>
      <c r="D1859" s="27"/>
      <c r="E1859" s="27"/>
      <c r="F1859" s="27"/>
      <c r="G1859" s="27"/>
      <c r="H1859" s="27"/>
      <c r="I1859" s="27"/>
      <c r="J1859" s="27"/>
      <c r="K1859" s="27"/>
      <c r="L1859" s="27"/>
      <c r="M1859" s="27"/>
    </row>
    <row r="1860" spans="1:13">
      <c r="A1860" s="27"/>
      <c r="B1860" s="27"/>
      <c r="C1860" s="27"/>
      <c r="D1860" s="27"/>
      <c r="E1860" s="27"/>
      <c r="F1860" s="27"/>
      <c r="G1860" s="27"/>
      <c r="H1860" s="27"/>
      <c r="I1860" s="27"/>
      <c r="J1860" s="27"/>
      <c r="K1860" s="27"/>
      <c r="L1860" s="27"/>
      <c r="M1860" s="27"/>
    </row>
    <row r="1861" spans="1:13">
      <c r="A1861" s="27"/>
      <c r="B1861" s="27"/>
      <c r="C1861" s="27"/>
      <c r="D1861" s="27"/>
      <c r="E1861" s="27"/>
      <c r="F1861" s="27"/>
      <c r="G1861" s="27"/>
      <c r="H1861" s="27"/>
      <c r="I1861" s="27"/>
      <c r="J1861" s="27"/>
      <c r="K1861" s="27"/>
      <c r="L1861" s="27"/>
      <c r="M1861" s="27"/>
    </row>
    <row r="1862" spans="1:13">
      <c r="A1862" s="27"/>
      <c r="B1862" s="27"/>
      <c r="C1862" s="27"/>
      <c r="D1862" s="27"/>
      <c r="E1862" s="27"/>
      <c r="F1862" s="27"/>
      <c r="G1862" s="27"/>
      <c r="H1862" s="27"/>
      <c r="I1862" s="27"/>
      <c r="J1862" s="27"/>
      <c r="K1862" s="27"/>
      <c r="L1862" s="27"/>
      <c r="M1862" s="27"/>
    </row>
    <row r="1863" spans="1:13">
      <c r="A1863" s="27"/>
      <c r="B1863" s="27"/>
      <c r="C1863" s="27"/>
      <c r="D1863" s="27"/>
      <c r="E1863" s="27"/>
      <c r="F1863" s="27"/>
      <c r="G1863" s="27"/>
      <c r="H1863" s="27"/>
      <c r="I1863" s="27"/>
      <c r="J1863" s="27"/>
      <c r="K1863" s="27"/>
      <c r="L1863" s="27"/>
      <c r="M1863" s="27"/>
    </row>
    <row r="1864" spans="1:13">
      <c r="A1864" s="27"/>
      <c r="B1864" s="27"/>
      <c r="C1864" s="27"/>
      <c r="D1864" s="27"/>
      <c r="E1864" s="27"/>
      <c r="F1864" s="27"/>
      <c r="G1864" s="27"/>
      <c r="H1864" s="27"/>
      <c r="I1864" s="27"/>
      <c r="J1864" s="27"/>
      <c r="K1864" s="27"/>
      <c r="L1864" s="27"/>
      <c r="M1864" s="27"/>
    </row>
    <row r="1865" spans="1:13">
      <c r="A1865" s="27"/>
      <c r="B1865" s="27"/>
      <c r="C1865" s="27"/>
      <c r="D1865" s="27"/>
      <c r="E1865" s="27"/>
      <c r="F1865" s="27"/>
      <c r="G1865" s="27"/>
      <c r="H1865" s="27"/>
      <c r="I1865" s="27"/>
      <c r="J1865" s="27"/>
      <c r="K1865" s="27"/>
      <c r="L1865" s="27"/>
      <c r="M1865" s="27"/>
    </row>
    <row r="1866" spans="1:13">
      <c r="A1866" s="27"/>
      <c r="B1866" s="27"/>
      <c r="C1866" s="27"/>
      <c r="D1866" s="27"/>
      <c r="E1866" s="27"/>
      <c r="F1866" s="27"/>
      <c r="G1866" s="27"/>
      <c r="H1866" s="27"/>
      <c r="I1866" s="27"/>
      <c r="J1866" s="27"/>
      <c r="K1866" s="27"/>
      <c r="L1866" s="27"/>
      <c r="M1866" s="27"/>
    </row>
    <row r="1867" spans="1:13">
      <c r="A1867" s="27"/>
      <c r="B1867" s="27"/>
      <c r="C1867" s="27"/>
      <c r="D1867" s="27"/>
      <c r="E1867" s="27"/>
      <c r="F1867" s="27"/>
      <c r="G1867" s="27"/>
      <c r="H1867" s="27"/>
      <c r="I1867" s="27"/>
      <c r="J1867" s="27"/>
      <c r="K1867" s="27"/>
      <c r="L1867" s="27"/>
      <c r="M1867" s="27"/>
    </row>
    <row r="1868" spans="1:13">
      <c r="A1868" s="27"/>
      <c r="B1868" s="27"/>
      <c r="C1868" s="27"/>
      <c r="D1868" s="27"/>
      <c r="E1868" s="27"/>
      <c r="F1868" s="27"/>
      <c r="G1868" s="27"/>
      <c r="H1868" s="27"/>
      <c r="I1868" s="27"/>
      <c r="J1868" s="27"/>
      <c r="K1868" s="27"/>
      <c r="L1868" s="27"/>
      <c r="M1868" s="27"/>
    </row>
    <row r="1869" spans="1:13">
      <c r="A1869" s="27"/>
      <c r="B1869" s="27"/>
      <c r="C1869" s="27"/>
      <c r="D1869" s="27"/>
      <c r="E1869" s="27"/>
      <c r="F1869" s="27"/>
      <c r="G1869" s="27"/>
      <c r="H1869" s="27"/>
      <c r="I1869" s="27"/>
      <c r="J1869" s="27"/>
      <c r="K1869" s="27"/>
      <c r="L1869" s="27"/>
      <c r="M1869" s="27"/>
    </row>
    <row r="1870" spans="1:13">
      <c r="A1870" s="27"/>
      <c r="B1870" s="27"/>
      <c r="C1870" s="27"/>
      <c r="D1870" s="27"/>
      <c r="E1870" s="27"/>
      <c r="F1870" s="27"/>
      <c r="G1870" s="27"/>
      <c r="H1870" s="27"/>
      <c r="I1870" s="27"/>
      <c r="J1870" s="27"/>
      <c r="K1870" s="27"/>
      <c r="L1870" s="27"/>
      <c r="M1870" s="27"/>
    </row>
    <row r="1871" spans="1:13">
      <c r="A1871" s="27"/>
      <c r="B1871" s="27"/>
      <c r="C1871" s="27"/>
      <c r="D1871" s="27"/>
      <c r="E1871" s="27"/>
      <c r="F1871" s="27"/>
      <c r="G1871" s="27"/>
      <c r="H1871" s="27"/>
      <c r="I1871" s="27"/>
      <c r="J1871" s="27"/>
      <c r="K1871" s="27"/>
      <c r="L1871" s="27"/>
      <c r="M1871" s="27"/>
    </row>
    <row r="1872" spans="1:13">
      <c r="A1872" s="27"/>
      <c r="B1872" s="27"/>
      <c r="C1872" s="27"/>
      <c r="D1872" s="27"/>
      <c r="E1872" s="27"/>
      <c r="F1872" s="27"/>
      <c r="G1872" s="27"/>
      <c r="H1872" s="27"/>
      <c r="I1872" s="27"/>
      <c r="J1872" s="27"/>
      <c r="K1872" s="27"/>
      <c r="L1872" s="27"/>
      <c r="M1872" s="27"/>
    </row>
    <row r="1873" spans="1:13">
      <c r="A1873" s="27"/>
      <c r="B1873" s="27"/>
      <c r="C1873" s="27"/>
      <c r="D1873" s="27"/>
      <c r="E1873" s="27"/>
      <c r="F1873" s="27"/>
      <c r="G1873" s="27"/>
      <c r="H1873" s="27"/>
      <c r="I1873" s="27"/>
      <c r="J1873" s="27"/>
      <c r="K1873" s="27"/>
      <c r="L1873" s="27"/>
      <c r="M1873" s="27"/>
    </row>
    <row r="1874" spans="1:13">
      <c r="A1874" s="27"/>
      <c r="B1874" s="27"/>
      <c r="C1874" s="27"/>
      <c r="D1874" s="27"/>
      <c r="E1874" s="27"/>
      <c r="F1874" s="27"/>
      <c r="G1874" s="27"/>
      <c r="H1874" s="27"/>
      <c r="I1874" s="27"/>
      <c r="J1874" s="27"/>
      <c r="K1874" s="27"/>
      <c r="L1874" s="27"/>
      <c r="M1874" s="27"/>
    </row>
    <row r="1875" spans="1:13">
      <c r="A1875" s="27"/>
      <c r="B1875" s="27"/>
      <c r="C1875" s="27"/>
      <c r="D1875" s="27"/>
      <c r="E1875" s="27"/>
      <c r="F1875" s="27"/>
      <c r="G1875" s="27"/>
      <c r="H1875" s="27"/>
      <c r="I1875" s="27"/>
      <c r="J1875" s="27"/>
      <c r="K1875" s="27"/>
      <c r="L1875" s="27"/>
      <c r="M1875" s="27"/>
    </row>
    <row r="1876" spans="1:13">
      <c r="A1876" s="27"/>
      <c r="B1876" s="27"/>
      <c r="C1876" s="27"/>
      <c r="D1876" s="27"/>
      <c r="E1876" s="27"/>
      <c r="F1876" s="27"/>
      <c r="G1876" s="27"/>
      <c r="H1876" s="27"/>
      <c r="I1876" s="27"/>
      <c r="J1876" s="27"/>
      <c r="K1876" s="27"/>
      <c r="L1876" s="27"/>
      <c r="M1876" s="27"/>
    </row>
    <row r="1877" spans="1:13">
      <c r="A1877" s="27"/>
      <c r="B1877" s="27"/>
      <c r="C1877" s="27"/>
      <c r="D1877" s="27"/>
      <c r="E1877" s="27"/>
      <c r="F1877" s="27"/>
      <c r="G1877" s="27"/>
      <c r="H1877" s="27"/>
      <c r="I1877" s="27"/>
      <c r="J1877" s="27"/>
      <c r="K1877" s="27"/>
      <c r="L1877" s="27"/>
      <c r="M1877" s="27"/>
    </row>
    <row r="1878" spans="1:13">
      <c r="A1878" s="27"/>
      <c r="B1878" s="27"/>
      <c r="C1878" s="27"/>
      <c r="D1878" s="27"/>
      <c r="E1878" s="27"/>
      <c r="F1878" s="27"/>
      <c r="G1878" s="27"/>
      <c r="H1878" s="27"/>
      <c r="I1878" s="27"/>
      <c r="J1878" s="27"/>
      <c r="K1878" s="27"/>
      <c r="L1878" s="27"/>
      <c r="M1878" s="27"/>
    </row>
    <row r="1879" spans="1:13">
      <c r="A1879" s="27"/>
      <c r="B1879" s="27"/>
      <c r="C1879" s="27"/>
      <c r="D1879" s="27"/>
      <c r="E1879" s="27"/>
      <c r="F1879" s="27"/>
      <c r="G1879" s="27"/>
      <c r="H1879" s="27"/>
      <c r="I1879" s="27"/>
      <c r="J1879" s="27"/>
      <c r="K1879" s="27"/>
      <c r="L1879" s="27"/>
      <c r="M1879" s="27"/>
    </row>
    <row r="1880" spans="1:13">
      <c r="A1880" s="27"/>
      <c r="B1880" s="27"/>
      <c r="C1880" s="27"/>
      <c r="D1880" s="27"/>
      <c r="E1880" s="27"/>
      <c r="F1880" s="27"/>
      <c r="G1880" s="27"/>
      <c r="H1880" s="27"/>
      <c r="I1880" s="27"/>
      <c r="J1880" s="27"/>
      <c r="K1880" s="27"/>
      <c r="L1880" s="27"/>
      <c r="M1880" s="27"/>
    </row>
    <row r="1881" spans="1:13">
      <c r="A1881" s="27"/>
      <c r="B1881" s="27"/>
      <c r="C1881" s="27"/>
      <c r="D1881" s="27"/>
      <c r="E1881" s="27"/>
      <c r="F1881" s="27"/>
      <c r="G1881" s="27"/>
      <c r="H1881" s="27"/>
      <c r="I1881" s="27"/>
      <c r="J1881" s="27"/>
      <c r="K1881" s="27"/>
      <c r="L1881" s="27"/>
      <c r="M1881" s="27"/>
    </row>
    <row r="1882" spans="1:13">
      <c r="A1882" s="27"/>
      <c r="B1882" s="27"/>
      <c r="C1882" s="27"/>
      <c r="D1882" s="27"/>
      <c r="E1882" s="27"/>
      <c r="F1882" s="27"/>
      <c r="G1882" s="27"/>
      <c r="H1882" s="27"/>
      <c r="I1882" s="27"/>
      <c r="J1882" s="27"/>
      <c r="K1882" s="27"/>
      <c r="L1882" s="27"/>
      <c r="M1882" s="27"/>
    </row>
    <row r="1883" spans="1:13">
      <c r="A1883" s="27"/>
      <c r="B1883" s="27"/>
      <c r="C1883" s="27"/>
      <c r="D1883" s="27"/>
      <c r="E1883" s="27"/>
      <c r="F1883" s="27"/>
      <c r="G1883" s="27"/>
      <c r="H1883" s="27"/>
      <c r="I1883" s="27"/>
      <c r="J1883" s="27"/>
      <c r="K1883" s="27"/>
      <c r="L1883" s="27"/>
      <c r="M1883" s="27"/>
    </row>
    <row r="1884" spans="1:13">
      <c r="A1884" s="27"/>
      <c r="B1884" s="27"/>
      <c r="C1884" s="27"/>
      <c r="D1884" s="27"/>
      <c r="E1884" s="27"/>
      <c r="F1884" s="27"/>
      <c r="G1884" s="27"/>
      <c r="H1884" s="27"/>
      <c r="I1884" s="27"/>
      <c r="J1884" s="27"/>
      <c r="K1884" s="27"/>
      <c r="L1884" s="27"/>
      <c r="M1884" s="27"/>
    </row>
    <row r="1885" spans="1:13">
      <c r="A1885" s="27"/>
      <c r="B1885" s="27"/>
      <c r="C1885" s="27"/>
      <c r="D1885" s="27"/>
      <c r="E1885" s="27"/>
      <c r="F1885" s="27"/>
      <c r="G1885" s="27"/>
      <c r="H1885" s="27"/>
      <c r="I1885" s="27"/>
      <c r="J1885" s="27"/>
      <c r="K1885" s="27"/>
      <c r="L1885" s="27"/>
      <c r="M1885" s="27"/>
    </row>
    <row r="1886" spans="1:13">
      <c r="A1886" s="27"/>
      <c r="B1886" s="27"/>
      <c r="C1886" s="27"/>
      <c r="D1886" s="27"/>
      <c r="E1886" s="27"/>
      <c r="F1886" s="27"/>
      <c r="G1886" s="27"/>
      <c r="H1886" s="27"/>
      <c r="I1886" s="27"/>
      <c r="J1886" s="27"/>
      <c r="K1886" s="27"/>
      <c r="L1886" s="27"/>
      <c r="M1886" s="27"/>
    </row>
    <row r="1887" spans="1:13">
      <c r="A1887" s="27"/>
      <c r="B1887" s="27"/>
      <c r="C1887" s="27"/>
      <c r="D1887" s="27"/>
      <c r="E1887" s="27"/>
      <c r="F1887" s="27"/>
      <c r="G1887" s="27"/>
      <c r="H1887" s="27"/>
      <c r="I1887" s="27"/>
      <c r="J1887" s="27"/>
      <c r="K1887" s="27"/>
      <c r="L1887" s="27"/>
      <c r="M1887" s="27"/>
    </row>
    <row r="1888" spans="1:13">
      <c r="A1888" s="27"/>
      <c r="B1888" s="27"/>
      <c r="C1888" s="27"/>
      <c r="D1888" s="27"/>
      <c r="E1888" s="27"/>
      <c r="F1888" s="27"/>
      <c r="G1888" s="27"/>
      <c r="H1888" s="27"/>
      <c r="I1888" s="27"/>
      <c r="J1888" s="27"/>
      <c r="K1888" s="27"/>
      <c r="L1888" s="27"/>
      <c r="M1888" s="27"/>
    </row>
    <row r="1889" spans="1:13">
      <c r="A1889" s="27"/>
      <c r="B1889" s="27"/>
      <c r="C1889" s="27"/>
      <c r="D1889" s="27"/>
      <c r="E1889" s="27"/>
      <c r="F1889" s="27"/>
      <c r="G1889" s="27"/>
      <c r="H1889" s="27"/>
      <c r="I1889" s="27"/>
      <c r="J1889" s="27"/>
      <c r="K1889" s="27"/>
      <c r="L1889" s="27"/>
      <c r="M1889" s="27"/>
    </row>
    <row r="1890" spans="1:13">
      <c r="A1890" s="27"/>
      <c r="B1890" s="27"/>
      <c r="C1890" s="27"/>
      <c r="D1890" s="27"/>
      <c r="E1890" s="27"/>
      <c r="F1890" s="27"/>
      <c r="G1890" s="27"/>
      <c r="H1890" s="27"/>
      <c r="I1890" s="27"/>
      <c r="J1890" s="27"/>
      <c r="K1890" s="27"/>
      <c r="L1890" s="27"/>
      <c r="M1890" s="27"/>
    </row>
    <row r="1891" spans="1:13">
      <c r="A1891" s="27"/>
      <c r="B1891" s="27"/>
      <c r="C1891" s="27"/>
      <c r="D1891" s="27"/>
      <c r="E1891" s="27"/>
      <c r="F1891" s="27"/>
      <c r="G1891" s="27"/>
      <c r="H1891" s="27"/>
      <c r="I1891" s="27"/>
      <c r="J1891" s="27"/>
      <c r="K1891" s="27"/>
      <c r="L1891" s="27"/>
      <c r="M1891" s="27"/>
    </row>
    <row r="1892" spans="1:13">
      <c r="A1892" s="27"/>
      <c r="B1892" s="27"/>
      <c r="C1892" s="27"/>
      <c r="D1892" s="27"/>
      <c r="E1892" s="27"/>
      <c r="F1892" s="27"/>
      <c r="G1892" s="27"/>
      <c r="H1892" s="27"/>
      <c r="I1892" s="27"/>
      <c r="J1892" s="27"/>
      <c r="K1892" s="27"/>
      <c r="L1892" s="27"/>
      <c r="M1892" s="27"/>
    </row>
    <row r="1893" spans="1:13">
      <c r="A1893" s="27"/>
      <c r="B1893" s="27"/>
      <c r="C1893" s="27"/>
      <c r="D1893" s="27"/>
      <c r="E1893" s="27"/>
      <c r="F1893" s="27"/>
      <c r="G1893" s="27"/>
      <c r="H1893" s="27"/>
      <c r="I1893" s="27"/>
      <c r="J1893" s="27"/>
      <c r="K1893" s="27"/>
      <c r="L1893" s="27"/>
      <c r="M1893" s="27"/>
    </row>
    <row r="1894" spans="1:13">
      <c r="A1894" s="27"/>
      <c r="B1894" s="27"/>
      <c r="C1894" s="27"/>
      <c r="D1894" s="27"/>
      <c r="E1894" s="27"/>
      <c r="F1894" s="27"/>
      <c r="G1894" s="27"/>
      <c r="H1894" s="27"/>
      <c r="I1894" s="27"/>
      <c r="J1894" s="27"/>
      <c r="K1894" s="27"/>
      <c r="L1894" s="27"/>
      <c r="M1894" s="27"/>
    </row>
    <row r="1895" spans="1:13">
      <c r="A1895" s="27"/>
      <c r="B1895" s="27"/>
      <c r="C1895" s="27"/>
      <c r="D1895" s="27"/>
      <c r="E1895" s="27"/>
      <c r="F1895" s="27"/>
      <c r="G1895" s="27"/>
      <c r="H1895" s="27"/>
      <c r="I1895" s="27"/>
      <c r="J1895" s="27"/>
      <c r="K1895" s="27"/>
      <c r="L1895" s="27"/>
      <c r="M1895" s="27"/>
    </row>
    <row r="1896" spans="1:13">
      <c r="A1896" s="27"/>
      <c r="B1896" s="27"/>
      <c r="C1896" s="27"/>
      <c r="D1896" s="27"/>
      <c r="E1896" s="27"/>
      <c r="F1896" s="27"/>
      <c r="G1896" s="27"/>
      <c r="H1896" s="27"/>
      <c r="I1896" s="27"/>
      <c r="J1896" s="27"/>
      <c r="K1896" s="27"/>
      <c r="L1896" s="27"/>
      <c r="M1896" s="27"/>
    </row>
    <row r="1897" spans="1:13">
      <c r="A1897" s="27"/>
      <c r="B1897" s="27"/>
      <c r="C1897" s="27"/>
      <c r="D1897" s="27"/>
      <c r="E1897" s="27"/>
      <c r="F1897" s="27"/>
      <c r="G1897" s="27"/>
      <c r="H1897" s="27"/>
      <c r="I1897" s="27"/>
      <c r="J1897" s="27"/>
      <c r="K1897" s="27"/>
      <c r="L1897" s="27"/>
      <c r="M1897" s="27"/>
    </row>
    <row r="1898" spans="1:13">
      <c r="A1898" s="27"/>
      <c r="B1898" s="27"/>
      <c r="C1898" s="27"/>
      <c r="D1898" s="27"/>
      <c r="E1898" s="27"/>
      <c r="F1898" s="27"/>
      <c r="G1898" s="27"/>
      <c r="H1898" s="27"/>
      <c r="I1898" s="27"/>
      <c r="J1898" s="27"/>
      <c r="K1898" s="27"/>
      <c r="L1898" s="27"/>
      <c r="M1898" s="27"/>
    </row>
    <row r="1899" spans="1:13">
      <c r="A1899" s="27"/>
      <c r="B1899" s="27"/>
      <c r="C1899" s="27"/>
      <c r="D1899" s="27"/>
      <c r="E1899" s="27"/>
      <c r="F1899" s="27"/>
      <c r="G1899" s="27"/>
      <c r="H1899" s="27"/>
      <c r="I1899" s="27"/>
      <c r="J1899" s="27"/>
      <c r="K1899" s="27"/>
      <c r="L1899" s="27"/>
      <c r="M1899" s="27"/>
    </row>
    <row r="1900" spans="1:13">
      <c r="A1900" s="27"/>
      <c r="B1900" s="27"/>
      <c r="C1900" s="27"/>
      <c r="D1900" s="27"/>
      <c r="E1900" s="27"/>
      <c r="F1900" s="27"/>
      <c r="G1900" s="27"/>
      <c r="H1900" s="27"/>
      <c r="I1900" s="27"/>
      <c r="J1900" s="27"/>
      <c r="K1900" s="27"/>
      <c r="L1900" s="27"/>
      <c r="M1900" s="27"/>
    </row>
    <row r="1901" spans="1:13">
      <c r="A1901" s="27"/>
      <c r="B1901" s="27"/>
      <c r="C1901" s="27"/>
      <c r="D1901" s="27"/>
      <c r="E1901" s="27"/>
      <c r="F1901" s="27"/>
      <c r="G1901" s="27"/>
      <c r="H1901" s="27"/>
      <c r="I1901" s="27"/>
      <c r="J1901" s="27"/>
      <c r="K1901" s="27"/>
      <c r="L1901" s="27"/>
      <c r="M1901" s="27"/>
    </row>
    <row r="1902" spans="1:13">
      <c r="A1902" s="27"/>
      <c r="B1902" s="27"/>
      <c r="C1902" s="27"/>
      <c r="D1902" s="27"/>
      <c r="E1902" s="27"/>
      <c r="F1902" s="27"/>
      <c r="G1902" s="27"/>
      <c r="H1902" s="27"/>
      <c r="I1902" s="27"/>
      <c r="J1902" s="27"/>
      <c r="K1902" s="27"/>
      <c r="L1902" s="27"/>
      <c r="M1902" s="27"/>
    </row>
    <row r="1903" spans="1:13">
      <c r="A1903" s="27"/>
      <c r="B1903" s="27"/>
      <c r="C1903" s="27"/>
      <c r="D1903" s="27"/>
      <c r="E1903" s="27"/>
      <c r="F1903" s="27"/>
      <c r="G1903" s="27"/>
      <c r="H1903" s="27"/>
      <c r="I1903" s="27"/>
      <c r="J1903" s="27"/>
      <c r="K1903" s="27"/>
      <c r="L1903" s="27"/>
      <c r="M1903" s="27"/>
    </row>
    <row r="1904" spans="1:13">
      <c r="A1904" s="27"/>
      <c r="B1904" s="27"/>
      <c r="C1904" s="27"/>
      <c r="D1904" s="27"/>
      <c r="E1904" s="27"/>
      <c r="F1904" s="27"/>
      <c r="G1904" s="27"/>
      <c r="H1904" s="27"/>
      <c r="I1904" s="27"/>
      <c r="J1904" s="27"/>
      <c r="K1904" s="27"/>
      <c r="L1904" s="27"/>
      <c r="M1904" s="27"/>
    </row>
    <row r="1905" spans="1:13">
      <c r="A1905" s="27"/>
      <c r="B1905" s="27"/>
      <c r="C1905" s="27"/>
      <c r="D1905" s="27"/>
      <c r="E1905" s="27"/>
      <c r="F1905" s="27"/>
      <c r="G1905" s="27"/>
      <c r="H1905" s="27"/>
      <c r="I1905" s="27"/>
      <c r="J1905" s="27"/>
      <c r="K1905" s="27"/>
      <c r="L1905" s="27"/>
      <c r="M1905" s="27"/>
    </row>
    <row r="1906" spans="1:13">
      <c r="A1906" s="27"/>
      <c r="B1906" s="27"/>
      <c r="C1906" s="27"/>
      <c r="D1906" s="27"/>
      <c r="E1906" s="27"/>
      <c r="F1906" s="27"/>
      <c r="G1906" s="27"/>
      <c r="H1906" s="27"/>
      <c r="I1906" s="27"/>
      <c r="J1906" s="27"/>
      <c r="K1906" s="27"/>
      <c r="L1906" s="27"/>
      <c r="M1906" s="27"/>
    </row>
    <row r="1907" spans="1:13">
      <c r="A1907" s="27"/>
      <c r="B1907" s="27"/>
      <c r="C1907" s="27"/>
      <c r="D1907" s="27"/>
      <c r="E1907" s="27"/>
      <c r="F1907" s="27"/>
      <c r="G1907" s="27"/>
      <c r="H1907" s="27"/>
      <c r="I1907" s="27"/>
      <c r="J1907" s="27"/>
      <c r="K1907" s="27"/>
      <c r="L1907" s="27"/>
      <c r="M1907" s="27"/>
    </row>
    <row r="1908" spans="1:13">
      <c r="A1908" s="27"/>
      <c r="B1908" s="27"/>
      <c r="C1908" s="27"/>
      <c r="D1908" s="27"/>
      <c r="E1908" s="27"/>
      <c r="F1908" s="27"/>
      <c r="G1908" s="27"/>
      <c r="H1908" s="27"/>
      <c r="I1908" s="27"/>
      <c r="J1908" s="27"/>
      <c r="K1908" s="27"/>
      <c r="L1908" s="27"/>
      <c r="M1908" s="27"/>
    </row>
    <row r="1909" spans="1:13">
      <c r="A1909" s="27"/>
      <c r="B1909" s="27"/>
      <c r="C1909" s="27"/>
      <c r="D1909" s="27"/>
      <c r="E1909" s="27"/>
      <c r="F1909" s="27"/>
      <c r="G1909" s="27"/>
      <c r="H1909" s="27"/>
      <c r="I1909" s="27"/>
      <c r="J1909" s="27"/>
      <c r="K1909" s="27"/>
      <c r="L1909" s="27"/>
      <c r="M1909" s="27"/>
    </row>
    <row r="1910" spans="1:13">
      <c r="A1910" s="27"/>
      <c r="B1910" s="27"/>
      <c r="C1910" s="27"/>
      <c r="D1910" s="27"/>
      <c r="E1910" s="27"/>
      <c r="F1910" s="27"/>
      <c r="G1910" s="27"/>
      <c r="H1910" s="27"/>
      <c r="I1910" s="27"/>
      <c r="J1910" s="27"/>
      <c r="K1910" s="27"/>
      <c r="L1910" s="27"/>
      <c r="M1910" s="27"/>
    </row>
    <row r="1911" spans="1:13">
      <c r="A1911" s="27"/>
      <c r="B1911" s="27"/>
      <c r="C1911" s="27"/>
      <c r="D1911" s="27"/>
      <c r="E1911" s="27"/>
      <c r="F1911" s="27"/>
      <c r="G1911" s="27"/>
      <c r="H1911" s="27"/>
      <c r="I1911" s="27"/>
      <c r="J1911" s="27"/>
      <c r="K1911" s="27"/>
      <c r="L1911" s="27"/>
      <c r="M1911" s="27"/>
    </row>
    <row r="1912" spans="1:13">
      <c r="A1912" s="27"/>
      <c r="B1912" s="27"/>
      <c r="C1912" s="27"/>
      <c r="D1912" s="27"/>
      <c r="E1912" s="27"/>
      <c r="F1912" s="27"/>
      <c r="G1912" s="27"/>
      <c r="H1912" s="27"/>
      <c r="I1912" s="27"/>
      <c r="J1912" s="27"/>
      <c r="K1912" s="27"/>
      <c r="L1912" s="27"/>
      <c r="M1912" s="27"/>
    </row>
    <row r="1913" spans="1:13">
      <c r="A1913" s="27"/>
      <c r="B1913" s="27"/>
      <c r="C1913" s="27"/>
      <c r="D1913" s="27"/>
      <c r="E1913" s="27"/>
      <c r="F1913" s="27"/>
      <c r="G1913" s="27"/>
      <c r="H1913" s="27"/>
      <c r="I1913" s="27"/>
      <c r="J1913" s="27"/>
      <c r="K1913" s="27"/>
      <c r="L1913" s="27"/>
      <c r="M1913" s="27"/>
    </row>
    <row r="1914" spans="1:13">
      <c r="A1914" s="27"/>
      <c r="B1914" s="27"/>
      <c r="C1914" s="27"/>
      <c r="D1914" s="27"/>
      <c r="E1914" s="27"/>
      <c r="F1914" s="27"/>
      <c r="G1914" s="27"/>
      <c r="H1914" s="27"/>
      <c r="I1914" s="27"/>
      <c r="J1914" s="27"/>
      <c r="K1914" s="27"/>
      <c r="L1914" s="27"/>
      <c r="M1914" s="27"/>
    </row>
    <row r="1915" spans="1:13">
      <c r="A1915" s="27"/>
      <c r="B1915" s="27"/>
      <c r="C1915" s="27"/>
      <c r="D1915" s="27"/>
      <c r="E1915" s="27"/>
      <c r="F1915" s="27"/>
      <c r="G1915" s="27"/>
      <c r="H1915" s="27"/>
      <c r="I1915" s="27"/>
      <c r="J1915" s="27"/>
      <c r="K1915" s="27"/>
      <c r="L1915" s="27"/>
      <c r="M1915" s="27"/>
    </row>
    <row r="1916" spans="1:13">
      <c r="A1916" s="27"/>
      <c r="B1916" s="27"/>
      <c r="C1916" s="27"/>
      <c r="D1916" s="27"/>
      <c r="E1916" s="27"/>
      <c r="F1916" s="27"/>
      <c r="G1916" s="27"/>
      <c r="H1916" s="27"/>
      <c r="I1916" s="27"/>
      <c r="J1916" s="27"/>
      <c r="K1916" s="27"/>
      <c r="L1916" s="27"/>
      <c r="M1916" s="27"/>
    </row>
    <row r="1917" spans="1:13">
      <c r="A1917" s="27"/>
      <c r="B1917" s="27"/>
      <c r="C1917" s="27"/>
      <c r="D1917" s="27"/>
      <c r="E1917" s="27"/>
      <c r="F1917" s="27"/>
      <c r="G1917" s="27"/>
      <c r="H1917" s="27"/>
      <c r="I1917" s="27"/>
      <c r="J1917" s="27"/>
      <c r="K1917" s="27"/>
      <c r="L1917" s="27"/>
      <c r="M1917" s="27"/>
    </row>
    <row r="1918" spans="1:13">
      <c r="A1918" s="27"/>
      <c r="B1918" s="27"/>
      <c r="C1918" s="27"/>
      <c r="D1918" s="27"/>
      <c r="E1918" s="27"/>
      <c r="F1918" s="27"/>
      <c r="G1918" s="27"/>
      <c r="H1918" s="27"/>
      <c r="I1918" s="27"/>
      <c r="J1918" s="27"/>
      <c r="K1918" s="27"/>
      <c r="L1918" s="27"/>
      <c r="M1918" s="27"/>
    </row>
    <row r="1919" spans="1:13">
      <c r="A1919" s="27"/>
      <c r="B1919" s="27"/>
      <c r="C1919" s="27"/>
      <c r="D1919" s="27"/>
      <c r="E1919" s="27"/>
      <c r="F1919" s="27"/>
      <c r="G1919" s="27"/>
      <c r="H1919" s="27"/>
      <c r="I1919" s="27"/>
      <c r="J1919" s="27"/>
      <c r="K1919" s="27"/>
      <c r="L1919" s="27"/>
      <c r="M1919" s="27"/>
    </row>
    <row r="1920" spans="1:13">
      <c r="A1920" s="27"/>
      <c r="B1920" s="27"/>
      <c r="C1920" s="27"/>
      <c r="D1920" s="27"/>
      <c r="E1920" s="27"/>
      <c r="F1920" s="27"/>
      <c r="G1920" s="27"/>
      <c r="H1920" s="27"/>
      <c r="I1920" s="27"/>
      <c r="J1920" s="27"/>
      <c r="K1920" s="27"/>
      <c r="L1920" s="27"/>
      <c r="M1920" s="27"/>
    </row>
    <row r="1921" spans="1:13">
      <c r="A1921" s="27"/>
      <c r="B1921" s="27"/>
      <c r="C1921" s="27"/>
      <c r="D1921" s="27"/>
      <c r="E1921" s="27"/>
      <c r="F1921" s="27"/>
      <c r="G1921" s="27"/>
      <c r="H1921" s="27"/>
      <c r="I1921" s="27"/>
      <c r="J1921" s="27"/>
      <c r="K1921" s="27"/>
      <c r="L1921" s="27"/>
      <c r="M1921" s="27"/>
    </row>
    <row r="1922" spans="1:13">
      <c r="A1922" s="27"/>
      <c r="B1922" s="27"/>
      <c r="C1922" s="27"/>
      <c r="D1922" s="27"/>
      <c r="E1922" s="27"/>
      <c r="F1922" s="27"/>
      <c r="G1922" s="27"/>
      <c r="H1922" s="27"/>
      <c r="I1922" s="27"/>
      <c r="J1922" s="27"/>
      <c r="K1922" s="27"/>
      <c r="L1922" s="27"/>
      <c r="M1922" s="27"/>
    </row>
    <row r="1923" spans="1:13">
      <c r="A1923" s="27"/>
      <c r="B1923" s="27"/>
      <c r="C1923" s="27"/>
      <c r="D1923" s="27"/>
      <c r="E1923" s="27"/>
      <c r="F1923" s="27"/>
      <c r="G1923" s="27"/>
      <c r="H1923" s="27"/>
      <c r="I1923" s="27"/>
      <c r="J1923" s="27"/>
      <c r="K1923" s="27"/>
      <c r="L1923" s="27"/>
      <c r="M1923" s="27"/>
    </row>
    <row r="1924" spans="1:13">
      <c r="A1924" s="27"/>
      <c r="B1924" s="27"/>
      <c r="C1924" s="27"/>
      <c r="D1924" s="27"/>
      <c r="E1924" s="27"/>
      <c r="F1924" s="27"/>
      <c r="G1924" s="27"/>
      <c r="H1924" s="27"/>
      <c r="I1924" s="27"/>
      <c r="J1924" s="27"/>
      <c r="K1924" s="27"/>
      <c r="L1924" s="27"/>
      <c r="M1924" s="27"/>
    </row>
    <row r="1925" spans="1:13">
      <c r="A1925" s="27"/>
      <c r="B1925" s="27"/>
      <c r="C1925" s="27"/>
      <c r="D1925" s="27"/>
      <c r="E1925" s="27"/>
      <c r="F1925" s="27"/>
      <c r="G1925" s="27"/>
      <c r="H1925" s="27"/>
      <c r="I1925" s="27"/>
      <c r="J1925" s="27"/>
      <c r="K1925" s="27"/>
      <c r="L1925" s="27"/>
      <c r="M1925" s="27"/>
    </row>
    <row r="1926" spans="1:13">
      <c r="A1926" s="27"/>
      <c r="B1926" s="27"/>
      <c r="C1926" s="27"/>
      <c r="D1926" s="27"/>
      <c r="E1926" s="27"/>
      <c r="F1926" s="27"/>
      <c r="G1926" s="27"/>
      <c r="H1926" s="27"/>
      <c r="I1926" s="27"/>
      <c r="J1926" s="27"/>
      <c r="K1926" s="27"/>
      <c r="L1926" s="27"/>
      <c r="M1926" s="27"/>
    </row>
    <row r="1927" spans="1:13">
      <c r="A1927" s="27"/>
      <c r="B1927" s="27"/>
      <c r="C1927" s="27"/>
      <c r="D1927" s="27"/>
      <c r="E1927" s="27"/>
      <c r="F1927" s="27"/>
      <c r="G1927" s="27"/>
      <c r="H1927" s="27"/>
      <c r="I1927" s="27"/>
      <c r="J1927" s="27"/>
      <c r="K1927" s="27"/>
      <c r="L1927" s="27"/>
      <c r="M1927" s="27"/>
    </row>
    <row r="1928" spans="1:13">
      <c r="A1928" s="27"/>
      <c r="B1928" s="27"/>
      <c r="C1928" s="27"/>
      <c r="D1928" s="27"/>
      <c r="E1928" s="27"/>
      <c r="F1928" s="27"/>
      <c r="G1928" s="27"/>
      <c r="H1928" s="27"/>
      <c r="I1928" s="27"/>
      <c r="J1928" s="27"/>
      <c r="K1928" s="27"/>
      <c r="L1928" s="27"/>
      <c r="M1928" s="27"/>
    </row>
    <row r="1929" spans="1:13">
      <c r="A1929" s="27"/>
      <c r="B1929" s="27"/>
      <c r="C1929" s="27"/>
      <c r="D1929" s="27"/>
      <c r="E1929" s="27"/>
      <c r="F1929" s="27"/>
      <c r="G1929" s="27"/>
      <c r="H1929" s="27"/>
      <c r="I1929" s="27"/>
      <c r="J1929" s="27"/>
      <c r="K1929" s="27"/>
      <c r="L1929" s="27"/>
      <c r="M1929" s="27"/>
    </row>
    <row r="1930" spans="1:13">
      <c r="A1930" s="27"/>
      <c r="B1930" s="27"/>
      <c r="C1930" s="27"/>
      <c r="D1930" s="27"/>
      <c r="E1930" s="27"/>
      <c r="F1930" s="27"/>
      <c r="G1930" s="27"/>
      <c r="H1930" s="27"/>
      <c r="I1930" s="27"/>
      <c r="J1930" s="27"/>
      <c r="K1930" s="27"/>
      <c r="L1930" s="27"/>
      <c r="M1930" s="27"/>
    </row>
    <row r="1931" spans="1:13">
      <c r="A1931" s="27"/>
      <c r="B1931" s="27"/>
      <c r="C1931" s="27"/>
      <c r="D1931" s="27"/>
      <c r="E1931" s="27"/>
      <c r="F1931" s="27"/>
      <c r="G1931" s="27"/>
      <c r="H1931" s="27"/>
      <c r="I1931" s="27"/>
      <c r="J1931" s="27"/>
      <c r="K1931" s="27"/>
      <c r="L1931" s="27"/>
      <c r="M1931" s="27"/>
    </row>
    <row r="1932" spans="1:13">
      <c r="A1932" s="27"/>
      <c r="B1932" s="27"/>
      <c r="C1932" s="27"/>
      <c r="D1932" s="27"/>
      <c r="E1932" s="27"/>
      <c r="F1932" s="27"/>
      <c r="G1932" s="27"/>
      <c r="H1932" s="27"/>
      <c r="I1932" s="27"/>
      <c r="J1932" s="27"/>
      <c r="K1932" s="27"/>
      <c r="L1932" s="27"/>
      <c r="M1932" s="27"/>
    </row>
    <row r="1933" spans="1:13">
      <c r="A1933" s="27"/>
      <c r="B1933" s="27"/>
      <c r="C1933" s="27"/>
      <c r="D1933" s="27"/>
      <c r="E1933" s="27"/>
      <c r="F1933" s="27"/>
      <c r="G1933" s="27"/>
      <c r="H1933" s="27"/>
      <c r="I1933" s="27"/>
      <c r="J1933" s="27"/>
      <c r="K1933" s="27"/>
      <c r="L1933" s="27"/>
      <c r="M1933" s="27"/>
    </row>
    <row r="1934" spans="1:13">
      <c r="A1934" s="27"/>
      <c r="B1934" s="27"/>
      <c r="C1934" s="27"/>
      <c r="D1934" s="27"/>
      <c r="E1934" s="27"/>
      <c r="F1934" s="27"/>
      <c r="G1934" s="27"/>
      <c r="H1934" s="27"/>
      <c r="I1934" s="27"/>
      <c r="J1934" s="27"/>
      <c r="K1934" s="27"/>
      <c r="L1934" s="27"/>
      <c r="M1934" s="27"/>
    </row>
    <row r="1935" spans="1:13">
      <c r="A1935" s="27"/>
      <c r="B1935" s="27"/>
      <c r="C1935" s="27"/>
      <c r="D1935" s="27"/>
      <c r="E1935" s="27"/>
      <c r="F1935" s="27"/>
      <c r="G1935" s="27"/>
      <c r="H1935" s="27"/>
      <c r="I1935" s="27"/>
      <c r="J1935" s="27"/>
      <c r="K1935" s="27"/>
      <c r="L1935" s="27"/>
      <c r="M1935" s="27"/>
    </row>
    <row r="1936" spans="1:13">
      <c r="A1936" s="27"/>
      <c r="B1936" s="27"/>
      <c r="C1936" s="27"/>
      <c r="D1936" s="27"/>
      <c r="E1936" s="27"/>
      <c r="F1936" s="27"/>
      <c r="G1936" s="27"/>
      <c r="H1936" s="27"/>
      <c r="I1936" s="27"/>
      <c r="J1936" s="27"/>
      <c r="K1936" s="27"/>
      <c r="L1936" s="27"/>
      <c r="M1936" s="27"/>
    </row>
    <row r="1937" spans="1:13">
      <c r="A1937" s="27"/>
      <c r="B1937" s="27"/>
      <c r="C1937" s="27"/>
      <c r="D1937" s="27"/>
      <c r="E1937" s="27"/>
      <c r="F1937" s="27"/>
      <c r="G1937" s="27"/>
      <c r="H1937" s="27"/>
      <c r="I1937" s="27"/>
      <c r="J1937" s="27"/>
      <c r="K1937" s="27"/>
      <c r="L1937" s="27"/>
      <c r="M1937" s="27"/>
    </row>
    <row r="1938" spans="1:13">
      <c r="A1938" s="27"/>
      <c r="B1938" s="27"/>
      <c r="C1938" s="27"/>
      <c r="D1938" s="27"/>
      <c r="E1938" s="27"/>
      <c r="F1938" s="27"/>
      <c r="G1938" s="27"/>
      <c r="H1938" s="27"/>
      <c r="I1938" s="27"/>
      <c r="J1938" s="27"/>
      <c r="K1938" s="27"/>
      <c r="L1938" s="27"/>
      <c r="M1938" s="27"/>
    </row>
    <row r="1939" spans="1:13">
      <c r="A1939" s="27"/>
      <c r="B1939" s="27"/>
      <c r="C1939" s="27"/>
      <c r="D1939" s="27"/>
      <c r="E1939" s="27"/>
      <c r="F1939" s="27"/>
      <c r="G1939" s="27"/>
      <c r="H1939" s="27"/>
      <c r="I1939" s="27"/>
      <c r="J1939" s="27"/>
      <c r="K1939" s="27"/>
      <c r="L1939" s="27"/>
      <c r="M1939" s="27"/>
    </row>
    <row r="1940" spans="1:13">
      <c r="A1940" s="27"/>
      <c r="B1940" s="27"/>
      <c r="C1940" s="27"/>
      <c r="D1940" s="27"/>
      <c r="E1940" s="27"/>
      <c r="F1940" s="27"/>
      <c r="G1940" s="27"/>
      <c r="H1940" s="27"/>
      <c r="I1940" s="27"/>
      <c r="J1940" s="27"/>
      <c r="K1940" s="27"/>
      <c r="L1940" s="27"/>
      <c r="M1940" s="27"/>
    </row>
    <row r="1941" spans="1:13">
      <c r="A1941" s="27"/>
      <c r="B1941" s="27"/>
      <c r="C1941" s="27"/>
      <c r="D1941" s="27"/>
      <c r="E1941" s="27"/>
      <c r="F1941" s="27"/>
      <c r="G1941" s="27"/>
      <c r="H1941" s="27"/>
      <c r="I1941" s="27"/>
      <c r="J1941" s="27"/>
      <c r="K1941" s="27"/>
      <c r="L1941" s="27"/>
      <c r="M1941" s="27"/>
    </row>
    <row r="1942" spans="1:13">
      <c r="A1942" s="27"/>
      <c r="B1942" s="27"/>
      <c r="C1942" s="27"/>
      <c r="D1942" s="27"/>
      <c r="E1942" s="27"/>
      <c r="F1942" s="27"/>
      <c r="G1942" s="27"/>
      <c r="H1942" s="27"/>
      <c r="I1942" s="27"/>
      <c r="J1942" s="27"/>
      <c r="K1942" s="27"/>
      <c r="L1942" s="27"/>
      <c r="M1942" s="27"/>
    </row>
    <row r="1943" spans="1:13">
      <c r="A1943" s="27"/>
      <c r="B1943" s="27"/>
      <c r="C1943" s="27"/>
      <c r="D1943" s="27"/>
      <c r="E1943" s="27"/>
      <c r="F1943" s="27"/>
      <c r="G1943" s="27"/>
      <c r="H1943" s="27"/>
      <c r="I1943" s="27"/>
      <c r="J1943" s="27"/>
      <c r="K1943" s="27"/>
      <c r="L1943" s="27"/>
      <c r="M1943" s="27"/>
    </row>
    <row r="1944" spans="1:13">
      <c r="A1944" s="27"/>
      <c r="B1944" s="27"/>
      <c r="C1944" s="27"/>
      <c r="D1944" s="27"/>
      <c r="E1944" s="27"/>
      <c r="F1944" s="27"/>
      <c r="G1944" s="27"/>
      <c r="H1944" s="27"/>
      <c r="I1944" s="27"/>
      <c r="J1944" s="27"/>
      <c r="K1944" s="27"/>
      <c r="L1944" s="27"/>
      <c r="M1944" s="27"/>
    </row>
    <row r="1945" spans="1:13">
      <c r="A1945" s="27"/>
      <c r="B1945" s="27"/>
      <c r="C1945" s="27"/>
      <c r="D1945" s="27"/>
      <c r="E1945" s="27"/>
      <c r="F1945" s="27"/>
      <c r="G1945" s="27"/>
      <c r="H1945" s="27"/>
      <c r="I1945" s="27"/>
      <c r="J1945" s="27"/>
      <c r="K1945" s="27"/>
      <c r="L1945" s="27"/>
      <c r="M1945" s="27"/>
    </row>
    <row r="1946" spans="1:13">
      <c r="A1946" s="27"/>
      <c r="B1946" s="27"/>
      <c r="C1946" s="27"/>
      <c r="D1946" s="27"/>
      <c r="E1946" s="27"/>
      <c r="F1946" s="27"/>
      <c r="G1946" s="27"/>
      <c r="H1946" s="27"/>
      <c r="I1946" s="27"/>
      <c r="J1946" s="27"/>
      <c r="K1946" s="27"/>
      <c r="L1946" s="27"/>
      <c r="M1946" s="27"/>
    </row>
    <row r="1947" spans="1:13">
      <c r="A1947" s="27"/>
      <c r="B1947" s="27"/>
      <c r="C1947" s="27"/>
      <c r="D1947" s="27"/>
      <c r="E1947" s="27"/>
      <c r="F1947" s="27"/>
      <c r="G1947" s="27"/>
      <c r="H1947" s="27"/>
      <c r="I1947" s="27"/>
      <c r="J1947" s="27"/>
      <c r="K1947" s="27"/>
      <c r="L1947" s="27"/>
      <c r="M1947" s="27"/>
    </row>
    <row r="1948" spans="1:13">
      <c r="A1948" s="27"/>
      <c r="B1948" s="27"/>
      <c r="C1948" s="27"/>
      <c r="D1948" s="27"/>
      <c r="E1948" s="27"/>
      <c r="F1948" s="27"/>
      <c r="G1948" s="27"/>
      <c r="H1948" s="27"/>
      <c r="I1948" s="27"/>
      <c r="J1948" s="27"/>
      <c r="K1948" s="27"/>
      <c r="L1948" s="27"/>
      <c r="M1948" s="27"/>
    </row>
    <row r="1949" spans="1:13">
      <c r="A1949" s="27"/>
      <c r="B1949" s="27"/>
      <c r="C1949" s="27"/>
      <c r="D1949" s="27"/>
      <c r="E1949" s="27"/>
      <c r="F1949" s="27"/>
      <c r="G1949" s="27"/>
      <c r="H1949" s="27"/>
      <c r="I1949" s="27"/>
      <c r="J1949" s="27"/>
      <c r="K1949" s="27"/>
      <c r="L1949" s="27"/>
      <c r="M1949" s="27"/>
    </row>
    <row r="1950" spans="1:13">
      <c r="A1950" s="27"/>
      <c r="B1950" s="27"/>
      <c r="C1950" s="27"/>
      <c r="D1950" s="27"/>
      <c r="E1950" s="27"/>
      <c r="F1950" s="27"/>
      <c r="G1950" s="27"/>
      <c r="H1950" s="27"/>
      <c r="I1950" s="27"/>
      <c r="J1950" s="27"/>
      <c r="K1950" s="27"/>
      <c r="L1950" s="27"/>
      <c r="M1950" s="27"/>
    </row>
    <row r="1951" spans="1:13">
      <c r="A1951" s="27"/>
      <c r="B1951" s="27"/>
      <c r="C1951" s="27"/>
      <c r="D1951" s="27"/>
      <c r="E1951" s="27"/>
      <c r="F1951" s="27"/>
      <c r="G1951" s="27"/>
      <c r="H1951" s="27"/>
      <c r="I1951" s="27"/>
      <c r="J1951" s="27"/>
      <c r="K1951" s="27"/>
      <c r="L1951" s="27"/>
      <c r="M1951" s="27"/>
    </row>
    <row r="1952" spans="1:13">
      <c r="A1952" s="27"/>
      <c r="B1952" s="27"/>
      <c r="C1952" s="27"/>
      <c r="D1952" s="27"/>
      <c r="E1952" s="27"/>
      <c r="F1952" s="27"/>
      <c r="G1952" s="27"/>
      <c r="H1952" s="27"/>
      <c r="I1952" s="27"/>
      <c r="J1952" s="27"/>
      <c r="K1952" s="27"/>
      <c r="L1952" s="27"/>
      <c r="M1952" s="27"/>
    </row>
    <row r="1953" spans="1:13">
      <c r="A1953" s="27"/>
      <c r="B1953" s="27"/>
      <c r="C1953" s="27"/>
      <c r="D1953" s="27"/>
      <c r="E1953" s="27"/>
      <c r="F1953" s="27"/>
      <c r="G1953" s="27"/>
      <c r="H1953" s="27"/>
      <c r="I1953" s="27"/>
      <c r="J1953" s="27"/>
      <c r="K1953" s="27"/>
      <c r="L1953" s="27"/>
      <c r="M1953" s="27"/>
    </row>
    <row r="1954" spans="1:13">
      <c r="A1954" s="27"/>
      <c r="B1954" s="27"/>
      <c r="C1954" s="27"/>
      <c r="D1954" s="27"/>
      <c r="E1954" s="27"/>
      <c r="F1954" s="27"/>
      <c r="G1954" s="27"/>
      <c r="H1954" s="27"/>
      <c r="I1954" s="27"/>
      <c r="J1954" s="27"/>
      <c r="K1954" s="27"/>
      <c r="L1954" s="27"/>
      <c r="M1954" s="27"/>
    </row>
    <row r="1955" spans="1:13">
      <c r="A1955" s="27"/>
      <c r="B1955" s="27"/>
      <c r="C1955" s="27"/>
      <c r="D1955" s="27"/>
      <c r="E1955" s="27"/>
      <c r="F1955" s="27"/>
      <c r="G1955" s="27"/>
      <c r="H1955" s="27"/>
      <c r="I1955" s="27"/>
      <c r="J1955" s="27"/>
      <c r="K1955" s="27"/>
      <c r="L1955" s="27"/>
      <c r="M1955" s="27"/>
    </row>
    <row r="1956" spans="1:13">
      <c r="A1956" s="27"/>
      <c r="B1956" s="27"/>
      <c r="C1956" s="27"/>
      <c r="D1956" s="27"/>
      <c r="E1956" s="27"/>
      <c r="F1956" s="27"/>
      <c r="G1956" s="27"/>
      <c r="H1956" s="27"/>
      <c r="I1956" s="27"/>
      <c r="J1956" s="27"/>
      <c r="K1956" s="27"/>
      <c r="L1956" s="27"/>
      <c r="M1956" s="27"/>
    </row>
    <row r="1957" spans="1:13">
      <c r="A1957" s="27"/>
      <c r="B1957" s="27"/>
      <c r="C1957" s="27"/>
      <c r="D1957" s="27"/>
      <c r="E1957" s="27"/>
      <c r="F1957" s="27"/>
      <c r="G1957" s="27"/>
      <c r="H1957" s="27"/>
      <c r="I1957" s="27"/>
      <c r="J1957" s="27"/>
      <c r="K1957" s="27"/>
      <c r="L1957" s="27"/>
      <c r="M1957" s="27"/>
    </row>
    <row r="1958" spans="1:13">
      <c r="A1958" s="27"/>
      <c r="B1958" s="27"/>
      <c r="C1958" s="27"/>
      <c r="D1958" s="27"/>
      <c r="E1958" s="27"/>
      <c r="F1958" s="27"/>
      <c r="G1958" s="27"/>
      <c r="H1958" s="27"/>
      <c r="I1958" s="27"/>
      <c r="J1958" s="27"/>
      <c r="K1958" s="27"/>
      <c r="L1958" s="27"/>
      <c r="M1958" s="27"/>
    </row>
    <row r="1959" spans="1:13">
      <c r="A1959" s="27"/>
      <c r="B1959" s="27"/>
      <c r="C1959" s="27"/>
      <c r="D1959" s="27"/>
      <c r="E1959" s="27"/>
      <c r="F1959" s="27"/>
      <c r="G1959" s="27"/>
      <c r="H1959" s="27"/>
      <c r="I1959" s="27"/>
      <c r="J1959" s="27"/>
      <c r="K1959" s="27"/>
      <c r="L1959" s="27"/>
      <c r="M1959" s="27"/>
    </row>
    <row r="1960" spans="1:13">
      <c r="A1960" s="27"/>
      <c r="B1960" s="27"/>
      <c r="C1960" s="27"/>
      <c r="D1960" s="27"/>
      <c r="E1960" s="27"/>
      <c r="F1960" s="27"/>
      <c r="G1960" s="27"/>
      <c r="H1960" s="27"/>
      <c r="I1960" s="27"/>
      <c r="J1960" s="27"/>
      <c r="K1960" s="27"/>
      <c r="L1960" s="27"/>
      <c r="M1960" s="27"/>
    </row>
    <row r="1961" spans="1:13">
      <c r="A1961" s="27"/>
      <c r="B1961" s="27"/>
      <c r="C1961" s="27"/>
      <c r="D1961" s="27"/>
      <c r="E1961" s="27"/>
      <c r="F1961" s="27"/>
      <c r="G1961" s="27"/>
      <c r="H1961" s="27"/>
      <c r="I1961" s="27"/>
      <c r="J1961" s="27"/>
      <c r="K1961" s="27"/>
      <c r="L1961" s="27"/>
      <c r="M1961" s="27"/>
    </row>
    <row r="1962" spans="1:13">
      <c r="A1962" s="27"/>
      <c r="B1962" s="27"/>
      <c r="C1962" s="27"/>
      <c r="D1962" s="27"/>
      <c r="E1962" s="27"/>
      <c r="F1962" s="27"/>
      <c r="G1962" s="27"/>
      <c r="H1962" s="27"/>
      <c r="I1962" s="27"/>
      <c r="J1962" s="27"/>
      <c r="K1962" s="27"/>
      <c r="L1962" s="27"/>
      <c r="M1962" s="27"/>
    </row>
    <row r="1963" spans="1:13">
      <c r="A1963" s="27"/>
      <c r="B1963" s="27"/>
      <c r="C1963" s="27"/>
      <c r="D1963" s="27"/>
      <c r="E1963" s="27"/>
      <c r="F1963" s="27"/>
      <c r="G1963" s="27"/>
      <c r="H1963" s="27"/>
      <c r="I1963" s="27"/>
      <c r="J1963" s="27"/>
      <c r="K1963" s="27"/>
      <c r="L1963" s="27"/>
      <c r="M1963" s="27"/>
    </row>
    <row r="1964" spans="1:13">
      <c r="A1964" s="27"/>
      <c r="B1964" s="27"/>
      <c r="C1964" s="27"/>
      <c r="D1964" s="27"/>
      <c r="E1964" s="27"/>
      <c r="F1964" s="27"/>
      <c r="G1964" s="27"/>
      <c r="H1964" s="27"/>
      <c r="I1964" s="27"/>
      <c r="J1964" s="27"/>
      <c r="K1964" s="27"/>
      <c r="L1964" s="27"/>
      <c r="M1964" s="27"/>
    </row>
    <row r="1965" spans="1:13">
      <c r="A1965" s="27"/>
      <c r="B1965" s="27"/>
      <c r="C1965" s="27"/>
      <c r="D1965" s="27"/>
      <c r="E1965" s="27"/>
      <c r="F1965" s="27"/>
      <c r="G1965" s="27"/>
      <c r="H1965" s="27"/>
      <c r="I1965" s="27"/>
      <c r="J1965" s="27"/>
      <c r="K1965" s="27"/>
      <c r="L1965" s="27"/>
      <c r="M1965" s="27"/>
    </row>
    <row r="1966" spans="1:13">
      <c r="A1966" s="27"/>
      <c r="B1966" s="27"/>
      <c r="C1966" s="27"/>
      <c r="D1966" s="27"/>
      <c r="E1966" s="27"/>
      <c r="F1966" s="27"/>
      <c r="G1966" s="27"/>
      <c r="H1966" s="27"/>
      <c r="I1966" s="27"/>
      <c r="J1966" s="27"/>
      <c r="K1966" s="27"/>
      <c r="L1966" s="27"/>
      <c r="M1966" s="27"/>
    </row>
    <row r="1967" spans="1:13">
      <c r="A1967" s="27"/>
      <c r="B1967" s="27"/>
      <c r="C1967" s="27"/>
      <c r="D1967" s="27"/>
      <c r="E1967" s="27"/>
      <c r="F1967" s="27"/>
      <c r="G1967" s="27"/>
      <c r="H1967" s="27"/>
      <c r="I1967" s="27"/>
      <c r="J1967" s="27"/>
      <c r="K1967" s="27"/>
      <c r="L1967" s="27"/>
      <c r="M1967" s="27"/>
    </row>
    <row r="1968" spans="1:13">
      <c r="A1968" s="27"/>
      <c r="B1968" s="27"/>
      <c r="C1968" s="27"/>
      <c r="D1968" s="27"/>
      <c r="E1968" s="27"/>
      <c r="F1968" s="27"/>
      <c r="G1968" s="27"/>
      <c r="H1968" s="27"/>
      <c r="I1968" s="27"/>
      <c r="J1968" s="27"/>
      <c r="K1968" s="27"/>
      <c r="L1968" s="27"/>
      <c r="M1968" s="27"/>
    </row>
    <row r="1969" spans="1:13">
      <c r="A1969" s="27"/>
      <c r="B1969" s="27"/>
      <c r="C1969" s="27"/>
      <c r="D1969" s="27"/>
      <c r="E1969" s="27"/>
      <c r="F1969" s="27"/>
      <c r="G1969" s="27"/>
      <c r="H1969" s="27"/>
      <c r="I1969" s="27"/>
      <c r="J1969" s="27"/>
      <c r="K1969" s="27"/>
      <c r="L1969" s="27"/>
      <c r="M1969" s="27"/>
    </row>
    <row r="1970" spans="1:13">
      <c r="A1970" s="27"/>
      <c r="B1970" s="27"/>
      <c r="C1970" s="27"/>
      <c r="D1970" s="27"/>
      <c r="E1970" s="27"/>
      <c r="F1970" s="27"/>
      <c r="G1970" s="27"/>
      <c r="H1970" s="27"/>
      <c r="I1970" s="27"/>
      <c r="J1970" s="27"/>
      <c r="K1970" s="27"/>
      <c r="L1970" s="27"/>
      <c r="M1970" s="27"/>
    </row>
    <row r="1971" spans="1:13">
      <c r="A1971" s="27"/>
      <c r="B1971" s="27"/>
      <c r="C1971" s="27"/>
      <c r="D1971" s="27"/>
      <c r="E1971" s="27"/>
      <c r="F1971" s="27"/>
      <c r="G1971" s="27"/>
      <c r="H1971" s="27"/>
      <c r="I1971" s="27"/>
      <c r="J1971" s="27"/>
      <c r="K1971" s="27"/>
      <c r="L1971" s="27"/>
      <c r="M1971" s="27"/>
    </row>
    <row r="1972" spans="1:13">
      <c r="A1972" s="27"/>
      <c r="B1972" s="27"/>
      <c r="C1972" s="27"/>
      <c r="D1972" s="27"/>
      <c r="E1972" s="27"/>
      <c r="F1972" s="27"/>
      <c r="G1972" s="27"/>
      <c r="H1972" s="27"/>
      <c r="I1972" s="27"/>
      <c r="J1972" s="27"/>
      <c r="K1972" s="27"/>
      <c r="L1972" s="27"/>
      <c r="M1972" s="27"/>
    </row>
    <row r="1973" spans="1:13">
      <c r="A1973" s="27"/>
      <c r="B1973" s="27"/>
      <c r="C1973" s="27"/>
      <c r="D1973" s="27"/>
      <c r="E1973" s="27"/>
      <c r="F1973" s="27"/>
      <c r="G1973" s="27"/>
      <c r="H1973" s="27"/>
      <c r="I1973" s="27"/>
      <c r="J1973" s="27"/>
      <c r="K1973" s="27"/>
      <c r="L1973" s="27"/>
      <c r="M1973" s="27"/>
    </row>
    <row r="1974" spans="1:13">
      <c r="A1974" s="27"/>
      <c r="B1974" s="27"/>
      <c r="C1974" s="27"/>
      <c r="D1974" s="27"/>
      <c r="E1974" s="27"/>
      <c r="F1974" s="27"/>
      <c r="G1974" s="27"/>
      <c r="H1974" s="27"/>
      <c r="I1974" s="27"/>
      <c r="J1974" s="27"/>
      <c r="K1974" s="27"/>
      <c r="L1974" s="27"/>
      <c r="M1974" s="27"/>
    </row>
    <row r="1975" spans="1:13">
      <c r="A1975" s="27"/>
      <c r="B1975" s="27"/>
      <c r="C1975" s="27"/>
      <c r="D1975" s="27"/>
      <c r="E1975" s="27"/>
      <c r="F1975" s="27"/>
      <c r="G1975" s="27"/>
      <c r="H1975" s="27"/>
      <c r="I1975" s="27"/>
      <c r="J1975" s="27"/>
      <c r="K1975" s="27"/>
      <c r="L1975" s="27"/>
      <c r="M1975" s="27"/>
    </row>
    <row r="1976" spans="1:13">
      <c r="A1976" s="27"/>
      <c r="B1976" s="27"/>
      <c r="C1976" s="27"/>
      <c r="D1976" s="27"/>
      <c r="E1976" s="27"/>
      <c r="F1976" s="27"/>
      <c r="G1976" s="27"/>
      <c r="H1976" s="27"/>
      <c r="I1976" s="27"/>
      <c r="J1976" s="27"/>
      <c r="K1976" s="27"/>
      <c r="L1976" s="27"/>
      <c r="M1976" s="27"/>
    </row>
    <row r="1977" spans="1:13">
      <c r="A1977" s="27"/>
      <c r="B1977" s="27"/>
      <c r="C1977" s="27"/>
      <c r="D1977" s="27"/>
      <c r="E1977" s="27"/>
      <c r="F1977" s="27"/>
      <c r="G1977" s="27"/>
      <c r="H1977" s="27"/>
      <c r="I1977" s="27"/>
      <c r="J1977" s="27"/>
      <c r="K1977" s="27"/>
      <c r="L1977" s="27"/>
      <c r="M1977" s="27"/>
    </row>
    <row r="1978" spans="1:13">
      <c r="A1978" s="27"/>
      <c r="B1978" s="27"/>
      <c r="C1978" s="27"/>
      <c r="D1978" s="27"/>
      <c r="E1978" s="27"/>
      <c r="F1978" s="27"/>
      <c r="G1978" s="27"/>
      <c r="H1978" s="27"/>
      <c r="I1978" s="27"/>
      <c r="J1978" s="27"/>
      <c r="K1978" s="27"/>
      <c r="L1978" s="27"/>
      <c r="M1978" s="27"/>
    </row>
    <row r="1979" spans="1:13">
      <c r="A1979" s="27"/>
      <c r="B1979" s="27"/>
      <c r="C1979" s="27"/>
      <c r="D1979" s="27"/>
      <c r="E1979" s="27"/>
      <c r="F1979" s="27"/>
      <c r="G1979" s="27"/>
      <c r="H1979" s="27"/>
      <c r="I1979" s="27"/>
      <c r="J1979" s="27"/>
      <c r="K1979" s="27"/>
      <c r="L1979" s="27"/>
      <c r="M1979" s="27"/>
    </row>
    <row r="1980" spans="1:13">
      <c r="A1980" s="27"/>
      <c r="B1980" s="27"/>
      <c r="C1980" s="27"/>
      <c r="D1980" s="27"/>
      <c r="E1980" s="27"/>
      <c r="F1980" s="27"/>
      <c r="G1980" s="27"/>
      <c r="H1980" s="27"/>
      <c r="I1980" s="27"/>
      <c r="J1980" s="27"/>
      <c r="K1980" s="27"/>
      <c r="L1980" s="27"/>
      <c r="M1980" s="27"/>
    </row>
    <row r="1981" spans="1:13">
      <c r="A1981" s="27"/>
      <c r="B1981" s="27"/>
      <c r="C1981" s="27"/>
      <c r="D1981" s="27"/>
      <c r="E1981" s="27"/>
      <c r="F1981" s="27"/>
      <c r="G1981" s="27"/>
      <c r="H1981" s="27"/>
      <c r="I1981" s="27"/>
      <c r="J1981" s="27"/>
      <c r="K1981" s="27"/>
      <c r="L1981" s="27"/>
      <c r="M1981" s="27"/>
    </row>
    <row r="1982" spans="1:13">
      <c r="A1982" s="27"/>
      <c r="B1982" s="27"/>
      <c r="C1982" s="27"/>
      <c r="D1982" s="27"/>
      <c r="E1982" s="27"/>
      <c r="F1982" s="27"/>
      <c r="G1982" s="27"/>
      <c r="H1982" s="27"/>
      <c r="I1982" s="27"/>
      <c r="J1982" s="27"/>
      <c r="K1982" s="27"/>
      <c r="L1982" s="27"/>
      <c r="M1982" s="27"/>
    </row>
    <row r="1983" spans="1:13">
      <c r="A1983" s="27"/>
      <c r="B1983" s="27"/>
      <c r="C1983" s="27"/>
      <c r="D1983" s="27"/>
      <c r="E1983" s="27"/>
      <c r="F1983" s="27"/>
      <c r="G1983" s="27"/>
      <c r="H1983" s="27"/>
      <c r="I1983" s="27"/>
      <c r="J1983" s="27"/>
      <c r="K1983" s="27"/>
      <c r="L1983" s="27"/>
      <c r="M1983" s="27"/>
    </row>
    <row r="1984" spans="1:13">
      <c r="A1984" s="27"/>
      <c r="B1984" s="27"/>
      <c r="C1984" s="27"/>
      <c r="D1984" s="27"/>
      <c r="E1984" s="27"/>
      <c r="F1984" s="27"/>
      <c r="G1984" s="27"/>
      <c r="H1984" s="27"/>
      <c r="I1984" s="27"/>
      <c r="J1984" s="27"/>
      <c r="K1984" s="27"/>
      <c r="L1984" s="27"/>
      <c r="M1984" s="27"/>
    </row>
    <row r="1985" spans="1:13">
      <c r="A1985" s="27"/>
      <c r="B1985" s="27"/>
      <c r="C1985" s="27"/>
      <c r="D1985" s="27"/>
      <c r="E1985" s="27"/>
      <c r="F1985" s="27"/>
      <c r="G1985" s="27"/>
      <c r="H1985" s="27"/>
      <c r="I1985" s="27"/>
      <c r="J1985" s="27"/>
      <c r="K1985" s="27"/>
      <c r="L1985" s="27"/>
      <c r="M1985" s="27"/>
    </row>
    <row r="1986" spans="1:13">
      <c r="A1986" s="27"/>
      <c r="B1986" s="27"/>
      <c r="C1986" s="27"/>
      <c r="D1986" s="27"/>
      <c r="E1986" s="27"/>
      <c r="F1986" s="27"/>
      <c r="G1986" s="27"/>
      <c r="H1986" s="27"/>
      <c r="I1986" s="27"/>
      <c r="J1986" s="27"/>
      <c r="K1986" s="27"/>
      <c r="L1986" s="27"/>
      <c r="M1986" s="27"/>
    </row>
    <row r="1987" spans="1:13">
      <c r="A1987" s="27"/>
      <c r="B1987" s="27"/>
      <c r="C1987" s="27"/>
      <c r="D1987" s="27"/>
      <c r="E1987" s="27"/>
      <c r="F1987" s="27"/>
      <c r="G1987" s="27"/>
      <c r="H1987" s="27"/>
      <c r="I1987" s="27"/>
      <c r="J1987" s="27"/>
      <c r="K1987" s="27"/>
      <c r="L1987" s="27"/>
      <c r="M1987" s="27"/>
    </row>
    <row r="1988" spans="1:13">
      <c r="A1988" s="27"/>
      <c r="B1988" s="27"/>
      <c r="C1988" s="27"/>
      <c r="D1988" s="27"/>
      <c r="E1988" s="27"/>
      <c r="F1988" s="27"/>
      <c r="G1988" s="27"/>
      <c r="H1988" s="27"/>
      <c r="I1988" s="27"/>
      <c r="J1988" s="27"/>
      <c r="K1988" s="27"/>
      <c r="L1988" s="27"/>
      <c r="M1988" s="27"/>
    </row>
    <row r="1989" spans="1:13">
      <c r="A1989" s="27"/>
      <c r="B1989" s="27"/>
      <c r="C1989" s="27"/>
      <c r="D1989" s="27"/>
      <c r="E1989" s="27"/>
      <c r="F1989" s="27"/>
      <c r="G1989" s="27"/>
      <c r="H1989" s="27"/>
      <c r="I1989" s="27"/>
      <c r="J1989" s="27"/>
      <c r="K1989" s="27"/>
      <c r="L1989" s="27"/>
      <c r="M1989" s="27"/>
    </row>
    <row r="1990" spans="1:13">
      <c r="A1990" s="27"/>
      <c r="B1990" s="27"/>
      <c r="C1990" s="27"/>
      <c r="D1990" s="27"/>
      <c r="E1990" s="27"/>
      <c r="F1990" s="27"/>
      <c r="G1990" s="27"/>
      <c r="H1990" s="27"/>
      <c r="I1990" s="27"/>
      <c r="J1990" s="27"/>
      <c r="K1990" s="27"/>
      <c r="L1990" s="27"/>
      <c r="M1990" s="27"/>
    </row>
    <row r="1991" spans="1:13">
      <c r="A1991" s="27"/>
      <c r="B1991" s="27"/>
      <c r="C1991" s="27"/>
      <c r="D1991" s="27"/>
      <c r="E1991" s="27"/>
      <c r="F1991" s="27"/>
      <c r="G1991" s="27"/>
      <c r="H1991" s="27"/>
      <c r="I1991" s="27"/>
      <c r="J1991" s="27"/>
      <c r="K1991" s="27"/>
      <c r="L1991" s="27"/>
      <c r="M1991" s="27"/>
    </row>
    <row r="1992" spans="1:13">
      <c r="A1992" s="27"/>
      <c r="B1992" s="27"/>
      <c r="C1992" s="27"/>
      <c r="D1992" s="27"/>
      <c r="E1992" s="27"/>
      <c r="F1992" s="27"/>
      <c r="G1992" s="27"/>
      <c r="H1992" s="27"/>
      <c r="I1992" s="27"/>
      <c r="J1992" s="27"/>
      <c r="K1992" s="27"/>
      <c r="L1992" s="27"/>
      <c r="M1992" s="27"/>
    </row>
    <row r="1993" spans="1:13">
      <c r="A1993" s="27"/>
      <c r="B1993" s="27"/>
      <c r="C1993" s="27"/>
      <c r="D1993" s="27"/>
      <c r="E1993" s="27"/>
      <c r="F1993" s="27"/>
      <c r="G1993" s="27"/>
      <c r="H1993" s="27"/>
      <c r="I1993" s="27"/>
      <c r="J1993" s="27"/>
      <c r="K1993" s="27"/>
      <c r="L1993" s="27"/>
      <c r="M1993" s="27"/>
    </row>
    <row r="1994" spans="1:13">
      <c r="A1994" s="27"/>
      <c r="B1994" s="27"/>
      <c r="C1994" s="27"/>
      <c r="D1994" s="27"/>
      <c r="E1994" s="27"/>
      <c r="F1994" s="27"/>
      <c r="G1994" s="27"/>
      <c r="H1994" s="27"/>
      <c r="I1994" s="27"/>
      <c r="J1994" s="27"/>
      <c r="K1994" s="27"/>
      <c r="L1994" s="27"/>
      <c r="M1994" s="27"/>
    </row>
    <row r="1995" spans="1:13">
      <c r="A1995" s="27"/>
      <c r="B1995" s="27"/>
      <c r="C1995" s="27"/>
      <c r="D1995" s="27"/>
      <c r="E1995" s="27"/>
      <c r="F1995" s="27"/>
      <c r="G1995" s="27"/>
      <c r="H1995" s="27"/>
      <c r="I1995" s="27"/>
      <c r="J1995" s="27"/>
      <c r="K1995" s="27"/>
      <c r="L1995" s="27"/>
      <c r="M1995" s="27"/>
    </row>
    <row r="1996" spans="1:13">
      <c r="A1996" s="27"/>
      <c r="B1996" s="27"/>
      <c r="C1996" s="27"/>
      <c r="D1996" s="27"/>
      <c r="E1996" s="27"/>
      <c r="F1996" s="27"/>
      <c r="G1996" s="27"/>
      <c r="H1996" s="27"/>
      <c r="I1996" s="27"/>
      <c r="J1996" s="27"/>
      <c r="K1996" s="27"/>
      <c r="L1996" s="27"/>
      <c r="M1996" s="27"/>
    </row>
    <row r="1997" spans="1:13">
      <c r="A1997" s="27"/>
      <c r="B1997" s="27"/>
      <c r="C1997" s="27"/>
      <c r="D1997" s="27"/>
      <c r="E1997" s="27"/>
      <c r="F1997" s="27"/>
      <c r="G1997" s="27"/>
      <c r="H1997" s="27"/>
      <c r="I1997" s="27"/>
      <c r="J1997" s="27"/>
      <c r="K1997" s="27"/>
      <c r="L1997" s="27"/>
      <c r="M1997" s="27"/>
    </row>
    <row r="1998" spans="1:13">
      <c r="A1998" s="27"/>
      <c r="B1998" s="27"/>
      <c r="C1998" s="27"/>
      <c r="D1998" s="27"/>
      <c r="E1998" s="27"/>
      <c r="F1998" s="27"/>
      <c r="G1998" s="27"/>
      <c r="H1998" s="27"/>
      <c r="I1998" s="27"/>
      <c r="J1998" s="27"/>
      <c r="K1998" s="27"/>
      <c r="L1998" s="27"/>
      <c r="M1998" s="27"/>
    </row>
    <row r="1999" spans="1:13">
      <c r="A1999" s="27"/>
      <c r="B1999" s="27"/>
      <c r="C1999" s="27"/>
      <c r="D1999" s="27"/>
      <c r="E1999" s="27"/>
      <c r="F1999" s="27"/>
      <c r="G1999" s="27"/>
      <c r="H1999" s="27"/>
      <c r="I1999" s="27"/>
      <c r="J1999" s="27"/>
      <c r="K1999" s="27"/>
      <c r="L1999" s="27"/>
      <c r="M1999" s="27"/>
    </row>
    <row r="2000" spans="1:13">
      <c r="A2000" s="27"/>
      <c r="B2000" s="27"/>
      <c r="C2000" s="27"/>
      <c r="D2000" s="27"/>
      <c r="E2000" s="27"/>
      <c r="F2000" s="27"/>
      <c r="G2000" s="27"/>
      <c r="H2000" s="27"/>
      <c r="I2000" s="27"/>
      <c r="J2000" s="27"/>
      <c r="K2000" s="27"/>
      <c r="L2000" s="27"/>
      <c r="M2000" s="27"/>
    </row>
    <row r="2001" spans="1:13">
      <c r="A2001" s="27"/>
      <c r="B2001" s="27"/>
      <c r="C2001" s="27"/>
      <c r="D2001" s="27"/>
      <c r="E2001" s="27"/>
      <c r="F2001" s="27"/>
      <c r="G2001" s="27"/>
      <c r="H2001" s="27"/>
      <c r="I2001" s="27"/>
      <c r="J2001" s="27"/>
      <c r="K2001" s="27"/>
      <c r="L2001" s="27"/>
      <c r="M2001" s="27"/>
    </row>
    <row r="2002" spans="1:13">
      <c r="A2002" s="27"/>
      <c r="B2002" s="27"/>
      <c r="C2002" s="27"/>
      <c r="D2002" s="27"/>
      <c r="E2002" s="27"/>
      <c r="F2002" s="27"/>
      <c r="G2002" s="27"/>
      <c r="H2002" s="27"/>
      <c r="I2002" s="27"/>
      <c r="J2002" s="27"/>
      <c r="K2002" s="27"/>
      <c r="L2002" s="27"/>
      <c r="M2002" s="27"/>
    </row>
    <row r="2003" spans="1:13">
      <c r="A2003" s="27"/>
      <c r="B2003" s="27"/>
      <c r="C2003" s="27"/>
      <c r="D2003" s="27"/>
      <c r="E2003" s="27"/>
      <c r="F2003" s="27"/>
      <c r="G2003" s="27"/>
      <c r="H2003" s="27"/>
      <c r="I2003" s="27"/>
      <c r="J2003" s="27"/>
      <c r="K2003" s="27"/>
      <c r="L2003" s="27"/>
      <c r="M2003" s="27"/>
    </row>
    <row r="2004" spans="1:13">
      <c r="A2004" s="27"/>
      <c r="B2004" s="27"/>
      <c r="C2004" s="27"/>
      <c r="D2004" s="27"/>
      <c r="E2004" s="27"/>
      <c r="F2004" s="27"/>
      <c r="G2004" s="27"/>
      <c r="H2004" s="27"/>
      <c r="I2004" s="27"/>
      <c r="J2004" s="27"/>
      <c r="K2004" s="27"/>
      <c r="L2004" s="27"/>
      <c r="M2004" s="27"/>
    </row>
    <row r="2005" spans="1:13">
      <c r="A2005" s="27"/>
      <c r="B2005" s="27"/>
      <c r="C2005" s="27"/>
      <c r="D2005" s="27"/>
      <c r="E2005" s="27"/>
      <c r="F2005" s="27"/>
      <c r="G2005" s="27"/>
      <c r="H2005" s="27"/>
      <c r="I2005" s="27"/>
      <c r="J2005" s="27"/>
      <c r="K2005" s="27"/>
      <c r="L2005" s="27"/>
      <c r="M2005" s="27"/>
    </row>
    <row r="2006" spans="1:13">
      <c r="A2006" s="27"/>
      <c r="B2006" s="27"/>
      <c r="C2006" s="27"/>
      <c r="D2006" s="27"/>
      <c r="E2006" s="27"/>
      <c r="F2006" s="27"/>
      <c r="G2006" s="27"/>
      <c r="H2006" s="27"/>
      <c r="I2006" s="27"/>
      <c r="J2006" s="27"/>
      <c r="K2006" s="27"/>
      <c r="L2006" s="27"/>
      <c r="M2006" s="27"/>
    </row>
    <row r="2007" spans="1:13">
      <c r="A2007" s="27"/>
      <c r="B2007" s="27"/>
      <c r="C2007" s="27"/>
      <c r="D2007" s="27"/>
      <c r="E2007" s="27"/>
      <c r="F2007" s="27"/>
      <c r="G2007" s="27"/>
      <c r="H2007" s="27"/>
      <c r="I2007" s="27"/>
      <c r="J2007" s="27"/>
      <c r="K2007" s="27"/>
      <c r="L2007" s="27"/>
      <c r="M2007" s="27"/>
    </row>
    <row r="2008" spans="1:13">
      <c r="A2008" s="27"/>
      <c r="B2008" s="27"/>
      <c r="C2008" s="27"/>
      <c r="D2008" s="27"/>
      <c r="E2008" s="27"/>
      <c r="F2008" s="27"/>
      <c r="G2008" s="27"/>
      <c r="H2008" s="27"/>
      <c r="I2008" s="27"/>
      <c r="J2008" s="27"/>
      <c r="K2008" s="27"/>
      <c r="L2008" s="27"/>
      <c r="M2008" s="27"/>
    </row>
    <row r="2009" spans="1:13">
      <c r="A2009" s="27"/>
      <c r="B2009" s="27"/>
      <c r="C2009" s="27"/>
      <c r="D2009" s="27"/>
      <c r="E2009" s="27"/>
      <c r="F2009" s="27"/>
      <c r="G2009" s="27"/>
      <c r="H2009" s="27"/>
      <c r="I2009" s="27"/>
      <c r="J2009" s="27"/>
      <c r="K2009" s="27"/>
      <c r="L2009" s="27"/>
      <c r="M2009" s="27"/>
    </row>
    <row r="2010" spans="1:13">
      <c r="A2010" s="27"/>
      <c r="B2010" s="27"/>
      <c r="C2010" s="27"/>
      <c r="D2010" s="27"/>
      <c r="E2010" s="27"/>
      <c r="F2010" s="27"/>
      <c r="G2010" s="27"/>
      <c r="H2010" s="27"/>
      <c r="I2010" s="27"/>
      <c r="J2010" s="27"/>
      <c r="K2010" s="27"/>
      <c r="L2010" s="27"/>
      <c r="M2010" s="27"/>
    </row>
    <row r="2011" spans="1:13">
      <c r="A2011" s="27"/>
      <c r="B2011" s="27"/>
      <c r="C2011" s="27"/>
      <c r="D2011" s="27"/>
      <c r="E2011" s="27"/>
      <c r="F2011" s="27"/>
      <c r="G2011" s="27"/>
      <c r="H2011" s="27"/>
      <c r="I2011" s="27"/>
      <c r="J2011" s="27"/>
      <c r="K2011" s="27"/>
      <c r="L2011" s="27"/>
      <c r="M2011" s="27"/>
    </row>
    <row r="2012" spans="1:13">
      <c r="A2012" s="27"/>
      <c r="B2012" s="27"/>
      <c r="C2012" s="27"/>
      <c r="D2012" s="27"/>
      <c r="E2012" s="27"/>
      <c r="F2012" s="27"/>
      <c r="G2012" s="27"/>
      <c r="H2012" s="27"/>
      <c r="I2012" s="27"/>
      <c r="J2012" s="27"/>
      <c r="K2012" s="27"/>
      <c r="L2012" s="27"/>
      <c r="M2012" s="27"/>
    </row>
    <row r="2013" spans="1:13">
      <c r="A2013" s="27"/>
      <c r="B2013" s="27"/>
      <c r="C2013" s="27"/>
      <c r="D2013" s="27"/>
      <c r="E2013" s="27"/>
      <c r="F2013" s="27"/>
      <c r="G2013" s="27"/>
      <c r="H2013" s="27"/>
      <c r="I2013" s="27"/>
      <c r="J2013" s="27"/>
      <c r="K2013" s="27"/>
      <c r="L2013" s="27"/>
      <c r="M2013" s="27"/>
    </row>
    <row r="2014" spans="1:13">
      <c r="A2014" s="27"/>
      <c r="B2014" s="27"/>
      <c r="C2014" s="27"/>
      <c r="D2014" s="27"/>
      <c r="E2014" s="27"/>
      <c r="F2014" s="27"/>
      <c r="G2014" s="27"/>
      <c r="H2014" s="27"/>
      <c r="I2014" s="27"/>
      <c r="J2014" s="27"/>
      <c r="K2014" s="27"/>
      <c r="L2014" s="27"/>
      <c r="M2014" s="27"/>
    </row>
    <row r="2015" spans="1:13">
      <c r="A2015" s="27"/>
      <c r="B2015" s="27"/>
      <c r="C2015" s="27"/>
      <c r="D2015" s="27"/>
      <c r="E2015" s="27"/>
      <c r="F2015" s="27"/>
      <c r="G2015" s="27"/>
      <c r="H2015" s="27"/>
      <c r="I2015" s="27"/>
      <c r="J2015" s="27"/>
      <c r="K2015" s="27"/>
      <c r="L2015" s="27"/>
      <c r="M2015" s="27"/>
    </row>
    <row r="2016" spans="1:13">
      <c r="A2016" s="27"/>
      <c r="B2016" s="27"/>
      <c r="C2016" s="27"/>
      <c r="D2016" s="27"/>
      <c r="E2016" s="27"/>
      <c r="F2016" s="27"/>
      <c r="G2016" s="27"/>
      <c r="H2016" s="27"/>
      <c r="I2016" s="27"/>
      <c r="J2016" s="27"/>
      <c r="K2016" s="27"/>
      <c r="L2016" s="27"/>
      <c r="M2016" s="27"/>
    </row>
    <row r="2017" spans="1:13">
      <c r="A2017" s="27"/>
      <c r="B2017" s="27"/>
      <c r="C2017" s="27"/>
      <c r="D2017" s="27"/>
      <c r="E2017" s="27"/>
      <c r="F2017" s="27"/>
      <c r="G2017" s="27"/>
      <c r="H2017" s="27"/>
      <c r="I2017" s="27"/>
      <c r="J2017" s="27"/>
      <c r="K2017" s="27"/>
      <c r="L2017" s="27"/>
      <c r="M2017" s="27"/>
    </row>
    <row r="2018" spans="1:13">
      <c r="A2018" s="27"/>
      <c r="B2018" s="27"/>
      <c r="C2018" s="27"/>
      <c r="D2018" s="27"/>
      <c r="E2018" s="27"/>
      <c r="F2018" s="27"/>
      <c r="G2018" s="27"/>
      <c r="H2018" s="27"/>
      <c r="I2018" s="27"/>
      <c r="J2018" s="27"/>
      <c r="K2018" s="27"/>
      <c r="L2018" s="27"/>
      <c r="M2018" s="27"/>
    </row>
    <row r="2019" spans="1:13">
      <c r="A2019" s="27"/>
      <c r="B2019" s="27"/>
      <c r="C2019" s="27"/>
      <c r="D2019" s="27"/>
      <c r="E2019" s="27"/>
      <c r="F2019" s="27"/>
      <c r="G2019" s="27"/>
      <c r="H2019" s="27"/>
      <c r="I2019" s="27"/>
      <c r="J2019" s="27"/>
      <c r="K2019" s="27"/>
      <c r="L2019" s="27"/>
      <c r="M2019" s="27"/>
    </row>
    <row r="2020" spans="1:13">
      <c r="A2020" s="27"/>
      <c r="B2020" s="27"/>
      <c r="C2020" s="27"/>
      <c r="D2020" s="27"/>
      <c r="E2020" s="27"/>
      <c r="F2020" s="27"/>
      <c r="G2020" s="27"/>
      <c r="H2020" s="27"/>
      <c r="I2020" s="27"/>
      <c r="J2020" s="27"/>
      <c r="K2020" s="27"/>
      <c r="L2020" s="27"/>
      <c r="M2020" s="27"/>
    </row>
    <row r="2021" spans="1:13">
      <c r="A2021" s="27"/>
      <c r="B2021" s="27"/>
      <c r="C2021" s="27"/>
      <c r="D2021" s="27"/>
      <c r="E2021" s="27"/>
      <c r="F2021" s="27"/>
      <c r="G2021" s="27"/>
      <c r="H2021" s="27"/>
      <c r="I2021" s="27"/>
      <c r="J2021" s="27"/>
      <c r="K2021" s="27"/>
      <c r="L2021" s="27"/>
      <c r="M2021" s="27"/>
    </row>
    <row r="2022" spans="1:13">
      <c r="A2022" s="27"/>
      <c r="B2022" s="27"/>
      <c r="C2022" s="27"/>
      <c r="D2022" s="27"/>
      <c r="E2022" s="27"/>
      <c r="F2022" s="27"/>
      <c r="G2022" s="27"/>
      <c r="H2022" s="27"/>
      <c r="I2022" s="27"/>
      <c r="J2022" s="27"/>
      <c r="K2022" s="27"/>
      <c r="L2022" s="27"/>
      <c r="M2022" s="27"/>
    </row>
    <row r="2023" spans="1:13">
      <c r="A2023" s="27"/>
      <c r="B2023" s="27"/>
      <c r="C2023" s="27"/>
      <c r="D2023" s="27"/>
      <c r="E2023" s="27"/>
      <c r="F2023" s="27"/>
      <c r="G2023" s="27"/>
      <c r="H2023" s="27"/>
      <c r="I2023" s="27"/>
      <c r="J2023" s="27"/>
      <c r="K2023" s="27"/>
      <c r="L2023" s="27"/>
      <c r="M2023" s="27"/>
    </row>
    <row r="2024" spans="1:13">
      <c r="A2024" s="27"/>
      <c r="B2024" s="27"/>
      <c r="C2024" s="27"/>
      <c r="D2024" s="27"/>
      <c r="E2024" s="27"/>
      <c r="F2024" s="27"/>
      <c r="G2024" s="27"/>
      <c r="H2024" s="27"/>
      <c r="I2024" s="27"/>
      <c r="J2024" s="27"/>
      <c r="K2024" s="27"/>
      <c r="L2024" s="27"/>
      <c r="M2024" s="27"/>
    </row>
    <row r="2025" spans="1:13">
      <c r="A2025" s="27"/>
      <c r="B2025" s="27"/>
      <c r="C2025" s="27"/>
      <c r="D2025" s="27"/>
      <c r="E2025" s="27"/>
      <c r="F2025" s="27"/>
      <c r="G2025" s="27"/>
      <c r="H2025" s="27"/>
      <c r="I2025" s="27"/>
      <c r="J2025" s="27"/>
      <c r="K2025" s="27"/>
      <c r="L2025" s="27"/>
      <c r="M2025" s="27"/>
    </row>
    <row r="2026" spans="1:13">
      <c r="A2026" s="27"/>
      <c r="B2026" s="27"/>
      <c r="C2026" s="27"/>
      <c r="D2026" s="27"/>
      <c r="E2026" s="27"/>
      <c r="F2026" s="27"/>
      <c r="G2026" s="27"/>
      <c r="H2026" s="27"/>
      <c r="I2026" s="27"/>
      <c r="J2026" s="27"/>
      <c r="K2026" s="27"/>
      <c r="L2026" s="27"/>
      <c r="M2026" s="27"/>
    </row>
    <row r="2027" spans="1:13">
      <c r="A2027" s="27"/>
      <c r="B2027" s="27"/>
      <c r="C2027" s="27"/>
      <c r="D2027" s="27"/>
      <c r="E2027" s="27"/>
      <c r="F2027" s="27"/>
      <c r="G2027" s="27"/>
      <c r="H2027" s="27"/>
      <c r="I2027" s="27"/>
      <c r="J2027" s="27"/>
      <c r="K2027" s="27"/>
      <c r="L2027" s="27"/>
      <c r="M2027" s="27"/>
    </row>
    <row r="2028" spans="1:13">
      <c r="A2028" s="27"/>
      <c r="B2028" s="27"/>
      <c r="C2028" s="27"/>
      <c r="D2028" s="27"/>
      <c r="E2028" s="27"/>
      <c r="F2028" s="27"/>
      <c r="G2028" s="27"/>
      <c r="H2028" s="27"/>
      <c r="I2028" s="27"/>
      <c r="J2028" s="27"/>
      <c r="K2028" s="27"/>
      <c r="L2028" s="27"/>
      <c r="M2028" s="27"/>
    </row>
    <row r="2029" spans="1:13">
      <c r="A2029" s="27"/>
      <c r="B2029" s="27"/>
      <c r="C2029" s="27"/>
      <c r="D2029" s="27"/>
      <c r="E2029" s="27"/>
      <c r="F2029" s="27"/>
      <c r="G2029" s="27"/>
      <c r="H2029" s="27"/>
      <c r="I2029" s="27"/>
      <c r="J2029" s="27"/>
      <c r="K2029" s="27"/>
      <c r="L2029" s="27"/>
      <c r="M2029" s="27"/>
    </row>
    <row r="2030" spans="1:13">
      <c r="A2030" s="27"/>
      <c r="B2030" s="27"/>
      <c r="C2030" s="27"/>
      <c r="D2030" s="27"/>
      <c r="E2030" s="27"/>
      <c r="F2030" s="27"/>
      <c r="G2030" s="27"/>
      <c r="H2030" s="27"/>
      <c r="I2030" s="27"/>
      <c r="J2030" s="27"/>
      <c r="K2030" s="27"/>
      <c r="L2030" s="27"/>
      <c r="M2030" s="27"/>
    </row>
    <row r="2031" spans="1:13">
      <c r="A2031" s="27"/>
      <c r="B2031" s="27"/>
      <c r="C2031" s="27"/>
      <c r="D2031" s="27"/>
      <c r="E2031" s="27"/>
      <c r="F2031" s="27"/>
      <c r="G2031" s="27"/>
      <c r="H2031" s="27"/>
      <c r="I2031" s="27"/>
      <c r="J2031" s="27"/>
      <c r="K2031" s="27"/>
      <c r="L2031" s="27"/>
      <c r="M2031" s="27"/>
    </row>
    <row r="2032" spans="1:13">
      <c r="A2032" s="27"/>
      <c r="B2032" s="27"/>
      <c r="C2032" s="27"/>
      <c r="D2032" s="27"/>
      <c r="E2032" s="27"/>
      <c r="F2032" s="27"/>
      <c r="G2032" s="27"/>
      <c r="H2032" s="27"/>
      <c r="I2032" s="27"/>
      <c r="J2032" s="27"/>
      <c r="K2032" s="27"/>
      <c r="L2032" s="27"/>
      <c r="M2032" s="27"/>
    </row>
    <row r="2033" spans="1:13">
      <c r="A2033" s="27"/>
      <c r="B2033" s="27"/>
      <c r="C2033" s="27"/>
      <c r="D2033" s="27"/>
      <c r="E2033" s="27"/>
      <c r="F2033" s="27"/>
      <c r="G2033" s="27"/>
      <c r="H2033" s="27"/>
      <c r="I2033" s="27"/>
      <c r="J2033" s="27"/>
      <c r="K2033" s="27"/>
      <c r="L2033" s="27"/>
      <c r="M2033" s="27"/>
    </row>
    <row r="2034" spans="1:13">
      <c r="A2034" s="27"/>
      <c r="B2034" s="27"/>
      <c r="C2034" s="27"/>
      <c r="D2034" s="27"/>
      <c r="E2034" s="27"/>
      <c r="F2034" s="27"/>
      <c r="G2034" s="27"/>
      <c r="H2034" s="27"/>
      <c r="I2034" s="27"/>
      <c r="J2034" s="27"/>
      <c r="K2034" s="27"/>
      <c r="L2034" s="27"/>
      <c r="M2034" s="27"/>
    </row>
    <row r="2035" spans="1:13">
      <c r="A2035" s="27"/>
      <c r="B2035" s="27"/>
      <c r="C2035" s="27"/>
      <c r="D2035" s="27"/>
      <c r="E2035" s="27"/>
      <c r="F2035" s="27"/>
      <c r="G2035" s="27"/>
      <c r="H2035" s="27"/>
      <c r="I2035" s="27"/>
      <c r="J2035" s="27"/>
      <c r="K2035" s="27"/>
      <c r="L2035" s="27"/>
      <c r="M2035" s="27"/>
    </row>
    <row r="2036" spans="1:13">
      <c r="A2036" s="27"/>
      <c r="B2036" s="27"/>
      <c r="C2036" s="27"/>
      <c r="D2036" s="27"/>
      <c r="E2036" s="27"/>
      <c r="F2036" s="27"/>
      <c r="G2036" s="27"/>
      <c r="H2036" s="27"/>
      <c r="I2036" s="27"/>
      <c r="J2036" s="27"/>
      <c r="K2036" s="27"/>
      <c r="L2036" s="27"/>
      <c r="M2036" s="27"/>
    </row>
    <row r="2037" spans="1:13">
      <c r="A2037" s="27"/>
      <c r="B2037" s="27"/>
      <c r="C2037" s="27"/>
      <c r="D2037" s="27"/>
      <c r="E2037" s="27"/>
      <c r="F2037" s="27"/>
      <c r="G2037" s="27"/>
      <c r="H2037" s="27"/>
      <c r="I2037" s="27"/>
      <c r="J2037" s="27"/>
      <c r="K2037" s="27"/>
      <c r="L2037" s="27"/>
      <c r="M2037" s="27"/>
    </row>
    <row r="2038" spans="1:13">
      <c r="A2038" s="27"/>
      <c r="B2038" s="27"/>
      <c r="C2038" s="27"/>
      <c r="D2038" s="27"/>
      <c r="E2038" s="27"/>
      <c r="F2038" s="27"/>
      <c r="G2038" s="27"/>
      <c r="H2038" s="27"/>
      <c r="I2038" s="27"/>
      <c r="J2038" s="27"/>
      <c r="K2038" s="27"/>
      <c r="L2038" s="27"/>
      <c r="M2038" s="27"/>
    </row>
    <row r="2039" spans="1:13">
      <c r="A2039" s="27"/>
      <c r="B2039" s="27"/>
      <c r="C2039" s="27"/>
      <c r="D2039" s="27"/>
      <c r="E2039" s="27"/>
      <c r="F2039" s="27"/>
      <c r="G2039" s="27"/>
      <c r="H2039" s="27"/>
      <c r="I2039" s="27"/>
      <c r="J2039" s="27"/>
      <c r="K2039" s="27"/>
      <c r="L2039" s="27"/>
      <c r="M2039" s="27"/>
    </row>
    <row r="2040" spans="1:13">
      <c r="A2040" s="27"/>
      <c r="B2040" s="27"/>
      <c r="C2040" s="27"/>
      <c r="D2040" s="27"/>
      <c r="E2040" s="27"/>
      <c r="F2040" s="27"/>
      <c r="G2040" s="27"/>
      <c r="H2040" s="27"/>
      <c r="I2040" s="27"/>
      <c r="J2040" s="27"/>
      <c r="K2040" s="27"/>
      <c r="L2040" s="27"/>
      <c r="M2040" s="27"/>
    </row>
    <row r="2041" spans="1:13">
      <c r="A2041" s="27"/>
      <c r="B2041" s="27"/>
      <c r="C2041" s="27"/>
      <c r="D2041" s="27"/>
      <c r="E2041" s="27"/>
      <c r="F2041" s="27"/>
      <c r="G2041" s="27"/>
      <c r="H2041" s="27"/>
      <c r="I2041" s="27"/>
      <c r="J2041" s="27"/>
      <c r="K2041" s="27"/>
      <c r="L2041" s="27"/>
      <c r="M2041" s="27"/>
    </row>
    <row r="2042" spans="1:13">
      <c r="A2042" s="27"/>
      <c r="B2042" s="27"/>
      <c r="C2042" s="27"/>
      <c r="D2042" s="27"/>
      <c r="E2042" s="27"/>
      <c r="F2042" s="27"/>
      <c r="G2042" s="27"/>
      <c r="H2042" s="27"/>
      <c r="I2042" s="27"/>
      <c r="J2042" s="27"/>
      <c r="K2042" s="27"/>
      <c r="L2042" s="27"/>
      <c r="M2042" s="27"/>
    </row>
    <row r="2043" spans="1:13">
      <c r="A2043" s="27"/>
      <c r="B2043" s="27"/>
      <c r="C2043" s="27"/>
      <c r="D2043" s="27"/>
      <c r="E2043" s="27"/>
      <c r="F2043" s="27"/>
      <c r="G2043" s="27"/>
      <c r="H2043" s="27"/>
      <c r="I2043" s="27"/>
      <c r="J2043" s="27"/>
      <c r="K2043" s="27"/>
      <c r="L2043" s="27"/>
      <c r="M2043" s="27"/>
    </row>
    <row r="2044" spans="1:13">
      <c r="A2044" s="27"/>
      <c r="B2044" s="27"/>
      <c r="C2044" s="27"/>
      <c r="D2044" s="27"/>
      <c r="E2044" s="27"/>
      <c r="F2044" s="27"/>
      <c r="G2044" s="27"/>
      <c r="H2044" s="27"/>
      <c r="I2044" s="27"/>
      <c r="J2044" s="27"/>
      <c r="K2044" s="27"/>
      <c r="L2044" s="27"/>
      <c r="M2044" s="27"/>
    </row>
    <row r="2045" spans="1:13">
      <c r="A2045" s="27"/>
      <c r="B2045" s="27"/>
      <c r="C2045" s="27"/>
      <c r="D2045" s="27"/>
      <c r="E2045" s="27"/>
      <c r="F2045" s="27"/>
      <c r="G2045" s="27"/>
      <c r="H2045" s="27"/>
      <c r="I2045" s="27"/>
      <c r="J2045" s="27"/>
      <c r="K2045" s="27"/>
      <c r="L2045" s="27"/>
      <c r="M2045" s="27"/>
    </row>
    <row r="2046" spans="1:13">
      <c r="A2046" s="27"/>
      <c r="B2046" s="27"/>
      <c r="C2046" s="27"/>
      <c r="D2046" s="27"/>
      <c r="E2046" s="27"/>
      <c r="F2046" s="27"/>
      <c r="G2046" s="27"/>
      <c r="H2046" s="27"/>
      <c r="I2046" s="27"/>
      <c r="J2046" s="27"/>
      <c r="K2046" s="27"/>
      <c r="L2046" s="27"/>
      <c r="M2046" s="27"/>
    </row>
    <row r="2047" spans="1:13">
      <c r="A2047" s="27"/>
      <c r="B2047" s="27"/>
      <c r="C2047" s="27"/>
      <c r="D2047" s="27"/>
      <c r="E2047" s="27"/>
      <c r="F2047" s="27"/>
      <c r="G2047" s="27"/>
      <c r="H2047" s="27"/>
      <c r="I2047" s="27"/>
      <c r="J2047" s="27"/>
      <c r="K2047" s="27"/>
      <c r="L2047" s="27"/>
      <c r="M2047" s="27"/>
    </row>
    <row r="2048" spans="1:13">
      <c r="A2048" s="27"/>
      <c r="B2048" s="27"/>
      <c r="C2048" s="27"/>
      <c r="D2048" s="27"/>
      <c r="E2048" s="27"/>
      <c r="F2048" s="27"/>
      <c r="G2048" s="27"/>
      <c r="H2048" s="27"/>
      <c r="I2048" s="27"/>
      <c r="J2048" s="27"/>
      <c r="K2048" s="27"/>
      <c r="L2048" s="27"/>
      <c r="M2048" s="27"/>
    </row>
    <row r="2049" spans="1:13">
      <c r="A2049" s="27"/>
      <c r="B2049" s="27"/>
      <c r="C2049" s="27"/>
      <c r="D2049" s="27"/>
      <c r="E2049" s="27"/>
      <c r="F2049" s="27"/>
      <c r="G2049" s="27"/>
      <c r="H2049" s="27"/>
      <c r="I2049" s="27"/>
      <c r="J2049" s="27"/>
      <c r="K2049" s="27"/>
      <c r="L2049" s="27"/>
      <c r="M2049" s="27"/>
    </row>
    <row r="2050" spans="1:13">
      <c r="A2050" s="27"/>
      <c r="B2050" s="27"/>
      <c r="C2050" s="27"/>
      <c r="D2050" s="27"/>
      <c r="E2050" s="27"/>
      <c r="F2050" s="27"/>
      <c r="G2050" s="27"/>
      <c r="H2050" s="27"/>
      <c r="I2050" s="27"/>
      <c r="J2050" s="27"/>
      <c r="K2050" s="27"/>
      <c r="L2050" s="27"/>
      <c r="M2050" s="27"/>
    </row>
    <row r="2051" spans="1:13">
      <c r="A2051" s="27"/>
      <c r="B2051" s="27"/>
      <c r="C2051" s="27"/>
      <c r="D2051" s="27"/>
      <c r="E2051" s="27"/>
      <c r="F2051" s="27"/>
      <c r="G2051" s="27"/>
      <c r="H2051" s="27"/>
      <c r="I2051" s="27"/>
      <c r="J2051" s="27"/>
      <c r="K2051" s="27"/>
      <c r="L2051" s="27"/>
      <c r="M2051" s="27"/>
    </row>
    <row r="2052" spans="1:13">
      <c r="A2052" s="27"/>
      <c r="B2052" s="27"/>
      <c r="C2052" s="27"/>
      <c r="D2052" s="27"/>
      <c r="E2052" s="27"/>
      <c r="F2052" s="27"/>
      <c r="G2052" s="27"/>
      <c r="H2052" s="27"/>
      <c r="I2052" s="27"/>
      <c r="J2052" s="27"/>
      <c r="K2052" s="27"/>
      <c r="L2052" s="27"/>
      <c r="M2052" s="27"/>
    </row>
    <row r="2053" spans="1:13">
      <c r="A2053" s="27"/>
      <c r="B2053" s="27"/>
      <c r="C2053" s="27"/>
      <c r="D2053" s="27"/>
      <c r="E2053" s="27"/>
      <c r="F2053" s="27"/>
      <c r="G2053" s="27"/>
      <c r="H2053" s="27"/>
      <c r="I2053" s="27"/>
      <c r="J2053" s="27"/>
      <c r="K2053" s="27"/>
      <c r="L2053" s="27"/>
      <c r="M2053" s="27"/>
    </row>
    <row r="2054" spans="1:13">
      <c r="A2054" s="27"/>
      <c r="B2054" s="27"/>
      <c r="C2054" s="27"/>
      <c r="D2054" s="27"/>
      <c r="E2054" s="27"/>
      <c r="F2054" s="27"/>
      <c r="G2054" s="27"/>
      <c r="H2054" s="27"/>
      <c r="I2054" s="27"/>
      <c r="J2054" s="27"/>
      <c r="K2054" s="27"/>
      <c r="L2054" s="27"/>
      <c r="M2054" s="27"/>
    </row>
    <row r="2055" spans="1:13">
      <c r="A2055" s="27"/>
      <c r="B2055" s="27"/>
      <c r="C2055" s="27"/>
      <c r="D2055" s="27"/>
      <c r="E2055" s="27"/>
      <c r="F2055" s="27"/>
      <c r="G2055" s="27"/>
      <c r="H2055" s="27"/>
      <c r="I2055" s="27"/>
      <c r="J2055" s="27"/>
      <c r="K2055" s="27"/>
      <c r="L2055" s="27"/>
      <c r="M2055" s="27"/>
    </row>
    <row r="2056" spans="1:13">
      <c r="A2056" s="27"/>
      <c r="B2056" s="27"/>
      <c r="C2056" s="27"/>
      <c r="D2056" s="27"/>
      <c r="E2056" s="27"/>
      <c r="F2056" s="27"/>
      <c r="G2056" s="27"/>
      <c r="H2056" s="27"/>
      <c r="I2056" s="27"/>
      <c r="J2056" s="27"/>
      <c r="K2056" s="27"/>
      <c r="L2056" s="27"/>
      <c r="M2056" s="27"/>
    </row>
    <row r="2057" spans="1:13">
      <c r="A2057" s="27"/>
      <c r="B2057" s="27"/>
      <c r="C2057" s="27"/>
      <c r="D2057" s="27"/>
      <c r="E2057" s="27"/>
      <c r="F2057" s="27"/>
      <c r="G2057" s="27"/>
      <c r="H2057" s="27"/>
      <c r="I2057" s="27"/>
      <c r="J2057" s="27"/>
      <c r="K2057" s="27"/>
      <c r="L2057" s="27"/>
      <c r="M2057" s="27"/>
    </row>
    <row r="2058" spans="1:13">
      <c r="A2058" s="27"/>
      <c r="B2058" s="27"/>
      <c r="C2058" s="27"/>
      <c r="D2058" s="27"/>
      <c r="E2058" s="27"/>
      <c r="F2058" s="27"/>
      <c r="G2058" s="27"/>
      <c r="H2058" s="27"/>
      <c r="I2058" s="27"/>
      <c r="J2058" s="27"/>
      <c r="K2058" s="27"/>
      <c r="L2058" s="27"/>
      <c r="M2058" s="27"/>
    </row>
    <row r="2059" spans="1:13">
      <c r="A2059" s="27"/>
      <c r="B2059" s="27"/>
      <c r="C2059" s="27"/>
      <c r="D2059" s="27"/>
      <c r="E2059" s="27"/>
      <c r="F2059" s="27"/>
      <c r="G2059" s="27"/>
      <c r="H2059" s="27"/>
      <c r="I2059" s="27"/>
      <c r="J2059" s="27"/>
      <c r="K2059" s="27"/>
      <c r="L2059" s="27"/>
      <c r="M2059" s="27"/>
    </row>
    <row r="2060" spans="1:13">
      <c r="A2060" s="27"/>
      <c r="B2060" s="27"/>
      <c r="C2060" s="27"/>
      <c r="D2060" s="27"/>
      <c r="E2060" s="27"/>
      <c r="F2060" s="27"/>
      <c r="G2060" s="27"/>
      <c r="H2060" s="27"/>
      <c r="I2060" s="27"/>
      <c r="J2060" s="27"/>
      <c r="K2060" s="27"/>
      <c r="L2060" s="27"/>
      <c r="M2060" s="27"/>
    </row>
    <row r="2061" spans="1:13">
      <c r="A2061" s="27"/>
      <c r="B2061" s="27"/>
      <c r="C2061" s="27"/>
      <c r="D2061" s="27"/>
      <c r="E2061" s="27"/>
      <c r="F2061" s="27"/>
      <c r="G2061" s="27"/>
      <c r="H2061" s="27"/>
      <c r="I2061" s="27"/>
      <c r="J2061" s="27"/>
      <c r="K2061" s="27"/>
      <c r="L2061" s="27"/>
      <c r="M2061" s="27"/>
    </row>
    <row r="2062" spans="1:13">
      <c r="A2062" s="27"/>
      <c r="B2062" s="27"/>
      <c r="C2062" s="27"/>
      <c r="D2062" s="27"/>
      <c r="E2062" s="27"/>
      <c r="F2062" s="27"/>
      <c r="G2062" s="27"/>
      <c r="H2062" s="27"/>
      <c r="I2062" s="27"/>
      <c r="J2062" s="27"/>
      <c r="K2062" s="27"/>
      <c r="L2062" s="27"/>
      <c r="M2062" s="27"/>
    </row>
    <row r="2063" spans="1:13">
      <c r="A2063" s="27"/>
      <c r="B2063" s="27"/>
      <c r="C2063" s="27"/>
      <c r="D2063" s="27"/>
      <c r="E2063" s="27"/>
      <c r="F2063" s="27"/>
      <c r="G2063" s="27"/>
      <c r="H2063" s="27"/>
      <c r="I2063" s="27"/>
      <c r="J2063" s="27"/>
      <c r="K2063" s="27"/>
      <c r="L2063" s="27"/>
      <c r="M2063" s="27"/>
    </row>
    <row r="2064" spans="1:13">
      <c r="A2064" s="27"/>
      <c r="B2064" s="27"/>
      <c r="C2064" s="27"/>
      <c r="D2064" s="27"/>
      <c r="E2064" s="27"/>
      <c r="F2064" s="27"/>
      <c r="G2064" s="27"/>
      <c r="H2064" s="27"/>
      <c r="I2064" s="27"/>
      <c r="J2064" s="27"/>
      <c r="K2064" s="27"/>
      <c r="L2064" s="27"/>
      <c r="M2064" s="27"/>
    </row>
    <row r="2065" spans="1:13">
      <c r="A2065" s="27"/>
      <c r="B2065" s="27"/>
      <c r="C2065" s="27"/>
      <c r="D2065" s="27"/>
      <c r="E2065" s="27"/>
      <c r="F2065" s="27"/>
      <c r="G2065" s="27"/>
      <c r="H2065" s="27"/>
      <c r="I2065" s="27"/>
      <c r="J2065" s="27"/>
      <c r="K2065" s="27"/>
      <c r="L2065" s="27"/>
      <c r="M2065" s="27"/>
    </row>
    <row r="2066" spans="1:13">
      <c r="A2066" s="27"/>
      <c r="B2066" s="27"/>
      <c r="C2066" s="27"/>
      <c r="D2066" s="27"/>
      <c r="E2066" s="27"/>
      <c r="F2066" s="27"/>
      <c r="G2066" s="27"/>
      <c r="H2066" s="27"/>
      <c r="I2066" s="27"/>
      <c r="J2066" s="27"/>
      <c r="K2066" s="27"/>
      <c r="L2066" s="27"/>
      <c r="M2066" s="27"/>
    </row>
    <row r="2067" spans="1:13">
      <c r="A2067" s="27"/>
      <c r="B2067" s="27"/>
      <c r="C2067" s="27"/>
      <c r="D2067" s="27"/>
      <c r="E2067" s="27"/>
      <c r="F2067" s="27"/>
      <c r="G2067" s="27"/>
      <c r="H2067" s="27"/>
      <c r="I2067" s="27"/>
      <c r="J2067" s="27"/>
      <c r="K2067" s="27"/>
      <c r="L2067" s="27"/>
      <c r="M2067" s="27"/>
    </row>
    <row r="2068" spans="1:13">
      <c r="A2068" s="27"/>
      <c r="B2068" s="27"/>
      <c r="C2068" s="27"/>
      <c r="D2068" s="27"/>
      <c r="E2068" s="27"/>
      <c r="F2068" s="27"/>
      <c r="G2068" s="27"/>
      <c r="H2068" s="27"/>
      <c r="I2068" s="27"/>
      <c r="J2068" s="27"/>
      <c r="K2068" s="27"/>
      <c r="L2068" s="27"/>
      <c r="M2068" s="27"/>
    </row>
    <row r="2069" spans="1:13">
      <c r="A2069" s="27"/>
      <c r="B2069" s="27"/>
      <c r="C2069" s="27"/>
      <c r="D2069" s="27"/>
      <c r="E2069" s="27"/>
      <c r="F2069" s="27"/>
      <c r="G2069" s="27"/>
      <c r="H2069" s="27"/>
      <c r="I2069" s="27"/>
      <c r="J2069" s="27"/>
      <c r="K2069" s="27"/>
      <c r="L2069" s="27"/>
      <c r="M2069" s="27"/>
    </row>
    <row r="2070" spans="1:13">
      <c r="A2070" s="27"/>
      <c r="B2070" s="27"/>
      <c r="C2070" s="27"/>
      <c r="D2070" s="27"/>
      <c r="E2070" s="27"/>
      <c r="F2070" s="27"/>
      <c r="G2070" s="27"/>
      <c r="H2070" s="27"/>
      <c r="I2070" s="27"/>
      <c r="J2070" s="27"/>
      <c r="K2070" s="27"/>
      <c r="L2070" s="27"/>
      <c r="M2070" s="27"/>
    </row>
    <row r="2071" spans="1:13">
      <c r="A2071" s="27"/>
      <c r="B2071" s="27"/>
      <c r="C2071" s="27"/>
      <c r="D2071" s="27"/>
      <c r="E2071" s="27"/>
      <c r="F2071" s="27"/>
      <c r="G2071" s="27"/>
      <c r="H2071" s="27"/>
      <c r="I2071" s="27"/>
      <c r="J2071" s="27"/>
      <c r="K2071" s="27"/>
      <c r="L2071" s="27"/>
      <c r="M2071" s="27"/>
    </row>
    <row r="2072" spans="1:13">
      <c r="A2072" s="27"/>
      <c r="B2072" s="27"/>
      <c r="C2072" s="27"/>
      <c r="D2072" s="27"/>
      <c r="E2072" s="27"/>
      <c r="F2072" s="27"/>
      <c r="G2072" s="27"/>
      <c r="H2072" s="27"/>
      <c r="I2072" s="27"/>
      <c r="J2072" s="27"/>
      <c r="K2072" s="27"/>
      <c r="L2072" s="27"/>
      <c r="M2072" s="27"/>
    </row>
    <row r="2073" spans="1:13">
      <c r="A2073" s="27"/>
      <c r="B2073" s="27"/>
      <c r="C2073" s="27"/>
      <c r="D2073" s="27"/>
      <c r="E2073" s="27"/>
      <c r="F2073" s="27"/>
      <c r="G2073" s="27"/>
      <c r="H2073" s="27"/>
      <c r="I2073" s="27"/>
      <c r="J2073" s="27"/>
      <c r="K2073" s="27"/>
      <c r="L2073" s="27"/>
      <c r="M2073" s="27"/>
    </row>
    <row r="2074" spans="1:13">
      <c r="A2074" s="27"/>
      <c r="B2074" s="27"/>
      <c r="C2074" s="27"/>
      <c r="D2074" s="27"/>
      <c r="E2074" s="27"/>
      <c r="F2074" s="27"/>
      <c r="G2074" s="27"/>
      <c r="H2074" s="27"/>
      <c r="I2074" s="27"/>
      <c r="J2074" s="27"/>
      <c r="K2074" s="27"/>
      <c r="L2074" s="27"/>
      <c r="M2074" s="27"/>
    </row>
    <row r="2075" spans="1:13">
      <c r="A2075" s="27"/>
      <c r="B2075" s="27"/>
      <c r="C2075" s="27"/>
      <c r="D2075" s="27"/>
      <c r="E2075" s="27"/>
      <c r="F2075" s="27"/>
      <c r="G2075" s="27"/>
      <c r="H2075" s="27"/>
      <c r="I2075" s="27"/>
      <c r="J2075" s="27"/>
      <c r="K2075" s="27"/>
      <c r="L2075" s="27"/>
      <c r="M2075" s="27"/>
    </row>
    <row r="2076" spans="1:13">
      <c r="A2076" s="27"/>
      <c r="B2076" s="27"/>
      <c r="C2076" s="27"/>
      <c r="D2076" s="27"/>
      <c r="E2076" s="27"/>
      <c r="F2076" s="27"/>
      <c r="G2076" s="27"/>
      <c r="H2076" s="27"/>
      <c r="I2076" s="27"/>
      <c r="J2076" s="27"/>
      <c r="K2076" s="27"/>
      <c r="L2076" s="27"/>
      <c r="M2076" s="27"/>
    </row>
    <row r="2077" spans="1:13">
      <c r="A2077" s="27"/>
      <c r="B2077" s="27"/>
      <c r="C2077" s="27"/>
      <c r="D2077" s="27"/>
      <c r="E2077" s="27"/>
      <c r="F2077" s="27"/>
      <c r="G2077" s="27"/>
      <c r="H2077" s="27"/>
      <c r="I2077" s="27"/>
      <c r="J2077" s="27"/>
      <c r="K2077" s="27"/>
      <c r="L2077" s="27"/>
      <c r="M2077" s="27"/>
    </row>
    <row r="2078" spans="1:13">
      <c r="A2078" s="27"/>
      <c r="B2078" s="27"/>
      <c r="C2078" s="27"/>
      <c r="D2078" s="27"/>
      <c r="E2078" s="27"/>
      <c r="F2078" s="27"/>
      <c r="G2078" s="27"/>
      <c r="H2078" s="27"/>
      <c r="I2078" s="27"/>
      <c r="J2078" s="27"/>
      <c r="K2078" s="27"/>
      <c r="L2078" s="27"/>
      <c r="M2078" s="27"/>
    </row>
    <row r="2079" spans="1:13">
      <c r="A2079" s="27"/>
      <c r="B2079" s="27"/>
      <c r="C2079" s="27"/>
      <c r="D2079" s="27"/>
      <c r="E2079" s="27"/>
      <c r="F2079" s="27"/>
      <c r="G2079" s="27"/>
      <c r="H2079" s="27"/>
      <c r="I2079" s="27"/>
      <c r="J2079" s="27"/>
      <c r="K2079" s="27"/>
      <c r="L2079" s="27"/>
      <c r="M2079" s="27"/>
    </row>
    <row r="2080" spans="1:13">
      <c r="A2080" s="27"/>
      <c r="B2080" s="27"/>
      <c r="C2080" s="27"/>
      <c r="D2080" s="27"/>
      <c r="E2080" s="27"/>
      <c r="F2080" s="27"/>
      <c r="G2080" s="27"/>
      <c r="H2080" s="27"/>
      <c r="I2080" s="27"/>
      <c r="J2080" s="27"/>
      <c r="K2080" s="27"/>
      <c r="L2080" s="27"/>
      <c r="M2080" s="27"/>
    </row>
    <row r="2081" spans="1:13">
      <c r="A2081" s="27"/>
      <c r="B2081" s="27"/>
      <c r="C2081" s="27"/>
      <c r="D2081" s="27"/>
      <c r="E2081" s="27"/>
      <c r="F2081" s="27"/>
      <c r="G2081" s="27"/>
      <c r="H2081" s="27"/>
      <c r="I2081" s="27"/>
      <c r="J2081" s="27"/>
      <c r="K2081" s="27"/>
      <c r="L2081" s="27"/>
      <c r="M2081" s="27"/>
    </row>
    <row r="2082" spans="1:13">
      <c r="A2082" s="27"/>
      <c r="B2082" s="27"/>
      <c r="C2082" s="27"/>
      <c r="D2082" s="27"/>
      <c r="E2082" s="27"/>
      <c r="F2082" s="27"/>
      <c r="G2082" s="27"/>
      <c r="H2082" s="27"/>
      <c r="I2082" s="27"/>
      <c r="J2082" s="27"/>
      <c r="K2082" s="27"/>
      <c r="L2082" s="27"/>
      <c r="M2082" s="27"/>
    </row>
    <row r="2083" spans="1:13">
      <c r="A2083" s="27"/>
      <c r="B2083" s="27"/>
      <c r="C2083" s="27"/>
      <c r="D2083" s="27"/>
      <c r="E2083" s="27"/>
      <c r="F2083" s="27"/>
      <c r="G2083" s="27"/>
      <c r="H2083" s="27"/>
      <c r="I2083" s="27"/>
      <c r="J2083" s="27"/>
      <c r="K2083" s="27"/>
      <c r="L2083" s="27"/>
      <c r="M2083" s="27"/>
    </row>
    <row r="2084" spans="1:13">
      <c r="A2084" s="27"/>
      <c r="B2084" s="27"/>
      <c r="C2084" s="27"/>
      <c r="D2084" s="27"/>
      <c r="E2084" s="27"/>
      <c r="F2084" s="27"/>
      <c r="G2084" s="27"/>
      <c r="H2084" s="27"/>
      <c r="I2084" s="27"/>
      <c r="J2084" s="27"/>
      <c r="K2084" s="27"/>
      <c r="L2084" s="27"/>
      <c r="M2084" s="27"/>
    </row>
    <row r="2085" spans="1:13">
      <c r="A2085" s="27"/>
      <c r="B2085" s="27"/>
      <c r="C2085" s="27"/>
      <c r="D2085" s="27"/>
      <c r="E2085" s="27"/>
      <c r="F2085" s="27"/>
      <c r="G2085" s="27"/>
      <c r="H2085" s="27"/>
      <c r="I2085" s="27"/>
      <c r="J2085" s="27"/>
      <c r="K2085" s="27"/>
      <c r="L2085" s="27"/>
      <c r="M2085" s="27"/>
    </row>
    <row r="2086" spans="1:13">
      <c r="A2086" s="27"/>
      <c r="B2086" s="27"/>
      <c r="C2086" s="27"/>
      <c r="D2086" s="27"/>
      <c r="E2086" s="27"/>
      <c r="F2086" s="27"/>
      <c r="G2086" s="27"/>
      <c r="H2086" s="27"/>
      <c r="I2086" s="27"/>
      <c r="J2086" s="27"/>
      <c r="K2086" s="27"/>
      <c r="L2086" s="27"/>
      <c r="M2086" s="27"/>
    </row>
    <row r="2087" spans="1:13">
      <c r="A2087" s="27"/>
      <c r="B2087" s="27"/>
      <c r="C2087" s="27"/>
      <c r="D2087" s="27"/>
      <c r="E2087" s="27"/>
      <c r="F2087" s="27"/>
      <c r="G2087" s="27"/>
      <c r="H2087" s="27"/>
      <c r="I2087" s="27"/>
      <c r="J2087" s="27"/>
      <c r="K2087" s="27"/>
      <c r="L2087" s="27"/>
      <c r="M2087" s="27"/>
    </row>
    <row r="2088" spans="1:13">
      <c r="A2088" s="27"/>
      <c r="B2088" s="27"/>
      <c r="C2088" s="27"/>
      <c r="D2088" s="27"/>
      <c r="E2088" s="27"/>
      <c r="F2088" s="27"/>
      <c r="G2088" s="27"/>
      <c r="H2088" s="27"/>
      <c r="I2088" s="27"/>
      <c r="J2088" s="27"/>
      <c r="K2088" s="27"/>
      <c r="L2088" s="27"/>
      <c r="M2088" s="27"/>
    </row>
    <row r="2089" spans="1:13">
      <c r="A2089" s="27"/>
      <c r="B2089" s="27"/>
      <c r="C2089" s="27"/>
      <c r="D2089" s="27"/>
      <c r="E2089" s="27"/>
      <c r="F2089" s="27"/>
      <c r="G2089" s="27"/>
      <c r="H2089" s="27"/>
      <c r="I2089" s="27"/>
      <c r="J2089" s="27"/>
      <c r="K2089" s="27"/>
      <c r="L2089" s="27"/>
      <c r="M2089" s="27"/>
    </row>
    <row r="2090" spans="1:13">
      <c r="A2090" s="27"/>
      <c r="B2090" s="27"/>
      <c r="C2090" s="27"/>
      <c r="D2090" s="27"/>
      <c r="E2090" s="27"/>
      <c r="F2090" s="27"/>
      <c r="G2090" s="27"/>
      <c r="H2090" s="27"/>
      <c r="I2090" s="27"/>
      <c r="J2090" s="27"/>
      <c r="K2090" s="27"/>
      <c r="L2090" s="27"/>
      <c r="M2090" s="27"/>
    </row>
    <row r="2091" spans="1:13">
      <c r="A2091" s="27"/>
      <c r="B2091" s="27"/>
      <c r="C2091" s="27"/>
      <c r="D2091" s="27"/>
      <c r="E2091" s="27"/>
      <c r="F2091" s="27"/>
      <c r="G2091" s="27"/>
      <c r="H2091" s="27"/>
      <c r="I2091" s="27"/>
      <c r="J2091" s="27"/>
      <c r="K2091" s="27"/>
      <c r="L2091" s="27"/>
      <c r="M2091" s="27"/>
    </row>
    <row r="2092" spans="1:13">
      <c r="A2092" s="27"/>
      <c r="B2092" s="27"/>
      <c r="C2092" s="27"/>
      <c r="D2092" s="27"/>
      <c r="E2092" s="27"/>
      <c r="F2092" s="27"/>
      <c r="G2092" s="27"/>
      <c r="H2092" s="27"/>
      <c r="I2092" s="27"/>
      <c r="J2092" s="27"/>
      <c r="K2092" s="27"/>
      <c r="L2092" s="27"/>
      <c r="M2092" s="27"/>
    </row>
    <row r="2093" spans="1:13">
      <c r="A2093" s="27"/>
      <c r="B2093" s="27"/>
      <c r="C2093" s="27"/>
      <c r="D2093" s="27"/>
      <c r="E2093" s="27"/>
      <c r="F2093" s="27"/>
      <c r="G2093" s="27"/>
      <c r="H2093" s="27"/>
      <c r="I2093" s="27"/>
      <c r="J2093" s="27"/>
      <c r="K2093" s="27"/>
      <c r="L2093" s="27"/>
      <c r="M2093" s="27"/>
    </row>
    <row r="2094" spans="1:13">
      <c r="A2094" s="27"/>
      <c r="B2094" s="27"/>
      <c r="C2094" s="27"/>
      <c r="D2094" s="27"/>
      <c r="E2094" s="27"/>
      <c r="F2094" s="27"/>
      <c r="G2094" s="27"/>
      <c r="H2094" s="27"/>
      <c r="I2094" s="27"/>
      <c r="J2094" s="27"/>
      <c r="K2094" s="27"/>
      <c r="L2094" s="27"/>
      <c r="M2094" s="27"/>
    </row>
    <row r="2095" spans="1:13">
      <c r="A2095" s="27"/>
      <c r="B2095" s="27"/>
      <c r="C2095" s="27"/>
      <c r="D2095" s="27"/>
      <c r="E2095" s="27"/>
      <c r="F2095" s="27"/>
      <c r="G2095" s="27"/>
      <c r="H2095" s="27"/>
      <c r="I2095" s="27"/>
      <c r="J2095" s="27"/>
      <c r="K2095" s="27"/>
      <c r="L2095" s="27"/>
      <c r="M2095" s="27"/>
    </row>
    <row r="2096" spans="1:13">
      <c r="A2096" s="27"/>
      <c r="B2096" s="27"/>
      <c r="C2096" s="27"/>
      <c r="D2096" s="27"/>
      <c r="E2096" s="27"/>
      <c r="F2096" s="27"/>
      <c r="G2096" s="27"/>
      <c r="H2096" s="27"/>
      <c r="I2096" s="27"/>
      <c r="J2096" s="27"/>
      <c r="K2096" s="27"/>
      <c r="L2096" s="27"/>
      <c r="M2096" s="27"/>
    </row>
    <row r="2097" spans="1:13">
      <c r="A2097" s="27"/>
      <c r="B2097" s="27"/>
      <c r="C2097" s="27"/>
      <c r="D2097" s="27"/>
      <c r="E2097" s="27"/>
      <c r="F2097" s="27"/>
      <c r="G2097" s="27"/>
      <c r="H2097" s="27"/>
      <c r="I2097" s="27"/>
      <c r="J2097" s="27"/>
      <c r="K2097" s="27"/>
      <c r="L2097" s="27"/>
      <c r="M2097" s="27"/>
    </row>
    <row r="2098" spans="1:13">
      <c r="A2098" s="27"/>
      <c r="B2098" s="27"/>
      <c r="C2098" s="27"/>
      <c r="D2098" s="27"/>
      <c r="E2098" s="27"/>
      <c r="F2098" s="27"/>
      <c r="G2098" s="27"/>
      <c r="H2098" s="27"/>
      <c r="I2098" s="27"/>
      <c r="J2098" s="27"/>
      <c r="K2098" s="27"/>
      <c r="L2098" s="27"/>
      <c r="M2098" s="27"/>
    </row>
    <row r="2099" spans="1:13">
      <c r="A2099" s="27"/>
      <c r="B2099" s="27"/>
      <c r="C2099" s="27"/>
      <c r="D2099" s="27"/>
      <c r="E2099" s="27"/>
      <c r="F2099" s="27"/>
      <c r="G2099" s="27"/>
      <c r="H2099" s="27"/>
      <c r="I2099" s="27"/>
      <c r="J2099" s="27"/>
      <c r="K2099" s="27"/>
      <c r="L2099" s="27"/>
      <c r="M2099" s="27"/>
    </row>
    <row r="2100" spans="1:13">
      <c r="A2100" s="27"/>
      <c r="B2100" s="27"/>
      <c r="C2100" s="27"/>
      <c r="D2100" s="27"/>
      <c r="E2100" s="27"/>
      <c r="F2100" s="27"/>
      <c r="G2100" s="27"/>
      <c r="H2100" s="27"/>
      <c r="I2100" s="27"/>
      <c r="J2100" s="27"/>
      <c r="K2100" s="27"/>
      <c r="L2100" s="27"/>
      <c r="M2100" s="27"/>
    </row>
    <row r="2101" spans="1:13">
      <c r="A2101" s="27"/>
      <c r="B2101" s="27"/>
      <c r="C2101" s="27"/>
      <c r="D2101" s="27"/>
      <c r="E2101" s="27"/>
      <c r="F2101" s="27"/>
      <c r="G2101" s="27"/>
      <c r="H2101" s="27"/>
      <c r="I2101" s="27"/>
      <c r="J2101" s="27"/>
      <c r="K2101" s="27"/>
      <c r="L2101" s="27"/>
      <c r="M2101" s="27"/>
    </row>
    <row r="2102" spans="1:13">
      <c r="A2102" s="27"/>
      <c r="B2102" s="27"/>
      <c r="C2102" s="27"/>
      <c r="D2102" s="27"/>
      <c r="E2102" s="27"/>
      <c r="F2102" s="27"/>
      <c r="G2102" s="27"/>
      <c r="H2102" s="27"/>
      <c r="I2102" s="27"/>
      <c r="J2102" s="27"/>
      <c r="K2102" s="27"/>
      <c r="L2102" s="27"/>
      <c r="M2102" s="27"/>
    </row>
    <row r="2103" spans="1:13">
      <c r="A2103" s="27"/>
      <c r="B2103" s="27"/>
      <c r="C2103" s="27"/>
      <c r="D2103" s="27"/>
      <c r="E2103" s="27"/>
      <c r="F2103" s="27"/>
      <c r="G2103" s="27"/>
      <c r="H2103" s="27"/>
      <c r="I2103" s="27"/>
      <c r="J2103" s="27"/>
      <c r="K2103" s="27"/>
      <c r="L2103" s="27"/>
      <c r="M2103" s="27"/>
    </row>
    <row r="2104" spans="1:13">
      <c r="A2104" s="27"/>
      <c r="B2104" s="27"/>
      <c r="C2104" s="27"/>
      <c r="D2104" s="27"/>
      <c r="E2104" s="27"/>
      <c r="F2104" s="27"/>
      <c r="G2104" s="27"/>
      <c r="H2104" s="27"/>
      <c r="I2104" s="27"/>
      <c r="J2104" s="27"/>
      <c r="K2104" s="27"/>
      <c r="L2104" s="27"/>
      <c r="M2104" s="27"/>
    </row>
    <row r="2105" spans="1:13">
      <c r="A2105" s="27"/>
      <c r="B2105" s="27"/>
      <c r="C2105" s="27"/>
      <c r="D2105" s="27"/>
      <c r="E2105" s="27"/>
      <c r="F2105" s="27"/>
      <c r="G2105" s="27"/>
      <c r="H2105" s="27"/>
      <c r="I2105" s="27"/>
      <c r="J2105" s="27"/>
      <c r="K2105" s="27"/>
      <c r="L2105" s="27"/>
      <c r="M2105" s="27"/>
    </row>
    <row r="2106" spans="1:13">
      <c r="A2106" s="27"/>
      <c r="B2106" s="27"/>
      <c r="C2106" s="27"/>
      <c r="D2106" s="27"/>
      <c r="E2106" s="27"/>
      <c r="F2106" s="27"/>
      <c r="G2106" s="27"/>
      <c r="H2106" s="27"/>
      <c r="I2106" s="27"/>
      <c r="J2106" s="27"/>
      <c r="K2106" s="27"/>
      <c r="L2106" s="27"/>
      <c r="M2106" s="27"/>
    </row>
    <row r="2107" spans="1:13">
      <c r="A2107" s="27"/>
      <c r="B2107" s="27"/>
      <c r="C2107" s="27"/>
      <c r="D2107" s="27"/>
      <c r="E2107" s="27"/>
      <c r="F2107" s="27"/>
      <c r="G2107" s="27"/>
      <c r="H2107" s="27"/>
      <c r="I2107" s="27"/>
      <c r="J2107" s="27"/>
      <c r="K2107" s="27"/>
      <c r="L2107" s="27"/>
      <c r="M2107" s="27"/>
    </row>
    <row r="2108" spans="1:13">
      <c r="A2108" s="27"/>
      <c r="B2108" s="27"/>
      <c r="C2108" s="27"/>
      <c r="D2108" s="27"/>
      <c r="E2108" s="27"/>
      <c r="F2108" s="27"/>
      <c r="G2108" s="27"/>
      <c r="H2108" s="27"/>
      <c r="I2108" s="27"/>
      <c r="J2108" s="27"/>
      <c r="K2108" s="27"/>
      <c r="L2108" s="27"/>
      <c r="M2108" s="27"/>
    </row>
    <row r="2109" spans="1:13">
      <c r="A2109" s="27"/>
      <c r="B2109" s="27"/>
      <c r="C2109" s="27"/>
      <c r="D2109" s="27"/>
      <c r="E2109" s="27"/>
      <c r="F2109" s="27"/>
      <c r="G2109" s="27"/>
      <c r="H2109" s="27"/>
      <c r="I2109" s="27"/>
      <c r="J2109" s="27"/>
      <c r="K2109" s="27"/>
      <c r="L2109" s="27"/>
      <c r="M2109" s="27"/>
    </row>
    <row r="2110" spans="1:13">
      <c r="A2110" s="27"/>
      <c r="B2110" s="27"/>
      <c r="C2110" s="27"/>
      <c r="D2110" s="27"/>
      <c r="E2110" s="27"/>
      <c r="F2110" s="27"/>
      <c r="G2110" s="27"/>
      <c r="H2110" s="27"/>
      <c r="I2110" s="27"/>
      <c r="J2110" s="27"/>
      <c r="K2110" s="27"/>
      <c r="L2110" s="27"/>
      <c r="M2110" s="27"/>
    </row>
    <row r="2111" spans="1:13">
      <c r="A2111" s="27"/>
      <c r="B2111" s="27"/>
      <c r="C2111" s="27"/>
      <c r="D2111" s="27"/>
      <c r="E2111" s="27"/>
      <c r="F2111" s="27"/>
      <c r="G2111" s="27"/>
      <c r="H2111" s="27"/>
      <c r="I2111" s="27"/>
      <c r="J2111" s="27"/>
      <c r="K2111" s="27"/>
      <c r="L2111" s="27"/>
      <c r="M2111" s="27"/>
    </row>
    <row r="2112" spans="1:13">
      <c r="A2112" s="27"/>
      <c r="B2112" s="27"/>
      <c r="C2112" s="27"/>
      <c r="D2112" s="27"/>
      <c r="E2112" s="27"/>
      <c r="F2112" s="27"/>
      <c r="G2112" s="27"/>
      <c r="H2112" s="27"/>
      <c r="I2112" s="27"/>
      <c r="J2112" s="27"/>
      <c r="K2112" s="27"/>
      <c r="L2112" s="27"/>
      <c r="M2112" s="27"/>
    </row>
    <row r="2113" spans="1:13">
      <c r="A2113" s="27"/>
      <c r="B2113" s="27"/>
      <c r="C2113" s="27"/>
      <c r="D2113" s="27"/>
      <c r="E2113" s="27"/>
      <c r="F2113" s="27"/>
      <c r="G2113" s="27"/>
      <c r="H2113" s="27"/>
      <c r="I2113" s="27"/>
      <c r="J2113" s="27"/>
      <c r="K2113" s="27"/>
      <c r="L2113" s="27"/>
      <c r="M2113" s="27"/>
    </row>
    <row r="2114" spans="1:13">
      <c r="A2114" s="27"/>
      <c r="B2114" s="27"/>
      <c r="C2114" s="27"/>
      <c r="D2114" s="27"/>
      <c r="E2114" s="27"/>
      <c r="F2114" s="27"/>
      <c r="G2114" s="27"/>
      <c r="H2114" s="27"/>
      <c r="I2114" s="27"/>
      <c r="J2114" s="27"/>
      <c r="K2114" s="27"/>
      <c r="L2114" s="27"/>
      <c r="M2114" s="27"/>
    </row>
    <row r="2115" spans="1:13">
      <c r="A2115" s="27"/>
      <c r="B2115" s="27"/>
      <c r="C2115" s="27"/>
      <c r="D2115" s="27"/>
      <c r="E2115" s="27"/>
      <c r="F2115" s="27"/>
      <c r="G2115" s="27"/>
      <c r="H2115" s="27"/>
      <c r="I2115" s="27"/>
      <c r="J2115" s="27"/>
      <c r="K2115" s="27"/>
      <c r="L2115" s="27"/>
      <c r="M2115" s="27"/>
    </row>
    <row r="2116" spans="1:13">
      <c r="A2116" s="27"/>
      <c r="B2116" s="27"/>
      <c r="C2116" s="27"/>
      <c r="D2116" s="27"/>
      <c r="E2116" s="27"/>
      <c r="F2116" s="27"/>
      <c r="G2116" s="27"/>
      <c r="H2116" s="27"/>
      <c r="I2116" s="27"/>
      <c r="J2116" s="27"/>
      <c r="K2116" s="27"/>
      <c r="L2116" s="27"/>
      <c r="M2116" s="27"/>
    </row>
    <row r="2117" spans="1:13">
      <c r="A2117" s="27"/>
      <c r="B2117" s="27"/>
      <c r="C2117" s="27"/>
      <c r="D2117" s="27"/>
      <c r="E2117" s="27"/>
      <c r="F2117" s="27"/>
      <c r="G2117" s="27"/>
      <c r="H2117" s="27"/>
      <c r="I2117" s="27"/>
      <c r="J2117" s="27"/>
      <c r="K2117" s="27"/>
      <c r="L2117" s="27"/>
      <c r="M2117" s="27"/>
    </row>
    <row r="2118" spans="1:13">
      <c r="A2118" s="27"/>
      <c r="B2118" s="27"/>
      <c r="C2118" s="27"/>
      <c r="D2118" s="27"/>
      <c r="E2118" s="27"/>
      <c r="F2118" s="27"/>
      <c r="G2118" s="27"/>
      <c r="H2118" s="27"/>
      <c r="I2118" s="27"/>
      <c r="J2118" s="27"/>
      <c r="K2118" s="27"/>
      <c r="L2118" s="27"/>
      <c r="M2118" s="27"/>
    </row>
    <row r="2119" spans="1:13">
      <c r="A2119" s="27"/>
      <c r="B2119" s="27"/>
      <c r="C2119" s="27"/>
      <c r="D2119" s="27"/>
      <c r="E2119" s="27"/>
      <c r="F2119" s="27"/>
      <c r="G2119" s="27"/>
      <c r="H2119" s="27"/>
      <c r="I2119" s="27"/>
      <c r="J2119" s="27"/>
      <c r="K2119" s="27"/>
      <c r="L2119" s="27"/>
      <c r="M2119" s="27"/>
    </row>
    <row r="2120" spans="1:13">
      <c r="A2120" s="27"/>
      <c r="B2120" s="27"/>
      <c r="C2120" s="27"/>
      <c r="D2120" s="27"/>
      <c r="E2120" s="27"/>
      <c r="F2120" s="27"/>
      <c r="G2120" s="27"/>
      <c r="H2120" s="27"/>
      <c r="I2120" s="27"/>
      <c r="J2120" s="27"/>
      <c r="K2120" s="27"/>
      <c r="L2120" s="27"/>
      <c r="M2120" s="27"/>
    </row>
    <row r="2121" spans="1:13">
      <c r="A2121" s="27"/>
      <c r="B2121" s="27"/>
      <c r="C2121" s="27"/>
      <c r="D2121" s="27"/>
      <c r="E2121" s="27"/>
      <c r="F2121" s="27"/>
      <c r="G2121" s="27"/>
      <c r="H2121" s="27"/>
      <c r="I2121" s="27"/>
      <c r="J2121" s="27"/>
      <c r="K2121" s="27"/>
      <c r="L2121" s="27"/>
      <c r="M2121" s="27"/>
    </row>
    <row r="2122" spans="1:13">
      <c r="A2122" s="27"/>
      <c r="B2122" s="27"/>
      <c r="C2122" s="27"/>
      <c r="D2122" s="27"/>
      <c r="E2122" s="27"/>
      <c r="F2122" s="27"/>
      <c r="G2122" s="27"/>
      <c r="H2122" s="27"/>
      <c r="I2122" s="27"/>
      <c r="J2122" s="27"/>
      <c r="K2122" s="27"/>
      <c r="L2122" s="27"/>
      <c r="M2122" s="27"/>
    </row>
    <row r="2123" spans="1:13">
      <c r="A2123" s="27"/>
      <c r="B2123" s="27"/>
      <c r="C2123" s="27"/>
      <c r="D2123" s="27"/>
      <c r="E2123" s="27"/>
      <c r="F2123" s="27"/>
      <c r="G2123" s="27"/>
      <c r="H2123" s="27"/>
      <c r="I2123" s="27"/>
      <c r="J2123" s="27"/>
      <c r="K2123" s="27"/>
      <c r="L2123" s="27"/>
      <c r="M2123" s="27"/>
    </row>
    <row r="2124" spans="1:13">
      <c r="A2124" s="27"/>
      <c r="B2124" s="27"/>
      <c r="C2124" s="27"/>
      <c r="D2124" s="27"/>
      <c r="E2124" s="27"/>
      <c r="F2124" s="27"/>
      <c r="G2124" s="27"/>
      <c r="H2124" s="27"/>
      <c r="I2124" s="27"/>
      <c r="J2124" s="27"/>
      <c r="K2124" s="27"/>
      <c r="L2124" s="27"/>
      <c r="M2124" s="27"/>
    </row>
    <row r="2125" spans="1:13">
      <c r="A2125" s="27"/>
      <c r="B2125" s="27"/>
      <c r="C2125" s="27"/>
      <c r="D2125" s="27"/>
      <c r="E2125" s="27"/>
      <c r="F2125" s="27"/>
      <c r="G2125" s="27"/>
      <c r="H2125" s="27"/>
      <c r="I2125" s="27"/>
      <c r="J2125" s="27"/>
      <c r="K2125" s="27"/>
      <c r="L2125" s="27"/>
      <c r="M2125" s="27"/>
    </row>
    <row r="2126" spans="1:13">
      <c r="A2126" s="27"/>
      <c r="B2126" s="27"/>
      <c r="C2126" s="27"/>
      <c r="D2126" s="27"/>
      <c r="E2126" s="27"/>
      <c r="F2126" s="27"/>
      <c r="G2126" s="27"/>
      <c r="H2126" s="27"/>
      <c r="I2126" s="27"/>
      <c r="J2126" s="27"/>
      <c r="K2126" s="27"/>
      <c r="L2126" s="27"/>
      <c r="M2126" s="27"/>
    </row>
    <row r="2127" spans="1:13">
      <c r="A2127" s="27"/>
      <c r="B2127" s="27"/>
      <c r="C2127" s="27"/>
      <c r="D2127" s="27"/>
      <c r="E2127" s="27"/>
      <c r="F2127" s="27"/>
      <c r="G2127" s="27"/>
      <c r="H2127" s="27"/>
      <c r="I2127" s="27"/>
      <c r="J2127" s="27"/>
      <c r="K2127" s="27"/>
      <c r="L2127" s="27"/>
      <c r="M2127" s="27"/>
    </row>
    <row r="2128" spans="1:13">
      <c r="A2128" s="27"/>
      <c r="B2128" s="27"/>
      <c r="C2128" s="27"/>
      <c r="D2128" s="27"/>
      <c r="E2128" s="27"/>
      <c r="F2128" s="27"/>
      <c r="G2128" s="27"/>
      <c r="H2128" s="27"/>
      <c r="I2128" s="27"/>
      <c r="J2128" s="27"/>
      <c r="K2128" s="27"/>
      <c r="L2128" s="27"/>
      <c r="M2128" s="27"/>
    </row>
    <row r="2129" spans="1:13">
      <c r="A2129" s="27"/>
      <c r="B2129" s="27"/>
      <c r="C2129" s="27"/>
      <c r="D2129" s="27"/>
      <c r="E2129" s="27"/>
      <c r="F2129" s="27"/>
      <c r="G2129" s="27"/>
      <c r="H2129" s="27"/>
      <c r="I2129" s="27"/>
      <c r="J2129" s="27"/>
      <c r="K2129" s="27"/>
      <c r="L2129" s="27"/>
      <c r="M2129" s="27"/>
    </row>
    <row r="2130" spans="1:13">
      <c r="A2130" s="27"/>
      <c r="B2130" s="27"/>
      <c r="C2130" s="27"/>
      <c r="D2130" s="27"/>
      <c r="E2130" s="27"/>
      <c r="F2130" s="27"/>
      <c r="G2130" s="27"/>
      <c r="H2130" s="27"/>
      <c r="I2130" s="27"/>
      <c r="J2130" s="27"/>
      <c r="K2130" s="27"/>
      <c r="L2130" s="27"/>
      <c r="M2130" s="27"/>
    </row>
    <row r="2131" spans="1:13">
      <c r="A2131" s="27"/>
      <c r="B2131" s="27"/>
      <c r="C2131" s="27"/>
      <c r="D2131" s="27"/>
      <c r="E2131" s="27"/>
      <c r="F2131" s="27"/>
      <c r="G2131" s="27"/>
      <c r="H2131" s="27"/>
      <c r="I2131" s="27"/>
      <c r="J2131" s="27"/>
      <c r="K2131" s="27"/>
      <c r="L2131" s="27"/>
      <c r="M2131" s="27"/>
    </row>
    <row r="2132" spans="1:13">
      <c r="A2132" s="27"/>
      <c r="B2132" s="27"/>
      <c r="C2132" s="27"/>
      <c r="D2132" s="27"/>
      <c r="E2132" s="27"/>
      <c r="F2132" s="27"/>
      <c r="G2132" s="27"/>
      <c r="H2132" s="27"/>
      <c r="I2132" s="27"/>
      <c r="J2132" s="27"/>
      <c r="K2132" s="27"/>
      <c r="L2132" s="27"/>
      <c r="M2132" s="27"/>
    </row>
    <row r="2133" spans="1:13">
      <c r="A2133" s="27"/>
      <c r="B2133" s="27"/>
      <c r="C2133" s="27"/>
      <c r="D2133" s="27"/>
      <c r="E2133" s="27"/>
      <c r="F2133" s="27"/>
      <c r="G2133" s="27"/>
      <c r="H2133" s="27"/>
      <c r="I2133" s="27"/>
      <c r="J2133" s="27"/>
      <c r="K2133" s="27"/>
      <c r="L2133" s="27"/>
      <c r="M2133" s="27"/>
    </row>
    <row r="2134" spans="1:13">
      <c r="A2134" s="27"/>
      <c r="B2134" s="27"/>
      <c r="C2134" s="27"/>
      <c r="D2134" s="27"/>
      <c r="E2134" s="27"/>
      <c r="F2134" s="27"/>
      <c r="G2134" s="27"/>
      <c r="H2134" s="27"/>
      <c r="I2134" s="27"/>
      <c r="J2134" s="27"/>
      <c r="K2134" s="27"/>
      <c r="L2134" s="27"/>
      <c r="M2134" s="27"/>
    </row>
    <row r="2135" spans="1:13">
      <c r="A2135" s="27"/>
      <c r="B2135" s="27"/>
      <c r="C2135" s="27"/>
      <c r="D2135" s="27"/>
      <c r="E2135" s="27"/>
      <c r="F2135" s="27"/>
      <c r="G2135" s="27"/>
      <c r="H2135" s="27"/>
      <c r="I2135" s="27"/>
      <c r="J2135" s="27"/>
      <c r="K2135" s="27"/>
      <c r="L2135" s="27"/>
      <c r="M2135" s="27"/>
    </row>
    <row r="2136" spans="1:13">
      <c r="A2136" s="27"/>
      <c r="B2136" s="27"/>
      <c r="C2136" s="27"/>
      <c r="D2136" s="27"/>
      <c r="E2136" s="27"/>
      <c r="F2136" s="27"/>
      <c r="G2136" s="27"/>
      <c r="H2136" s="27"/>
      <c r="I2136" s="27"/>
      <c r="J2136" s="27"/>
      <c r="K2136" s="27"/>
      <c r="L2136" s="27"/>
      <c r="M2136" s="27"/>
    </row>
    <row r="2137" spans="1:13">
      <c r="A2137" s="27"/>
      <c r="B2137" s="27"/>
      <c r="C2137" s="27"/>
      <c r="D2137" s="27"/>
      <c r="E2137" s="27"/>
      <c r="F2137" s="27"/>
      <c r="G2137" s="27"/>
      <c r="H2137" s="27"/>
      <c r="I2137" s="27"/>
      <c r="J2137" s="27"/>
      <c r="K2137" s="27"/>
      <c r="L2137" s="27"/>
      <c r="M2137" s="27"/>
    </row>
    <row r="2138" spans="1:13">
      <c r="A2138" s="27"/>
      <c r="B2138" s="27"/>
      <c r="C2138" s="27"/>
      <c r="D2138" s="27"/>
      <c r="E2138" s="27"/>
      <c r="F2138" s="27"/>
      <c r="G2138" s="27"/>
      <c r="H2138" s="27"/>
      <c r="I2138" s="27"/>
      <c r="J2138" s="27"/>
      <c r="K2138" s="27"/>
      <c r="L2138" s="27"/>
      <c r="M2138" s="27"/>
    </row>
    <row r="2139" spans="1:13">
      <c r="A2139" s="27"/>
      <c r="B2139" s="27"/>
      <c r="C2139" s="27"/>
      <c r="D2139" s="27"/>
      <c r="E2139" s="27"/>
      <c r="F2139" s="27"/>
      <c r="G2139" s="27"/>
      <c r="H2139" s="27"/>
      <c r="I2139" s="27"/>
      <c r="J2139" s="27"/>
      <c r="K2139" s="27"/>
      <c r="L2139" s="27"/>
      <c r="M2139" s="27"/>
    </row>
    <row r="2140" spans="1:13">
      <c r="A2140" s="27"/>
      <c r="B2140" s="27"/>
      <c r="C2140" s="27"/>
      <c r="D2140" s="27"/>
      <c r="E2140" s="27"/>
      <c r="F2140" s="27"/>
      <c r="G2140" s="27"/>
      <c r="H2140" s="27"/>
      <c r="I2140" s="27"/>
      <c r="J2140" s="27"/>
      <c r="K2140" s="27"/>
      <c r="L2140" s="27"/>
      <c r="M2140" s="27"/>
    </row>
    <row r="2141" spans="1:13">
      <c r="A2141" s="27"/>
      <c r="B2141" s="27"/>
      <c r="C2141" s="27"/>
      <c r="D2141" s="27"/>
      <c r="E2141" s="27"/>
      <c r="F2141" s="27"/>
      <c r="G2141" s="27"/>
      <c r="H2141" s="27"/>
      <c r="I2141" s="27"/>
      <c r="J2141" s="27"/>
      <c r="K2141" s="27"/>
      <c r="L2141" s="27"/>
      <c r="M2141" s="27"/>
    </row>
    <row r="2142" spans="1:13">
      <c r="A2142" s="27"/>
      <c r="B2142" s="27"/>
      <c r="C2142" s="27"/>
      <c r="D2142" s="27"/>
      <c r="E2142" s="27"/>
      <c r="F2142" s="27"/>
      <c r="G2142" s="27"/>
      <c r="H2142" s="27"/>
      <c r="I2142" s="27"/>
      <c r="J2142" s="27"/>
      <c r="K2142" s="27"/>
      <c r="L2142" s="27"/>
      <c r="M2142" s="27"/>
    </row>
    <row r="2143" spans="1:13">
      <c r="A2143" s="27"/>
      <c r="B2143" s="27"/>
      <c r="C2143" s="27"/>
      <c r="D2143" s="27"/>
      <c r="E2143" s="27"/>
      <c r="F2143" s="27"/>
      <c r="G2143" s="27"/>
      <c r="H2143" s="27"/>
      <c r="I2143" s="27"/>
      <c r="J2143" s="27"/>
      <c r="K2143" s="27"/>
      <c r="L2143" s="27"/>
      <c r="M2143" s="27"/>
    </row>
    <row r="2144" spans="1:13">
      <c r="A2144" s="27"/>
      <c r="B2144" s="27"/>
      <c r="C2144" s="27"/>
      <c r="D2144" s="27"/>
      <c r="E2144" s="27"/>
      <c r="F2144" s="27"/>
      <c r="G2144" s="27"/>
      <c r="H2144" s="27"/>
      <c r="I2144" s="27"/>
      <c r="J2144" s="27"/>
      <c r="K2144" s="27"/>
      <c r="L2144" s="27"/>
      <c r="M2144" s="27"/>
    </row>
    <row r="2145" spans="1:13">
      <c r="A2145" s="27"/>
      <c r="B2145" s="27"/>
      <c r="C2145" s="27"/>
      <c r="D2145" s="27"/>
      <c r="E2145" s="27"/>
      <c r="F2145" s="27"/>
      <c r="G2145" s="27"/>
      <c r="H2145" s="27"/>
      <c r="I2145" s="27"/>
      <c r="J2145" s="27"/>
      <c r="K2145" s="27"/>
      <c r="L2145" s="27"/>
      <c r="M2145" s="27"/>
    </row>
    <row r="2146" spans="1:13">
      <c r="A2146" s="27"/>
      <c r="B2146" s="27"/>
      <c r="C2146" s="27"/>
      <c r="D2146" s="27"/>
      <c r="E2146" s="27"/>
      <c r="F2146" s="27"/>
      <c r="G2146" s="27"/>
      <c r="H2146" s="27"/>
      <c r="I2146" s="27"/>
      <c r="J2146" s="27"/>
      <c r="K2146" s="27"/>
      <c r="L2146" s="27"/>
      <c r="M2146" s="27"/>
    </row>
    <row r="2147" spans="1:13">
      <c r="A2147" s="27"/>
      <c r="B2147" s="27"/>
      <c r="C2147" s="27"/>
      <c r="D2147" s="27"/>
      <c r="E2147" s="27"/>
      <c r="F2147" s="27"/>
      <c r="G2147" s="27"/>
      <c r="H2147" s="27"/>
      <c r="I2147" s="27"/>
      <c r="J2147" s="27"/>
      <c r="K2147" s="27"/>
      <c r="L2147" s="27"/>
      <c r="M2147" s="27"/>
    </row>
    <row r="2148" spans="1:13">
      <c r="A2148" s="27"/>
      <c r="B2148" s="27"/>
      <c r="C2148" s="27"/>
      <c r="D2148" s="27"/>
      <c r="E2148" s="27"/>
      <c r="F2148" s="27"/>
      <c r="G2148" s="27"/>
      <c r="H2148" s="27"/>
      <c r="I2148" s="27"/>
      <c r="J2148" s="27"/>
      <c r="K2148" s="27"/>
      <c r="L2148" s="27"/>
      <c r="M2148" s="27"/>
    </row>
    <row r="2149" spans="1:13">
      <c r="A2149" s="27"/>
      <c r="B2149" s="27"/>
      <c r="C2149" s="27"/>
      <c r="D2149" s="27"/>
      <c r="E2149" s="27"/>
      <c r="F2149" s="27"/>
      <c r="G2149" s="27"/>
      <c r="H2149" s="27"/>
      <c r="I2149" s="27"/>
      <c r="J2149" s="27"/>
      <c r="K2149" s="27"/>
      <c r="L2149" s="27"/>
      <c r="M2149" s="27"/>
    </row>
    <row r="2150" spans="1:13">
      <c r="A2150" s="27"/>
      <c r="B2150" s="27"/>
      <c r="C2150" s="27"/>
      <c r="D2150" s="27"/>
      <c r="E2150" s="27"/>
      <c r="F2150" s="27"/>
      <c r="G2150" s="27"/>
      <c r="H2150" s="27"/>
      <c r="I2150" s="27"/>
      <c r="J2150" s="27"/>
      <c r="K2150" s="27"/>
      <c r="L2150" s="27"/>
      <c r="M2150" s="27"/>
    </row>
    <row r="2151" spans="1:13">
      <c r="A2151" s="27"/>
      <c r="B2151" s="27"/>
      <c r="C2151" s="27"/>
      <c r="D2151" s="27"/>
      <c r="E2151" s="27"/>
      <c r="F2151" s="27"/>
      <c r="G2151" s="27"/>
      <c r="H2151" s="27"/>
      <c r="I2151" s="27"/>
      <c r="J2151" s="27"/>
      <c r="K2151" s="27"/>
      <c r="L2151" s="27"/>
      <c r="M2151" s="27"/>
    </row>
    <row r="2152" spans="1:13">
      <c r="A2152" s="27"/>
      <c r="B2152" s="27"/>
      <c r="C2152" s="27"/>
      <c r="D2152" s="27"/>
      <c r="E2152" s="27"/>
      <c r="F2152" s="27"/>
      <c r="G2152" s="27"/>
      <c r="H2152" s="27"/>
      <c r="I2152" s="27"/>
      <c r="J2152" s="27"/>
      <c r="K2152" s="27"/>
      <c r="L2152" s="27"/>
      <c r="M2152" s="27"/>
    </row>
    <row r="2153" spans="1:13">
      <c r="A2153" s="27"/>
      <c r="B2153" s="27"/>
      <c r="C2153" s="27"/>
      <c r="D2153" s="27"/>
      <c r="E2153" s="27"/>
      <c r="F2153" s="27"/>
      <c r="G2153" s="27"/>
      <c r="H2153" s="27"/>
      <c r="I2153" s="27"/>
      <c r="J2153" s="27"/>
      <c r="K2153" s="27"/>
      <c r="L2153" s="27"/>
      <c r="M2153" s="27"/>
    </row>
    <row r="2154" spans="1:13">
      <c r="A2154" s="27"/>
      <c r="B2154" s="27"/>
      <c r="C2154" s="27"/>
      <c r="D2154" s="27"/>
      <c r="E2154" s="27"/>
      <c r="F2154" s="27"/>
      <c r="G2154" s="27"/>
      <c r="H2154" s="27"/>
      <c r="I2154" s="27"/>
      <c r="J2154" s="27"/>
      <c r="K2154" s="27"/>
      <c r="L2154" s="27"/>
      <c r="M2154" s="27"/>
    </row>
    <row r="2155" spans="1:13">
      <c r="A2155" s="27"/>
      <c r="B2155" s="27"/>
      <c r="C2155" s="27"/>
      <c r="D2155" s="27"/>
      <c r="E2155" s="27"/>
      <c r="F2155" s="27"/>
      <c r="G2155" s="27"/>
      <c r="H2155" s="27"/>
      <c r="I2155" s="27"/>
      <c r="J2155" s="27"/>
      <c r="K2155" s="27"/>
      <c r="L2155" s="27"/>
      <c r="M2155" s="27"/>
    </row>
    <row r="2156" spans="1:13">
      <c r="A2156" s="27"/>
      <c r="B2156" s="27"/>
      <c r="C2156" s="27"/>
      <c r="D2156" s="27"/>
      <c r="E2156" s="27"/>
      <c r="F2156" s="27"/>
      <c r="G2156" s="27"/>
      <c r="H2156" s="27"/>
      <c r="I2156" s="27"/>
      <c r="J2156" s="27"/>
      <c r="K2156" s="27"/>
      <c r="L2156" s="27"/>
      <c r="M2156" s="27"/>
    </row>
    <row r="2157" spans="1:13">
      <c r="A2157" s="27"/>
      <c r="B2157" s="27"/>
      <c r="C2157" s="27"/>
      <c r="D2157" s="27"/>
      <c r="E2157" s="27"/>
      <c r="F2157" s="27"/>
      <c r="G2157" s="27"/>
      <c r="H2157" s="27"/>
      <c r="I2157" s="27"/>
      <c r="J2157" s="27"/>
      <c r="K2157" s="27"/>
      <c r="L2157" s="27"/>
      <c r="M2157" s="27"/>
    </row>
    <row r="2158" spans="1:13">
      <c r="A2158" s="27"/>
      <c r="B2158" s="27"/>
      <c r="C2158" s="27"/>
      <c r="D2158" s="27"/>
      <c r="E2158" s="27"/>
      <c r="F2158" s="27"/>
      <c r="G2158" s="27"/>
      <c r="H2158" s="27"/>
      <c r="I2158" s="27"/>
      <c r="J2158" s="27"/>
      <c r="K2158" s="27"/>
      <c r="L2158" s="27"/>
      <c r="M2158" s="27"/>
    </row>
    <row r="2159" spans="1:13">
      <c r="A2159" s="27"/>
      <c r="B2159" s="27"/>
      <c r="C2159" s="27"/>
      <c r="D2159" s="27"/>
      <c r="E2159" s="27"/>
      <c r="F2159" s="27"/>
      <c r="G2159" s="27"/>
      <c r="H2159" s="27"/>
      <c r="I2159" s="27"/>
      <c r="J2159" s="27"/>
      <c r="K2159" s="27"/>
      <c r="L2159" s="27"/>
      <c r="M2159" s="27"/>
    </row>
    <row r="2160" spans="1:13">
      <c r="A2160" s="27"/>
      <c r="B2160" s="27"/>
      <c r="C2160" s="27"/>
      <c r="D2160" s="27"/>
      <c r="E2160" s="27"/>
      <c r="F2160" s="27"/>
      <c r="G2160" s="27"/>
      <c r="H2160" s="27"/>
      <c r="I2160" s="27"/>
      <c r="J2160" s="27"/>
      <c r="K2160" s="27"/>
      <c r="L2160" s="27"/>
      <c r="M2160" s="27"/>
    </row>
    <row r="2161" spans="1:13">
      <c r="A2161" s="27"/>
      <c r="B2161" s="27"/>
      <c r="C2161" s="27"/>
      <c r="D2161" s="27"/>
      <c r="E2161" s="27"/>
      <c r="F2161" s="27"/>
      <c r="G2161" s="27"/>
      <c r="H2161" s="27"/>
      <c r="I2161" s="27"/>
      <c r="J2161" s="27"/>
      <c r="K2161" s="27"/>
      <c r="L2161" s="27"/>
      <c r="M2161" s="27"/>
    </row>
    <row r="2162" spans="1:13">
      <c r="A2162" s="27"/>
      <c r="B2162" s="27"/>
      <c r="C2162" s="27"/>
      <c r="D2162" s="27"/>
      <c r="E2162" s="27"/>
      <c r="F2162" s="27"/>
      <c r="G2162" s="27"/>
      <c r="H2162" s="27"/>
      <c r="I2162" s="27"/>
      <c r="J2162" s="27"/>
      <c r="K2162" s="27"/>
      <c r="L2162" s="27"/>
      <c r="M2162" s="27"/>
    </row>
    <row r="2163" spans="1:13">
      <c r="A2163" s="27"/>
      <c r="B2163" s="27"/>
      <c r="C2163" s="27"/>
      <c r="D2163" s="27"/>
      <c r="E2163" s="27"/>
      <c r="F2163" s="27"/>
      <c r="G2163" s="27"/>
      <c r="H2163" s="27"/>
      <c r="I2163" s="27"/>
      <c r="J2163" s="27"/>
      <c r="K2163" s="27"/>
      <c r="L2163" s="27"/>
      <c r="M2163" s="27"/>
    </row>
    <row r="2164" spans="1:13">
      <c r="A2164" s="27"/>
      <c r="B2164" s="27"/>
      <c r="C2164" s="27"/>
      <c r="D2164" s="27"/>
      <c r="E2164" s="27"/>
      <c r="F2164" s="27"/>
      <c r="G2164" s="27"/>
      <c r="H2164" s="27"/>
      <c r="I2164" s="27"/>
      <c r="J2164" s="27"/>
      <c r="K2164" s="27"/>
      <c r="L2164" s="27"/>
      <c r="M2164" s="27"/>
    </row>
    <row r="2165" spans="1:13">
      <c r="A2165" s="27"/>
      <c r="B2165" s="27"/>
      <c r="C2165" s="27"/>
      <c r="D2165" s="27"/>
      <c r="E2165" s="27"/>
      <c r="F2165" s="27"/>
      <c r="G2165" s="27"/>
      <c r="H2165" s="27"/>
      <c r="I2165" s="27"/>
      <c r="J2165" s="27"/>
      <c r="K2165" s="27"/>
      <c r="L2165" s="27"/>
      <c r="M2165" s="27"/>
    </row>
    <row r="2166" spans="1:13">
      <c r="A2166" s="27"/>
      <c r="B2166" s="27"/>
      <c r="C2166" s="27"/>
      <c r="D2166" s="27"/>
      <c r="E2166" s="27"/>
      <c r="F2166" s="27"/>
      <c r="G2166" s="27"/>
      <c r="H2166" s="27"/>
      <c r="I2166" s="27"/>
      <c r="J2166" s="27"/>
      <c r="K2166" s="27"/>
      <c r="L2166" s="27"/>
      <c r="M2166" s="27"/>
    </row>
    <row r="2167" spans="1:13">
      <c r="A2167" s="27"/>
      <c r="B2167" s="27"/>
      <c r="C2167" s="27"/>
      <c r="D2167" s="27"/>
      <c r="E2167" s="27"/>
      <c r="F2167" s="27"/>
      <c r="G2167" s="27"/>
      <c r="H2167" s="27"/>
      <c r="I2167" s="27"/>
      <c r="J2167" s="27"/>
      <c r="K2167" s="27"/>
      <c r="L2167" s="27"/>
      <c r="M2167" s="27"/>
    </row>
    <row r="2168" spans="1:13">
      <c r="A2168" s="27"/>
      <c r="B2168" s="27"/>
      <c r="C2168" s="27"/>
      <c r="D2168" s="27"/>
      <c r="E2168" s="27"/>
      <c r="F2168" s="27"/>
      <c r="G2168" s="27"/>
      <c r="H2168" s="27"/>
      <c r="I2168" s="27"/>
      <c r="J2168" s="27"/>
      <c r="K2168" s="27"/>
      <c r="L2168" s="27"/>
      <c r="M2168" s="27"/>
    </row>
    <row r="2169" spans="1:13">
      <c r="A2169" s="27"/>
      <c r="B2169" s="27"/>
      <c r="C2169" s="27"/>
      <c r="D2169" s="27"/>
      <c r="E2169" s="27"/>
      <c r="F2169" s="27"/>
      <c r="G2169" s="27"/>
      <c r="H2169" s="27"/>
      <c r="I2169" s="27"/>
      <c r="J2169" s="27"/>
      <c r="K2169" s="27"/>
      <c r="L2169" s="27"/>
      <c r="M2169" s="27"/>
    </row>
    <row r="2170" spans="1:13">
      <c r="A2170" s="27"/>
      <c r="B2170" s="27"/>
      <c r="C2170" s="27"/>
      <c r="D2170" s="27"/>
      <c r="E2170" s="27"/>
      <c r="F2170" s="27"/>
      <c r="G2170" s="27"/>
      <c r="H2170" s="27"/>
      <c r="I2170" s="27"/>
      <c r="J2170" s="27"/>
      <c r="K2170" s="27"/>
      <c r="L2170" s="27"/>
      <c r="M2170" s="27"/>
    </row>
    <row r="2171" spans="1:13">
      <c r="A2171" s="27"/>
      <c r="B2171" s="27"/>
      <c r="C2171" s="27"/>
      <c r="D2171" s="27"/>
      <c r="E2171" s="27"/>
      <c r="F2171" s="27"/>
      <c r="G2171" s="27"/>
      <c r="H2171" s="27"/>
      <c r="I2171" s="27"/>
      <c r="J2171" s="27"/>
      <c r="K2171" s="27"/>
      <c r="L2171" s="27"/>
      <c r="M2171" s="27"/>
    </row>
    <row r="2172" spans="1:13">
      <c r="A2172" s="27"/>
      <c r="B2172" s="27"/>
      <c r="C2172" s="27"/>
      <c r="D2172" s="27"/>
      <c r="E2172" s="27"/>
      <c r="F2172" s="27"/>
      <c r="G2172" s="27"/>
      <c r="H2172" s="27"/>
      <c r="I2172" s="27"/>
      <c r="J2172" s="27"/>
      <c r="K2172" s="27"/>
      <c r="L2172" s="27"/>
      <c r="M2172" s="27"/>
    </row>
    <row r="2173" spans="1:13">
      <c r="A2173" s="27"/>
      <c r="B2173" s="27"/>
      <c r="C2173" s="27"/>
      <c r="D2173" s="27"/>
      <c r="E2173" s="27"/>
      <c r="F2173" s="27"/>
      <c r="G2173" s="27"/>
      <c r="H2173" s="27"/>
      <c r="I2173" s="27"/>
      <c r="J2173" s="27"/>
      <c r="K2173" s="27"/>
      <c r="L2173" s="27"/>
      <c r="M2173" s="27"/>
    </row>
    <row r="2174" spans="1:13">
      <c r="A2174" s="27"/>
      <c r="B2174" s="27"/>
      <c r="C2174" s="27"/>
      <c r="D2174" s="27"/>
      <c r="E2174" s="27"/>
      <c r="F2174" s="27"/>
      <c r="G2174" s="27"/>
      <c r="H2174" s="27"/>
      <c r="I2174" s="27"/>
      <c r="J2174" s="27"/>
      <c r="K2174" s="27"/>
      <c r="L2174" s="27"/>
      <c r="M2174" s="27"/>
    </row>
    <row r="2175" spans="1:13">
      <c r="A2175" s="27"/>
      <c r="B2175" s="27"/>
      <c r="C2175" s="27"/>
      <c r="D2175" s="27"/>
      <c r="E2175" s="27"/>
      <c r="F2175" s="27"/>
      <c r="G2175" s="27"/>
      <c r="H2175" s="27"/>
      <c r="I2175" s="27"/>
      <c r="J2175" s="27"/>
      <c r="K2175" s="27"/>
      <c r="L2175" s="27"/>
      <c r="M2175" s="27"/>
    </row>
    <row r="2176" spans="1:13">
      <c r="A2176" s="27"/>
      <c r="B2176" s="27"/>
      <c r="C2176" s="27"/>
      <c r="D2176" s="27"/>
      <c r="E2176" s="27"/>
      <c r="F2176" s="27"/>
      <c r="G2176" s="27"/>
      <c r="H2176" s="27"/>
      <c r="I2176" s="27"/>
      <c r="J2176" s="27"/>
      <c r="K2176" s="27"/>
      <c r="L2176" s="27"/>
      <c r="M2176" s="27"/>
    </row>
    <row r="2177" spans="1:13">
      <c r="A2177" s="27"/>
      <c r="B2177" s="27"/>
      <c r="C2177" s="27"/>
      <c r="D2177" s="27"/>
      <c r="E2177" s="27"/>
      <c r="F2177" s="27"/>
      <c r="G2177" s="27"/>
      <c r="H2177" s="27"/>
      <c r="I2177" s="27"/>
      <c r="J2177" s="27"/>
      <c r="K2177" s="27"/>
      <c r="L2177" s="27"/>
      <c r="M2177" s="27"/>
    </row>
    <row r="2178" spans="1:13">
      <c r="A2178" s="27"/>
      <c r="B2178" s="27"/>
      <c r="C2178" s="27"/>
      <c r="D2178" s="27"/>
      <c r="E2178" s="27"/>
      <c r="F2178" s="27"/>
      <c r="G2178" s="27"/>
      <c r="H2178" s="27"/>
      <c r="I2178" s="27"/>
      <c r="J2178" s="27"/>
      <c r="K2178" s="27"/>
      <c r="L2178" s="27"/>
      <c r="M2178" s="27"/>
    </row>
    <row r="2179" spans="1:13">
      <c r="A2179" s="27"/>
      <c r="B2179" s="27"/>
      <c r="C2179" s="27"/>
      <c r="D2179" s="27"/>
      <c r="E2179" s="27"/>
      <c r="F2179" s="27"/>
      <c r="G2179" s="27"/>
      <c r="H2179" s="27"/>
      <c r="I2179" s="27"/>
      <c r="J2179" s="27"/>
      <c r="K2179" s="27"/>
      <c r="L2179" s="27"/>
      <c r="M2179" s="27"/>
    </row>
    <row r="2180" spans="1:13">
      <c r="A2180" s="27"/>
      <c r="B2180" s="27"/>
      <c r="C2180" s="27"/>
      <c r="D2180" s="27"/>
      <c r="E2180" s="27"/>
      <c r="F2180" s="27"/>
      <c r="G2180" s="27"/>
      <c r="H2180" s="27"/>
      <c r="I2180" s="27"/>
      <c r="J2180" s="27"/>
      <c r="K2180" s="27"/>
      <c r="L2180" s="27"/>
      <c r="M2180" s="27"/>
    </row>
    <row r="2181" spans="1:13">
      <c r="A2181" s="27"/>
      <c r="B2181" s="27"/>
      <c r="C2181" s="27"/>
      <c r="D2181" s="27"/>
      <c r="E2181" s="27"/>
      <c r="F2181" s="27"/>
      <c r="G2181" s="27"/>
      <c r="H2181" s="27"/>
      <c r="I2181" s="27"/>
      <c r="J2181" s="27"/>
      <c r="K2181" s="27"/>
      <c r="L2181" s="27"/>
      <c r="M2181" s="27"/>
    </row>
    <row r="2182" spans="1:13">
      <c r="A2182" s="27"/>
      <c r="B2182" s="27"/>
      <c r="C2182" s="27"/>
      <c r="D2182" s="27"/>
      <c r="E2182" s="27"/>
      <c r="F2182" s="27"/>
      <c r="G2182" s="27"/>
      <c r="H2182" s="27"/>
      <c r="I2182" s="27"/>
      <c r="J2182" s="27"/>
      <c r="K2182" s="27"/>
      <c r="L2182" s="27"/>
      <c r="M2182" s="27"/>
    </row>
    <row r="2183" spans="1:13">
      <c r="A2183" s="27"/>
      <c r="B2183" s="27"/>
      <c r="C2183" s="27"/>
      <c r="D2183" s="27"/>
      <c r="E2183" s="27"/>
      <c r="F2183" s="27"/>
      <c r="G2183" s="27"/>
      <c r="H2183" s="27"/>
      <c r="I2183" s="27"/>
      <c r="J2183" s="27"/>
      <c r="K2183" s="27"/>
      <c r="L2183" s="27"/>
      <c r="M2183" s="27"/>
    </row>
    <row r="2184" spans="1:13">
      <c r="A2184" s="27"/>
      <c r="B2184" s="27"/>
      <c r="C2184" s="27"/>
      <c r="D2184" s="27"/>
      <c r="E2184" s="27"/>
      <c r="F2184" s="27"/>
      <c r="G2184" s="27"/>
      <c r="H2184" s="27"/>
      <c r="I2184" s="27"/>
      <c r="J2184" s="27"/>
      <c r="K2184" s="27"/>
      <c r="L2184" s="27"/>
      <c r="M2184" s="27"/>
    </row>
    <row r="2185" spans="1:13">
      <c r="A2185" s="27"/>
      <c r="B2185" s="27"/>
      <c r="C2185" s="27"/>
      <c r="D2185" s="27"/>
      <c r="E2185" s="27"/>
      <c r="F2185" s="27"/>
      <c r="G2185" s="27"/>
      <c r="H2185" s="27"/>
      <c r="I2185" s="27"/>
      <c r="J2185" s="27"/>
      <c r="K2185" s="27"/>
      <c r="L2185" s="27"/>
      <c r="M2185" s="27"/>
    </row>
    <row r="2186" spans="1:13">
      <c r="A2186" s="27"/>
      <c r="B2186" s="27"/>
      <c r="C2186" s="27"/>
      <c r="D2186" s="27"/>
      <c r="E2186" s="27"/>
      <c r="F2186" s="27"/>
      <c r="G2186" s="27"/>
      <c r="H2186" s="27"/>
      <c r="I2186" s="27"/>
      <c r="J2186" s="27"/>
      <c r="K2186" s="27"/>
      <c r="L2186" s="27"/>
      <c r="M2186" s="27"/>
    </row>
    <row r="2187" spans="1:13">
      <c r="A2187" s="27"/>
      <c r="B2187" s="27"/>
      <c r="C2187" s="27"/>
      <c r="D2187" s="27"/>
      <c r="E2187" s="27"/>
      <c r="F2187" s="27"/>
      <c r="G2187" s="27"/>
      <c r="H2187" s="27"/>
      <c r="I2187" s="27"/>
      <c r="J2187" s="27"/>
      <c r="K2187" s="27"/>
      <c r="L2187" s="27"/>
      <c r="M2187" s="27"/>
    </row>
    <row r="2188" spans="1:13">
      <c r="A2188" s="27"/>
      <c r="B2188" s="27"/>
      <c r="C2188" s="27"/>
      <c r="D2188" s="27"/>
      <c r="E2188" s="27"/>
      <c r="F2188" s="27"/>
      <c r="G2188" s="27"/>
      <c r="H2188" s="27"/>
      <c r="I2188" s="27"/>
      <c r="J2188" s="27"/>
      <c r="K2188" s="27"/>
      <c r="L2188" s="27"/>
      <c r="M2188" s="27"/>
    </row>
    <row r="2189" spans="1:13">
      <c r="A2189" s="27"/>
      <c r="B2189" s="27"/>
      <c r="C2189" s="27"/>
      <c r="D2189" s="27"/>
      <c r="E2189" s="27"/>
      <c r="F2189" s="27"/>
      <c r="G2189" s="27"/>
      <c r="H2189" s="27"/>
      <c r="I2189" s="27"/>
      <c r="J2189" s="27"/>
      <c r="K2189" s="27"/>
      <c r="L2189" s="27"/>
      <c r="M2189" s="27"/>
    </row>
    <row r="2190" spans="1:13">
      <c r="A2190" s="27"/>
      <c r="B2190" s="27"/>
      <c r="C2190" s="27"/>
      <c r="D2190" s="27"/>
      <c r="E2190" s="27"/>
      <c r="F2190" s="27"/>
      <c r="G2190" s="27"/>
      <c r="H2190" s="27"/>
      <c r="I2190" s="27"/>
      <c r="J2190" s="27"/>
      <c r="K2190" s="27"/>
      <c r="L2190" s="27"/>
      <c r="M2190" s="27"/>
    </row>
    <row r="2191" spans="1:13">
      <c r="A2191" s="27"/>
      <c r="B2191" s="27"/>
      <c r="C2191" s="27"/>
      <c r="D2191" s="27"/>
      <c r="E2191" s="27"/>
      <c r="F2191" s="27"/>
      <c r="G2191" s="27"/>
      <c r="H2191" s="27"/>
      <c r="I2191" s="27"/>
      <c r="J2191" s="27"/>
      <c r="K2191" s="27"/>
      <c r="L2191" s="27"/>
      <c r="M2191" s="27"/>
    </row>
    <row r="2192" spans="1:13">
      <c r="A2192" s="27"/>
      <c r="B2192" s="27"/>
      <c r="C2192" s="27"/>
      <c r="D2192" s="27"/>
      <c r="E2192" s="27"/>
      <c r="F2192" s="27"/>
      <c r="G2192" s="27"/>
      <c r="H2192" s="27"/>
      <c r="I2192" s="27"/>
      <c r="J2192" s="27"/>
      <c r="K2192" s="27"/>
      <c r="L2192" s="27"/>
      <c r="M2192" s="27"/>
    </row>
    <row r="2193" spans="1:13">
      <c r="A2193" s="27"/>
      <c r="B2193" s="27"/>
      <c r="C2193" s="27"/>
      <c r="D2193" s="27"/>
      <c r="E2193" s="27"/>
      <c r="F2193" s="27"/>
      <c r="G2193" s="27"/>
      <c r="H2193" s="27"/>
      <c r="I2193" s="27"/>
      <c r="J2193" s="27"/>
      <c r="K2193" s="27"/>
      <c r="L2193" s="27"/>
      <c r="M2193" s="27"/>
    </row>
    <row r="2194" spans="1:13">
      <c r="A2194" s="27"/>
      <c r="B2194" s="27"/>
      <c r="C2194" s="27"/>
      <c r="D2194" s="27"/>
      <c r="E2194" s="27"/>
      <c r="F2194" s="27"/>
      <c r="G2194" s="27"/>
      <c r="H2194" s="27"/>
      <c r="I2194" s="27"/>
      <c r="J2194" s="27"/>
      <c r="K2194" s="27"/>
      <c r="L2194" s="27"/>
      <c r="M2194" s="27"/>
    </row>
    <row r="2195" spans="1:13">
      <c r="A2195" s="27"/>
      <c r="B2195" s="27"/>
      <c r="C2195" s="27"/>
      <c r="D2195" s="27"/>
      <c r="E2195" s="27"/>
      <c r="F2195" s="27"/>
      <c r="G2195" s="27"/>
      <c r="H2195" s="27"/>
      <c r="I2195" s="27"/>
      <c r="J2195" s="27"/>
      <c r="K2195" s="27"/>
      <c r="L2195" s="27"/>
      <c r="M2195" s="27"/>
    </row>
    <row r="2196" spans="1:13">
      <c r="A2196" s="27"/>
      <c r="B2196" s="27"/>
      <c r="C2196" s="27"/>
      <c r="D2196" s="27"/>
      <c r="E2196" s="27"/>
      <c r="F2196" s="27"/>
      <c r="G2196" s="27"/>
      <c r="H2196" s="27"/>
      <c r="I2196" s="27"/>
      <c r="J2196" s="27"/>
      <c r="K2196" s="27"/>
      <c r="L2196" s="27"/>
      <c r="M2196" s="27"/>
    </row>
    <row r="2197" spans="1:13">
      <c r="A2197" s="27"/>
      <c r="B2197" s="27"/>
      <c r="C2197" s="27"/>
      <c r="D2197" s="27"/>
      <c r="E2197" s="27"/>
      <c r="F2197" s="27"/>
      <c r="G2197" s="27"/>
      <c r="H2197" s="27"/>
      <c r="I2197" s="27"/>
      <c r="J2197" s="27"/>
      <c r="K2197" s="27"/>
      <c r="L2197" s="27"/>
      <c r="M2197" s="27"/>
    </row>
    <row r="2198" spans="1:13">
      <c r="A2198" s="27"/>
      <c r="B2198" s="27"/>
      <c r="C2198" s="27"/>
      <c r="D2198" s="27"/>
      <c r="E2198" s="27"/>
      <c r="F2198" s="27"/>
      <c r="G2198" s="27"/>
      <c r="H2198" s="27"/>
      <c r="I2198" s="27"/>
      <c r="J2198" s="27"/>
      <c r="K2198" s="27"/>
      <c r="L2198" s="27"/>
      <c r="M2198" s="27"/>
    </row>
    <row r="2199" spans="1:13">
      <c r="A2199" s="27"/>
      <c r="B2199" s="27"/>
      <c r="C2199" s="27"/>
      <c r="D2199" s="27"/>
      <c r="E2199" s="27"/>
      <c r="F2199" s="27"/>
      <c r="G2199" s="27"/>
      <c r="H2199" s="27"/>
      <c r="I2199" s="27"/>
      <c r="J2199" s="27"/>
      <c r="K2199" s="27"/>
      <c r="L2199" s="27"/>
      <c r="M2199" s="27"/>
    </row>
    <row r="2200" spans="1:13">
      <c r="A2200" s="27"/>
      <c r="B2200" s="27"/>
      <c r="C2200" s="27"/>
      <c r="D2200" s="27"/>
      <c r="E2200" s="27"/>
      <c r="F2200" s="27"/>
      <c r="G2200" s="27"/>
      <c r="H2200" s="27"/>
      <c r="I2200" s="27"/>
      <c r="J2200" s="27"/>
      <c r="K2200" s="27"/>
      <c r="L2200" s="27"/>
      <c r="M2200" s="27"/>
    </row>
    <row r="2201" spans="1:13">
      <c r="A2201" s="27"/>
      <c r="B2201" s="27"/>
      <c r="C2201" s="27"/>
      <c r="D2201" s="27"/>
      <c r="E2201" s="27"/>
      <c r="F2201" s="27"/>
      <c r="G2201" s="27"/>
      <c r="H2201" s="27"/>
      <c r="I2201" s="27"/>
      <c r="J2201" s="27"/>
      <c r="K2201" s="27"/>
      <c r="L2201" s="27"/>
      <c r="M2201" s="27"/>
    </row>
    <row r="2202" spans="1:13">
      <c r="A2202" s="27"/>
      <c r="B2202" s="27"/>
      <c r="C2202" s="27"/>
      <c r="D2202" s="27"/>
      <c r="E2202" s="27"/>
      <c r="F2202" s="27"/>
      <c r="G2202" s="27"/>
      <c r="H2202" s="27"/>
      <c r="I2202" s="27"/>
      <c r="J2202" s="27"/>
      <c r="K2202" s="27"/>
      <c r="L2202" s="27"/>
      <c r="M2202" s="27"/>
    </row>
    <row r="2203" spans="1:13">
      <c r="A2203" s="27"/>
      <c r="B2203" s="27"/>
      <c r="C2203" s="27"/>
      <c r="D2203" s="27"/>
      <c r="E2203" s="27"/>
      <c r="F2203" s="27"/>
      <c r="G2203" s="27"/>
      <c r="H2203" s="27"/>
      <c r="I2203" s="27"/>
      <c r="J2203" s="27"/>
      <c r="K2203" s="27"/>
      <c r="L2203" s="27"/>
      <c r="M2203" s="27"/>
    </row>
    <row r="2204" spans="1:13">
      <c r="A2204" s="27"/>
      <c r="B2204" s="27"/>
      <c r="C2204" s="27"/>
      <c r="D2204" s="27"/>
      <c r="E2204" s="27"/>
      <c r="F2204" s="27"/>
      <c r="G2204" s="27"/>
      <c r="H2204" s="27"/>
      <c r="I2204" s="27"/>
      <c r="J2204" s="27"/>
      <c r="K2204" s="27"/>
      <c r="L2204" s="27"/>
      <c r="M2204" s="27"/>
    </row>
    <row r="2205" spans="1:13">
      <c r="A2205" s="27"/>
      <c r="B2205" s="27"/>
      <c r="C2205" s="27"/>
      <c r="D2205" s="27"/>
      <c r="E2205" s="27"/>
      <c r="F2205" s="27"/>
      <c r="G2205" s="27"/>
      <c r="H2205" s="27"/>
      <c r="I2205" s="27"/>
      <c r="J2205" s="27"/>
      <c r="K2205" s="27"/>
      <c r="L2205" s="27"/>
      <c r="M2205" s="27"/>
    </row>
    <row r="2206" spans="1:13">
      <c r="A2206" s="27"/>
      <c r="B2206" s="27"/>
      <c r="C2206" s="27"/>
      <c r="D2206" s="27"/>
      <c r="E2206" s="27"/>
      <c r="F2206" s="27"/>
      <c r="G2206" s="27"/>
      <c r="H2206" s="27"/>
      <c r="I2206" s="27"/>
      <c r="J2206" s="27"/>
      <c r="K2206" s="27"/>
      <c r="L2206" s="27"/>
      <c r="M2206" s="27"/>
    </row>
    <row r="2207" spans="1:13">
      <c r="A2207" s="27"/>
      <c r="B2207" s="27"/>
      <c r="C2207" s="27"/>
      <c r="D2207" s="27"/>
      <c r="E2207" s="27"/>
      <c r="F2207" s="27"/>
      <c r="G2207" s="27"/>
      <c r="H2207" s="27"/>
      <c r="I2207" s="27"/>
      <c r="J2207" s="27"/>
      <c r="K2207" s="27"/>
      <c r="L2207" s="27"/>
      <c r="M2207" s="27"/>
    </row>
    <row r="2208" spans="1:13">
      <c r="A2208" s="27"/>
      <c r="B2208" s="27"/>
      <c r="C2208" s="27"/>
      <c r="D2208" s="27"/>
      <c r="E2208" s="27"/>
      <c r="F2208" s="27"/>
      <c r="G2208" s="27"/>
      <c r="H2208" s="27"/>
      <c r="I2208" s="27"/>
      <c r="J2208" s="27"/>
      <c r="K2208" s="27"/>
      <c r="L2208" s="27"/>
      <c r="M2208" s="27"/>
    </row>
    <row r="2209" spans="1:13">
      <c r="A2209" s="27"/>
      <c r="B2209" s="27"/>
      <c r="C2209" s="27"/>
      <c r="D2209" s="27"/>
      <c r="E2209" s="27"/>
      <c r="F2209" s="27"/>
      <c r="G2209" s="27"/>
      <c r="H2209" s="27"/>
      <c r="I2209" s="27"/>
      <c r="J2209" s="27"/>
      <c r="K2209" s="27"/>
      <c r="L2209" s="27"/>
      <c r="M2209" s="27"/>
    </row>
    <row r="2210" spans="1:13">
      <c r="A2210" s="27"/>
      <c r="B2210" s="27"/>
      <c r="C2210" s="27"/>
      <c r="D2210" s="27"/>
      <c r="E2210" s="27"/>
      <c r="F2210" s="27"/>
      <c r="G2210" s="27"/>
      <c r="H2210" s="27"/>
      <c r="I2210" s="27"/>
      <c r="J2210" s="27"/>
      <c r="K2210" s="27"/>
      <c r="L2210" s="27"/>
      <c r="M2210" s="27"/>
    </row>
    <row r="2211" spans="1:13">
      <c r="A2211" s="27"/>
      <c r="B2211" s="27"/>
      <c r="C2211" s="27"/>
      <c r="D2211" s="27"/>
      <c r="E2211" s="27"/>
      <c r="F2211" s="27"/>
      <c r="G2211" s="27"/>
      <c r="H2211" s="27"/>
      <c r="I2211" s="27"/>
      <c r="J2211" s="27"/>
      <c r="K2211" s="27"/>
      <c r="L2211" s="27"/>
      <c r="M2211" s="27"/>
    </row>
    <row r="2212" spans="1:13">
      <c r="A2212" s="27"/>
      <c r="B2212" s="27"/>
      <c r="C2212" s="27"/>
      <c r="D2212" s="27"/>
      <c r="E2212" s="27"/>
      <c r="F2212" s="27"/>
      <c r="G2212" s="27"/>
      <c r="H2212" s="27"/>
      <c r="I2212" s="27"/>
      <c r="J2212" s="27"/>
      <c r="K2212" s="27"/>
      <c r="L2212" s="27"/>
      <c r="M2212" s="27"/>
    </row>
    <row r="2213" spans="1:13">
      <c r="A2213" s="27"/>
      <c r="B2213" s="27"/>
      <c r="C2213" s="27"/>
      <c r="D2213" s="27"/>
      <c r="E2213" s="27"/>
      <c r="F2213" s="27"/>
      <c r="G2213" s="27"/>
      <c r="H2213" s="27"/>
      <c r="I2213" s="27"/>
      <c r="J2213" s="27"/>
      <c r="K2213" s="27"/>
      <c r="L2213" s="27"/>
      <c r="M2213" s="27"/>
    </row>
    <row r="2214" spans="1:13">
      <c r="A2214" s="27"/>
      <c r="B2214" s="27"/>
      <c r="C2214" s="27"/>
      <c r="D2214" s="27"/>
      <c r="E2214" s="27"/>
      <c r="F2214" s="27"/>
      <c r="G2214" s="27"/>
      <c r="H2214" s="27"/>
      <c r="I2214" s="27"/>
      <c r="J2214" s="27"/>
      <c r="K2214" s="27"/>
      <c r="L2214" s="27"/>
      <c r="M2214" s="27"/>
    </row>
    <row r="2215" spans="1:13">
      <c r="A2215" s="27"/>
      <c r="B2215" s="27"/>
      <c r="C2215" s="27"/>
      <c r="D2215" s="27"/>
      <c r="E2215" s="27"/>
      <c r="F2215" s="27"/>
      <c r="G2215" s="27"/>
      <c r="H2215" s="27"/>
      <c r="I2215" s="27"/>
      <c r="J2215" s="27"/>
      <c r="K2215" s="27"/>
      <c r="L2215" s="27"/>
      <c r="M2215" s="27"/>
    </row>
    <row r="2216" spans="1:13">
      <c r="A2216" s="27"/>
      <c r="B2216" s="27"/>
      <c r="C2216" s="27"/>
      <c r="D2216" s="27"/>
      <c r="E2216" s="27"/>
      <c r="F2216" s="27"/>
      <c r="G2216" s="27"/>
      <c r="H2216" s="27"/>
      <c r="I2216" s="27"/>
      <c r="J2216" s="27"/>
      <c r="K2216" s="27"/>
      <c r="L2216" s="27"/>
      <c r="M2216" s="27"/>
    </row>
    <row r="2217" spans="1:13">
      <c r="A2217" s="27"/>
      <c r="B2217" s="27"/>
      <c r="C2217" s="27"/>
      <c r="D2217" s="27"/>
      <c r="E2217" s="27"/>
      <c r="F2217" s="27"/>
      <c r="G2217" s="27"/>
      <c r="H2217" s="27"/>
      <c r="I2217" s="27"/>
      <c r="J2217" s="27"/>
      <c r="K2217" s="27"/>
      <c r="L2217" s="27"/>
      <c r="M2217" s="27"/>
    </row>
    <row r="2218" spans="1:13">
      <c r="A2218" s="27"/>
      <c r="B2218" s="27"/>
      <c r="C2218" s="27"/>
      <c r="D2218" s="27"/>
      <c r="E2218" s="27"/>
      <c r="F2218" s="27"/>
      <c r="G2218" s="27"/>
      <c r="H2218" s="27"/>
      <c r="I2218" s="27"/>
      <c r="J2218" s="27"/>
      <c r="K2218" s="27"/>
      <c r="L2218" s="27"/>
      <c r="M2218" s="27"/>
    </row>
    <row r="2219" spans="1:13">
      <c r="A2219" s="27"/>
      <c r="B2219" s="27"/>
      <c r="C2219" s="27"/>
      <c r="D2219" s="27"/>
      <c r="E2219" s="27"/>
      <c r="F2219" s="27"/>
      <c r="G2219" s="27"/>
      <c r="H2219" s="27"/>
      <c r="I2219" s="27"/>
      <c r="J2219" s="27"/>
      <c r="K2219" s="27"/>
      <c r="L2219" s="27"/>
      <c r="M2219" s="27"/>
    </row>
    <row r="2220" spans="1:13">
      <c r="A2220" s="27"/>
      <c r="B2220" s="27"/>
      <c r="C2220" s="27"/>
      <c r="D2220" s="27"/>
      <c r="E2220" s="27"/>
      <c r="F2220" s="27"/>
      <c r="G2220" s="27"/>
      <c r="H2220" s="27"/>
      <c r="I2220" s="27"/>
      <c r="J2220" s="27"/>
      <c r="K2220" s="27"/>
      <c r="L2220" s="27"/>
      <c r="M2220" s="27"/>
    </row>
    <row r="2221" spans="1:13">
      <c r="A2221" s="27"/>
      <c r="B2221" s="27"/>
      <c r="C2221" s="27"/>
      <c r="D2221" s="27"/>
      <c r="E2221" s="27"/>
      <c r="F2221" s="27"/>
      <c r="G2221" s="27"/>
      <c r="H2221" s="27"/>
      <c r="I2221" s="27"/>
      <c r="J2221" s="27"/>
      <c r="K2221" s="27"/>
      <c r="L2221" s="27"/>
      <c r="M2221" s="27"/>
    </row>
    <row r="2222" spans="1:13">
      <c r="A2222" s="27"/>
      <c r="B2222" s="27"/>
      <c r="C2222" s="27"/>
      <c r="D2222" s="27"/>
      <c r="E2222" s="27"/>
      <c r="F2222" s="27"/>
      <c r="G2222" s="27"/>
      <c r="H2222" s="27"/>
      <c r="I2222" s="27"/>
      <c r="J2222" s="27"/>
      <c r="K2222" s="27"/>
      <c r="L2222" s="27"/>
      <c r="M2222" s="27"/>
    </row>
    <row r="2223" spans="1:13">
      <c r="A2223" s="27"/>
      <c r="B2223" s="27"/>
      <c r="C2223" s="27"/>
      <c r="D2223" s="27"/>
      <c r="E2223" s="27"/>
      <c r="F2223" s="27"/>
      <c r="G2223" s="27"/>
      <c r="H2223" s="27"/>
      <c r="I2223" s="27"/>
      <c r="J2223" s="27"/>
      <c r="K2223" s="27"/>
      <c r="L2223" s="27"/>
      <c r="M2223" s="27"/>
    </row>
    <row r="2224" spans="1:13">
      <c r="A2224" s="27"/>
      <c r="B2224" s="27"/>
      <c r="C2224" s="27"/>
      <c r="D2224" s="27"/>
      <c r="E2224" s="27"/>
      <c r="F2224" s="27"/>
      <c r="G2224" s="27"/>
      <c r="H2224" s="27"/>
      <c r="I2224" s="27"/>
      <c r="J2224" s="27"/>
      <c r="K2224" s="27"/>
      <c r="L2224" s="27"/>
      <c r="M2224" s="27"/>
    </row>
    <row r="2225" spans="1:13">
      <c r="A2225" s="27"/>
      <c r="B2225" s="27"/>
      <c r="C2225" s="27"/>
      <c r="D2225" s="27"/>
      <c r="E2225" s="27"/>
      <c r="F2225" s="27"/>
      <c r="G2225" s="27"/>
      <c r="H2225" s="27"/>
      <c r="I2225" s="27"/>
      <c r="J2225" s="27"/>
      <c r="K2225" s="27"/>
      <c r="L2225" s="27"/>
      <c r="M2225" s="27"/>
    </row>
    <row r="2226" spans="1:13">
      <c r="A2226" s="27"/>
      <c r="B2226" s="27"/>
      <c r="C2226" s="27"/>
      <c r="D2226" s="27"/>
      <c r="E2226" s="27"/>
      <c r="F2226" s="27"/>
      <c r="G2226" s="27"/>
      <c r="H2226" s="27"/>
      <c r="I2226" s="27"/>
      <c r="J2226" s="27"/>
      <c r="K2226" s="27"/>
      <c r="L2226" s="27"/>
      <c r="M2226" s="27"/>
    </row>
    <row r="2227" spans="1:13">
      <c r="A2227" s="27"/>
      <c r="B2227" s="27"/>
      <c r="C2227" s="27"/>
      <c r="D2227" s="27"/>
      <c r="E2227" s="27"/>
      <c r="F2227" s="27"/>
      <c r="G2227" s="27"/>
      <c r="H2227" s="27"/>
      <c r="I2227" s="27"/>
      <c r="J2227" s="27"/>
      <c r="K2227" s="27"/>
      <c r="L2227" s="27"/>
      <c r="M2227" s="27"/>
    </row>
    <row r="2228" spans="1:13">
      <c r="A2228" s="27"/>
      <c r="B2228" s="27"/>
      <c r="C2228" s="27"/>
      <c r="D2228" s="27"/>
      <c r="E2228" s="27"/>
      <c r="F2228" s="27"/>
      <c r="G2228" s="27"/>
      <c r="H2228" s="27"/>
      <c r="I2228" s="27"/>
      <c r="J2228" s="27"/>
      <c r="K2228" s="27"/>
      <c r="L2228" s="27"/>
      <c r="M2228" s="27"/>
    </row>
    <row r="2229" spans="1:13">
      <c r="A2229" s="27"/>
      <c r="B2229" s="27"/>
      <c r="C2229" s="27"/>
      <c r="D2229" s="27"/>
      <c r="E2229" s="27"/>
      <c r="F2229" s="27"/>
      <c r="G2229" s="27"/>
      <c r="H2229" s="27"/>
      <c r="I2229" s="27"/>
      <c r="J2229" s="27"/>
      <c r="K2229" s="27"/>
      <c r="L2229" s="27"/>
      <c r="M2229" s="27"/>
    </row>
    <row r="2230" spans="1:13">
      <c r="A2230" s="27"/>
      <c r="B2230" s="27"/>
      <c r="C2230" s="27"/>
      <c r="D2230" s="27"/>
      <c r="E2230" s="27"/>
      <c r="F2230" s="27"/>
      <c r="G2230" s="27"/>
      <c r="H2230" s="27"/>
      <c r="I2230" s="27"/>
      <c r="J2230" s="27"/>
      <c r="K2230" s="27"/>
      <c r="L2230" s="27"/>
      <c r="M2230" s="27"/>
    </row>
    <row r="2231" spans="1:13">
      <c r="A2231" s="27"/>
      <c r="B2231" s="27"/>
      <c r="C2231" s="27"/>
      <c r="D2231" s="27"/>
      <c r="E2231" s="27"/>
      <c r="F2231" s="27"/>
      <c r="G2231" s="27"/>
      <c r="H2231" s="27"/>
      <c r="I2231" s="27"/>
      <c r="J2231" s="27"/>
      <c r="K2231" s="27"/>
      <c r="L2231" s="27"/>
      <c r="M2231" s="27"/>
    </row>
    <row r="2232" spans="1:13">
      <c r="A2232" s="27"/>
      <c r="B2232" s="27"/>
      <c r="C2232" s="27"/>
      <c r="D2232" s="27"/>
      <c r="E2232" s="27"/>
      <c r="F2232" s="27"/>
      <c r="G2232" s="27"/>
      <c r="H2232" s="27"/>
      <c r="I2232" s="27"/>
      <c r="J2232" s="27"/>
      <c r="K2232" s="27"/>
      <c r="L2232" s="27"/>
      <c r="M2232" s="27"/>
    </row>
    <row r="2233" spans="1:13">
      <c r="A2233" s="27"/>
      <c r="B2233" s="27"/>
      <c r="C2233" s="27"/>
      <c r="D2233" s="27"/>
      <c r="E2233" s="27"/>
      <c r="F2233" s="27"/>
      <c r="G2233" s="27"/>
      <c r="H2233" s="27"/>
      <c r="I2233" s="27"/>
      <c r="J2233" s="27"/>
      <c r="K2233" s="27"/>
      <c r="L2233" s="27"/>
      <c r="M2233" s="27"/>
    </row>
    <row r="2234" spans="1:13">
      <c r="A2234" s="27"/>
      <c r="B2234" s="27"/>
      <c r="C2234" s="27"/>
      <c r="D2234" s="27"/>
      <c r="E2234" s="27"/>
      <c r="F2234" s="27"/>
      <c r="G2234" s="27"/>
      <c r="H2234" s="27"/>
      <c r="I2234" s="27"/>
      <c r="J2234" s="27"/>
      <c r="K2234" s="27"/>
      <c r="L2234" s="27"/>
      <c r="M2234" s="27"/>
    </row>
    <row r="2235" spans="1:13">
      <c r="A2235" s="27"/>
      <c r="B2235" s="27"/>
      <c r="C2235" s="27"/>
      <c r="D2235" s="27"/>
      <c r="E2235" s="27"/>
      <c r="F2235" s="27"/>
      <c r="G2235" s="27"/>
      <c r="H2235" s="27"/>
      <c r="I2235" s="27"/>
      <c r="J2235" s="27"/>
      <c r="K2235" s="27"/>
      <c r="L2235" s="27"/>
      <c r="M2235" s="27"/>
    </row>
    <row r="2236" spans="1:13">
      <c r="A2236" s="27"/>
      <c r="B2236" s="27"/>
      <c r="C2236" s="27"/>
      <c r="D2236" s="27"/>
      <c r="E2236" s="27"/>
      <c r="F2236" s="27"/>
      <c r="G2236" s="27"/>
      <c r="H2236" s="27"/>
      <c r="I2236" s="27"/>
      <c r="J2236" s="27"/>
      <c r="K2236" s="27"/>
      <c r="L2236" s="27"/>
      <c r="M2236" s="27"/>
    </row>
    <row r="2237" spans="1:13">
      <c r="A2237" s="27"/>
      <c r="B2237" s="27"/>
      <c r="C2237" s="27"/>
      <c r="D2237" s="27"/>
      <c r="E2237" s="27"/>
      <c r="F2237" s="27"/>
      <c r="G2237" s="27"/>
      <c r="H2237" s="27"/>
      <c r="I2237" s="27"/>
      <c r="J2237" s="27"/>
      <c r="K2237" s="27"/>
      <c r="L2237" s="27"/>
      <c r="M2237" s="27"/>
    </row>
    <row r="2238" spans="1:13">
      <c r="A2238" s="27"/>
      <c r="B2238" s="27"/>
      <c r="C2238" s="27"/>
      <c r="D2238" s="27"/>
      <c r="E2238" s="27"/>
      <c r="F2238" s="27"/>
      <c r="G2238" s="27"/>
      <c r="H2238" s="27"/>
      <c r="I2238" s="27"/>
      <c r="J2238" s="27"/>
      <c r="K2238" s="27"/>
      <c r="L2238" s="27"/>
      <c r="M2238" s="27"/>
    </row>
    <row r="2239" spans="1:13">
      <c r="A2239" s="27"/>
      <c r="B2239" s="27"/>
      <c r="C2239" s="27"/>
      <c r="D2239" s="27"/>
      <c r="E2239" s="27"/>
      <c r="F2239" s="27"/>
      <c r="G2239" s="27"/>
      <c r="H2239" s="27"/>
      <c r="I2239" s="27"/>
      <c r="J2239" s="27"/>
      <c r="K2239" s="27"/>
      <c r="L2239" s="27"/>
      <c r="M2239" s="27"/>
    </row>
    <row r="2240" spans="1:13">
      <c r="A2240" s="27"/>
      <c r="B2240" s="27"/>
      <c r="C2240" s="27"/>
      <c r="D2240" s="27"/>
      <c r="E2240" s="27"/>
      <c r="F2240" s="27"/>
      <c r="G2240" s="27"/>
      <c r="H2240" s="27"/>
      <c r="I2240" s="27"/>
      <c r="J2240" s="27"/>
      <c r="K2240" s="27"/>
      <c r="L2240" s="27"/>
      <c r="M2240" s="27"/>
    </row>
    <row r="2241" spans="1:13">
      <c r="A2241" s="27"/>
      <c r="B2241" s="27"/>
      <c r="C2241" s="27"/>
      <c r="D2241" s="27"/>
      <c r="E2241" s="27"/>
      <c r="F2241" s="27"/>
      <c r="G2241" s="27"/>
      <c r="H2241" s="27"/>
      <c r="I2241" s="27"/>
      <c r="J2241" s="27"/>
      <c r="K2241" s="27"/>
      <c r="L2241" s="27"/>
      <c r="M2241" s="27"/>
    </row>
    <row r="2242" spans="1:13">
      <c r="A2242" s="27"/>
      <c r="B2242" s="27"/>
      <c r="C2242" s="27"/>
      <c r="D2242" s="27"/>
      <c r="E2242" s="27"/>
      <c r="F2242" s="27"/>
      <c r="G2242" s="27"/>
      <c r="H2242" s="27"/>
      <c r="I2242" s="27"/>
      <c r="J2242" s="27"/>
      <c r="K2242" s="27"/>
      <c r="L2242" s="27"/>
      <c r="M2242" s="27"/>
    </row>
    <row r="2243" spans="1:13">
      <c r="A2243" s="27"/>
      <c r="B2243" s="27"/>
      <c r="C2243" s="27"/>
      <c r="D2243" s="27"/>
      <c r="E2243" s="27"/>
      <c r="F2243" s="27"/>
      <c r="G2243" s="27"/>
      <c r="H2243" s="27"/>
      <c r="I2243" s="27"/>
      <c r="J2243" s="27"/>
      <c r="K2243" s="27"/>
      <c r="L2243" s="27"/>
      <c r="M2243" s="27"/>
    </row>
    <row r="2244" spans="1:13">
      <c r="A2244" s="27"/>
      <c r="B2244" s="27"/>
      <c r="C2244" s="27"/>
      <c r="D2244" s="27"/>
      <c r="E2244" s="27"/>
      <c r="F2244" s="27"/>
      <c r="G2244" s="27"/>
      <c r="H2244" s="27"/>
      <c r="I2244" s="27"/>
      <c r="J2244" s="27"/>
      <c r="K2244" s="27"/>
      <c r="L2244" s="27"/>
      <c r="M2244" s="27"/>
    </row>
    <row r="2245" spans="1:13">
      <c r="A2245" s="27"/>
      <c r="B2245" s="27"/>
      <c r="C2245" s="27"/>
      <c r="D2245" s="27"/>
      <c r="E2245" s="27"/>
      <c r="F2245" s="27"/>
      <c r="G2245" s="27"/>
      <c r="H2245" s="27"/>
      <c r="I2245" s="27"/>
      <c r="J2245" s="27"/>
      <c r="K2245" s="27"/>
      <c r="L2245" s="27"/>
      <c r="M2245" s="27"/>
    </row>
    <row r="2246" spans="1:13">
      <c r="A2246" s="27"/>
      <c r="B2246" s="27"/>
      <c r="C2246" s="27"/>
      <c r="D2246" s="27"/>
      <c r="E2246" s="27"/>
      <c r="F2246" s="27"/>
      <c r="G2246" s="27"/>
      <c r="H2246" s="27"/>
      <c r="I2246" s="27"/>
      <c r="J2246" s="27"/>
      <c r="K2246" s="27"/>
      <c r="L2246" s="27"/>
      <c r="M2246" s="27"/>
    </row>
    <row r="2247" spans="1:13">
      <c r="A2247" s="27"/>
      <c r="B2247" s="27"/>
      <c r="C2247" s="27"/>
      <c r="D2247" s="27"/>
      <c r="E2247" s="27"/>
      <c r="F2247" s="27"/>
      <c r="G2247" s="27"/>
      <c r="H2247" s="27"/>
      <c r="I2247" s="27"/>
      <c r="J2247" s="27"/>
      <c r="K2247" s="27"/>
      <c r="L2247" s="27"/>
      <c r="M2247" s="27"/>
    </row>
    <row r="2248" spans="1:13">
      <c r="A2248" s="27"/>
      <c r="B2248" s="27"/>
      <c r="C2248" s="27"/>
      <c r="D2248" s="27"/>
      <c r="E2248" s="27"/>
      <c r="F2248" s="27"/>
      <c r="G2248" s="27"/>
      <c r="H2248" s="27"/>
      <c r="I2248" s="27"/>
      <c r="J2248" s="27"/>
      <c r="K2248" s="27"/>
      <c r="L2248" s="27"/>
      <c r="M2248" s="27"/>
    </row>
    <row r="2249" spans="1:13">
      <c r="A2249" s="27"/>
      <c r="B2249" s="27"/>
      <c r="C2249" s="27"/>
      <c r="D2249" s="27"/>
      <c r="E2249" s="27"/>
      <c r="F2249" s="27"/>
      <c r="G2249" s="27"/>
      <c r="H2249" s="27"/>
      <c r="I2249" s="27"/>
      <c r="J2249" s="27"/>
      <c r="K2249" s="27"/>
      <c r="L2249" s="27"/>
      <c r="M2249" s="27"/>
    </row>
    <row r="2250" spans="1:13">
      <c r="A2250" s="27"/>
      <c r="B2250" s="27"/>
      <c r="C2250" s="27"/>
      <c r="D2250" s="27"/>
      <c r="E2250" s="27"/>
      <c r="F2250" s="27"/>
      <c r="G2250" s="27"/>
      <c r="H2250" s="27"/>
      <c r="I2250" s="27"/>
      <c r="J2250" s="27"/>
      <c r="K2250" s="27"/>
      <c r="L2250" s="27"/>
      <c r="M2250" s="27"/>
    </row>
    <row r="2251" spans="1:13">
      <c r="A2251" s="27"/>
      <c r="B2251" s="27"/>
      <c r="C2251" s="27"/>
      <c r="D2251" s="27"/>
      <c r="E2251" s="27"/>
      <c r="F2251" s="27"/>
      <c r="G2251" s="27"/>
      <c r="H2251" s="27"/>
      <c r="I2251" s="27"/>
      <c r="J2251" s="27"/>
      <c r="K2251" s="27"/>
      <c r="L2251" s="27"/>
      <c r="M2251" s="27"/>
    </row>
    <row r="2252" spans="1:13">
      <c r="A2252" s="27"/>
      <c r="B2252" s="27"/>
      <c r="C2252" s="27"/>
      <c r="D2252" s="27"/>
      <c r="E2252" s="27"/>
      <c r="F2252" s="27"/>
      <c r="G2252" s="27"/>
      <c r="H2252" s="27"/>
      <c r="I2252" s="27"/>
      <c r="J2252" s="27"/>
      <c r="K2252" s="27"/>
      <c r="L2252" s="27"/>
      <c r="M2252" s="27"/>
    </row>
    <row r="2253" spans="1:13">
      <c r="A2253" s="27"/>
      <c r="B2253" s="27"/>
      <c r="C2253" s="27"/>
      <c r="D2253" s="27"/>
      <c r="E2253" s="27"/>
      <c r="F2253" s="27"/>
      <c r="G2253" s="27"/>
      <c r="H2253" s="27"/>
      <c r="I2253" s="27"/>
      <c r="J2253" s="27"/>
      <c r="K2253" s="27"/>
      <c r="L2253" s="27"/>
      <c r="M2253" s="27"/>
    </row>
    <row r="2254" spans="1:13">
      <c r="A2254" s="27"/>
      <c r="B2254" s="27"/>
      <c r="C2254" s="27"/>
      <c r="D2254" s="27"/>
      <c r="E2254" s="27"/>
      <c r="F2254" s="27"/>
      <c r="G2254" s="27"/>
      <c r="H2254" s="27"/>
      <c r="I2254" s="27"/>
      <c r="J2254" s="27"/>
      <c r="K2254" s="27"/>
      <c r="L2254" s="27"/>
      <c r="M2254" s="27"/>
    </row>
    <row r="2255" spans="1:13">
      <c r="A2255" s="27"/>
      <c r="B2255" s="27"/>
      <c r="C2255" s="27"/>
      <c r="D2255" s="27"/>
      <c r="E2255" s="27"/>
      <c r="F2255" s="27"/>
      <c r="G2255" s="27"/>
      <c r="H2255" s="27"/>
      <c r="I2255" s="27"/>
      <c r="J2255" s="27"/>
      <c r="K2255" s="27"/>
      <c r="L2255" s="27"/>
      <c r="M2255" s="27"/>
    </row>
    <row r="2256" spans="1:13">
      <c r="A2256" s="27"/>
      <c r="B2256" s="27"/>
      <c r="C2256" s="27"/>
      <c r="D2256" s="27"/>
      <c r="E2256" s="27"/>
      <c r="F2256" s="27"/>
      <c r="G2256" s="27"/>
      <c r="H2256" s="27"/>
      <c r="I2256" s="27"/>
      <c r="J2256" s="27"/>
      <c r="K2256" s="27"/>
      <c r="L2256" s="27"/>
      <c r="M2256" s="27"/>
    </row>
    <row r="2257" spans="1:13">
      <c r="A2257" s="27"/>
      <c r="B2257" s="27"/>
      <c r="C2257" s="27"/>
      <c r="D2257" s="27"/>
      <c r="E2257" s="27"/>
      <c r="F2257" s="27"/>
      <c r="G2257" s="27"/>
      <c r="H2257" s="27"/>
      <c r="I2257" s="27"/>
      <c r="J2257" s="27"/>
      <c r="K2257" s="27"/>
      <c r="L2257" s="27"/>
      <c r="M2257" s="27"/>
    </row>
    <row r="2258" spans="1:13">
      <c r="A2258" s="27"/>
      <c r="B2258" s="27"/>
      <c r="C2258" s="27"/>
      <c r="D2258" s="27"/>
      <c r="E2258" s="27"/>
      <c r="F2258" s="27"/>
      <c r="G2258" s="27"/>
      <c r="H2258" s="27"/>
      <c r="I2258" s="27"/>
      <c r="J2258" s="27"/>
      <c r="K2258" s="27"/>
      <c r="L2258" s="27"/>
      <c r="M2258" s="27"/>
    </row>
    <row r="2259" spans="1:13">
      <c r="A2259" s="27"/>
      <c r="B2259" s="27"/>
      <c r="C2259" s="27"/>
      <c r="D2259" s="27"/>
      <c r="E2259" s="27"/>
      <c r="F2259" s="27"/>
      <c r="G2259" s="27"/>
      <c r="H2259" s="27"/>
      <c r="I2259" s="27"/>
      <c r="J2259" s="27"/>
      <c r="K2259" s="27"/>
      <c r="L2259" s="27"/>
      <c r="M2259" s="27"/>
    </row>
    <row r="2260" spans="1:13">
      <c r="A2260" s="27"/>
      <c r="B2260" s="27"/>
      <c r="C2260" s="27"/>
      <c r="D2260" s="27"/>
      <c r="E2260" s="27"/>
      <c r="F2260" s="27"/>
      <c r="G2260" s="27"/>
      <c r="H2260" s="27"/>
      <c r="I2260" s="27"/>
      <c r="J2260" s="27"/>
      <c r="K2260" s="27"/>
      <c r="L2260" s="27"/>
      <c r="M2260" s="27"/>
    </row>
    <row r="2261" spans="1:13">
      <c r="A2261" s="27"/>
      <c r="B2261" s="27"/>
      <c r="C2261" s="27"/>
      <c r="D2261" s="27"/>
      <c r="E2261" s="27"/>
      <c r="F2261" s="27"/>
      <c r="G2261" s="27"/>
      <c r="H2261" s="27"/>
      <c r="I2261" s="27"/>
      <c r="J2261" s="27"/>
      <c r="K2261" s="27"/>
      <c r="L2261" s="27"/>
      <c r="M2261" s="27"/>
    </row>
    <row r="2262" spans="1:13">
      <c r="A2262" s="27"/>
      <c r="B2262" s="27"/>
      <c r="C2262" s="27"/>
      <c r="D2262" s="27"/>
      <c r="E2262" s="27"/>
      <c r="F2262" s="27"/>
      <c r="G2262" s="27"/>
      <c r="H2262" s="27"/>
      <c r="I2262" s="27"/>
      <c r="J2262" s="27"/>
      <c r="K2262" s="27"/>
      <c r="L2262" s="27"/>
      <c r="M2262" s="27"/>
    </row>
    <row r="2263" spans="1:13">
      <c r="A2263" s="27"/>
      <c r="B2263" s="27"/>
      <c r="C2263" s="27"/>
      <c r="D2263" s="27"/>
      <c r="E2263" s="27"/>
      <c r="F2263" s="27"/>
      <c r="G2263" s="27"/>
      <c r="H2263" s="27"/>
      <c r="I2263" s="27"/>
      <c r="J2263" s="27"/>
      <c r="K2263" s="27"/>
      <c r="L2263" s="27"/>
      <c r="M2263" s="27"/>
    </row>
    <row r="2264" spans="1:13">
      <c r="A2264" s="27"/>
      <c r="B2264" s="27"/>
      <c r="C2264" s="27"/>
      <c r="D2264" s="27"/>
      <c r="E2264" s="27"/>
      <c r="F2264" s="27"/>
      <c r="G2264" s="27"/>
      <c r="H2264" s="27"/>
      <c r="I2264" s="27"/>
      <c r="J2264" s="27"/>
      <c r="K2264" s="27"/>
      <c r="L2264" s="27"/>
      <c r="M2264" s="27"/>
    </row>
    <row r="2265" spans="1:13">
      <c r="A2265" s="27"/>
      <c r="B2265" s="27"/>
      <c r="C2265" s="27"/>
      <c r="D2265" s="27"/>
      <c r="E2265" s="27"/>
      <c r="F2265" s="27"/>
      <c r="G2265" s="27"/>
      <c r="H2265" s="27"/>
      <c r="I2265" s="27"/>
      <c r="J2265" s="27"/>
      <c r="K2265" s="27"/>
      <c r="L2265" s="27"/>
      <c r="M2265" s="27"/>
    </row>
    <row r="2266" spans="1:13">
      <c r="A2266" s="27"/>
      <c r="B2266" s="27"/>
      <c r="C2266" s="27"/>
      <c r="D2266" s="27"/>
      <c r="E2266" s="27"/>
      <c r="F2266" s="27"/>
      <c r="G2266" s="27"/>
      <c r="H2266" s="27"/>
      <c r="I2266" s="27"/>
      <c r="J2266" s="27"/>
      <c r="K2266" s="27"/>
      <c r="L2266" s="27"/>
      <c r="M2266" s="27"/>
    </row>
    <row r="2267" spans="1:13">
      <c r="A2267" s="27"/>
      <c r="B2267" s="27"/>
      <c r="C2267" s="27"/>
      <c r="D2267" s="27"/>
      <c r="E2267" s="27"/>
      <c r="F2267" s="27"/>
      <c r="G2267" s="27"/>
      <c r="H2267" s="27"/>
      <c r="I2267" s="27"/>
      <c r="J2267" s="27"/>
      <c r="K2267" s="27"/>
      <c r="L2267" s="27"/>
      <c r="M2267" s="27"/>
    </row>
    <row r="2268" spans="1:13">
      <c r="A2268" s="27"/>
      <c r="B2268" s="27"/>
      <c r="C2268" s="27"/>
      <c r="D2268" s="27"/>
      <c r="E2268" s="27"/>
      <c r="F2268" s="27"/>
      <c r="G2268" s="27"/>
      <c r="H2268" s="27"/>
      <c r="I2268" s="27"/>
      <c r="J2268" s="27"/>
      <c r="K2268" s="27"/>
      <c r="L2268" s="27"/>
      <c r="M2268" s="27"/>
    </row>
    <row r="2269" spans="1:13">
      <c r="A2269" s="27"/>
      <c r="B2269" s="27"/>
      <c r="C2269" s="27"/>
      <c r="D2269" s="27"/>
      <c r="E2269" s="27"/>
      <c r="F2269" s="27"/>
      <c r="G2269" s="27"/>
      <c r="H2269" s="27"/>
      <c r="I2269" s="27"/>
      <c r="J2269" s="27"/>
      <c r="K2269" s="27"/>
      <c r="L2269" s="27"/>
      <c r="M2269" s="27"/>
    </row>
    <row r="2270" spans="1:13">
      <c r="A2270" s="27"/>
      <c r="B2270" s="27"/>
      <c r="C2270" s="27"/>
      <c r="D2270" s="27"/>
      <c r="E2270" s="27"/>
      <c r="F2270" s="27"/>
      <c r="G2270" s="27"/>
      <c r="H2270" s="27"/>
      <c r="I2270" s="27"/>
      <c r="J2270" s="27"/>
      <c r="K2270" s="27"/>
      <c r="L2270" s="27"/>
      <c r="M2270" s="27"/>
    </row>
    <row r="2271" spans="1:13">
      <c r="A2271" s="27"/>
      <c r="B2271" s="27"/>
      <c r="C2271" s="27"/>
      <c r="D2271" s="27"/>
      <c r="E2271" s="27"/>
      <c r="F2271" s="27"/>
      <c r="G2271" s="27"/>
      <c r="H2271" s="27"/>
      <c r="I2271" s="27"/>
      <c r="J2271" s="27"/>
      <c r="K2271" s="27"/>
      <c r="L2271" s="27"/>
      <c r="M2271" s="27"/>
    </row>
    <row r="2272" spans="1:13">
      <c r="A2272" s="27"/>
      <c r="B2272" s="27"/>
      <c r="C2272" s="27"/>
      <c r="D2272" s="27"/>
      <c r="E2272" s="27"/>
      <c r="F2272" s="27"/>
      <c r="G2272" s="27"/>
      <c r="H2272" s="27"/>
      <c r="I2272" s="27"/>
      <c r="J2272" s="27"/>
      <c r="K2272" s="27"/>
      <c r="L2272" s="27"/>
      <c r="M2272" s="27"/>
    </row>
    <row r="2273" spans="1:13">
      <c r="A2273" s="27"/>
      <c r="B2273" s="27"/>
      <c r="C2273" s="27"/>
      <c r="D2273" s="27"/>
      <c r="E2273" s="27"/>
      <c r="F2273" s="27"/>
      <c r="G2273" s="27"/>
      <c r="H2273" s="27"/>
      <c r="I2273" s="27"/>
      <c r="J2273" s="27"/>
      <c r="K2273" s="27"/>
      <c r="L2273" s="27"/>
      <c r="M2273" s="27"/>
    </row>
    <row r="2274" spans="1:13">
      <c r="A2274" s="27"/>
      <c r="B2274" s="27"/>
      <c r="C2274" s="27"/>
      <c r="D2274" s="27"/>
      <c r="E2274" s="27"/>
      <c r="F2274" s="27"/>
      <c r="G2274" s="27"/>
      <c r="H2274" s="27"/>
      <c r="I2274" s="27"/>
      <c r="J2274" s="27"/>
      <c r="K2274" s="27"/>
      <c r="L2274" s="27"/>
      <c r="M2274" s="27"/>
    </row>
    <row r="2275" spans="1:13">
      <c r="A2275" s="27"/>
      <c r="B2275" s="27"/>
      <c r="C2275" s="27"/>
      <c r="D2275" s="27"/>
      <c r="E2275" s="27"/>
      <c r="F2275" s="27"/>
      <c r="G2275" s="27"/>
      <c r="H2275" s="27"/>
      <c r="I2275" s="27"/>
      <c r="J2275" s="27"/>
      <c r="K2275" s="27"/>
      <c r="L2275" s="27"/>
      <c r="M2275" s="27"/>
    </row>
    <row r="2276" spans="1:13">
      <c r="A2276" s="27"/>
      <c r="B2276" s="27"/>
      <c r="C2276" s="27"/>
      <c r="D2276" s="27"/>
      <c r="E2276" s="27"/>
      <c r="F2276" s="27"/>
      <c r="G2276" s="27"/>
      <c r="H2276" s="27"/>
      <c r="I2276" s="27"/>
      <c r="J2276" s="27"/>
      <c r="K2276" s="27"/>
      <c r="L2276" s="27"/>
      <c r="M2276" s="27"/>
    </row>
    <row r="2277" spans="1:13">
      <c r="A2277" s="27"/>
      <c r="B2277" s="27"/>
      <c r="C2277" s="27"/>
      <c r="D2277" s="27"/>
      <c r="E2277" s="27"/>
      <c r="F2277" s="27"/>
      <c r="G2277" s="27"/>
      <c r="H2277" s="27"/>
      <c r="I2277" s="27"/>
      <c r="J2277" s="27"/>
      <c r="K2277" s="27"/>
      <c r="L2277" s="27"/>
      <c r="M2277" s="27"/>
    </row>
    <row r="2278" spans="1:13">
      <c r="A2278" s="27"/>
      <c r="B2278" s="27"/>
      <c r="C2278" s="27"/>
      <c r="D2278" s="27"/>
      <c r="E2278" s="27"/>
      <c r="F2278" s="27"/>
      <c r="G2278" s="27"/>
      <c r="H2278" s="27"/>
      <c r="I2278" s="27"/>
      <c r="J2278" s="27"/>
      <c r="K2278" s="27"/>
      <c r="L2278" s="27"/>
      <c r="M2278" s="27"/>
    </row>
    <row r="2279" spans="1:13">
      <c r="A2279" s="27"/>
      <c r="B2279" s="27"/>
      <c r="C2279" s="27"/>
      <c r="D2279" s="27"/>
      <c r="E2279" s="27"/>
      <c r="F2279" s="27"/>
      <c r="G2279" s="27"/>
      <c r="H2279" s="27"/>
      <c r="I2279" s="27"/>
      <c r="J2279" s="27"/>
      <c r="K2279" s="27"/>
      <c r="L2279" s="27"/>
      <c r="M2279" s="27"/>
    </row>
    <row r="2280" spans="1:13">
      <c r="A2280" s="27"/>
      <c r="B2280" s="27"/>
      <c r="C2280" s="27"/>
      <c r="D2280" s="27"/>
      <c r="E2280" s="27"/>
      <c r="F2280" s="27"/>
      <c r="G2280" s="27"/>
      <c r="H2280" s="27"/>
      <c r="I2280" s="27"/>
      <c r="J2280" s="27"/>
      <c r="K2280" s="27"/>
      <c r="L2280" s="27"/>
      <c r="M2280" s="27"/>
    </row>
    <row r="2281" spans="1:13">
      <c r="A2281" s="27"/>
      <c r="B2281" s="27"/>
      <c r="C2281" s="27"/>
      <c r="D2281" s="27"/>
      <c r="E2281" s="27"/>
      <c r="F2281" s="27"/>
      <c r="G2281" s="27"/>
      <c r="H2281" s="27"/>
      <c r="I2281" s="27"/>
      <c r="J2281" s="27"/>
      <c r="K2281" s="27"/>
      <c r="L2281" s="27"/>
      <c r="M2281" s="27"/>
    </row>
    <row r="2282" spans="1:13">
      <c r="A2282" s="27"/>
      <c r="B2282" s="27"/>
      <c r="C2282" s="27"/>
      <c r="D2282" s="27"/>
      <c r="E2282" s="27"/>
      <c r="F2282" s="27"/>
      <c r="G2282" s="27"/>
      <c r="H2282" s="27"/>
      <c r="I2282" s="27"/>
      <c r="J2282" s="27"/>
      <c r="K2282" s="27"/>
      <c r="L2282" s="27"/>
      <c r="M2282" s="27"/>
    </row>
    <row r="2283" spans="1:13">
      <c r="A2283" s="27"/>
      <c r="B2283" s="27"/>
      <c r="C2283" s="27"/>
      <c r="D2283" s="27"/>
      <c r="E2283" s="27"/>
      <c r="F2283" s="27"/>
      <c r="G2283" s="27"/>
      <c r="H2283" s="27"/>
      <c r="I2283" s="27"/>
      <c r="J2283" s="27"/>
      <c r="K2283" s="27"/>
      <c r="L2283" s="27"/>
      <c r="M2283" s="27"/>
    </row>
    <row r="2284" spans="1:13">
      <c r="A2284" s="27"/>
      <c r="B2284" s="27"/>
      <c r="C2284" s="27"/>
      <c r="D2284" s="27"/>
      <c r="E2284" s="27"/>
      <c r="F2284" s="27"/>
      <c r="G2284" s="27"/>
      <c r="H2284" s="27"/>
      <c r="I2284" s="27"/>
      <c r="J2284" s="27"/>
      <c r="K2284" s="27"/>
      <c r="L2284" s="27"/>
      <c r="M2284" s="27"/>
    </row>
    <row r="2285" spans="1:13">
      <c r="A2285" s="27"/>
      <c r="B2285" s="27"/>
      <c r="C2285" s="27"/>
      <c r="D2285" s="27"/>
      <c r="E2285" s="27"/>
      <c r="F2285" s="27"/>
      <c r="G2285" s="27"/>
      <c r="H2285" s="27"/>
      <c r="I2285" s="27"/>
      <c r="J2285" s="27"/>
      <c r="K2285" s="27"/>
      <c r="L2285" s="27"/>
      <c r="M2285" s="27"/>
    </row>
    <row r="2286" spans="1:13">
      <c r="A2286" s="27"/>
      <c r="B2286" s="27"/>
      <c r="C2286" s="27"/>
      <c r="D2286" s="27"/>
      <c r="E2286" s="27"/>
      <c r="F2286" s="27"/>
      <c r="G2286" s="27"/>
      <c r="H2286" s="27"/>
      <c r="I2286" s="27"/>
      <c r="J2286" s="27"/>
      <c r="K2286" s="27"/>
      <c r="L2286" s="27"/>
      <c r="M2286" s="27"/>
    </row>
    <row r="2287" spans="1:13">
      <c r="A2287" s="27"/>
      <c r="B2287" s="27"/>
      <c r="C2287" s="27"/>
      <c r="D2287" s="27"/>
      <c r="E2287" s="27"/>
      <c r="F2287" s="27"/>
      <c r="G2287" s="27"/>
      <c r="H2287" s="27"/>
      <c r="I2287" s="27"/>
      <c r="J2287" s="27"/>
      <c r="K2287" s="27"/>
      <c r="L2287" s="27"/>
      <c r="M2287" s="27"/>
    </row>
    <row r="2288" spans="1:13">
      <c r="A2288" s="27"/>
      <c r="B2288" s="27"/>
      <c r="C2288" s="27"/>
      <c r="D2288" s="27"/>
      <c r="E2288" s="27"/>
      <c r="F2288" s="27"/>
      <c r="G2288" s="27"/>
      <c r="H2288" s="27"/>
      <c r="I2288" s="27"/>
      <c r="J2288" s="27"/>
      <c r="K2288" s="27"/>
      <c r="L2288" s="27"/>
      <c r="M2288" s="27"/>
    </row>
    <row r="2289" spans="1:13">
      <c r="A2289" s="27"/>
      <c r="B2289" s="27"/>
      <c r="C2289" s="27"/>
      <c r="D2289" s="27"/>
      <c r="E2289" s="27"/>
      <c r="F2289" s="27"/>
      <c r="G2289" s="27"/>
      <c r="H2289" s="27"/>
      <c r="I2289" s="27"/>
      <c r="J2289" s="27"/>
      <c r="K2289" s="27"/>
      <c r="L2289" s="27"/>
      <c r="M2289" s="27"/>
    </row>
    <row r="2290" spans="1:13">
      <c r="A2290" s="27"/>
      <c r="B2290" s="27"/>
      <c r="C2290" s="27"/>
      <c r="D2290" s="27"/>
      <c r="E2290" s="27"/>
      <c r="F2290" s="27"/>
      <c r="G2290" s="27"/>
      <c r="H2290" s="27"/>
      <c r="I2290" s="27"/>
      <c r="J2290" s="27"/>
      <c r="K2290" s="27"/>
      <c r="L2290" s="27"/>
      <c r="M2290" s="27"/>
    </row>
    <row r="2291" spans="1:13">
      <c r="A2291" s="27"/>
      <c r="B2291" s="27"/>
      <c r="C2291" s="27"/>
      <c r="D2291" s="27"/>
      <c r="E2291" s="27"/>
      <c r="F2291" s="27"/>
      <c r="G2291" s="27"/>
      <c r="H2291" s="27"/>
      <c r="I2291" s="27"/>
      <c r="J2291" s="27"/>
      <c r="K2291" s="27"/>
      <c r="L2291" s="27"/>
      <c r="M2291" s="27"/>
    </row>
    <row r="2292" spans="1:13">
      <c r="A2292" s="27"/>
      <c r="B2292" s="27"/>
      <c r="C2292" s="27"/>
      <c r="D2292" s="27"/>
      <c r="E2292" s="27"/>
      <c r="F2292" s="27"/>
      <c r="G2292" s="27"/>
      <c r="H2292" s="27"/>
      <c r="I2292" s="27"/>
      <c r="J2292" s="27"/>
      <c r="K2292" s="27"/>
      <c r="L2292" s="27"/>
      <c r="M2292" s="27"/>
    </row>
    <row r="2293" spans="1:13">
      <c r="A2293" s="27"/>
      <c r="B2293" s="27"/>
      <c r="C2293" s="27"/>
      <c r="D2293" s="27"/>
      <c r="E2293" s="27"/>
      <c r="F2293" s="27"/>
      <c r="G2293" s="27"/>
      <c r="H2293" s="27"/>
      <c r="I2293" s="27"/>
      <c r="J2293" s="27"/>
      <c r="K2293" s="27"/>
      <c r="L2293" s="27"/>
      <c r="M2293" s="27"/>
    </row>
    <row r="2294" spans="1:13">
      <c r="A2294" s="27"/>
      <c r="B2294" s="27"/>
      <c r="C2294" s="27"/>
      <c r="D2294" s="27"/>
      <c r="E2294" s="27"/>
      <c r="F2294" s="27"/>
      <c r="G2294" s="27"/>
      <c r="H2294" s="27"/>
      <c r="I2294" s="27"/>
      <c r="J2294" s="27"/>
      <c r="K2294" s="27"/>
      <c r="L2294" s="27"/>
      <c r="M2294" s="27"/>
    </row>
    <row r="2295" spans="1:13">
      <c r="A2295" s="27"/>
      <c r="B2295" s="27"/>
      <c r="C2295" s="27"/>
      <c r="D2295" s="27"/>
      <c r="E2295" s="27"/>
      <c r="F2295" s="27"/>
      <c r="G2295" s="27"/>
      <c r="H2295" s="27"/>
      <c r="I2295" s="27"/>
      <c r="J2295" s="27"/>
      <c r="K2295" s="27"/>
      <c r="L2295" s="27"/>
      <c r="M2295" s="27"/>
    </row>
    <row r="2296" spans="1:13">
      <c r="A2296" s="27"/>
      <c r="B2296" s="27"/>
      <c r="C2296" s="27"/>
      <c r="D2296" s="27"/>
      <c r="E2296" s="27"/>
      <c r="F2296" s="27"/>
      <c r="G2296" s="27"/>
      <c r="H2296" s="27"/>
      <c r="I2296" s="27"/>
      <c r="J2296" s="27"/>
      <c r="K2296" s="27"/>
      <c r="L2296" s="27"/>
      <c r="M2296" s="27"/>
    </row>
    <row r="2297" spans="1:13">
      <c r="A2297" s="27"/>
      <c r="B2297" s="27"/>
      <c r="C2297" s="27"/>
      <c r="D2297" s="27"/>
      <c r="E2297" s="27"/>
      <c r="F2297" s="27"/>
      <c r="G2297" s="27"/>
      <c r="H2297" s="27"/>
      <c r="I2297" s="27"/>
      <c r="J2297" s="27"/>
      <c r="K2297" s="27"/>
      <c r="L2297" s="27"/>
      <c r="M2297" s="27"/>
    </row>
    <row r="2298" spans="1:13">
      <c r="A2298" s="27"/>
      <c r="B2298" s="27"/>
      <c r="C2298" s="27"/>
      <c r="D2298" s="27"/>
      <c r="E2298" s="27"/>
      <c r="F2298" s="27"/>
      <c r="G2298" s="27"/>
      <c r="H2298" s="27"/>
      <c r="I2298" s="27"/>
      <c r="J2298" s="27"/>
      <c r="K2298" s="27"/>
      <c r="L2298" s="27"/>
      <c r="M2298" s="27"/>
    </row>
    <row r="2299" spans="1:13">
      <c r="A2299" s="27"/>
      <c r="B2299" s="27"/>
      <c r="C2299" s="27"/>
      <c r="D2299" s="27"/>
      <c r="E2299" s="27"/>
      <c r="F2299" s="27"/>
      <c r="G2299" s="27"/>
      <c r="H2299" s="27"/>
      <c r="I2299" s="27"/>
      <c r="J2299" s="27"/>
      <c r="K2299" s="27"/>
      <c r="L2299" s="27"/>
      <c r="M2299" s="27"/>
    </row>
    <row r="2300" spans="1:13">
      <c r="A2300" s="27"/>
      <c r="B2300" s="27"/>
      <c r="C2300" s="27"/>
      <c r="D2300" s="27"/>
      <c r="E2300" s="27"/>
      <c r="F2300" s="27"/>
      <c r="G2300" s="27"/>
      <c r="H2300" s="27"/>
      <c r="I2300" s="27"/>
      <c r="J2300" s="27"/>
      <c r="K2300" s="27"/>
      <c r="L2300" s="27"/>
      <c r="M2300" s="27"/>
    </row>
    <row r="2301" spans="1:13">
      <c r="A2301" s="27"/>
      <c r="B2301" s="27"/>
      <c r="C2301" s="27"/>
      <c r="D2301" s="27"/>
      <c r="E2301" s="27"/>
      <c r="F2301" s="27"/>
      <c r="G2301" s="27"/>
      <c r="H2301" s="27"/>
      <c r="I2301" s="27"/>
      <c r="J2301" s="27"/>
      <c r="K2301" s="27"/>
      <c r="L2301" s="27"/>
      <c r="M2301" s="27"/>
    </row>
    <row r="2302" spans="1:13">
      <c r="A2302" s="27"/>
      <c r="B2302" s="27"/>
      <c r="C2302" s="27"/>
      <c r="D2302" s="27"/>
      <c r="E2302" s="27"/>
      <c r="F2302" s="27"/>
      <c r="G2302" s="27"/>
      <c r="H2302" s="27"/>
      <c r="I2302" s="27"/>
      <c r="J2302" s="27"/>
      <c r="K2302" s="27"/>
      <c r="L2302" s="27"/>
      <c r="M2302" s="27"/>
    </row>
    <row r="2303" spans="1:13">
      <c r="A2303" s="27"/>
      <c r="B2303" s="27"/>
      <c r="C2303" s="27"/>
      <c r="D2303" s="27"/>
      <c r="E2303" s="27"/>
      <c r="F2303" s="27"/>
      <c r="G2303" s="27"/>
      <c r="H2303" s="27"/>
      <c r="I2303" s="27"/>
      <c r="J2303" s="27"/>
      <c r="K2303" s="27"/>
      <c r="L2303" s="27"/>
      <c r="M2303" s="27"/>
    </row>
    <row r="2304" spans="1:13">
      <c r="A2304" s="27"/>
      <c r="B2304" s="27"/>
      <c r="C2304" s="27"/>
      <c r="D2304" s="27"/>
      <c r="E2304" s="27"/>
      <c r="F2304" s="27"/>
      <c r="G2304" s="27"/>
      <c r="H2304" s="27"/>
      <c r="I2304" s="27"/>
      <c r="J2304" s="27"/>
      <c r="K2304" s="27"/>
      <c r="L2304" s="27"/>
      <c r="M2304" s="27"/>
    </row>
    <row r="2305" spans="1:13">
      <c r="A2305" s="27"/>
      <c r="B2305" s="27"/>
      <c r="C2305" s="27"/>
      <c r="D2305" s="27"/>
      <c r="E2305" s="27"/>
      <c r="F2305" s="27"/>
      <c r="G2305" s="27"/>
      <c r="H2305" s="27"/>
      <c r="I2305" s="27"/>
      <c r="J2305" s="27"/>
      <c r="K2305" s="27"/>
      <c r="L2305" s="27"/>
      <c r="M2305" s="27"/>
    </row>
    <row r="2306" spans="1:13">
      <c r="A2306" s="27"/>
      <c r="B2306" s="27"/>
      <c r="C2306" s="27"/>
      <c r="D2306" s="27"/>
      <c r="E2306" s="27"/>
      <c r="F2306" s="27"/>
      <c r="G2306" s="27"/>
      <c r="H2306" s="27"/>
      <c r="I2306" s="27"/>
      <c r="J2306" s="27"/>
      <c r="K2306" s="27"/>
      <c r="L2306" s="27"/>
      <c r="M2306" s="27"/>
    </row>
    <row r="2307" spans="1:13">
      <c r="A2307" s="27"/>
      <c r="B2307" s="27"/>
      <c r="C2307" s="27"/>
      <c r="D2307" s="27"/>
      <c r="E2307" s="27"/>
      <c r="F2307" s="27"/>
      <c r="G2307" s="27"/>
      <c r="H2307" s="27"/>
      <c r="I2307" s="27"/>
      <c r="J2307" s="27"/>
      <c r="K2307" s="27"/>
      <c r="L2307" s="27"/>
      <c r="M2307" s="27"/>
    </row>
    <row r="2308" spans="1:13">
      <c r="A2308" s="27"/>
      <c r="B2308" s="27"/>
      <c r="C2308" s="27"/>
      <c r="D2308" s="27"/>
      <c r="E2308" s="27"/>
      <c r="F2308" s="27"/>
      <c r="G2308" s="27"/>
      <c r="H2308" s="27"/>
      <c r="I2308" s="27"/>
      <c r="J2308" s="27"/>
      <c r="K2308" s="27"/>
      <c r="L2308" s="27"/>
      <c r="M2308" s="27"/>
    </row>
    <row r="2309" spans="1:13">
      <c r="A2309" s="27"/>
      <c r="B2309" s="27"/>
      <c r="C2309" s="27"/>
      <c r="D2309" s="27"/>
      <c r="E2309" s="27"/>
      <c r="F2309" s="27"/>
      <c r="G2309" s="27"/>
      <c r="H2309" s="27"/>
      <c r="I2309" s="27"/>
      <c r="J2309" s="27"/>
      <c r="K2309" s="27"/>
      <c r="L2309" s="27"/>
      <c r="M2309" s="27"/>
    </row>
    <row r="2310" spans="1:13">
      <c r="A2310" s="27"/>
      <c r="B2310" s="27"/>
      <c r="C2310" s="27"/>
      <c r="D2310" s="27"/>
      <c r="E2310" s="27"/>
      <c r="F2310" s="27"/>
      <c r="G2310" s="27"/>
      <c r="H2310" s="27"/>
      <c r="I2310" s="27"/>
      <c r="J2310" s="27"/>
      <c r="K2310" s="27"/>
      <c r="L2310" s="27"/>
      <c r="M2310" s="27"/>
    </row>
    <row r="2311" spans="1:13">
      <c r="A2311" s="27"/>
      <c r="B2311" s="27"/>
      <c r="C2311" s="27"/>
      <c r="D2311" s="27"/>
      <c r="E2311" s="27"/>
      <c r="F2311" s="27"/>
      <c r="G2311" s="27"/>
      <c r="H2311" s="27"/>
      <c r="I2311" s="27"/>
      <c r="J2311" s="27"/>
      <c r="K2311" s="27"/>
      <c r="L2311" s="27"/>
      <c r="M2311" s="27"/>
    </row>
    <row r="2312" spans="1:13">
      <c r="A2312" s="27"/>
      <c r="B2312" s="27"/>
      <c r="C2312" s="27"/>
      <c r="D2312" s="27"/>
      <c r="E2312" s="27"/>
      <c r="F2312" s="27"/>
      <c r="G2312" s="27"/>
      <c r="H2312" s="27"/>
      <c r="I2312" s="27"/>
      <c r="J2312" s="27"/>
      <c r="K2312" s="27"/>
      <c r="L2312" s="27"/>
      <c r="M2312" s="27"/>
    </row>
    <row r="2313" spans="1:13">
      <c r="A2313" s="27"/>
      <c r="B2313" s="27"/>
      <c r="C2313" s="27"/>
      <c r="D2313" s="27"/>
      <c r="E2313" s="27"/>
      <c r="F2313" s="27"/>
      <c r="G2313" s="27"/>
      <c r="H2313" s="27"/>
      <c r="I2313" s="27"/>
      <c r="J2313" s="27"/>
      <c r="K2313" s="27"/>
      <c r="L2313" s="27"/>
      <c r="M2313" s="27"/>
    </row>
    <row r="2314" spans="1:13">
      <c r="A2314" s="27"/>
      <c r="B2314" s="27"/>
      <c r="C2314" s="27"/>
      <c r="D2314" s="27"/>
      <c r="E2314" s="27"/>
      <c r="F2314" s="27"/>
      <c r="G2314" s="27"/>
      <c r="H2314" s="27"/>
      <c r="I2314" s="27"/>
      <c r="J2314" s="27"/>
      <c r="K2314" s="27"/>
      <c r="L2314" s="27"/>
      <c r="M2314" s="27"/>
    </row>
    <row r="2315" spans="1:13">
      <c r="A2315" s="27"/>
      <c r="B2315" s="27"/>
      <c r="C2315" s="27"/>
      <c r="D2315" s="27"/>
      <c r="E2315" s="27"/>
      <c r="F2315" s="27"/>
      <c r="G2315" s="27"/>
      <c r="H2315" s="27"/>
      <c r="I2315" s="27"/>
      <c r="J2315" s="27"/>
      <c r="K2315" s="27"/>
      <c r="L2315" s="27"/>
      <c r="M2315" s="27"/>
    </row>
    <row r="2316" spans="1:13">
      <c r="A2316" s="27"/>
      <c r="B2316" s="27"/>
      <c r="C2316" s="27"/>
      <c r="D2316" s="27"/>
      <c r="E2316" s="27"/>
      <c r="F2316" s="27"/>
      <c r="G2316" s="27"/>
      <c r="H2316" s="27"/>
      <c r="I2316" s="27"/>
      <c r="J2316" s="27"/>
      <c r="K2316" s="27"/>
      <c r="L2316" s="27"/>
      <c r="M2316" s="27"/>
    </row>
    <row r="2317" spans="1:13">
      <c r="A2317" s="27"/>
      <c r="B2317" s="27"/>
      <c r="C2317" s="27"/>
      <c r="D2317" s="27"/>
      <c r="E2317" s="27"/>
      <c r="F2317" s="27"/>
      <c r="G2317" s="27"/>
      <c r="H2317" s="27"/>
      <c r="I2317" s="27"/>
      <c r="J2317" s="27"/>
      <c r="K2317" s="27"/>
      <c r="L2317" s="27"/>
      <c r="M2317" s="27"/>
    </row>
    <row r="2318" spans="1:13">
      <c r="A2318" s="27"/>
      <c r="B2318" s="27"/>
      <c r="C2318" s="27"/>
      <c r="D2318" s="27"/>
      <c r="E2318" s="27"/>
      <c r="F2318" s="27"/>
      <c r="G2318" s="27"/>
      <c r="H2318" s="27"/>
      <c r="I2318" s="27"/>
      <c r="J2318" s="27"/>
      <c r="K2318" s="27"/>
      <c r="L2318" s="27"/>
      <c r="M2318" s="27"/>
    </row>
    <row r="2319" spans="1:13">
      <c r="A2319" s="27"/>
      <c r="B2319" s="27"/>
      <c r="C2319" s="27"/>
      <c r="D2319" s="27"/>
      <c r="E2319" s="27"/>
      <c r="F2319" s="27"/>
      <c r="G2319" s="27"/>
      <c r="H2319" s="27"/>
      <c r="I2319" s="27"/>
      <c r="J2319" s="27"/>
      <c r="K2319" s="27"/>
      <c r="L2319" s="27"/>
      <c r="M2319" s="27"/>
    </row>
    <row r="2320" spans="1:13">
      <c r="A2320" s="27"/>
      <c r="B2320" s="27"/>
      <c r="C2320" s="27"/>
      <c r="D2320" s="27"/>
      <c r="E2320" s="27"/>
      <c r="F2320" s="27"/>
      <c r="G2320" s="27"/>
      <c r="H2320" s="27"/>
      <c r="I2320" s="27"/>
      <c r="J2320" s="27"/>
      <c r="K2320" s="27"/>
      <c r="L2320" s="27"/>
      <c r="M2320" s="27"/>
    </row>
    <row r="2321" spans="1:13">
      <c r="A2321" s="27"/>
      <c r="B2321" s="27"/>
      <c r="C2321" s="27"/>
      <c r="D2321" s="27"/>
      <c r="E2321" s="27"/>
      <c r="F2321" s="27"/>
      <c r="G2321" s="27"/>
      <c r="H2321" s="27"/>
      <c r="I2321" s="27"/>
      <c r="J2321" s="27"/>
      <c r="K2321" s="27"/>
      <c r="L2321" s="27"/>
      <c r="M2321" s="27"/>
    </row>
    <row r="2322" spans="1:13">
      <c r="A2322" s="27"/>
      <c r="B2322" s="27"/>
      <c r="C2322" s="27"/>
      <c r="D2322" s="27"/>
      <c r="E2322" s="27"/>
      <c r="F2322" s="27"/>
      <c r="G2322" s="27"/>
      <c r="H2322" s="27"/>
      <c r="I2322" s="27"/>
      <c r="J2322" s="27"/>
      <c r="K2322" s="27"/>
      <c r="L2322" s="27"/>
      <c r="M2322" s="27"/>
    </row>
    <row r="2323" spans="1:13">
      <c r="A2323" s="27"/>
      <c r="B2323" s="27"/>
      <c r="C2323" s="27"/>
      <c r="D2323" s="27"/>
      <c r="E2323" s="27"/>
      <c r="F2323" s="27"/>
      <c r="G2323" s="27"/>
      <c r="H2323" s="27"/>
      <c r="I2323" s="27"/>
      <c r="J2323" s="27"/>
      <c r="K2323" s="27"/>
      <c r="L2323" s="27"/>
      <c r="M2323" s="27"/>
    </row>
    <row r="2324" spans="1:13">
      <c r="A2324" s="27"/>
      <c r="B2324" s="27"/>
      <c r="C2324" s="27"/>
      <c r="D2324" s="27"/>
      <c r="E2324" s="27"/>
      <c r="F2324" s="27"/>
      <c r="G2324" s="27"/>
      <c r="H2324" s="27"/>
      <c r="I2324" s="27"/>
      <c r="J2324" s="27"/>
      <c r="K2324" s="27"/>
      <c r="L2324" s="27"/>
      <c r="M2324" s="27"/>
    </row>
    <row r="2325" spans="1:13">
      <c r="A2325" s="27"/>
      <c r="B2325" s="27"/>
      <c r="C2325" s="27"/>
      <c r="D2325" s="27"/>
      <c r="E2325" s="27"/>
      <c r="F2325" s="27"/>
      <c r="G2325" s="27"/>
      <c r="H2325" s="27"/>
      <c r="I2325" s="27"/>
      <c r="J2325" s="27"/>
      <c r="K2325" s="27"/>
      <c r="L2325" s="27"/>
      <c r="M2325" s="27"/>
    </row>
    <row r="2326" spans="1:13">
      <c r="A2326" s="27"/>
      <c r="B2326" s="27"/>
      <c r="C2326" s="27"/>
      <c r="D2326" s="27"/>
      <c r="E2326" s="27"/>
      <c r="F2326" s="27"/>
      <c r="G2326" s="27"/>
      <c r="H2326" s="27"/>
      <c r="I2326" s="27"/>
      <c r="J2326" s="27"/>
      <c r="K2326" s="27"/>
      <c r="L2326" s="27"/>
      <c r="M2326" s="27"/>
    </row>
    <row r="2327" spans="1:13">
      <c r="A2327" s="27"/>
      <c r="B2327" s="27"/>
      <c r="C2327" s="27"/>
      <c r="D2327" s="27"/>
      <c r="E2327" s="27"/>
      <c r="F2327" s="27"/>
      <c r="G2327" s="27"/>
      <c r="H2327" s="27"/>
      <c r="I2327" s="27"/>
      <c r="J2327" s="27"/>
      <c r="K2327" s="27"/>
      <c r="L2327" s="27"/>
      <c r="M2327" s="27"/>
    </row>
    <row r="2328" spans="1:13">
      <c r="A2328" s="27"/>
      <c r="B2328" s="27"/>
      <c r="C2328" s="27"/>
      <c r="D2328" s="27"/>
      <c r="E2328" s="27"/>
      <c r="F2328" s="27"/>
      <c r="G2328" s="27"/>
      <c r="H2328" s="27"/>
      <c r="I2328" s="27"/>
      <c r="J2328" s="27"/>
      <c r="K2328" s="27"/>
      <c r="L2328" s="27"/>
      <c r="M2328" s="27"/>
    </row>
    <row r="2329" spans="1:13">
      <c r="A2329" s="27"/>
      <c r="B2329" s="27"/>
      <c r="C2329" s="27"/>
      <c r="D2329" s="27"/>
      <c r="E2329" s="27"/>
      <c r="F2329" s="27"/>
      <c r="G2329" s="27"/>
      <c r="H2329" s="27"/>
      <c r="I2329" s="27"/>
      <c r="J2329" s="27"/>
      <c r="K2329" s="27"/>
      <c r="L2329" s="27"/>
      <c r="M2329" s="27"/>
    </row>
    <row r="2330" spans="1:13">
      <c r="A2330" s="27"/>
      <c r="B2330" s="27"/>
      <c r="C2330" s="27"/>
      <c r="D2330" s="27"/>
      <c r="E2330" s="27"/>
      <c r="F2330" s="27"/>
      <c r="G2330" s="27"/>
      <c r="H2330" s="27"/>
      <c r="I2330" s="27"/>
      <c r="J2330" s="27"/>
      <c r="K2330" s="27"/>
      <c r="L2330" s="27"/>
      <c r="M2330" s="27"/>
    </row>
    <row r="2331" spans="1:13">
      <c r="A2331" s="27"/>
      <c r="B2331" s="27"/>
      <c r="C2331" s="27"/>
      <c r="D2331" s="27"/>
      <c r="E2331" s="27"/>
      <c r="F2331" s="27"/>
      <c r="G2331" s="27"/>
      <c r="H2331" s="27"/>
      <c r="I2331" s="27"/>
      <c r="J2331" s="27"/>
      <c r="K2331" s="27"/>
      <c r="L2331" s="27"/>
      <c r="M2331" s="27"/>
    </row>
    <row r="2332" spans="1:13">
      <c r="A2332" s="27"/>
      <c r="B2332" s="27"/>
      <c r="C2332" s="27"/>
      <c r="D2332" s="27"/>
      <c r="E2332" s="27"/>
      <c r="F2332" s="27"/>
      <c r="G2332" s="27"/>
      <c r="H2332" s="27"/>
      <c r="I2332" s="27"/>
      <c r="J2332" s="27"/>
      <c r="K2332" s="27"/>
      <c r="L2332" s="27"/>
      <c r="M2332" s="27"/>
    </row>
    <row r="2333" spans="1:13">
      <c r="A2333" s="27"/>
      <c r="B2333" s="27"/>
      <c r="C2333" s="27"/>
      <c r="D2333" s="27"/>
      <c r="E2333" s="27"/>
      <c r="F2333" s="27"/>
      <c r="G2333" s="27"/>
      <c r="H2333" s="27"/>
      <c r="I2333" s="27"/>
      <c r="J2333" s="27"/>
      <c r="K2333" s="27"/>
      <c r="L2333" s="27"/>
      <c r="M2333" s="27"/>
    </row>
    <row r="2334" spans="1:13">
      <c r="A2334" s="27"/>
      <c r="B2334" s="27"/>
      <c r="C2334" s="27"/>
      <c r="D2334" s="27"/>
      <c r="E2334" s="27"/>
      <c r="F2334" s="27"/>
      <c r="G2334" s="27"/>
      <c r="H2334" s="27"/>
      <c r="I2334" s="27"/>
      <c r="J2334" s="27"/>
      <c r="K2334" s="27"/>
      <c r="L2334" s="27"/>
      <c r="M2334" s="27"/>
    </row>
    <row r="2335" spans="1:13">
      <c r="A2335" s="27"/>
      <c r="B2335" s="27"/>
      <c r="C2335" s="27"/>
      <c r="D2335" s="27"/>
      <c r="E2335" s="27"/>
      <c r="F2335" s="27"/>
      <c r="G2335" s="27"/>
      <c r="H2335" s="27"/>
      <c r="I2335" s="27"/>
      <c r="J2335" s="27"/>
      <c r="K2335" s="27"/>
      <c r="L2335" s="27"/>
      <c r="M2335" s="27"/>
    </row>
    <row r="2336" spans="1:13">
      <c r="A2336" s="27"/>
      <c r="B2336" s="27"/>
      <c r="C2336" s="27"/>
      <c r="D2336" s="27"/>
      <c r="E2336" s="27"/>
      <c r="F2336" s="27"/>
      <c r="G2336" s="27"/>
      <c r="H2336" s="27"/>
      <c r="I2336" s="27"/>
      <c r="J2336" s="27"/>
      <c r="K2336" s="27"/>
      <c r="L2336" s="27"/>
      <c r="M2336" s="27"/>
    </row>
    <row r="2337" spans="1:13">
      <c r="A2337" s="27"/>
      <c r="B2337" s="27"/>
      <c r="C2337" s="27"/>
      <c r="D2337" s="27"/>
      <c r="E2337" s="27"/>
      <c r="F2337" s="27"/>
      <c r="G2337" s="27"/>
      <c r="H2337" s="27"/>
      <c r="I2337" s="27"/>
      <c r="J2337" s="27"/>
      <c r="K2337" s="27"/>
      <c r="L2337" s="27"/>
      <c r="M2337" s="27"/>
    </row>
    <row r="2338" spans="1:13">
      <c r="A2338" s="27"/>
      <c r="B2338" s="27"/>
      <c r="C2338" s="27"/>
      <c r="D2338" s="27"/>
      <c r="E2338" s="27"/>
      <c r="F2338" s="27"/>
      <c r="G2338" s="27"/>
      <c r="H2338" s="27"/>
      <c r="I2338" s="27"/>
      <c r="J2338" s="27"/>
      <c r="K2338" s="27"/>
      <c r="L2338" s="27"/>
      <c r="M2338" s="27"/>
    </row>
    <row r="2339" spans="1:13">
      <c r="A2339" s="27"/>
      <c r="B2339" s="27"/>
      <c r="C2339" s="27"/>
      <c r="D2339" s="27"/>
      <c r="E2339" s="27"/>
      <c r="F2339" s="27"/>
      <c r="G2339" s="27"/>
      <c r="H2339" s="27"/>
      <c r="I2339" s="27"/>
      <c r="J2339" s="27"/>
      <c r="K2339" s="27"/>
      <c r="L2339" s="27"/>
      <c r="M2339" s="27"/>
    </row>
    <row r="2340" spans="1:13">
      <c r="A2340" s="27"/>
      <c r="B2340" s="27"/>
      <c r="C2340" s="27"/>
      <c r="D2340" s="27"/>
      <c r="E2340" s="27"/>
      <c r="F2340" s="27"/>
      <c r="G2340" s="27"/>
      <c r="H2340" s="27"/>
      <c r="I2340" s="27"/>
      <c r="J2340" s="27"/>
      <c r="K2340" s="27"/>
      <c r="L2340" s="27"/>
      <c r="M2340" s="27"/>
    </row>
    <row r="2341" spans="1:13">
      <c r="A2341" s="27"/>
      <c r="B2341" s="27"/>
      <c r="C2341" s="27"/>
      <c r="D2341" s="27"/>
      <c r="E2341" s="27"/>
      <c r="F2341" s="27"/>
      <c r="G2341" s="27"/>
      <c r="H2341" s="27"/>
      <c r="I2341" s="27"/>
      <c r="J2341" s="27"/>
      <c r="K2341" s="27"/>
      <c r="L2341" s="27"/>
      <c r="M2341" s="27"/>
    </row>
    <row r="2342" spans="1:13">
      <c r="A2342" s="27"/>
      <c r="B2342" s="27"/>
      <c r="C2342" s="27"/>
      <c r="D2342" s="27"/>
      <c r="E2342" s="27"/>
      <c r="F2342" s="27"/>
      <c r="G2342" s="27"/>
      <c r="H2342" s="27"/>
      <c r="I2342" s="27"/>
      <c r="J2342" s="27"/>
      <c r="K2342" s="27"/>
      <c r="L2342" s="27"/>
      <c r="M2342" s="27"/>
    </row>
    <row r="2343" spans="1:13">
      <c r="A2343" s="27"/>
      <c r="B2343" s="27"/>
      <c r="C2343" s="27"/>
      <c r="D2343" s="27"/>
      <c r="E2343" s="27"/>
      <c r="F2343" s="27"/>
      <c r="G2343" s="27"/>
      <c r="H2343" s="27"/>
      <c r="I2343" s="27"/>
      <c r="J2343" s="27"/>
      <c r="K2343" s="27"/>
      <c r="L2343" s="27"/>
      <c r="M2343" s="27"/>
    </row>
    <row r="2344" spans="1:13">
      <c r="A2344" s="27"/>
      <c r="B2344" s="27"/>
      <c r="C2344" s="27"/>
      <c r="D2344" s="27"/>
      <c r="E2344" s="27"/>
      <c r="F2344" s="27"/>
      <c r="G2344" s="27"/>
      <c r="H2344" s="27"/>
      <c r="I2344" s="27"/>
      <c r="J2344" s="27"/>
      <c r="K2344" s="27"/>
      <c r="L2344" s="27"/>
      <c r="M2344" s="27"/>
    </row>
    <row r="2345" spans="1:13">
      <c r="A2345" s="27"/>
      <c r="B2345" s="27"/>
      <c r="C2345" s="27"/>
      <c r="D2345" s="27"/>
      <c r="E2345" s="27"/>
      <c r="F2345" s="27"/>
      <c r="G2345" s="27"/>
      <c r="H2345" s="27"/>
      <c r="I2345" s="27"/>
      <c r="J2345" s="27"/>
      <c r="K2345" s="27"/>
      <c r="L2345" s="27"/>
      <c r="M2345" s="27"/>
    </row>
    <row r="2346" spans="1:13">
      <c r="A2346" s="27"/>
      <c r="B2346" s="27"/>
      <c r="C2346" s="27"/>
      <c r="D2346" s="27"/>
      <c r="E2346" s="27"/>
      <c r="F2346" s="27"/>
      <c r="G2346" s="27"/>
      <c r="H2346" s="27"/>
      <c r="I2346" s="27"/>
      <c r="J2346" s="27"/>
      <c r="K2346" s="27"/>
      <c r="L2346" s="27"/>
      <c r="M2346" s="27"/>
    </row>
    <row r="2347" spans="1:13">
      <c r="A2347" s="27"/>
      <c r="B2347" s="27"/>
      <c r="C2347" s="27"/>
      <c r="D2347" s="27"/>
      <c r="E2347" s="27"/>
      <c r="F2347" s="27"/>
      <c r="G2347" s="27"/>
      <c r="H2347" s="27"/>
      <c r="I2347" s="27"/>
      <c r="J2347" s="27"/>
      <c r="K2347" s="27"/>
      <c r="L2347" s="27"/>
      <c r="M2347" s="27"/>
    </row>
    <row r="2348" spans="1:13">
      <c r="A2348" s="27"/>
      <c r="B2348" s="27"/>
      <c r="C2348" s="27"/>
      <c r="D2348" s="27"/>
      <c r="E2348" s="27"/>
      <c r="F2348" s="27"/>
      <c r="G2348" s="27"/>
      <c r="H2348" s="27"/>
      <c r="I2348" s="27"/>
      <c r="J2348" s="27"/>
      <c r="K2348" s="27"/>
      <c r="L2348" s="27"/>
      <c r="M2348" s="27"/>
    </row>
    <row r="2349" spans="1:13">
      <c r="A2349" s="27"/>
      <c r="B2349" s="27"/>
      <c r="C2349" s="27"/>
      <c r="D2349" s="27"/>
      <c r="E2349" s="27"/>
      <c r="F2349" s="27"/>
      <c r="G2349" s="27"/>
      <c r="H2349" s="27"/>
      <c r="I2349" s="27"/>
      <c r="J2349" s="27"/>
      <c r="K2349" s="27"/>
      <c r="L2349" s="27"/>
      <c r="M2349" s="27"/>
    </row>
    <row r="2350" spans="1:13">
      <c r="A2350" s="27"/>
      <c r="B2350" s="27"/>
      <c r="C2350" s="27"/>
      <c r="D2350" s="27"/>
      <c r="E2350" s="27"/>
      <c r="F2350" s="27"/>
      <c r="G2350" s="27"/>
      <c r="H2350" s="27"/>
      <c r="I2350" s="27"/>
      <c r="J2350" s="27"/>
      <c r="K2350" s="27"/>
      <c r="L2350" s="27"/>
      <c r="M2350" s="27"/>
    </row>
    <row r="2351" spans="1:13">
      <c r="A2351" s="27"/>
      <c r="B2351" s="27"/>
      <c r="C2351" s="27"/>
      <c r="D2351" s="27"/>
      <c r="E2351" s="27"/>
      <c r="F2351" s="27"/>
      <c r="G2351" s="27"/>
      <c r="H2351" s="27"/>
      <c r="I2351" s="27"/>
      <c r="J2351" s="27"/>
      <c r="K2351" s="27"/>
      <c r="L2351" s="27"/>
      <c r="M2351" s="27"/>
    </row>
    <row r="2352" spans="1:13">
      <c r="A2352" s="27"/>
      <c r="B2352" s="27"/>
      <c r="C2352" s="27"/>
      <c r="D2352" s="27"/>
      <c r="E2352" s="27"/>
      <c r="F2352" s="27"/>
      <c r="G2352" s="27"/>
      <c r="H2352" s="27"/>
      <c r="I2352" s="27"/>
      <c r="J2352" s="27"/>
      <c r="K2352" s="27"/>
      <c r="L2352" s="27"/>
      <c r="M2352" s="27"/>
    </row>
    <row r="2353" spans="1:13">
      <c r="A2353" s="27"/>
      <c r="B2353" s="27"/>
      <c r="C2353" s="27"/>
      <c r="D2353" s="27"/>
      <c r="E2353" s="27"/>
      <c r="F2353" s="27"/>
      <c r="G2353" s="27"/>
      <c r="H2353" s="27"/>
      <c r="I2353" s="27"/>
      <c r="J2353" s="27"/>
      <c r="K2353" s="27"/>
      <c r="L2353" s="27"/>
      <c r="M2353" s="27"/>
    </row>
    <row r="2354" spans="1:13">
      <c r="A2354" s="27"/>
      <c r="B2354" s="27"/>
      <c r="C2354" s="27"/>
      <c r="D2354" s="27"/>
      <c r="E2354" s="27"/>
      <c r="F2354" s="27"/>
      <c r="G2354" s="27"/>
      <c r="H2354" s="27"/>
      <c r="I2354" s="27"/>
      <c r="J2354" s="27"/>
      <c r="K2354" s="27"/>
      <c r="L2354" s="27"/>
      <c r="M2354" s="27"/>
    </row>
    <row r="2355" spans="1:13">
      <c r="A2355" s="27"/>
      <c r="B2355" s="27"/>
      <c r="C2355" s="27"/>
      <c r="D2355" s="27"/>
      <c r="E2355" s="27"/>
      <c r="F2355" s="27"/>
      <c r="G2355" s="27"/>
      <c r="H2355" s="27"/>
      <c r="I2355" s="27"/>
      <c r="J2355" s="27"/>
      <c r="K2355" s="27"/>
      <c r="L2355" s="27"/>
      <c r="M2355" s="27"/>
    </row>
    <row r="2356" spans="1:13">
      <c r="A2356" s="27"/>
      <c r="B2356" s="27"/>
      <c r="C2356" s="27"/>
      <c r="D2356" s="27"/>
      <c r="E2356" s="27"/>
      <c r="F2356" s="27"/>
      <c r="G2356" s="27"/>
      <c r="H2356" s="27"/>
      <c r="I2356" s="27"/>
      <c r="J2356" s="27"/>
      <c r="K2356" s="27"/>
      <c r="L2356" s="27"/>
      <c r="M2356" s="27"/>
    </row>
    <row r="2357" spans="1:13">
      <c r="A2357" s="27"/>
      <c r="B2357" s="27"/>
      <c r="C2357" s="27"/>
      <c r="D2357" s="27"/>
      <c r="E2357" s="27"/>
      <c r="F2357" s="27"/>
      <c r="G2357" s="27"/>
      <c r="H2357" s="27"/>
      <c r="I2357" s="27"/>
      <c r="J2357" s="27"/>
      <c r="K2357" s="27"/>
      <c r="L2357" s="27"/>
      <c r="M2357" s="27"/>
    </row>
    <row r="2358" spans="1:13">
      <c r="A2358" s="27"/>
      <c r="B2358" s="27"/>
      <c r="C2358" s="27"/>
      <c r="D2358" s="27"/>
      <c r="E2358" s="27"/>
      <c r="F2358" s="27"/>
      <c r="G2358" s="27"/>
      <c r="H2358" s="27"/>
      <c r="I2358" s="27"/>
      <c r="J2358" s="27"/>
      <c r="K2358" s="27"/>
      <c r="L2358" s="27"/>
      <c r="M2358" s="27"/>
    </row>
    <row r="2359" spans="1:13">
      <c r="A2359" s="27"/>
      <c r="B2359" s="27"/>
      <c r="C2359" s="27"/>
      <c r="D2359" s="27"/>
      <c r="E2359" s="27"/>
      <c r="F2359" s="27"/>
      <c r="G2359" s="27"/>
      <c r="H2359" s="27"/>
      <c r="I2359" s="27"/>
      <c r="J2359" s="27"/>
      <c r="K2359" s="27"/>
      <c r="L2359" s="27"/>
      <c r="M2359" s="27"/>
    </row>
    <row r="2360" spans="1:13">
      <c r="A2360" s="27"/>
      <c r="B2360" s="27"/>
      <c r="C2360" s="27"/>
      <c r="D2360" s="27"/>
      <c r="E2360" s="27"/>
      <c r="F2360" s="27"/>
      <c r="G2360" s="27"/>
      <c r="H2360" s="27"/>
      <c r="I2360" s="27"/>
      <c r="J2360" s="27"/>
      <c r="K2360" s="27"/>
      <c r="L2360" s="27"/>
      <c r="M2360" s="27"/>
    </row>
    <row r="2361" spans="1:13">
      <c r="A2361" s="27"/>
      <c r="B2361" s="27"/>
      <c r="C2361" s="27"/>
      <c r="D2361" s="27"/>
      <c r="E2361" s="27"/>
      <c r="F2361" s="27"/>
      <c r="G2361" s="27"/>
      <c r="H2361" s="27"/>
      <c r="I2361" s="27"/>
      <c r="J2361" s="27"/>
      <c r="K2361" s="27"/>
      <c r="L2361" s="27"/>
      <c r="M2361" s="27"/>
    </row>
    <row r="2362" spans="1:13">
      <c r="A2362" s="27"/>
      <c r="B2362" s="27"/>
      <c r="C2362" s="27"/>
      <c r="D2362" s="27"/>
      <c r="E2362" s="27"/>
      <c r="F2362" s="27"/>
      <c r="G2362" s="27"/>
      <c r="H2362" s="27"/>
      <c r="I2362" s="27"/>
      <c r="J2362" s="27"/>
      <c r="K2362" s="27"/>
      <c r="L2362" s="27"/>
      <c r="M2362" s="27"/>
    </row>
    <row r="2363" spans="1:13">
      <c r="A2363" s="27"/>
      <c r="B2363" s="27"/>
      <c r="C2363" s="27"/>
      <c r="D2363" s="27"/>
      <c r="E2363" s="27"/>
      <c r="F2363" s="27"/>
      <c r="G2363" s="27"/>
      <c r="H2363" s="27"/>
      <c r="I2363" s="27"/>
      <c r="J2363" s="27"/>
      <c r="K2363" s="27"/>
      <c r="L2363" s="27"/>
      <c r="M2363" s="27"/>
    </row>
    <row r="2364" spans="1:13">
      <c r="A2364" s="27"/>
      <c r="B2364" s="27"/>
      <c r="C2364" s="27"/>
      <c r="D2364" s="27"/>
      <c r="E2364" s="27"/>
      <c r="F2364" s="27"/>
      <c r="G2364" s="27"/>
      <c r="H2364" s="27"/>
      <c r="I2364" s="27"/>
      <c r="J2364" s="27"/>
      <c r="K2364" s="27"/>
      <c r="L2364" s="27"/>
      <c r="M2364" s="27"/>
    </row>
    <row r="2365" spans="1:13">
      <c r="A2365" s="27"/>
      <c r="B2365" s="27"/>
      <c r="C2365" s="27"/>
      <c r="D2365" s="27"/>
      <c r="E2365" s="27"/>
      <c r="F2365" s="27"/>
      <c r="G2365" s="27"/>
      <c r="H2365" s="27"/>
      <c r="I2365" s="27"/>
      <c r="J2365" s="27"/>
      <c r="K2365" s="27"/>
      <c r="L2365" s="27"/>
      <c r="M2365" s="27"/>
    </row>
    <row r="2366" spans="1:13">
      <c r="A2366" s="27"/>
      <c r="B2366" s="27"/>
      <c r="C2366" s="27"/>
      <c r="D2366" s="27"/>
      <c r="E2366" s="27"/>
      <c r="F2366" s="27"/>
      <c r="G2366" s="27"/>
      <c r="H2366" s="27"/>
      <c r="I2366" s="27"/>
      <c r="J2366" s="27"/>
      <c r="K2366" s="27"/>
      <c r="L2366" s="27"/>
      <c r="M2366" s="27"/>
    </row>
    <row r="2367" spans="1:13">
      <c r="A2367" s="27"/>
      <c r="B2367" s="27"/>
      <c r="C2367" s="27"/>
      <c r="D2367" s="27"/>
      <c r="E2367" s="27"/>
      <c r="F2367" s="27"/>
      <c r="G2367" s="27"/>
      <c r="H2367" s="27"/>
      <c r="I2367" s="27"/>
      <c r="J2367" s="27"/>
      <c r="K2367" s="27"/>
      <c r="L2367" s="27"/>
      <c r="M2367" s="27"/>
    </row>
    <row r="2368" spans="1:13">
      <c r="A2368" s="27"/>
      <c r="B2368" s="27"/>
      <c r="C2368" s="27"/>
      <c r="D2368" s="27"/>
      <c r="E2368" s="27"/>
      <c r="F2368" s="27"/>
      <c r="G2368" s="27"/>
      <c r="H2368" s="27"/>
      <c r="I2368" s="27"/>
      <c r="J2368" s="27"/>
      <c r="K2368" s="27"/>
      <c r="L2368" s="27"/>
      <c r="M2368" s="27"/>
    </row>
    <row r="2369" spans="1:13">
      <c r="A2369" s="27"/>
      <c r="B2369" s="27"/>
      <c r="C2369" s="27"/>
      <c r="D2369" s="27"/>
      <c r="E2369" s="27"/>
      <c r="F2369" s="27"/>
      <c r="G2369" s="27"/>
      <c r="H2369" s="27"/>
      <c r="I2369" s="27"/>
      <c r="J2369" s="27"/>
      <c r="K2369" s="27"/>
      <c r="L2369" s="27"/>
      <c r="M2369" s="27"/>
    </row>
    <row r="2370" spans="1:13">
      <c r="A2370" s="27"/>
      <c r="B2370" s="27"/>
      <c r="C2370" s="27"/>
      <c r="D2370" s="27"/>
      <c r="E2370" s="27"/>
      <c r="F2370" s="27"/>
      <c r="G2370" s="27"/>
      <c r="H2370" s="27"/>
      <c r="I2370" s="27"/>
      <c r="J2370" s="27"/>
      <c r="K2370" s="27"/>
      <c r="L2370" s="27"/>
      <c r="M2370" s="27"/>
    </row>
    <row r="2371" spans="1:13">
      <c r="A2371" s="27"/>
      <c r="B2371" s="27"/>
      <c r="C2371" s="27"/>
      <c r="D2371" s="27"/>
      <c r="E2371" s="27"/>
      <c r="F2371" s="27"/>
      <c r="G2371" s="27"/>
      <c r="H2371" s="27"/>
      <c r="I2371" s="27"/>
      <c r="J2371" s="27"/>
      <c r="K2371" s="27"/>
      <c r="L2371" s="27"/>
      <c r="M2371" s="27"/>
    </row>
    <row r="2372" spans="1:13">
      <c r="A2372" s="27"/>
      <c r="B2372" s="27"/>
      <c r="C2372" s="27"/>
      <c r="D2372" s="27"/>
      <c r="E2372" s="27"/>
      <c r="F2372" s="27"/>
      <c r="G2372" s="27"/>
      <c r="H2372" s="27"/>
      <c r="I2372" s="27"/>
      <c r="J2372" s="27"/>
      <c r="K2372" s="27"/>
      <c r="L2372" s="27"/>
      <c r="M2372" s="27"/>
    </row>
    <row r="2373" spans="1:13">
      <c r="A2373" s="27"/>
      <c r="B2373" s="27"/>
      <c r="C2373" s="27"/>
      <c r="D2373" s="27"/>
      <c r="E2373" s="27"/>
      <c r="F2373" s="27"/>
      <c r="G2373" s="27"/>
      <c r="H2373" s="27"/>
      <c r="I2373" s="27"/>
      <c r="J2373" s="27"/>
      <c r="K2373" s="27"/>
      <c r="L2373" s="27"/>
      <c r="M2373" s="27"/>
    </row>
    <row r="2374" spans="1:13">
      <c r="A2374" s="27"/>
      <c r="B2374" s="27"/>
      <c r="C2374" s="27"/>
      <c r="D2374" s="27"/>
      <c r="E2374" s="27"/>
      <c r="F2374" s="27"/>
      <c r="G2374" s="27"/>
      <c r="H2374" s="27"/>
      <c r="I2374" s="27"/>
      <c r="J2374" s="27"/>
      <c r="K2374" s="27"/>
      <c r="L2374" s="27"/>
      <c r="M2374" s="27"/>
    </row>
    <row r="2375" spans="1:13">
      <c r="A2375" s="27"/>
      <c r="B2375" s="27"/>
      <c r="C2375" s="27"/>
      <c r="D2375" s="27"/>
      <c r="E2375" s="27"/>
      <c r="F2375" s="27"/>
      <c r="G2375" s="27"/>
      <c r="H2375" s="27"/>
      <c r="I2375" s="27"/>
      <c r="J2375" s="27"/>
      <c r="K2375" s="27"/>
      <c r="L2375" s="27"/>
      <c r="M2375" s="27"/>
    </row>
    <row r="2376" spans="1:13">
      <c r="A2376" s="27"/>
      <c r="B2376" s="27"/>
      <c r="C2376" s="27"/>
      <c r="D2376" s="27"/>
      <c r="E2376" s="27"/>
      <c r="F2376" s="27"/>
      <c r="G2376" s="27"/>
      <c r="H2376" s="27"/>
      <c r="I2376" s="27"/>
      <c r="J2376" s="27"/>
      <c r="K2376" s="27"/>
      <c r="L2376" s="27"/>
      <c r="M2376" s="27"/>
    </row>
    <row r="2377" spans="1:13">
      <c r="A2377" s="27"/>
      <c r="B2377" s="27"/>
      <c r="C2377" s="27"/>
      <c r="D2377" s="27"/>
      <c r="E2377" s="27"/>
      <c r="F2377" s="27"/>
      <c r="G2377" s="27"/>
      <c r="H2377" s="27"/>
      <c r="I2377" s="27"/>
      <c r="J2377" s="27"/>
      <c r="K2377" s="27"/>
      <c r="L2377" s="27"/>
      <c r="M2377" s="27"/>
    </row>
    <row r="2378" spans="1:13">
      <c r="A2378" s="27"/>
      <c r="B2378" s="27"/>
      <c r="C2378" s="27"/>
      <c r="D2378" s="27"/>
      <c r="E2378" s="27"/>
      <c r="F2378" s="27"/>
      <c r="G2378" s="27"/>
      <c r="H2378" s="27"/>
      <c r="I2378" s="27"/>
      <c r="J2378" s="27"/>
      <c r="K2378" s="27"/>
      <c r="L2378" s="27"/>
      <c r="M2378" s="27"/>
    </row>
    <row r="2379" spans="1:13">
      <c r="A2379" s="27"/>
      <c r="B2379" s="27"/>
      <c r="C2379" s="27"/>
      <c r="D2379" s="27"/>
      <c r="E2379" s="27"/>
      <c r="F2379" s="27"/>
      <c r="G2379" s="27"/>
      <c r="H2379" s="27"/>
      <c r="I2379" s="27"/>
      <c r="J2379" s="27"/>
      <c r="K2379" s="27"/>
      <c r="L2379" s="27"/>
      <c r="M2379" s="27"/>
    </row>
    <row r="2380" spans="1:13">
      <c r="A2380" s="27"/>
      <c r="B2380" s="27"/>
      <c r="C2380" s="27"/>
      <c r="D2380" s="27"/>
      <c r="E2380" s="27"/>
      <c r="F2380" s="27"/>
      <c r="G2380" s="27"/>
      <c r="H2380" s="27"/>
      <c r="I2380" s="27"/>
      <c r="J2380" s="27"/>
      <c r="K2380" s="27"/>
      <c r="L2380" s="27"/>
      <c r="M2380" s="27"/>
    </row>
    <row r="2381" spans="1:13">
      <c r="A2381" s="27"/>
      <c r="B2381" s="27"/>
      <c r="C2381" s="27"/>
      <c r="D2381" s="27"/>
      <c r="E2381" s="27"/>
      <c r="F2381" s="27"/>
      <c r="G2381" s="27"/>
      <c r="H2381" s="27"/>
      <c r="I2381" s="27"/>
      <c r="J2381" s="27"/>
      <c r="K2381" s="27"/>
      <c r="L2381" s="27"/>
      <c r="M2381" s="27"/>
    </row>
    <row r="2382" spans="1:13">
      <c r="A2382" s="27"/>
      <c r="B2382" s="27"/>
      <c r="C2382" s="27"/>
      <c r="D2382" s="27"/>
      <c r="E2382" s="27"/>
      <c r="F2382" s="27"/>
      <c r="G2382" s="27"/>
      <c r="H2382" s="27"/>
      <c r="I2382" s="27"/>
      <c r="J2382" s="27"/>
      <c r="K2382" s="27"/>
      <c r="L2382" s="27"/>
      <c r="M2382" s="27"/>
    </row>
    <row r="2383" spans="1:13">
      <c r="A2383" s="27"/>
      <c r="B2383" s="27"/>
      <c r="C2383" s="27"/>
      <c r="D2383" s="27"/>
      <c r="E2383" s="27"/>
      <c r="F2383" s="27"/>
      <c r="G2383" s="27"/>
      <c r="H2383" s="27"/>
      <c r="I2383" s="27"/>
      <c r="J2383" s="27"/>
      <c r="K2383" s="27"/>
      <c r="L2383" s="27"/>
      <c r="M2383" s="27"/>
    </row>
    <row r="2384" spans="1:13">
      <c r="A2384" s="27"/>
      <c r="B2384" s="27"/>
      <c r="C2384" s="27"/>
      <c r="D2384" s="27"/>
      <c r="E2384" s="27"/>
      <c r="F2384" s="27"/>
      <c r="G2384" s="27"/>
      <c r="H2384" s="27"/>
      <c r="I2384" s="27"/>
      <c r="J2384" s="27"/>
      <c r="K2384" s="27"/>
      <c r="L2384" s="27"/>
      <c r="M2384" s="27"/>
    </row>
    <row r="2385" spans="1:13">
      <c r="A2385" s="27"/>
      <c r="B2385" s="27"/>
      <c r="C2385" s="27"/>
      <c r="D2385" s="27"/>
      <c r="E2385" s="27"/>
      <c r="F2385" s="27"/>
      <c r="G2385" s="27"/>
      <c r="H2385" s="27"/>
      <c r="I2385" s="27"/>
      <c r="J2385" s="27"/>
      <c r="K2385" s="27"/>
      <c r="L2385" s="27"/>
      <c r="M2385" s="27"/>
    </row>
    <row r="2386" spans="1:13">
      <c r="A2386" s="27"/>
      <c r="B2386" s="27"/>
      <c r="C2386" s="27"/>
      <c r="D2386" s="27"/>
      <c r="E2386" s="27"/>
      <c r="F2386" s="27"/>
      <c r="G2386" s="27"/>
      <c r="H2386" s="27"/>
      <c r="I2386" s="27"/>
      <c r="J2386" s="27"/>
      <c r="K2386" s="27"/>
      <c r="L2386" s="27"/>
      <c r="M2386" s="27"/>
    </row>
    <row r="2387" spans="1:13">
      <c r="A2387" s="27"/>
      <c r="B2387" s="27"/>
      <c r="C2387" s="27"/>
      <c r="D2387" s="27"/>
      <c r="E2387" s="27"/>
      <c r="F2387" s="27"/>
      <c r="G2387" s="27"/>
      <c r="H2387" s="27"/>
      <c r="I2387" s="27"/>
      <c r="J2387" s="27"/>
      <c r="K2387" s="27"/>
      <c r="L2387" s="27"/>
      <c r="M2387" s="27"/>
    </row>
    <row r="2388" spans="1:13">
      <c r="A2388" s="27"/>
      <c r="B2388" s="27"/>
      <c r="C2388" s="27"/>
      <c r="D2388" s="27"/>
      <c r="E2388" s="27"/>
      <c r="F2388" s="27"/>
      <c r="G2388" s="27"/>
      <c r="H2388" s="27"/>
      <c r="I2388" s="27"/>
      <c r="J2388" s="27"/>
      <c r="K2388" s="27"/>
      <c r="L2388" s="27"/>
      <c r="M2388" s="27"/>
    </row>
    <row r="2389" spans="1:13">
      <c r="A2389" s="27"/>
      <c r="B2389" s="27"/>
      <c r="C2389" s="27"/>
      <c r="D2389" s="27"/>
      <c r="E2389" s="27"/>
      <c r="F2389" s="27"/>
      <c r="G2389" s="27"/>
      <c r="H2389" s="27"/>
      <c r="I2389" s="27"/>
      <c r="J2389" s="27"/>
      <c r="K2389" s="27"/>
      <c r="L2389" s="27"/>
      <c r="M2389" s="27"/>
    </row>
    <row r="2390" spans="1:13">
      <c r="A2390" s="27"/>
      <c r="B2390" s="27"/>
      <c r="C2390" s="27"/>
      <c r="D2390" s="27"/>
      <c r="E2390" s="27"/>
      <c r="F2390" s="27"/>
      <c r="G2390" s="27"/>
      <c r="H2390" s="27"/>
      <c r="I2390" s="27"/>
      <c r="J2390" s="27"/>
      <c r="K2390" s="27"/>
      <c r="L2390" s="27"/>
      <c r="M2390" s="27"/>
    </row>
    <row r="2391" spans="1:13">
      <c r="A2391" s="27"/>
      <c r="B2391" s="27"/>
      <c r="C2391" s="27"/>
      <c r="D2391" s="27"/>
      <c r="E2391" s="27"/>
      <c r="F2391" s="27"/>
      <c r="G2391" s="27"/>
      <c r="H2391" s="27"/>
      <c r="I2391" s="27"/>
      <c r="J2391" s="27"/>
      <c r="K2391" s="27"/>
      <c r="L2391" s="27"/>
      <c r="M2391" s="27"/>
    </row>
    <row r="2392" spans="1:13">
      <c r="A2392" s="27"/>
      <c r="B2392" s="27"/>
      <c r="C2392" s="27"/>
      <c r="D2392" s="27"/>
      <c r="E2392" s="27"/>
      <c r="F2392" s="27"/>
      <c r="G2392" s="27"/>
      <c r="H2392" s="27"/>
      <c r="I2392" s="27"/>
      <c r="J2392" s="27"/>
      <c r="K2392" s="27"/>
      <c r="L2392" s="27"/>
      <c r="M2392" s="27"/>
    </row>
    <row r="2393" spans="1:13">
      <c r="A2393" s="27"/>
      <c r="B2393" s="27"/>
      <c r="C2393" s="27"/>
      <c r="D2393" s="27"/>
      <c r="E2393" s="27"/>
      <c r="F2393" s="27"/>
      <c r="G2393" s="27"/>
      <c r="H2393" s="27"/>
      <c r="I2393" s="27"/>
      <c r="J2393" s="27"/>
      <c r="K2393" s="27"/>
      <c r="L2393" s="27"/>
      <c r="M2393" s="27"/>
    </row>
    <row r="2394" spans="1:13">
      <c r="A2394" s="27"/>
      <c r="B2394" s="27"/>
      <c r="C2394" s="27"/>
      <c r="D2394" s="27"/>
      <c r="E2394" s="27"/>
      <c r="F2394" s="27"/>
      <c r="G2394" s="27"/>
      <c r="H2394" s="27"/>
      <c r="I2394" s="27"/>
      <c r="J2394" s="27"/>
      <c r="K2394" s="27"/>
      <c r="L2394" s="27"/>
      <c r="M2394" s="27"/>
    </row>
    <row r="2395" spans="1:13">
      <c r="A2395" s="27"/>
      <c r="B2395" s="27"/>
      <c r="C2395" s="27"/>
      <c r="D2395" s="27"/>
      <c r="E2395" s="27"/>
      <c r="F2395" s="27"/>
      <c r="G2395" s="27"/>
      <c r="H2395" s="27"/>
      <c r="I2395" s="27"/>
      <c r="J2395" s="27"/>
      <c r="K2395" s="27"/>
      <c r="L2395" s="27"/>
      <c r="M2395" s="27"/>
    </row>
    <row r="2396" spans="1:13">
      <c r="A2396" s="27"/>
      <c r="B2396" s="27"/>
      <c r="C2396" s="27"/>
      <c r="D2396" s="27"/>
      <c r="E2396" s="27"/>
      <c r="F2396" s="27"/>
      <c r="G2396" s="27"/>
      <c r="H2396" s="27"/>
      <c r="I2396" s="27"/>
      <c r="J2396" s="27"/>
      <c r="K2396" s="27"/>
      <c r="L2396" s="27"/>
      <c r="M2396" s="27"/>
    </row>
    <row r="2397" spans="1:13">
      <c r="A2397" s="27"/>
      <c r="B2397" s="27"/>
      <c r="C2397" s="27"/>
      <c r="D2397" s="27"/>
      <c r="E2397" s="27"/>
      <c r="F2397" s="27"/>
      <c r="G2397" s="27"/>
      <c r="H2397" s="27"/>
      <c r="I2397" s="27"/>
      <c r="J2397" s="27"/>
      <c r="K2397" s="27"/>
      <c r="L2397" s="27"/>
      <c r="M2397" s="27"/>
    </row>
    <row r="2398" spans="1:13">
      <c r="A2398" s="27"/>
      <c r="B2398" s="27"/>
      <c r="C2398" s="27"/>
      <c r="D2398" s="27"/>
      <c r="E2398" s="27"/>
      <c r="F2398" s="27"/>
      <c r="G2398" s="27"/>
      <c r="H2398" s="27"/>
      <c r="I2398" s="27"/>
      <c r="J2398" s="27"/>
      <c r="K2398" s="27"/>
      <c r="L2398" s="27"/>
      <c r="M2398" s="27"/>
    </row>
    <row r="2399" spans="1:13">
      <c r="A2399" s="27"/>
      <c r="B2399" s="27"/>
      <c r="C2399" s="27"/>
      <c r="D2399" s="27"/>
      <c r="E2399" s="27"/>
      <c r="F2399" s="27"/>
      <c r="G2399" s="27"/>
      <c r="H2399" s="27"/>
      <c r="I2399" s="27"/>
      <c r="J2399" s="27"/>
      <c r="K2399" s="27"/>
      <c r="L2399" s="27"/>
      <c r="M2399" s="27"/>
    </row>
    <row r="2400" spans="1:13">
      <c r="A2400" s="27"/>
      <c r="B2400" s="27"/>
      <c r="C2400" s="27"/>
      <c r="D2400" s="27"/>
      <c r="E2400" s="27"/>
      <c r="F2400" s="27"/>
      <c r="G2400" s="27"/>
      <c r="H2400" s="27"/>
      <c r="I2400" s="27"/>
      <c r="J2400" s="27"/>
      <c r="K2400" s="27"/>
      <c r="L2400" s="27"/>
      <c r="M2400" s="27"/>
    </row>
    <row r="2401" spans="1:13">
      <c r="A2401" s="27"/>
      <c r="B2401" s="27"/>
      <c r="C2401" s="27"/>
      <c r="D2401" s="27"/>
      <c r="E2401" s="27"/>
      <c r="F2401" s="27"/>
      <c r="G2401" s="27"/>
      <c r="H2401" s="27"/>
      <c r="I2401" s="27"/>
      <c r="J2401" s="27"/>
      <c r="K2401" s="27"/>
      <c r="L2401" s="27"/>
      <c r="M2401" s="27"/>
    </row>
    <row r="2402" spans="1:13">
      <c r="A2402" s="27"/>
      <c r="B2402" s="27"/>
      <c r="C2402" s="27"/>
      <c r="D2402" s="27"/>
      <c r="E2402" s="27"/>
      <c r="F2402" s="27"/>
      <c r="G2402" s="27"/>
      <c r="H2402" s="27"/>
      <c r="I2402" s="27"/>
      <c r="J2402" s="27"/>
      <c r="K2402" s="27"/>
      <c r="L2402" s="27"/>
      <c r="M2402" s="27"/>
    </row>
    <row r="2403" spans="1:13">
      <c r="A2403" s="27"/>
      <c r="B2403" s="27"/>
      <c r="C2403" s="27"/>
      <c r="D2403" s="27"/>
      <c r="E2403" s="27"/>
      <c r="F2403" s="27"/>
      <c r="G2403" s="27"/>
      <c r="H2403" s="27"/>
      <c r="I2403" s="27"/>
      <c r="J2403" s="27"/>
      <c r="K2403" s="27"/>
      <c r="L2403" s="27"/>
      <c r="M2403" s="27"/>
    </row>
    <row r="2404" spans="1:13">
      <c r="A2404" s="27"/>
      <c r="B2404" s="27"/>
      <c r="C2404" s="27"/>
      <c r="D2404" s="27"/>
      <c r="E2404" s="27"/>
      <c r="F2404" s="27"/>
      <c r="G2404" s="27"/>
      <c r="H2404" s="27"/>
      <c r="I2404" s="27"/>
      <c r="J2404" s="27"/>
      <c r="K2404" s="27"/>
      <c r="L2404" s="27"/>
      <c r="M2404" s="27"/>
    </row>
    <row r="2405" spans="1:13">
      <c r="A2405" s="27"/>
      <c r="B2405" s="27"/>
      <c r="C2405" s="27"/>
      <c r="D2405" s="27"/>
      <c r="E2405" s="27"/>
      <c r="F2405" s="27"/>
      <c r="G2405" s="27"/>
      <c r="H2405" s="27"/>
      <c r="I2405" s="27"/>
      <c r="J2405" s="27"/>
      <c r="K2405" s="27"/>
      <c r="L2405" s="27"/>
      <c r="M2405" s="27"/>
    </row>
    <row r="2406" spans="1:13">
      <c r="A2406" s="27"/>
      <c r="B2406" s="27"/>
      <c r="C2406" s="27"/>
      <c r="D2406" s="27"/>
      <c r="E2406" s="27"/>
      <c r="F2406" s="27"/>
      <c r="G2406" s="27"/>
      <c r="H2406" s="27"/>
      <c r="I2406" s="27"/>
      <c r="J2406" s="27"/>
      <c r="K2406" s="27"/>
      <c r="L2406" s="27"/>
      <c r="M2406" s="27"/>
    </row>
    <row r="2407" spans="1:13">
      <c r="A2407" s="27"/>
      <c r="B2407" s="27"/>
      <c r="C2407" s="27"/>
      <c r="D2407" s="27"/>
      <c r="E2407" s="27"/>
      <c r="F2407" s="27"/>
      <c r="G2407" s="27"/>
      <c r="H2407" s="27"/>
      <c r="I2407" s="27"/>
      <c r="J2407" s="27"/>
      <c r="K2407" s="27"/>
      <c r="L2407" s="27"/>
      <c r="M2407" s="27"/>
    </row>
    <row r="2408" spans="1:13">
      <c r="A2408" s="27"/>
      <c r="B2408" s="27"/>
      <c r="C2408" s="27"/>
      <c r="D2408" s="27"/>
      <c r="E2408" s="27"/>
      <c r="F2408" s="27"/>
      <c r="G2408" s="27"/>
      <c r="H2408" s="27"/>
      <c r="I2408" s="27"/>
      <c r="J2408" s="27"/>
      <c r="K2408" s="27"/>
      <c r="L2408" s="27"/>
      <c r="M2408" s="27"/>
    </row>
    <row r="2409" spans="1:13">
      <c r="A2409" s="27"/>
      <c r="B2409" s="27"/>
      <c r="C2409" s="27"/>
      <c r="D2409" s="27"/>
      <c r="E2409" s="27"/>
      <c r="F2409" s="27"/>
      <c r="G2409" s="27"/>
      <c r="H2409" s="27"/>
      <c r="I2409" s="27"/>
      <c r="J2409" s="27"/>
      <c r="K2409" s="27"/>
      <c r="L2409" s="27"/>
      <c r="M2409" s="27"/>
    </row>
    <row r="2410" spans="1:13">
      <c r="A2410" s="27"/>
      <c r="B2410" s="27"/>
      <c r="C2410" s="27"/>
      <c r="D2410" s="27"/>
      <c r="E2410" s="27"/>
      <c r="F2410" s="27"/>
      <c r="G2410" s="27"/>
      <c r="H2410" s="27"/>
      <c r="I2410" s="27"/>
      <c r="J2410" s="27"/>
      <c r="K2410" s="27"/>
      <c r="L2410" s="27"/>
      <c r="M2410" s="27"/>
    </row>
    <row r="2411" spans="1:13">
      <c r="A2411" s="27"/>
      <c r="B2411" s="27"/>
      <c r="C2411" s="27"/>
      <c r="D2411" s="27"/>
      <c r="E2411" s="27"/>
      <c r="F2411" s="27"/>
      <c r="G2411" s="27"/>
      <c r="H2411" s="27"/>
      <c r="I2411" s="27"/>
      <c r="J2411" s="27"/>
      <c r="K2411" s="27"/>
      <c r="L2411" s="27"/>
      <c r="M2411" s="27"/>
    </row>
    <row r="2412" spans="1:13">
      <c r="A2412" s="27"/>
      <c r="B2412" s="27"/>
      <c r="C2412" s="27"/>
      <c r="D2412" s="27"/>
      <c r="E2412" s="27"/>
      <c r="F2412" s="27"/>
      <c r="G2412" s="27"/>
      <c r="H2412" s="27"/>
      <c r="I2412" s="27"/>
      <c r="J2412" s="27"/>
      <c r="K2412" s="27"/>
      <c r="L2412" s="27"/>
      <c r="M2412" s="27"/>
    </row>
    <row r="2413" spans="1:13">
      <c r="A2413" s="27"/>
      <c r="B2413" s="27"/>
      <c r="C2413" s="27"/>
      <c r="D2413" s="27"/>
      <c r="E2413" s="27"/>
      <c r="F2413" s="27"/>
      <c r="G2413" s="27"/>
      <c r="H2413" s="27"/>
      <c r="I2413" s="27"/>
      <c r="J2413" s="27"/>
      <c r="K2413" s="27"/>
      <c r="L2413" s="27"/>
      <c r="M2413" s="27"/>
    </row>
    <row r="2414" spans="1:13">
      <c r="A2414" s="27"/>
      <c r="B2414" s="27"/>
      <c r="C2414" s="27"/>
      <c r="D2414" s="27"/>
      <c r="E2414" s="27"/>
      <c r="F2414" s="27"/>
      <c r="G2414" s="27"/>
      <c r="H2414" s="27"/>
      <c r="I2414" s="27"/>
      <c r="J2414" s="27"/>
      <c r="K2414" s="27"/>
      <c r="L2414" s="27"/>
      <c r="M2414" s="27"/>
    </row>
    <row r="2415" spans="1:13">
      <c r="A2415" s="27"/>
      <c r="B2415" s="27"/>
      <c r="C2415" s="27"/>
      <c r="D2415" s="27"/>
      <c r="E2415" s="27"/>
      <c r="F2415" s="27"/>
      <c r="G2415" s="27"/>
      <c r="H2415" s="27"/>
      <c r="I2415" s="27"/>
      <c r="J2415" s="27"/>
      <c r="K2415" s="27"/>
      <c r="L2415" s="27"/>
      <c r="M2415" s="27"/>
    </row>
    <row r="2416" spans="1:13">
      <c r="A2416" s="27"/>
      <c r="B2416" s="27"/>
      <c r="C2416" s="27"/>
      <c r="D2416" s="27"/>
      <c r="E2416" s="27"/>
      <c r="F2416" s="27"/>
      <c r="G2416" s="27"/>
      <c r="H2416" s="27"/>
      <c r="I2416" s="27"/>
      <c r="J2416" s="27"/>
      <c r="K2416" s="27"/>
      <c r="L2416" s="27"/>
      <c r="M2416" s="27"/>
    </row>
    <row r="2417" spans="1:13">
      <c r="A2417" s="27"/>
      <c r="B2417" s="27"/>
      <c r="C2417" s="27"/>
      <c r="D2417" s="27"/>
      <c r="E2417" s="27"/>
      <c r="F2417" s="27"/>
      <c r="G2417" s="27"/>
      <c r="H2417" s="27"/>
      <c r="I2417" s="27"/>
      <c r="J2417" s="27"/>
      <c r="K2417" s="27"/>
      <c r="L2417" s="27"/>
      <c r="M2417" s="27"/>
    </row>
    <row r="2418" spans="1:13">
      <c r="A2418" s="27"/>
      <c r="B2418" s="27"/>
      <c r="C2418" s="27"/>
      <c r="D2418" s="27"/>
      <c r="E2418" s="27"/>
      <c r="F2418" s="27"/>
      <c r="G2418" s="27"/>
      <c r="H2418" s="27"/>
      <c r="I2418" s="27"/>
      <c r="J2418" s="27"/>
      <c r="K2418" s="27"/>
      <c r="L2418" s="27"/>
      <c r="M2418" s="27"/>
    </row>
    <row r="2419" spans="1:13">
      <c r="A2419" s="27"/>
      <c r="B2419" s="27"/>
      <c r="C2419" s="27"/>
      <c r="D2419" s="27"/>
      <c r="E2419" s="27"/>
      <c r="F2419" s="27"/>
      <c r="G2419" s="27"/>
      <c r="H2419" s="27"/>
      <c r="I2419" s="27"/>
      <c r="J2419" s="27"/>
      <c r="K2419" s="27"/>
      <c r="L2419" s="27"/>
      <c r="M2419" s="27"/>
    </row>
    <row r="2420" spans="1:13">
      <c r="A2420" s="27"/>
      <c r="B2420" s="27"/>
      <c r="C2420" s="27"/>
      <c r="D2420" s="27"/>
      <c r="E2420" s="27"/>
      <c r="F2420" s="27"/>
      <c r="G2420" s="27"/>
      <c r="H2420" s="27"/>
      <c r="I2420" s="27"/>
      <c r="J2420" s="27"/>
      <c r="K2420" s="27"/>
      <c r="L2420" s="27"/>
      <c r="M2420" s="27"/>
    </row>
    <row r="2421" spans="1:13">
      <c r="A2421" s="27"/>
      <c r="B2421" s="27"/>
      <c r="C2421" s="27"/>
      <c r="D2421" s="27"/>
      <c r="E2421" s="27"/>
      <c r="F2421" s="27"/>
      <c r="G2421" s="27"/>
      <c r="H2421" s="27"/>
      <c r="I2421" s="27"/>
      <c r="J2421" s="27"/>
      <c r="K2421" s="27"/>
      <c r="L2421" s="27"/>
      <c r="M2421" s="27"/>
    </row>
    <row r="2422" spans="1:13">
      <c r="A2422" s="27"/>
      <c r="B2422" s="27"/>
      <c r="C2422" s="27"/>
      <c r="D2422" s="27"/>
      <c r="E2422" s="27"/>
      <c r="F2422" s="27"/>
      <c r="G2422" s="27"/>
      <c r="H2422" s="27"/>
      <c r="I2422" s="27"/>
      <c r="J2422" s="27"/>
      <c r="K2422" s="27"/>
      <c r="L2422" s="27"/>
      <c r="M2422" s="27"/>
    </row>
    <row r="2423" spans="1:13">
      <c r="A2423" s="27"/>
      <c r="B2423" s="27"/>
      <c r="C2423" s="27"/>
      <c r="D2423" s="27"/>
      <c r="E2423" s="27"/>
      <c r="F2423" s="27"/>
      <c r="G2423" s="27"/>
      <c r="H2423" s="27"/>
      <c r="I2423" s="27"/>
      <c r="J2423" s="27"/>
      <c r="K2423" s="27"/>
      <c r="L2423" s="27"/>
      <c r="M2423" s="27"/>
    </row>
    <row r="2424" spans="1:13">
      <c r="A2424" s="27"/>
      <c r="B2424" s="27"/>
      <c r="C2424" s="27"/>
      <c r="D2424" s="27"/>
      <c r="E2424" s="27"/>
      <c r="F2424" s="27"/>
      <c r="G2424" s="27"/>
      <c r="H2424" s="27"/>
      <c r="I2424" s="27"/>
      <c r="J2424" s="27"/>
      <c r="K2424" s="27"/>
      <c r="L2424" s="27"/>
      <c r="M2424" s="27"/>
    </row>
    <row r="2425" spans="1:13">
      <c r="A2425" s="27"/>
      <c r="B2425" s="27"/>
      <c r="C2425" s="27"/>
      <c r="D2425" s="27"/>
      <c r="E2425" s="27"/>
      <c r="F2425" s="27"/>
      <c r="G2425" s="27"/>
      <c r="H2425" s="27"/>
      <c r="I2425" s="27"/>
      <c r="J2425" s="27"/>
      <c r="K2425" s="27"/>
      <c r="L2425" s="27"/>
      <c r="M2425" s="27"/>
    </row>
    <row r="2426" spans="1:13">
      <c r="A2426" s="27"/>
      <c r="B2426" s="27"/>
      <c r="C2426" s="27"/>
      <c r="D2426" s="27"/>
      <c r="E2426" s="27"/>
      <c r="F2426" s="27"/>
      <c r="G2426" s="27"/>
      <c r="H2426" s="27"/>
      <c r="I2426" s="27"/>
      <c r="J2426" s="27"/>
      <c r="K2426" s="27"/>
      <c r="L2426" s="27"/>
      <c r="M2426" s="27"/>
    </row>
    <row r="2427" spans="1:13">
      <c r="A2427" s="27"/>
      <c r="B2427" s="27"/>
      <c r="C2427" s="27"/>
      <c r="D2427" s="27"/>
      <c r="E2427" s="27"/>
      <c r="F2427" s="27"/>
      <c r="G2427" s="27"/>
      <c r="H2427" s="27"/>
      <c r="I2427" s="27"/>
      <c r="J2427" s="27"/>
      <c r="K2427" s="27"/>
      <c r="L2427" s="27"/>
      <c r="M2427" s="27"/>
    </row>
    <row r="2428" spans="1:13">
      <c r="A2428" s="27"/>
      <c r="B2428" s="27"/>
      <c r="C2428" s="27"/>
      <c r="D2428" s="27"/>
      <c r="E2428" s="27"/>
      <c r="F2428" s="27"/>
      <c r="G2428" s="27"/>
      <c r="H2428" s="27"/>
      <c r="I2428" s="27"/>
      <c r="J2428" s="27"/>
      <c r="K2428" s="27"/>
      <c r="L2428" s="27"/>
      <c r="M2428" s="27"/>
    </row>
    <row r="2429" spans="1:13">
      <c r="A2429" s="27"/>
      <c r="B2429" s="27"/>
      <c r="C2429" s="27"/>
      <c r="D2429" s="27"/>
      <c r="E2429" s="27"/>
      <c r="F2429" s="27"/>
      <c r="G2429" s="27"/>
      <c r="H2429" s="27"/>
      <c r="I2429" s="27"/>
      <c r="J2429" s="27"/>
      <c r="K2429" s="27"/>
      <c r="L2429" s="27"/>
      <c r="M2429" s="27"/>
    </row>
    <row r="2430" spans="1:13">
      <c r="A2430" s="27"/>
      <c r="B2430" s="27"/>
      <c r="C2430" s="27"/>
      <c r="D2430" s="27"/>
      <c r="E2430" s="27"/>
      <c r="F2430" s="27"/>
      <c r="G2430" s="27"/>
      <c r="H2430" s="27"/>
      <c r="I2430" s="27"/>
      <c r="J2430" s="27"/>
      <c r="K2430" s="27"/>
      <c r="L2430" s="27"/>
      <c r="M2430" s="27"/>
    </row>
    <row r="2431" spans="1:13">
      <c r="A2431" s="27"/>
      <c r="B2431" s="27"/>
      <c r="C2431" s="27"/>
      <c r="D2431" s="27"/>
      <c r="E2431" s="27"/>
      <c r="F2431" s="27"/>
      <c r="G2431" s="27"/>
      <c r="H2431" s="27"/>
      <c r="I2431" s="27"/>
      <c r="J2431" s="27"/>
      <c r="K2431" s="27"/>
      <c r="L2431" s="27"/>
      <c r="M2431" s="27"/>
    </row>
    <row r="2432" spans="1:13">
      <c r="A2432" s="27"/>
      <c r="B2432" s="27"/>
      <c r="C2432" s="27"/>
      <c r="D2432" s="27"/>
      <c r="E2432" s="27"/>
      <c r="F2432" s="27"/>
      <c r="G2432" s="27"/>
      <c r="H2432" s="27"/>
      <c r="I2432" s="27"/>
      <c r="J2432" s="27"/>
      <c r="K2432" s="27"/>
      <c r="L2432" s="27"/>
      <c r="M2432" s="27"/>
    </row>
    <row r="2433" spans="1:13">
      <c r="A2433" s="27"/>
      <c r="B2433" s="27"/>
      <c r="C2433" s="27"/>
      <c r="D2433" s="27"/>
      <c r="E2433" s="27"/>
      <c r="F2433" s="27"/>
      <c r="G2433" s="27"/>
      <c r="H2433" s="27"/>
      <c r="I2433" s="27"/>
      <c r="J2433" s="27"/>
      <c r="K2433" s="27"/>
      <c r="L2433" s="27"/>
      <c r="M2433" s="27"/>
    </row>
    <row r="2434" spans="1:13">
      <c r="A2434" s="27"/>
      <c r="B2434" s="27"/>
      <c r="C2434" s="27"/>
      <c r="D2434" s="27"/>
      <c r="E2434" s="27"/>
      <c r="F2434" s="27"/>
      <c r="G2434" s="27"/>
      <c r="H2434" s="27"/>
      <c r="I2434" s="27"/>
      <c r="J2434" s="27"/>
      <c r="K2434" s="27"/>
      <c r="L2434" s="27"/>
      <c r="M2434" s="27"/>
    </row>
    <row r="2435" spans="1:13">
      <c r="A2435" s="27"/>
      <c r="B2435" s="27"/>
      <c r="C2435" s="27"/>
      <c r="D2435" s="27"/>
      <c r="E2435" s="27"/>
      <c r="F2435" s="27"/>
      <c r="G2435" s="27"/>
      <c r="H2435" s="27"/>
      <c r="I2435" s="27"/>
      <c r="J2435" s="27"/>
      <c r="K2435" s="27"/>
      <c r="L2435" s="27"/>
      <c r="M2435" s="27"/>
    </row>
    <row r="2436" spans="1:13">
      <c r="A2436" s="27"/>
      <c r="B2436" s="27"/>
      <c r="C2436" s="27"/>
      <c r="D2436" s="27"/>
      <c r="E2436" s="27"/>
      <c r="F2436" s="27"/>
      <c r="G2436" s="27"/>
      <c r="H2436" s="27"/>
      <c r="I2436" s="27"/>
      <c r="J2436" s="27"/>
      <c r="K2436" s="27"/>
      <c r="L2436" s="27"/>
      <c r="M2436" s="27"/>
    </row>
    <row r="2437" spans="1:13">
      <c r="A2437" s="27"/>
      <c r="B2437" s="27"/>
      <c r="C2437" s="27"/>
      <c r="D2437" s="27"/>
      <c r="E2437" s="27"/>
      <c r="F2437" s="27"/>
      <c r="G2437" s="27"/>
      <c r="H2437" s="27"/>
      <c r="I2437" s="27"/>
      <c r="J2437" s="27"/>
      <c r="K2437" s="27"/>
      <c r="L2437" s="27"/>
      <c r="M2437" s="27"/>
    </row>
    <row r="2438" spans="1:13">
      <c r="A2438" s="27"/>
      <c r="B2438" s="27"/>
      <c r="C2438" s="27"/>
      <c r="D2438" s="27"/>
      <c r="E2438" s="27"/>
      <c r="F2438" s="27"/>
      <c r="G2438" s="27"/>
      <c r="H2438" s="27"/>
      <c r="I2438" s="27"/>
      <c r="J2438" s="27"/>
      <c r="K2438" s="27"/>
      <c r="L2438" s="27"/>
      <c r="M2438" s="27"/>
    </row>
    <row r="2439" spans="1:13">
      <c r="A2439" s="27"/>
      <c r="B2439" s="27"/>
      <c r="C2439" s="27"/>
      <c r="D2439" s="27"/>
      <c r="E2439" s="27"/>
      <c r="F2439" s="27"/>
      <c r="G2439" s="27"/>
      <c r="H2439" s="27"/>
      <c r="I2439" s="27"/>
      <c r="J2439" s="27"/>
      <c r="K2439" s="27"/>
      <c r="L2439" s="27"/>
      <c r="M2439" s="27"/>
    </row>
    <row r="2440" spans="1:13">
      <c r="A2440" s="27"/>
      <c r="B2440" s="27"/>
      <c r="C2440" s="27"/>
      <c r="D2440" s="27"/>
      <c r="E2440" s="27"/>
      <c r="F2440" s="27"/>
      <c r="G2440" s="27"/>
      <c r="H2440" s="27"/>
      <c r="I2440" s="27"/>
      <c r="J2440" s="27"/>
      <c r="K2440" s="27"/>
      <c r="L2440" s="27"/>
      <c r="M2440" s="27"/>
    </row>
    <row r="2441" spans="1:13">
      <c r="A2441" s="27"/>
      <c r="B2441" s="27"/>
      <c r="C2441" s="27"/>
      <c r="D2441" s="27"/>
      <c r="E2441" s="27"/>
      <c r="F2441" s="27"/>
      <c r="G2441" s="27"/>
      <c r="H2441" s="27"/>
      <c r="I2441" s="27"/>
      <c r="J2441" s="27"/>
      <c r="K2441" s="27"/>
      <c r="L2441" s="27"/>
      <c r="M2441" s="27"/>
    </row>
    <row r="2442" spans="1:13">
      <c r="A2442" s="27"/>
      <c r="B2442" s="27"/>
      <c r="C2442" s="27"/>
      <c r="D2442" s="27"/>
      <c r="E2442" s="27"/>
      <c r="F2442" s="27"/>
      <c r="G2442" s="27"/>
      <c r="H2442" s="27"/>
      <c r="I2442" s="27"/>
      <c r="J2442" s="27"/>
      <c r="K2442" s="27"/>
      <c r="L2442" s="27"/>
      <c r="M2442" s="27"/>
    </row>
    <row r="2443" spans="1:13">
      <c r="A2443" s="27"/>
      <c r="B2443" s="27"/>
      <c r="C2443" s="27"/>
      <c r="D2443" s="27"/>
      <c r="E2443" s="27"/>
      <c r="F2443" s="27"/>
      <c r="G2443" s="27"/>
      <c r="H2443" s="27"/>
      <c r="I2443" s="27"/>
      <c r="J2443" s="27"/>
      <c r="K2443" s="27"/>
      <c r="L2443" s="27"/>
      <c r="M2443" s="27"/>
    </row>
    <row r="2444" spans="1:13">
      <c r="A2444" s="27"/>
      <c r="B2444" s="27"/>
      <c r="C2444" s="27"/>
      <c r="D2444" s="27"/>
      <c r="E2444" s="27"/>
      <c r="F2444" s="27"/>
      <c r="G2444" s="27"/>
      <c r="H2444" s="27"/>
      <c r="I2444" s="27"/>
      <c r="J2444" s="27"/>
      <c r="K2444" s="27"/>
      <c r="L2444" s="27"/>
      <c r="M2444" s="27"/>
    </row>
    <row r="2445" spans="1:13">
      <c r="A2445" s="27"/>
      <c r="B2445" s="27"/>
      <c r="C2445" s="27"/>
      <c r="D2445" s="27"/>
      <c r="E2445" s="27"/>
      <c r="F2445" s="27"/>
      <c r="G2445" s="27"/>
      <c r="H2445" s="27"/>
      <c r="I2445" s="27"/>
      <c r="J2445" s="27"/>
      <c r="K2445" s="27"/>
      <c r="L2445" s="27"/>
      <c r="M2445" s="27"/>
    </row>
    <row r="2446" spans="1:13">
      <c r="A2446" s="27"/>
      <c r="B2446" s="27"/>
      <c r="C2446" s="27"/>
      <c r="D2446" s="27"/>
      <c r="E2446" s="27"/>
      <c r="F2446" s="27"/>
      <c r="G2446" s="27"/>
      <c r="H2446" s="27"/>
      <c r="I2446" s="27"/>
      <c r="J2446" s="27"/>
      <c r="K2446" s="27"/>
      <c r="L2446" s="27"/>
      <c r="M2446" s="27"/>
    </row>
    <row r="2447" spans="1:13">
      <c r="A2447" s="27"/>
      <c r="B2447" s="27"/>
      <c r="C2447" s="27"/>
      <c r="D2447" s="27"/>
      <c r="E2447" s="27"/>
      <c r="F2447" s="27"/>
      <c r="G2447" s="27"/>
      <c r="H2447" s="27"/>
      <c r="I2447" s="27"/>
      <c r="J2447" s="27"/>
      <c r="K2447" s="27"/>
      <c r="L2447" s="27"/>
      <c r="M2447" s="27"/>
    </row>
    <row r="2448" spans="1:13">
      <c r="A2448" s="27"/>
      <c r="B2448" s="27"/>
      <c r="C2448" s="27"/>
      <c r="D2448" s="27"/>
      <c r="E2448" s="27"/>
      <c r="F2448" s="27"/>
      <c r="G2448" s="27"/>
      <c r="H2448" s="27"/>
      <c r="I2448" s="27"/>
      <c r="J2448" s="27"/>
      <c r="K2448" s="27"/>
      <c r="L2448" s="27"/>
      <c r="M2448" s="27"/>
    </row>
    <row r="2449" spans="1:13">
      <c r="A2449" s="27"/>
      <c r="B2449" s="27"/>
      <c r="C2449" s="27"/>
      <c r="D2449" s="27"/>
      <c r="E2449" s="27"/>
      <c r="F2449" s="27"/>
      <c r="G2449" s="27"/>
      <c r="H2449" s="27"/>
      <c r="I2449" s="27"/>
      <c r="J2449" s="27"/>
      <c r="K2449" s="27"/>
      <c r="L2449" s="27"/>
      <c r="M2449" s="27"/>
    </row>
    <row r="2450" spans="1:13">
      <c r="A2450" s="27"/>
      <c r="B2450" s="27"/>
      <c r="C2450" s="27"/>
      <c r="D2450" s="27"/>
      <c r="E2450" s="27"/>
      <c r="F2450" s="27"/>
      <c r="G2450" s="27"/>
      <c r="H2450" s="27"/>
      <c r="I2450" s="27"/>
      <c r="J2450" s="27"/>
      <c r="K2450" s="27"/>
      <c r="L2450" s="27"/>
      <c r="M2450" s="27"/>
    </row>
    <row r="2451" spans="1:13">
      <c r="A2451" s="27"/>
      <c r="B2451" s="27"/>
      <c r="C2451" s="27"/>
      <c r="D2451" s="27"/>
      <c r="E2451" s="27"/>
      <c r="F2451" s="27"/>
      <c r="G2451" s="27"/>
      <c r="H2451" s="27"/>
      <c r="I2451" s="27"/>
      <c r="J2451" s="27"/>
      <c r="K2451" s="27"/>
      <c r="L2451" s="27"/>
      <c r="M2451" s="27"/>
    </row>
    <row r="2452" spans="1:13">
      <c r="A2452" s="27"/>
      <c r="B2452" s="27"/>
      <c r="C2452" s="27"/>
      <c r="D2452" s="27"/>
      <c r="E2452" s="27"/>
      <c r="F2452" s="27"/>
      <c r="G2452" s="27"/>
      <c r="H2452" s="27"/>
      <c r="I2452" s="27"/>
      <c r="J2452" s="27"/>
      <c r="K2452" s="27"/>
      <c r="L2452" s="27"/>
      <c r="M2452" s="27"/>
    </row>
    <row r="2453" spans="1:13">
      <c r="A2453" s="27"/>
      <c r="B2453" s="27"/>
      <c r="C2453" s="27"/>
      <c r="D2453" s="27"/>
      <c r="E2453" s="27"/>
      <c r="F2453" s="27"/>
      <c r="G2453" s="27"/>
      <c r="H2453" s="27"/>
      <c r="I2453" s="27"/>
      <c r="J2453" s="27"/>
      <c r="K2453" s="27"/>
      <c r="L2453" s="27"/>
      <c r="M2453" s="27"/>
    </row>
    <row r="2454" spans="1:13">
      <c r="A2454" s="27"/>
      <c r="B2454" s="27"/>
      <c r="C2454" s="27"/>
      <c r="D2454" s="27"/>
      <c r="E2454" s="27"/>
      <c r="F2454" s="27"/>
      <c r="G2454" s="27"/>
      <c r="H2454" s="27"/>
      <c r="I2454" s="27"/>
      <c r="J2454" s="27"/>
      <c r="K2454" s="27"/>
      <c r="L2454" s="27"/>
      <c r="M2454" s="27"/>
    </row>
    <row r="2455" spans="1:13">
      <c r="A2455" s="27"/>
      <c r="B2455" s="27"/>
      <c r="C2455" s="27"/>
      <c r="D2455" s="27"/>
      <c r="E2455" s="27"/>
      <c r="F2455" s="27"/>
      <c r="G2455" s="27"/>
      <c r="H2455" s="27"/>
      <c r="I2455" s="27"/>
      <c r="J2455" s="27"/>
      <c r="K2455" s="27"/>
      <c r="L2455" s="27"/>
      <c r="M2455" s="27"/>
    </row>
    <row r="2456" spans="1:13">
      <c r="A2456" s="27"/>
      <c r="B2456" s="27"/>
      <c r="C2456" s="27"/>
      <c r="D2456" s="27"/>
      <c r="E2456" s="27"/>
      <c r="F2456" s="27"/>
      <c r="G2456" s="27"/>
      <c r="H2456" s="27"/>
      <c r="I2456" s="27"/>
      <c r="J2456" s="27"/>
      <c r="K2456" s="27"/>
      <c r="L2456" s="27"/>
      <c r="M2456" s="27"/>
    </row>
    <row r="2457" spans="1:13">
      <c r="A2457" s="27"/>
      <c r="B2457" s="27"/>
      <c r="C2457" s="27"/>
      <c r="D2457" s="27"/>
      <c r="E2457" s="27"/>
      <c r="F2457" s="27"/>
      <c r="G2457" s="27"/>
      <c r="H2457" s="27"/>
      <c r="I2457" s="27"/>
      <c r="J2457" s="27"/>
      <c r="K2457" s="27"/>
      <c r="L2457" s="27"/>
      <c r="M2457" s="27"/>
    </row>
    <row r="2458" spans="1:13">
      <c r="A2458" s="27"/>
      <c r="B2458" s="27"/>
      <c r="C2458" s="27"/>
      <c r="D2458" s="27"/>
      <c r="E2458" s="27"/>
      <c r="F2458" s="27"/>
      <c r="G2458" s="27"/>
      <c r="H2458" s="27"/>
      <c r="I2458" s="27"/>
      <c r="J2458" s="27"/>
      <c r="K2458" s="27"/>
      <c r="L2458" s="27"/>
      <c r="M2458" s="27"/>
    </row>
    <row r="2459" spans="1:13">
      <c r="A2459" s="27"/>
      <c r="B2459" s="27"/>
      <c r="C2459" s="27"/>
      <c r="D2459" s="27"/>
      <c r="E2459" s="27"/>
      <c r="F2459" s="27"/>
      <c r="G2459" s="27"/>
      <c r="H2459" s="27"/>
      <c r="I2459" s="27"/>
      <c r="J2459" s="27"/>
      <c r="K2459" s="27"/>
      <c r="L2459" s="27"/>
      <c r="M2459" s="27"/>
    </row>
    <row r="2460" spans="1:13">
      <c r="A2460" s="27"/>
      <c r="B2460" s="27"/>
      <c r="C2460" s="27"/>
      <c r="D2460" s="27"/>
      <c r="E2460" s="27"/>
      <c r="F2460" s="27"/>
      <c r="G2460" s="27"/>
      <c r="H2460" s="27"/>
      <c r="I2460" s="27"/>
      <c r="J2460" s="27"/>
      <c r="K2460" s="27"/>
      <c r="L2460" s="27"/>
      <c r="M2460" s="27"/>
    </row>
    <row r="2461" spans="1:13">
      <c r="A2461" s="27"/>
      <c r="B2461" s="27"/>
      <c r="C2461" s="27"/>
      <c r="D2461" s="27"/>
      <c r="E2461" s="27"/>
      <c r="F2461" s="27"/>
      <c r="G2461" s="27"/>
      <c r="H2461" s="27"/>
      <c r="I2461" s="27"/>
      <c r="J2461" s="27"/>
      <c r="K2461" s="27"/>
      <c r="L2461" s="27"/>
      <c r="M2461" s="27"/>
    </row>
    <row r="2462" spans="1:13">
      <c r="A2462" s="27"/>
      <c r="B2462" s="27"/>
      <c r="C2462" s="27"/>
      <c r="D2462" s="27"/>
      <c r="E2462" s="27"/>
      <c r="F2462" s="27"/>
      <c r="G2462" s="27"/>
      <c r="H2462" s="27"/>
      <c r="I2462" s="27"/>
      <c r="J2462" s="27"/>
      <c r="K2462" s="27"/>
      <c r="L2462" s="27"/>
      <c r="M2462" s="27"/>
    </row>
    <row r="2463" spans="1:13">
      <c r="A2463" s="27"/>
      <c r="B2463" s="27"/>
      <c r="C2463" s="27"/>
      <c r="D2463" s="27"/>
      <c r="E2463" s="27"/>
      <c r="F2463" s="27"/>
      <c r="G2463" s="27"/>
      <c r="H2463" s="27"/>
      <c r="I2463" s="27"/>
      <c r="J2463" s="27"/>
      <c r="K2463" s="27"/>
      <c r="L2463" s="27"/>
      <c r="M2463" s="27"/>
    </row>
    <row r="2464" spans="1:13">
      <c r="A2464" s="27"/>
      <c r="B2464" s="27"/>
      <c r="C2464" s="27"/>
      <c r="D2464" s="27"/>
      <c r="E2464" s="27"/>
      <c r="F2464" s="27"/>
      <c r="G2464" s="27"/>
      <c r="H2464" s="27"/>
      <c r="I2464" s="27"/>
      <c r="J2464" s="27"/>
      <c r="K2464" s="27"/>
      <c r="L2464" s="27"/>
      <c r="M2464" s="27"/>
    </row>
    <row r="2465" spans="1:13">
      <c r="A2465" s="27"/>
      <c r="B2465" s="27"/>
      <c r="C2465" s="27"/>
      <c r="D2465" s="27"/>
      <c r="E2465" s="27"/>
      <c r="F2465" s="27"/>
      <c r="G2465" s="27"/>
      <c r="H2465" s="27"/>
      <c r="I2465" s="27"/>
      <c r="J2465" s="27"/>
      <c r="K2465" s="27"/>
      <c r="L2465" s="27"/>
      <c r="M2465" s="27"/>
    </row>
    <row r="2466" spans="1:13">
      <c r="A2466" s="27"/>
      <c r="B2466" s="27"/>
      <c r="C2466" s="27"/>
      <c r="D2466" s="27"/>
      <c r="E2466" s="27"/>
      <c r="F2466" s="27"/>
      <c r="G2466" s="27"/>
      <c r="H2466" s="27"/>
      <c r="I2466" s="27"/>
      <c r="J2466" s="27"/>
      <c r="K2466" s="27"/>
      <c r="L2466" s="27"/>
      <c r="M2466" s="27"/>
    </row>
    <row r="2467" spans="1:13">
      <c r="A2467" s="27"/>
      <c r="B2467" s="27"/>
      <c r="C2467" s="27"/>
      <c r="D2467" s="27"/>
      <c r="E2467" s="27"/>
      <c r="F2467" s="27"/>
      <c r="G2467" s="27"/>
      <c r="H2467" s="27"/>
      <c r="I2467" s="27"/>
      <c r="J2467" s="27"/>
      <c r="K2467" s="27"/>
      <c r="L2467" s="27"/>
      <c r="M2467" s="27"/>
    </row>
    <row r="2468" spans="1:13">
      <c r="A2468" s="27"/>
      <c r="B2468" s="27"/>
      <c r="C2468" s="27"/>
      <c r="D2468" s="27"/>
      <c r="E2468" s="27"/>
      <c r="F2468" s="27"/>
      <c r="G2468" s="27"/>
      <c r="H2468" s="27"/>
      <c r="I2468" s="27"/>
      <c r="J2468" s="27"/>
      <c r="K2468" s="27"/>
      <c r="L2468" s="27"/>
      <c r="M2468" s="27"/>
    </row>
    <row r="2469" spans="1:13">
      <c r="A2469" s="27"/>
      <c r="B2469" s="27"/>
      <c r="C2469" s="27"/>
      <c r="D2469" s="27"/>
      <c r="E2469" s="27"/>
      <c r="F2469" s="27"/>
      <c r="G2469" s="27"/>
      <c r="H2469" s="27"/>
      <c r="I2469" s="27"/>
      <c r="J2469" s="27"/>
      <c r="K2469" s="27"/>
      <c r="L2469" s="27"/>
      <c r="M2469" s="27"/>
    </row>
    <row r="2470" spans="1:13">
      <c r="A2470" s="27"/>
      <c r="B2470" s="27"/>
      <c r="C2470" s="27"/>
      <c r="D2470" s="27"/>
      <c r="E2470" s="27"/>
      <c r="F2470" s="27"/>
      <c r="G2470" s="27"/>
      <c r="H2470" s="27"/>
      <c r="I2470" s="27"/>
      <c r="J2470" s="27"/>
      <c r="K2470" s="27"/>
      <c r="L2470" s="27"/>
      <c r="M2470" s="27"/>
    </row>
    <row r="2471" spans="1:13">
      <c r="A2471" s="27"/>
      <c r="B2471" s="27"/>
      <c r="C2471" s="27"/>
      <c r="D2471" s="27"/>
      <c r="E2471" s="27"/>
      <c r="F2471" s="27"/>
      <c r="G2471" s="27"/>
      <c r="H2471" s="27"/>
      <c r="I2471" s="27"/>
      <c r="J2471" s="27"/>
      <c r="K2471" s="27"/>
      <c r="L2471" s="27"/>
      <c r="M2471" s="27"/>
    </row>
    <row r="2472" spans="1:13">
      <c r="A2472" s="27"/>
      <c r="B2472" s="27"/>
      <c r="C2472" s="27"/>
      <c r="D2472" s="27"/>
      <c r="E2472" s="27"/>
      <c r="F2472" s="27"/>
      <c r="G2472" s="27"/>
      <c r="H2472" s="27"/>
      <c r="I2472" s="27"/>
      <c r="J2472" s="27"/>
      <c r="K2472" s="27"/>
      <c r="L2472" s="27"/>
      <c r="M2472" s="27"/>
    </row>
    <row r="2473" spans="1:13">
      <c r="A2473" s="27"/>
      <c r="B2473" s="27"/>
      <c r="C2473" s="27"/>
      <c r="D2473" s="27"/>
      <c r="E2473" s="27"/>
      <c r="F2473" s="27"/>
      <c r="G2473" s="27"/>
      <c r="H2473" s="27"/>
      <c r="I2473" s="27"/>
      <c r="J2473" s="27"/>
      <c r="K2473" s="27"/>
      <c r="L2473" s="27"/>
      <c r="M2473" s="27"/>
    </row>
    <row r="2474" spans="1:13">
      <c r="A2474" s="27"/>
      <c r="B2474" s="27"/>
      <c r="C2474" s="27"/>
      <c r="D2474" s="27"/>
      <c r="E2474" s="27"/>
      <c r="F2474" s="27"/>
      <c r="G2474" s="27"/>
      <c r="H2474" s="27"/>
      <c r="I2474" s="27"/>
      <c r="J2474" s="27"/>
      <c r="K2474" s="27"/>
      <c r="L2474" s="27"/>
      <c r="M2474" s="27"/>
    </row>
    <row r="2475" spans="1:13">
      <c r="A2475" s="27"/>
      <c r="B2475" s="27"/>
      <c r="C2475" s="27"/>
      <c r="D2475" s="27"/>
      <c r="E2475" s="27"/>
      <c r="F2475" s="27"/>
      <c r="G2475" s="27"/>
      <c r="H2475" s="27"/>
      <c r="I2475" s="27"/>
      <c r="J2475" s="27"/>
      <c r="K2475" s="27"/>
      <c r="L2475" s="27"/>
      <c r="M2475" s="27"/>
    </row>
    <row r="2476" spans="1:13">
      <c r="A2476" s="27"/>
      <c r="B2476" s="27"/>
      <c r="C2476" s="27"/>
      <c r="D2476" s="27"/>
      <c r="E2476" s="27"/>
      <c r="F2476" s="27"/>
      <c r="G2476" s="27"/>
      <c r="H2476" s="27"/>
      <c r="I2476" s="27"/>
      <c r="J2476" s="27"/>
      <c r="K2476" s="27"/>
      <c r="L2476" s="27"/>
      <c r="M2476" s="27"/>
    </row>
    <row r="2477" spans="1:13">
      <c r="A2477" s="27"/>
      <c r="B2477" s="27"/>
      <c r="C2477" s="27"/>
      <c r="D2477" s="27"/>
      <c r="E2477" s="27"/>
      <c r="F2477" s="27"/>
      <c r="G2477" s="27"/>
      <c r="H2477" s="27"/>
      <c r="I2477" s="27"/>
      <c r="J2477" s="27"/>
      <c r="K2477" s="27"/>
      <c r="L2477" s="27"/>
      <c r="M2477" s="27"/>
    </row>
    <row r="2478" spans="1:13">
      <c r="A2478" s="27"/>
      <c r="B2478" s="27"/>
      <c r="C2478" s="27"/>
      <c r="D2478" s="27"/>
      <c r="E2478" s="27"/>
      <c r="F2478" s="27"/>
      <c r="G2478" s="27"/>
      <c r="H2478" s="27"/>
      <c r="I2478" s="27"/>
      <c r="J2478" s="27"/>
      <c r="K2478" s="27"/>
      <c r="L2478" s="27"/>
      <c r="M2478" s="27"/>
    </row>
    <row r="2479" spans="1:13">
      <c r="A2479" s="27"/>
      <c r="B2479" s="27"/>
      <c r="C2479" s="27"/>
      <c r="D2479" s="27"/>
      <c r="E2479" s="27"/>
      <c r="F2479" s="27"/>
      <c r="G2479" s="27"/>
      <c r="H2479" s="27"/>
      <c r="I2479" s="27"/>
      <c r="J2479" s="27"/>
      <c r="K2479" s="27"/>
      <c r="L2479" s="27"/>
      <c r="M2479" s="27"/>
    </row>
    <row r="2480" spans="1:13">
      <c r="A2480" s="27"/>
      <c r="B2480" s="27"/>
      <c r="C2480" s="27"/>
      <c r="D2480" s="27"/>
      <c r="E2480" s="27"/>
      <c r="F2480" s="27"/>
      <c r="G2480" s="27"/>
      <c r="H2480" s="27"/>
      <c r="I2480" s="27"/>
      <c r="J2480" s="27"/>
      <c r="K2480" s="27"/>
      <c r="L2480" s="27"/>
      <c r="M2480" s="27"/>
    </row>
    <row r="2481" spans="1:13">
      <c r="A2481" s="27"/>
      <c r="B2481" s="27"/>
      <c r="C2481" s="27"/>
      <c r="D2481" s="27"/>
      <c r="E2481" s="27"/>
      <c r="F2481" s="27"/>
      <c r="G2481" s="27"/>
      <c r="H2481" s="27"/>
      <c r="I2481" s="27"/>
      <c r="J2481" s="27"/>
      <c r="K2481" s="27"/>
      <c r="L2481" s="27"/>
      <c r="M2481" s="27"/>
    </row>
    <row r="2482" spans="1:13">
      <c r="A2482" s="27"/>
      <c r="B2482" s="27"/>
      <c r="C2482" s="27"/>
      <c r="D2482" s="27"/>
      <c r="E2482" s="27"/>
      <c r="F2482" s="27"/>
      <c r="G2482" s="27"/>
      <c r="H2482" s="27"/>
      <c r="I2482" s="27"/>
      <c r="J2482" s="27"/>
      <c r="K2482" s="27"/>
      <c r="L2482" s="27"/>
      <c r="M2482" s="27"/>
    </row>
    <row r="2483" spans="1:13">
      <c r="A2483" s="27"/>
      <c r="B2483" s="27"/>
      <c r="C2483" s="27"/>
      <c r="D2483" s="27"/>
      <c r="E2483" s="27"/>
      <c r="F2483" s="27"/>
      <c r="G2483" s="27"/>
      <c r="H2483" s="27"/>
      <c r="I2483" s="27"/>
      <c r="J2483" s="27"/>
      <c r="K2483" s="27"/>
      <c r="L2483" s="27"/>
      <c r="M2483" s="27"/>
    </row>
    <row r="2484" spans="1:13">
      <c r="A2484" s="27"/>
      <c r="B2484" s="27"/>
      <c r="C2484" s="27"/>
      <c r="D2484" s="27"/>
      <c r="E2484" s="27"/>
      <c r="F2484" s="27"/>
      <c r="G2484" s="27"/>
      <c r="H2484" s="27"/>
      <c r="I2484" s="27"/>
      <c r="J2484" s="27"/>
      <c r="K2484" s="27"/>
      <c r="L2484" s="27"/>
      <c r="M2484" s="27"/>
    </row>
    <row r="2485" spans="1:13">
      <c r="A2485" s="27"/>
      <c r="B2485" s="27"/>
      <c r="C2485" s="27"/>
      <c r="D2485" s="27"/>
      <c r="E2485" s="27"/>
      <c r="F2485" s="27"/>
      <c r="G2485" s="27"/>
      <c r="H2485" s="27"/>
      <c r="I2485" s="27"/>
      <c r="J2485" s="27"/>
      <c r="K2485" s="27"/>
      <c r="L2485" s="27"/>
      <c r="M2485" s="27"/>
    </row>
    <row r="2486" spans="1:13">
      <c r="A2486" s="27"/>
      <c r="B2486" s="27"/>
      <c r="C2486" s="27"/>
      <c r="D2486" s="27"/>
      <c r="E2486" s="27"/>
      <c r="F2486" s="27"/>
      <c r="G2486" s="27"/>
      <c r="H2486" s="27"/>
      <c r="I2486" s="27"/>
      <c r="J2486" s="27"/>
      <c r="K2486" s="27"/>
      <c r="L2486" s="27"/>
      <c r="M2486" s="27"/>
    </row>
    <row r="2487" spans="1:13">
      <c r="A2487" s="27"/>
      <c r="B2487" s="27"/>
      <c r="C2487" s="27"/>
      <c r="D2487" s="27"/>
      <c r="E2487" s="27"/>
      <c r="F2487" s="27"/>
      <c r="G2487" s="27"/>
      <c r="H2487" s="27"/>
      <c r="I2487" s="27"/>
      <c r="J2487" s="27"/>
      <c r="K2487" s="27"/>
      <c r="L2487" s="27"/>
      <c r="M2487" s="27"/>
    </row>
    <row r="2488" spans="1:13">
      <c r="A2488" s="27"/>
      <c r="B2488" s="27"/>
      <c r="C2488" s="27"/>
      <c r="D2488" s="27"/>
      <c r="E2488" s="27"/>
      <c r="F2488" s="27"/>
      <c r="G2488" s="27"/>
      <c r="H2488" s="27"/>
      <c r="I2488" s="27"/>
      <c r="J2488" s="27"/>
      <c r="K2488" s="27"/>
      <c r="L2488" s="27"/>
      <c r="M2488" s="27"/>
    </row>
    <row r="2489" spans="1:13">
      <c r="A2489" s="27"/>
      <c r="B2489" s="27"/>
      <c r="C2489" s="27"/>
      <c r="D2489" s="27"/>
      <c r="E2489" s="27"/>
      <c r="F2489" s="27"/>
      <c r="G2489" s="27"/>
      <c r="H2489" s="27"/>
      <c r="I2489" s="27"/>
      <c r="J2489" s="27"/>
      <c r="K2489" s="27"/>
      <c r="L2489" s="27"/>
      <c r="M2489" s="27"/>
    </row>
    <row r="2490" spans="1:13">
      <c r="A2490" s="27"/>
      <c r="B2490" s="27"/>
      <c r="C2490" s="27"/>
      <c r="D2490" s="27"/>
      <c r="E2490" s="27"/>
      <c r="F2490" s="27"/>
      <c r="G2490" s="27"/>
      <c r="H2490" s="27"/>
      <c r="I2490" s="27"/>
      <c r="J2490" s="27"/>
      <c r="K2490" s="27"/>
      <c r="L2490" s="27"/>
      <c r="M2490" s="27"/>
    </row>
    <row r="2491" spans="1:13">
      <c r="A2491" s="27"/>
      <c r="B2491" s="27"/>
      <c r="C2491" s="27"/>
      <c r="D2491" s="27"/>
      <c r="E2491" s="27"/>
      <c r="F2491" s="27"/>
      <c r="G2491" s="27"/>
      <c r="H2491" s="27"/>
      <c r="I2491" s="27"/>
      <c r="J2491" s="27"/>
      <c r="K2491" s="27"/>
      <c r="L2491" s="27"/>
      <c r="M2491" s="27"/>
    </row>
    <row r="2492" spans="1:13">
      <c r="A2492" s="27"/>
      <c r="B2492" s="27"/>
      <c r="C2492" s="27"/>
      <c r="D2492" s="27"/>
      <c r="E2492" s="27"/>
      <c r="F2492" s="27"/>
      <c r="G2492" s="27"/>
      <c r="H2492" s="27"/>
      <c r="I2492" s="27"/>
      <c r="J2492" s="27"/>
      <c r="K2492" s="27"/>
      <c r="L2492" s="27"/>
      <c r="M2492" s="27"/>
    </row>
    <row r="2493" spans="1:13">
      <c r="A2493" s="27"/>
      <c r="B2493" s="27"/>
      <c r="C2493" s="27"/>
      <c r="D2493" s="27"/>
      <c r="E2493" s="27"/>
      <c r="F2493" s="27"/>
      <c r="G2493" s="27"/>
      <c r="H2493" s="27"/>
      <c r="I2493" s="27"/>
      <c r="J2493" s="27"/>
      <c r="K2493" s="27"/>
      <c r="L2493" s="27"/>
      <c r="M2493" s="27"/>
    </row>
    <row r="2494" spans="1:13">
      <c r="A2494" s="27"/>
      <c r="B2494" s="27"/>
      <c r="C2494" s="27"/>
      <c r="D2494" s="27"/>
      <c r="E2494" s="27"/>
      <c r="F2494" s="27"/>
      <c r="G2494" s="27"/>
      <c r="H2494" s="27"/>
      <c r="I2494" s="27"/>
      <c r="J2494" s="27"/>
      <c r="K2494" s="27"/>
      <c r="L2494" s="27"/>
      <c r="M2494" s="27"/>
    </row>
    <row r="2495" spans="1:13">
      <c r="A2495" s="27"/>
      <c r="B2495" s="27"/>
      <c r="C2495" s="27"/>
      <c r="D2495" s="27"/>
      <c r="E2495" s="27"/>
      <c r="F2495" s="27"/>
      <c r="G2495" s="27"/>
      <c r="H2495" s="27"/>
      <c r="I2495" s="27"/>
      <c r="J2495" s="27"/>
      <c r="K2495" s="27"/>
      <c r="L2495" s="27"/>
      <c r="M2495" s="27"/>
    </row>
    <row r="2496" spans="1:13">
      <c r="A2496" s="27"/>
      <c r="B2496" s="27"/>
      <c r="C2496" s="27"/>
      <c r="D2496" s="27"/>
      <c r="E2496" s="27"/>
      <c r="F2496" s="27"/>
      <c r="G2496" s="27"/>
      <c r="H2496" s="27"/>
      <c r="I2496" s="27"/>
      <c r="J2496" s="27"/>
      <c r="K2496" s="27"/>
      <c r="L2496" s="27"/>
      <c r="M2496" s="27"/>
    </row>
    <row r="2497" spans="1:13">
      <c r="A2497" s="27"/>
      <c r="B2497" s="27"/>
      <c r="C2497" s="27"/>
      <c r="D2497" s="27"/>
      <c r="E2497" s="27"/>
      <c r="F2497" s="27"/>
      <c r="G2497" s="27"/>
      <c r="H2497" s="27"/>
      <c r="I2497" s="27"/>
      <c r="J2497" s="27"/>
      <c r="K2497" s="27"/>
      <c r="L2497" s="27"/>
      <c r="M2497" s="27"/>
    </row>
    <row r="2498" spans="1:13">
      <c r="A2498" s="27"/>
      <c r="B2498" s="27"/>
      <c r="C2498" s="27"/>
      <c r="D2498" s="27"/>
      <c r="E2498" s="27"/>
      <c r="F2498" s="27"/>
      <c r="G2498" s="27"/>
      <c r="H2498" s="27"/>
      <c r="I2498" s="27"/>
      <c r="J2498" s="27"/>
      <c r="K2498" s="27"/>
      <c r="L2498" s="27"/>
      <c r="M2498" s="27"/>
    </row>
    <row r="2499" spans="1:13">
      <c r="A2499" s="27"/>
      <c r="B2499" s="27"/>
      <c r="C2499" s="27"/>
      <c r="D2499" s="27"/>
      <c r="E2499" s="27"/>
      <c r="F2499" s="27"/>
      <c r="G2499" s="27"/>
      <c r="H2499" s="27"/>
      <c r="I2499" s="27"/>
      <c r="J2499" s="27"/>
      <c r="K2499" s="27"/>
      <c r="L2499" s="27"/>
      <c r="M2499" s="27"/>
    </row>
    <row r="2500" spans="1:13">
      <c r="A2500" s="27"/>
      <c r="B2500" s="27"/>
      <c r="C2500" s="27"/>
      <c r="D2500" s="27"/>
      <c r="E2500" s="27"/>
      <c r="F2500" s="27"/>
      <c r="G2500" s="27"/>
      <c r="H2500" s="27"/>
      <c r="I2500" s="27"/>
      <c r="J2500" s="27"/>
      <c r="K2500" s="27"/>
      <c r="L2500" s="27"/>
      <c r="M2500" s="27"/>
    </row>
    <row r="2501" spans="1:13">
      <c r="A2501" s="27"/>
      <c r="B2501" s="27"/>
      <c r="C2501" s="27"/>
      <c r="D2501" s="27"/>
      <c r="E2501" s="27"/>
      <c r="F2501" s="27"/>
      <c r="G2501" s="27"/>
      <c r="H2501" s="27"/>
      <c r="I2501" s="27"/>
      <c r="J2501" s="27"/>
      <c r="K2501" s="27"/>
      <c r="L2501" s="27"/>
      <c r="M2501" s="27"/>
    </row>
    <row r="2502" spans="1:13">
      <c r="A2502" s="27"/>
      <c r="B2502" s="27"/>
      <c r="C2502" s="27"/>
      <c r="D2502" s="27"/>
      <c r="E2502" s="27"/>
      <c r="F2502" s="27"/>
      <c r="G2502" s="27"/>
      <c r="H2502" s="27"/>
      <c r="I2502" s="27"/>
      <c r="J2502" s="27"/>
      <c r="K2502" s="27"/>
      <c r="L2502" s="27"/>
      <c r="M2502" s="27"/>
    </row>
    <row r="2503" spans="1:13">
      <c r="A2503" s="27"/>
      <c r="B2503" s="27"/>
      <c r="C2503" s="27"/>
      <c r="D2503" s="27"/>
      <c r="E2503" s="27"/>
      <c r="F2503" s="27"/>
      <c r="G2503" s="27"/>
      <c r="H2503" s="27"/>
      <c r="I2503" s="27"/>
      <c r="J2503" s="27"/>
      <c r="K2503" s="27"/>
      <c r="L2503" s="27"/>
      <c r="M2503" s="27"/>
    </row>
    <row r="2504" spans="1:13">
      <c r="A2504" s="27"/>
      <c r="B2504" s="27"/>
      <c r="C2504" s="27"/>
      <c r="D2504" s="27"/>
      <c r="E2504" s="27"/>
      <c r="F2504" s="27"/>
      <c r="G2504" s="27"/>
      <c r="H2504" s="27"/>
      <c r="I2504" s="27"/>
      <c r="J2504" s="27"/>
      <c r="K2504" s="27"/>
      <c r="L2504" s="27"/>
      <c r="M2504" s="27"/>
    </row>
    <row r="2505" spans="1:13">
      <c r="A2505" s="27"/>
      <c r="B2505" s="27"/>
      <c r="C2505" s="27"/>
      <c r="D2505" s="27"/>
      <c r="E2505" s="27"/>
      <c r="F2505" s="27"/>
      <c r="G2505" s="27"/>
      <c r="H2505" s="27"/>
      <c r="I2505" s="27"/>
      <c r="J2505" s="27"/>
      <c r="K2505" s="27"/>
      <c r="L2505" s="27"/>
      <c r="M2505" s="27"/>
    </row>
    <row r="2506" spans="1:13">
      <c r="A2506" s="27"/>
      <c r="B2506" s="27"/>
      <c r="C2506" s="27"/>
      <c r="D2506" s="27"/>
      <c r="E2506" s="27"/>
      <c r="F2506" s="27"/>
      <c r="G2506" s="27"/>
      <c r="H2506" s="27"/>
      <c r="I2506" s="27"/>
      <c r="J2506" s="27"/>
      <c r="K2506" s="27"/>
      <c r="L2506" s="27"/>
      <c r="M2506" s="27"/>
    </row>
    <row r="2507" spans="1:13">
      <c r="A2507" s="27"/>
      <c r="B2507" s="27"/>
      <c r="C2507" s="27"/>
      <c r="D2507" s="27"/>
      <c r="E2507" s="27"/>
      <c r="F2507" s="27"/>
      <c r="G2507" s="27"/>
      <c r="H2507" s="27"/>
      <c r="I2507" s="27"/>
      <c r="J2507" s="27"/>
      <c r="K2507" s="27"/>
      <c r="L2507" s="27"/>
      <c r="M2507" s="27"/>
    </row>
    <row r="2508" spans="1:13">
      <c r="A2508" s="27"/>
      <c r="B2508" s="27"/>
      <c r="C2508" s="27"/>
      <c r="D2508" s="27"/>
      <c r="E2508" s="27"/>
      <c r="F2508" s="27"/>
      <c r="G2508" s="27"/>
      <c r="H2508" s="27"/>
      <c r="I2508" s="27"/>
      <c r="J2508" s="27"/>
      <c r="K2508" s="27"/>
      <c r="L2508" s="27"/>
      <c r="M2508" s="27"/>
    </row>
    <row r="2509" spans="1:13">
      <c r="A2509" s="27"/>
      <c r="B2509" s="27"/>
      <c r="C2509" s="27"/>
      <c r="D2509" s="27"/>
      <c r="E2509" s="27"/>
      <c r="F2509" s="27"/>
      <c r="G2509" s="27"/>
      <c r="H2509" s="27"/>
      <c r="I2509" s="27"/>
      <c r="J2509" s="27"/>
      <c r="K2509" s="27"/>
      <c r="L2509" s="27"/>
      <c r="M2509" s="27"/>
    </row>
    <row r="2510" spans="1:13">
      <c r="A2510" s="27"/>
      <c r="B2510" s="27"/>
      <c r="C2510" s="27"/>
      <c r="D2510" s="27"/>
      <c r="E2510" s="27"/>
      <c r="F2510" s="27"/>
      <c r="G2510" s="27"/>
      <c r="H2510" s="27"/>
      <c r="I2510" s="27"/>
      <c r="J2510" s="27"/>
      <c r="K2510" s="27"/>
      <c r="L2510" s="27"/>
      <c r="M2510" s="27"/>
    </row>
    <row r="2511" spans="1:13">
      <c r="A2511" s="27"/>
      <c r="B2511" s="27"/>
      <c r="C2511" s="27"/>
      <c r="D2511" s="27"/>
      <c r="E2511" s="27"/>
      <c r="F2511" s="27"/>
      <c r="G2511" s="27"/>
      <c r="H2511" s="27"/>
      <c r="I2511" s="27"/>
      <c r="J2511" s="27"/>
      <c r="K2511" s="27"/>
      <c r="L2511" s="27"/>
      <c r="M2511" s="27"/>
    </row>
    <row r="2512" spans="1:13">
      <c r="A2512" s="27"/>
      <c r="B2512" s="27"/>
      <c r="C2512" s="27"/>
      <c r="D2512" s="27"/>
      <c r="E2512" s="27"/>
      <c r="F2512" s="27"/>
      <c r="G2512" s="27"/>
      <c r="H2512" s="27"/>
      <c r="I2512" s="27"/>
      <c r="J2512" s="27"/>
      <c r="K2512" s="27"/>
      <c r="L2512" s="27"/>
      <c r="M2512" s="27"/>
    </row>
    <row r="2513" spans="1:13">
      <c r="A2513" s="27"/>
      <c r="B2513" s="27"/>
      <c r="C2513" s="27"/>
      <c r="D2513" s="27"/>
      <c r="E2513" s="27"/>
      <c r="F2513" s="27"/>
      <c r="G2513" s="27"/>
      <c r="H2513" s="27"/>
      <c r="I2513" s="27"/>
      <c r="J2513" s="27"/>
      <c r="K2513" s="27"/>
      <c r="L2513" s="27"/>
      <c r="M2513" s="27"/>
    </row>
    <row r="2514" spans="1:13">
      <c r="A2514" s="27"/>
      <c r="B2514" s="27"/>
      <c r="C2514" s="27"/>
      <c r="D2514" s="27"/>
      <c r="E2514" s="27"/>
      <c r="F2514" s="27"/>
      <c r="G2514" s="27"/>
      <c r="H2514" s="27"/>
      <c r="I2514" s="27"/>
      <c r="J2514" s="27"/>
      <c r="K2514" s="27"/>
      <c r="L2514" s="27"/>
      <c r="M2514" s="27"/>
    </row>
    <row r="2515" spans="1:13">
      <c r="A2515" s="27"/>
      <c r="B2515" s="27"/>
      <c r="C2515" s="27"/>
      <c r="D2515" s="27"/>
      <c r="E2515" s="27"/>
      <c r="F2515" s="27"/>
      <c r="G2515" s="27"/>
      <c r="H2515" s="27"/>
      <c r="I2515" s="27"/>
      <c r="J2515" s="27"/>
      <c r="K2515" s="27"/>
      <c r="L2515" s="27"/>
      <c r="M2515" s="27"/>
    </row>
    <row r="2516" spans="1:13">
      <c r="A2516" s="27"/>
      <c r="B2516" s="27"/>
      <c r="C2516" s="27"/>
      <c r="D2516" s="27"/>
      <c r="E2516" s="27"/>
      <c r="F2516" s="27"/>
      <c r="G2516" s="27"/>
      <c r="H2516" s="27"/>
      <c r="I2516" s="27"/>
      <c r="J2516" s="27"/>
      <c r="K2516" s="27"/>
      <c r="L2516" s="27"/>
      <c r="M2516" s="27"/>
    </row>
    <row r="2517" spans="1:13">
      <c r="A2517" s="27"/>
      <c r="B2517" s="27"/>
      <c r="C2517" s="27"/>
      <c r="D2517" s="27"/>
      <c r="E2517" s="27"/>
      <c r="F2517" s="27"/>
      <c r="G2517" s="27"/>
      <c r="H2517" s="27"/>
      <c r="I2517" s="27"/>
      <c r="J2517" s="27"/>
      <c r="K2517" s="27"/>
      <c r="L2517" s="27"/>
      <c r="M2517" s="27"/>
    </row>
    <row r="2518" spans="1:13">
      <c r="A2518" s="27"/>
      <c r="B2518" s="27"/>
      <c r="C2518" s="27"/>
      <c r="D2518" s="27"/>
      <c r="E2518" s="27"/>
      <c r="F2518" s="27"/>
      <c r="G2518" s="27"/>
      <c r="H2518" s="27"/>
      <c r="I2518" s="27"/>
      <c r="J2518" s="27"/>
      <c r="K2518" s="27"/>
      <c r="L2518" s="27"/>
      <c r="M2518" s="27"/>
    </row>
    <row r="2519" spans="1:13">
      <c r="A2519" s="27"/>
      <c r="B2519" s="27"/>
      <c r="C2519" s="27"/>
      <c r="D2519" s="27"/>
      <c r="E2519" s="27"/>
      <c r="F2519" s="27"/>
      <c r="G2519" s="27"/>
      <c r="H2519" s="27"/>
      <c r="I2519" s="27"/>
      <c r="J2519" s="27"/>
      <c r="K2519" s="27"/>
      <c r="L2519" s="27"/>
      <c r="M2519" s="27"/>
    </row>
    <row r="2520" spans="1:13">
      <c r="A2520" s="27"/>
      <c r="B2520" s="27"/>
      <c r="C2520" s="27"/>
      <c r="D2520" s="27"/>
      <c r="E2520" s="27"/>
      <c r="F2520" s="27"/>
      <c r="G2520" s="27"/>
      <c r="H2520" s="27"/>
      <c r="I2520" s="27"/>
      <c r="J2520" s="27"/>
      <c r="K2520" s="27"/>
      <c r="L2520" s="27"/>
      <c r="M2520" s="27"/>
    </row>
    <row r="2521" spans="1:13">
      <c r="A2521" s="27"/>
      <c r="B2521" s="27"/>
      <c r="C2521" s="27"/>
      <c r="D2521" s="27"/>
      <c r="E2521" s="27"/>
      <c r="F2521" s="27"/>
      <c r="G2521" s="27"/>
      <c r="H2521" s="27"/>
      <c r="I2521" s="27"/>
      <c r="J2521" s="27"/>
      <c r="K2521" s="27"/>
      <c r="L2521" s="27"/>
      <c r="M2521" s="27"/>
    </row>
    <row r="2522" spans="1:13">
      <c r="A2522" s="27"/>
      <c r="B2522" s="27"/>
      <c r="C2522" s="27"/>
      <c r="D2522" s="27"/>
      <c r="E2522" s="27"/>
      <c r="F2522" s="27"/>
      <c r="G2522" s="27"/>
      <c r="H2522" s="27"/>
      <c r="I2522" s="27"/>
      <c r="J2522" s="27"/>
      <c r="K2522" s="27"/>
      <c r="L2522" s="27"/>
      <c r="M2522" s="27"/>
    </row>
    <row r="2523" spans="1:13">
      <c r="A2523" s="27"/>
      <c r="B2523" s="27"/>
      <c r="C2523" s="27"/>
      <c r="D2523" s="27"/>
      <c r="E2523" s="27"/>
      <c r="F2523" s="27"/>
      <c r="G2523" s="27"/>
      <c r="H2523" s="27"/>
      <c r="I2523" s="27"/>
      <c r="J2523" s="27"/>
      <c r="K2523" s="27"/>
      <c r="L2523" s="27"/>
      <c r="M2523" s="27"/>
    </row>
    <row r="2524" spans="1:13">
      <c r="A2524" s="27"/>
      <c r="B2524" s="27"/>
      <c r="C2524" s="27"/>
      <c r="D2524" s="27"/>
      <c r="E2524" s="27"/>
      <c r="F2524" s="27"/>
      <c r="G2524" s="27"/>
      <c r="H2524" s="27"/>
      <c r="I2524" s="27"/>
      <c r="J2524" s="27"/>
      <c r="K2524" s="27"/>
      <c r="L2524" s="27"/>
      <c r="M2524" s="27"/>
    </row>
    <row r="2525" spans="1:13">
      <c r="A2525" s="27"/>
      <c r="B2525" s="27"/>
      <c r="C2525" s="27"/>
      <c r="D2525" s="27"/>
      <c r="E2525" s="27"/>
      <c r="F2525" s="27"/>
      <c r="G2525" s="27"/>
      <c r="H2525" s="27"/>
      <c r="I2525" s="27"/>
      <c r="J2525" s="27"/>
      <c r="K2525" s="27"/>
      <c r="L2525" s="27"/>
      <c r="M2525" s="27"/>
    </row>
    <row r="2526" spans="1:13">
      <c r="A2526" s="27"/>
      <c r="B2526" s="27"/>
      <c r="C2526" s="27"/>
      <c r="D2526" s="27"/>
      <c r="E2526" s="27"/>
      <c r="F2526" s="27"/>
      <c r="G2526" s="27"/>
      <c r="H2526" s="27"/>
      <c r="I2526" s="27"/>
      <c r="J2526" s="27"/>
      <c r="K2526" s="27"/>
      <c r="L2526" s="27"/>
      <c r="M2526" s="27"/>
    </row>
    <row r="2527" spans="1:13">
      <c r="A2527" s="27"/>
      <c r="B2527" s="27"/>
      <c r="C2527" s="27"/>
      <c r="D2527" s="27"/>
      <c r="E2527" s="27"/>
      <c r="F2527" s="27"/>
      <c r="G2527" s="27"/>
      <c r="H2527" s="27"/>
      <c r="I2527" s="27"/>
      <c r="J2527" s="27"/>
      <c r="K2527" s="27"/>
      <c r="L2527" s="27"/>
      <c r="M2527" s="27"/>
    </row>
    <row r="2528" spans="1:13">
      <c r="A2528" s="27"/>
      <c r="B2528" s="27"/>
      <c r="C2528" s="27"/>
      <c r="D2528" s="27"/>
      <c r="E2528" s="27"/>
      <c r="F2528" s="27"/>
      <c r="G2528" s="27"/>
      <c r="H2528" s="27"/>
      <c r="I2528" s="27"/>
      <c r="J2528" s="27"/>
      <c r="K2528" s="27"/>
      <c r="L2528" s="27"/>
      <c r="M2528" s="27"/>
    </row>
    <row r="2529" spans="1:13">
      <c r="A2529" s="27"/>
      <c r="B2529" s="27"/>
      <c r="C2529" s="27"/>
      <c r="D2529" s="27"/>
      <c r="E2529" s="27"/>
      <c r="F2529" s="27"/>
      <c r="G2529" s="27"/>
      <c r="H2529" s="27"/>
      <c r="I2529" s="27"/>
      <c r="J2529" s="27"/>
      <c r="K2529" s="27"/>
      <c r="L2529" s="27"/>
      <c r="M2529" s="27"/>
    </row>
    <row r="2530" spans="1:13">
      <c r="A2530" s="27"/>
      <c r="B2530" s="27"/>
      <c r="C2530" s="27"/>
      <c r="D2530" s="27"/>
      <c r="E2530" s="27"/>
      <c r="F2530" s="27"/>
      <c r="G2530" s="27"/>
      <c r="H2530" s="27"/>
      <c r="I2530" s="27"/>
      <c r="J2530" s="27"/>
      <c r="K2530" s="27"/>
      <c r="L2530" s="27"/>
      <c r="M2530" s="27"/>
    </row>
    <row r="2531" spans="1:13">
      <c r="A2531" s="27"/>
      <c r="B2531" s="27"/>
      <c r="C2531" s="27"/>
      <c r="D2531" s="27"/>
      <c r="E2531" s="27"/>
      <c r="F2531" s="27"/>
      <c r="G2531" s="27"/>
      <c r="H2531" s="27"/>
      <c r="I2531" s="27"/>
      <c r="J2531" s="27"/>
      <c r="K2531" s="27"/>
      <c r="L2531" s="27"/>
      <c r="M2531" s="27"/>
    </row>
    <row r="2532" spans="1:13">
      <c r="A2532" s="27"/>
      <c r="B2532" s="27"/>
      <c r="C2532" s="27"/>
      <c r="D2532" s="27"/>
      <c r="E2532" s="27"/>
      <c r="F2532" s="27"/>
      <c r="G2532" s="27"/>
      <c r="H2532" s="27"/>
      <c r="I2532" s="27"/>
      <c r="J2532" s="27"/>
      <c r="K2532" s="27"/>
      <c r="L2532" s="27"/>
      <c r="M2532" s="27"/>
    </row>
    <row r="2533" spans="1:13">
      <c r="A2533" s="27"/>
      <c r="B2533" s="27"/>
      <c r="C2533" s="27"/>
      <c r="D2533" s="27"/>
      <c r="E2533" s="27"/>
      <c r="F2533" s="27"/>
      <c r="G2533" s="27"/>
      <c r="H2533" s="27"/>
      <c r="I2533" s="27"/>
      <c r="J2533" s="27"/>
      <c r="K2533" s="27"/>
      <c r="L2533" s="27"/>
      <c r="M2533" s="27"/>
    </row>
    <row r="2534" spans="1:13">
      <c r="A2534" s="27"/>
      <c r="B2534" s="27"/>
      <c r="C2534" s="27"/>
      <c r="D2534" s="27"/>
      <c r="E2534" s="27"/>
      <c r="F2534" s="27"/>
      <c r="G2534" s="27"/>
      <c r="H2534" s="27"/>
      <c r="I2534" s="27"/>
      <c r="J2534" s="27"/>
      <c r="K2534" s="27"/>
      <c r="L2534" s="27"/>
      <c r="M2534" s="27"/>
    </row>
    <row r="2535" spans="1:13">
      <c r="A2535" s="27"/>
      <c r="B2535" s="27"/>
      <c r="C2535" s="27"/>
      <c r="D2535" s="27"/>
      <c r="E2535" s="27"/>
      <c r="F2535" s="27"/>
      <c r="G2535" s="27"/>
      <c r="H2535" s="27"/>
      <c r="I2535" s="27"/>
      <c r="J2535" s="27"/>
      <c r="K2535" s="27"/>
      <c r="L2535" s="27"/>
      <c r="M2535" s="27"/>
    </row>
    <row r="2536" spans="1:13">
      <c r="A2536" s="27"/>
      <c r="B2536" s="27"/>
      <c r="C2536" s="27"/>
      <c r="D2536" s="27"/>
      <c r="E2536" s="27"/>
      <c r="F2536" s="27"/>
      <c r="G2536" s="27"/>
      <c r="H2536" s="27"/>
      <c r="I2536" s="27"/>
      <c r="J2536" s="27"/>
      <c r="K2536" s="27"/>
      <c r="L2536" s="27"/>
      <c r="M2536" s="27"/>
    </row>
    <row r="2537" spans="1:13">
      <c r="A2537" s="27"/>
      <c r="B2537" s="27"/>
      <c r="C2537" s="27"/>
      <c r="D2537" s="27"/>
      <c r="E2537" s="27"/>
      <c r="F2537" s="27"/>
      <c r="G2537" s="27"/>
      <c r="H2537" s="27"/>
      <c r="I2537" s="27"/>
      <c r="J2537" s="27"/>
      <c r="K2537" s="27"/>
      <c r="L2537" s="27"/>
      <c r="M2537" s="27"/>
    </row>
    <row r="2538" spans="1:13">
      <c r="A2538" s="27"/>
      <c r="B2538" s="27"/>
      <c r="C2538" s="27"/>
      <c r="D2538" s="27"/>
      <c r="E2538" s="27"/>
      <c r="F2538" s="27"/>
      <c r="G2538" s="27"/>
      <c r="H2538" s="27"/>
      <c r="I2538" s="27"/>
      <c r="J2538" s="27"/>
      <c r="K2538" s="27"/>
      <c r="L2538" s="27"/>
      <c r="M2538" s="27"/>
    </row>
    <row r="2539" spans="1:13">
      <c r="A2539" s="27"/>
      <c r="B2539" s="27"/>
      <c r="C2539" s="27"/>
      <c r="D2539" s="27"/>
      <c r="E2539" s="27"/>
      <c r="F2539" s="27"/>
      <c r="G2539" s="27"/>
      <c r="H2539" s="27"/>
      <c r="I2539" s="27"/>
      <c r="J2539" s="27"/>
      <c r="K2539" s="27"/>
      <c r="L2539" s="27"/>
      <c r="M2539" s="27"/>
    </row>
    <row r="2540" spans="1:13">
      <c r="A2540" s="27"/>
      <c r="B2540" s="27"/>
      <c r="C2540" s="27"/>
      <c r="D2540" s="27"/>
      <c r="E2540" s="27"/>
      <c r="F2540" s="27"/>
      <c r="G2540" s="27"/>
      <c r="H2540" s="27"/>
      <c r="I2540" s="27"/>
      <c r="J2540" s="27"/>
      <c r="K2540" s="27"/>
      <c r="L2540" s="27"/>
      <c r="M2540" s="27"/>
    </row>
    <row r="2541" spans="1:13">
      <c r="A2541" s="27"/>
      <c r="B2541" s="27"/>
      <c r="C2541" s="27"/>
      <c r="D2541" s="27"/>
      <c r="E2541" s="27"/>
      <c r="F2541" s="27"/>
      <c r="G2541" s="27"/>
      <c r="H2541" s="27"/>
      <c r="I2541" s="27"/>
      <c r="J2541" s="27"/>
      <c r="K2541" s="27"/>
      <c r="L2541" s="27"/>
      <c r="M2541" s="27"/>
    </row>
    <row r="2542" spans="1:13">
      <c r="A2542" s="27"/>
      <c r="B2542" s="27"/>
      <c r="C2542" s="27"/>
      <c r="D2542" s="27"/>
      <c r="E2542" s="27"/>
      <c r="F2542" s="27"/>
      <c r="G2542" s="27"/>
      <c r="H2542" s="27"/>
      <c r="I2542" s="27"/>
      <c r="J2542" s="27"/>
      <c r="K2542" s="27"/>
      <c r="L2542" s="27"/>
      <c r="M2542" s="27"/>
    </row>
    <row r="2543" spans="1:13">
      <c r="A2543" s="27"/>
      <c r="B2543" s="27"/>
      <c r="C2543" s="27"/>
      <c r="D2543" s="27"/>
      <c r="E2543" s="27"/>
      <c r="F2543" s="27"/>
      <c r="G2543" s="27"/>
      <c r="H2543" s="27"/>
      <c r="I2543" s="27"/>
      <c r="J2543" s="27"/>
      <c r="K2543" s="27"/>
      <c r="L2543" s="27"/>
      <c r="M2543" s="27"/>
    </row>
    <row r="2544" spans="1:13">
      <c r="A2544" s="27"/>
      <c r="B2544" s="27"/>
      <c r="C2544" s="27"/>
      <c r="D2544" s="27"/>
      <c r="E2544" s="27"/>
      <c r="F2544" s="27"/>
      <c r="G2544" s="27"/>
      <c r="H2544" s="27"/>
      <c r="I2544" s="27"/>
      <c r="J2544" s="27"/>
      <c r="K2544" s="27"/>
      <c r="L2544" s="27"/>
      <c r="M2544" s="27"/>
    </row>
    <row r="2545" spans="1:13">
      <c r="A2545" s="27"/>
      <c r="B2545" s="27"/>
      <c r="C2545" s="27"/>
      <c r="D2545" s="27"/>
      <c r="E2545" s="27"/>
      <c r="F2545" s="27"/>
      <c r="G2545" s="27"/>
      <c r="H2545" s="27"/>
      <c r="I2545" s="27"/>
      <c r="J2545" s="27"/>
      <c r="K2545" s="27"/>
      <c r="L2545" s="27"/>
      <c r="M2545" s="27"/>
    </row>
    <row r="2546" spans="1:13">
      <c r="A2546" s="27"/>
      <c r="B2546" s="27"/>
      <c r="C2546" s="27"/>
      <c r="D2546" s="27"/>
      <c r="E2546" s="27"/>
      <c r="F2546" s="27"/>
      <c r="G2546" s="27"/>
      <c r="H2546" s="27"/>
      <c r="I2546" s="27"/>
      <c r="J2546" s="27"/>
      <c r="K2546" s="27"/>
      <c r="L2546" s="27"/>
      <c r="M2546" s="27"/>
    </row>
    <row r="2547" spans="1:13">
      <c r="A2547" s="27"/>
      <c r="B2547" s="27"/>
      <c r="C2547" s="27"/>
      <c r="D2547" s="27"/>
      <c r="E2547" s="27"/>
      <c r="F2547" s="27"/>
      <c r="G2547" s="27"/>
      <c r="H2547" s="27"/>
      <c r="I2547" s="27"/>
      <c r="J2547" s="27"/>
      <c r="K2547" s="27"/>
      <c r="L2547" s="27"/>
      <c r="M2547" s="27"/>
    </row>
    <row r="2548" spans="1:13">
      <c r="A2548" s="27"/>
      <c r="B2548" s="27"/>
      <c r="C2548" s="27"/>
      <c r="D2548" s="27"/>
      <c r="E2548" s="27"/>
      <c r="F2548" s="27"/>
      <c r="G2548" s="27"/>
      <c r="H2548" s="27"/>
      <c r="I2548" s="27"/>
      <c r="J2548" s="27"/>
      <c r="K2548" s="27"/>
      <c r="L2548" s="27"/>
      <c r="M2548" s="27"/>
    </row>
    <row r="2549" spans="1:13">
      <c r="A2549" s="27"/>
      <c r="B2549" s="27"/>
      <c r="C2549" s="27"/>
      <c r="D2549" s="27"/>
      <c r="E2549" s="27"/>
      <c r="F2549" s="27"/>
      <c r="G2549" s="27"/>
      <c r="H2549" s="27"/>
      <c r="I2549" s="27"/>
      <c r="J2549" s="27"/>
      <c r="K2549" s="27"/>
      <c r="L2549" s="27"/>
      <c r="M2549" s="27"/>
    </row>
    <row r="2550" spans="1:13">
      <c r="A2550" s="27"/>
      <c r="B2550" s="27"/>
      <c r="C2550" s="27"/>
      <c r="D2550" s="27"/>
      <c r="E2550" s="27"/>
      <c r="F2550" s="27"/>
      <c r="G2550" s="27"/>
      <c r="H2550" s="27"/>
      <c r="I2550" s="27"/>
      <c r="J2550" s="27"/>
      <c r="K2550" s="27"/>
      <c r="L2550" s="27"/>
      <c r="M2550" s="27"/>
    </row>
    <row r="2551" spans="1:13">
      <c r="A2551" s="27"/>
      <c r="B2551" s="27"/>
      <c r="C2551" s="27"/>
      <c r="D2551" s="27"/>
      <c r="E2551" s="27"/>
      <c r="F2551" s="27"/>
      <c r="G2551" s="27"/>
      <c r="H2551" s="27"/>
      <c r="I2551" s="27"/>
      <c r="J2551" s="27"/>
      <c r="K2551" s="27"/>
      <c r="L2551" s="27"/>
      <c r="M2551" s="27"/>
    </row>
    <row r="2552" spans="1:13">
      <c r="A2552" s="27"/>
      <c r="B2552" s="27"/>
      <c r="C2552" s="27"/>
      <c r="D2552" s="27"/>
      <c r="E2552" s="27"/>
      <c r="F2552" s="27"/>
      <c r="G2552" s="27"/>
      <c r="H2552" s="27"/>
      <c r="I2552" s="27"/>
      <c r="J2552" s="27"/>
      <c r="K2552" s="27"/>
      <c r="L2552" s="27"/>
      <c r="M2552" s="27"/>
    </row>
    <row r="2553" spans="1:13">
      <c r="A2553" s="27"/>
      <c r="B2553" s="27"/>
      <c r="C2553" s="27"/>
      <c r="D2553" s="27"/>
      <c r="E2553" s="27"/>
      <c r="F2553" s="27"/>
      <c r="G2553" s="27"/>
      <c r="H2553" s="27"/>
      <c r="I2553" s="27"/>
      <c r="J2553" s="27"/>
      <c r="K2553" s="27"/>
      <c r="L2553" s="27"/>
      <c r="M2553" s="27"/>
    </row>
    <row r="2554" spans="1:13">
      <c r="A2554" s="27"/>
      <c r="B2554" s="27"/>
      <c r="C2554" s="27"/>
      <c r="D2554" s="27"/>
      <c r="E2554" s="27"/>
      <c r="F2554" s="27"/>
      <c r="G2554" s="27"/>
      <c r="H2554" s="27"/>
      <c r="I2554" s="27"/>
      <c r="J2554" s="27"/>
      <c r="K2554" s="27"/>
      <c r="L2554" s="27"/>
      <c r="M2554" s="27"/>
    </row>
    <row r="2555" spans="1:13">
      <c r="A2555" s="27"/>
      <c r="B2555" s="27"/>
      <c r="C2555" s="27"/>
      <c r="D2555" s="27"/>
      <c r="E2555" s="27"/>
      <c r="F2555" s="27"/>
      <c r="G2555" s="27"/>
      <c r="H2555" s="27"/>
      <c r="I2555" s="27"/>
      <c r="J2555" s="27"/>
      <c r="K2555" s="27"/>
      <c r="L2555" s="27"/>
      <c r="M2555" s="27"/>
    </row>
    <row r="2556" spans="1:13">
      <c r="A2556" s="27"/>
      <c r="B2556" s="27"/>
      <c r="C2556" s="27"/>
      <c r="D2556" s="27"/>
      <c r="E2556" s="27"/>
      <c r="F2556" s="27"/>
      <c r="G2556" s="27"/>
      <c r="H2556" s="27"/>
      <c r="I2556" s="27"/>
      <c r="J2556" s="27"/>
      <c r="K2556" s="27"/>
      <c r="L2556" s="27"/>
      <c r="M2556" s="27"/>
    </row>
    <row r="2557" spans="1:13">
      <c r="A2557" s="27"/>
      <c r="B2557" s="27"/>
      <c r="C2557" s="27"/>
      <c r="D2557" s="27"/>
      <c r="E2557" s="27"/>
      <c r="F2557" s="27"/>
      <c r="G2557" s="27"/>
      <c r="H2557" s="27"/>
      <c r="I2557" s="27"/>
      <c r="J2557" s="27"/>
      <c r="K2557" s="27"/>
      <c r="L2557" s="27"/>
      <c r="M2557" s="27"/>
    </row>
    <row r="2558" spans="1:13">
      <c r="A2558" s="27"/>
      <c r="B2558" s="27"/>
      <c r="C2558" s="27"/>
      <c r="D2558" s="27"/>
      <c r="E2558" s="27"/>
      <c r="F2558" s="27"/>
      <c r="G2558" s="27"/>
      <c r="H2558" s="27"/>
      <c r="I2558" s="27"/>
      <c r="J2558" s="27"/>
      <c r="K2558" s="27"/>
      <c r="L2558" s="27"/>
      <c r="M2558" s="27"/>
    </row>
    <row r="2559" spans="1:13">
      <c r="A2559" s="27"/>
      <c r="B2559" s="27"/>
      <c r="C2559" s="27"/>
      <c r="D2559" s="27"/>
      <c r="E2559" s="27"/>
      <c r="F2559" s="27"/>
      <c r="G2559" s="27"/>
      <c r="H2559" s="27"/>
      <c r="I2559" s="27"/>
      <c r="J2559" s="27"/>
      <c r="K2559" s="27"/>
      <c r="L2559" s="27"/>
      <c r="M2559" s="27"/>
    </row>
    <row r="2560" spans="1:13">
      <c r="A2560" s="27"/>
      <c r="B2560" s="27"/>
      <c r="C2560" s="27"/>
      <c r="D2560" s="27"/>
      <c r="E2560" s="27"/>
      <c r="F2560" s="27"/>
      <c r="G2560" s="27"/>
      <c r="H2560" s="27"/>
      <c r="I2560" s="27"/>
      <c r="J2560" s="27"/>
      <c r="K2560" s="27"/>
      <c r="L2560" s="27"/>
      <c r="M2560" s="27"/>
    </row>
    <row r="2561" spans="1:13">
      <c r="A2561" s="27"/>
      <c r="B2561" s="27"/>
      <c r="C2561" s="27"/>
      <c r="D2561" s="27"/>
      <c r="E2561" s="27"/>
      <c r="F2561" s="27"/>
      <c r="G2561" s="27"/>
      <c r="H2561" s="27"/>
      <c r="I2561" s="27"/>
      <c r="J2561" s="27"/>
      <c r="K2561" s="27"/>
      <c r="L2561" s="27"/>
      <c r="M2561" s="27"/>
    </row>
    <row r="2562" spans="1:13">
      <c r="A2562" s="27"/>
      <c r="B2562" s="27"/>
      <c r="C2562" s="27"/>
      <c r="D2562" s="27"/>
      <c r="E2562" s="27"/>
      <c r="F2562" s="27"/>
      <c r="G2562" s="27"/>
      <c r="H2562" s="27"/>
      <c r="I2562" s="27"/>
      <c r="J2562" s="27"/>
      <c r="K2562" s="27"/>
      <c r="L2562" s="27"/>
      <c r="M2562" s="27"/>
    </row>
    <row r="2563" spans="1:13">
      <c r="A2563" s="27"/>
      <c r="B2563" s="27"/>
      <c r="C2563" s="27"/>
      <c r="D2563" s="27"/>
      <c r="E2563" s="27"/>
      <c r="F2563" s="27"/>
      <c r="G2563" s="27"/>
      <c r="H2563" s="27"/>
      <c r="I2563" s="27"/>
      <c r="J2563" s="27"/>
      <c r="K2563" s="27"/>
      <c r="L2563" s="27"/>
      <c r="M2563" s="27"/>
    </row>
    <row r="2564" spans="1:13">
      <c r="A2564" s="27"/>
      <c r="B2564" s="27"/>
      <c r="C2564" s="27"/>
      <c r="D2564" s="27"/>
      <c r="E2564" s="27"/>
      <c r="F2564" s="27"/>
      <c r="G2564" s="27"/>
      <c r="H2564" s="27"/>
      <c r="I2564" s="27"/>
      <c r="J2564" s="27"/>
      <c r="K2564" s="27"/>
      <c r="L2564" s="27"/>
      <c r="M2564" s="27"/>
    </row>
    <row r="2565" spans="1:13">
      <c r="A2565" s="27"/>
      <c r="B2565" s="27"/>
      <c r="C2565" s="27"/>
      <c r="D2565" s="27"/>
      <c r="E2565" s="27"/>
      <c r="F2565" s="27"/>
      <c r="G2565" s="27"/>
      <c r="H2565" s="27"/>
      <c r="I2565" s="27"/>
      <c r="J2565" s="27"/>
      <c r="K2565" s="27"/>
      <c r="L2565" s="27"/>
      <c r="M2565" s="27"/>
    </row>
    <row r="2566" spans="1:13">
      <c r="A2566" s="27"/>
      <c r="B2566" s="27"/>
      <c r="C2566" s="27"/>
      <c r="D2566" s="27"/>
      <c r="E2566" s="27"/>
      <c r="F2566" s="27"/>
      <c r="G2566" s="27"/>
      <c r="H2566" s="27"/>
      <c r="I2566" s="27"/>
      <c r="J2566" s="27"/>
      <c r="K2566" s="27"/>
      <c r="L2566" s="27"/>
      <c r="M2566" s="27"/>
    </row>
    <row r="2567" spans="1:13">
      <c r="A2567" s="27"/>
      <c r="B2567" s="27"/>
      <c r="C2567" s="27"/>
      <c r="D2567" s="27"/>
      <c r="E2567" s="27"/>
      <c r="F2567" s="27"/>
      <c r="G2567" s="27"/>
      <c r="H2567" s="27"/>
      <c r="I2567" s="27"/>
      <c r="J2567" s="27"/>
      <c r="K2567" s="27"/>
      <c r="L2567" s="27"/>
      <c r="M2567" s="27"/>
    </row>
    <row r="2568" spans="1:13">
      <c r="A2568" s="27"/>
      <c r="B2568" s="27"/>
      <c r="C2568" s="27"/>
      <c r="D2568" s="27"/>
      <c r="E2568" s="27"/>
      <c r="F2568" s="27"/>
      <c r="G2568" s="27"/>
      <c r="H2568" s="27"/>
      <c r="I2568" s="27"/>
      <c r="J2568" s="27"/>
      <c r="K2568" s="27"/>
      <c r="L2568" s="27"/>
      <c r="M2568" s="27"/>
    </row>
    <row r="2569" spans="1:13">
      <c r="A2569" s="27"/>
      <c r="B2569" s="27"/>
      <c r="C2569" s="27"/>
      <c r="D2569" s="27"/>
      <c r="E2569" s="27"/>
      <c r="F2569" s="27"/>
      <c r="G2569" s="27"/>
      <c r="H2569" s="27"/>
      <c r="I2569" s="27"/>
      <c r="J2569" s="27"/>
      <c r="K2569" s="27"/>
      <c r="L2569" s="27"/>
      <c r="M2569" s="27"/>
    </row>
    <row r="2570" spans="1:13">
      <c r="A2570" s="27"/>
      <c r="B2570" s="27"/>
      <c r="C2570" s="27"/>
      <c r="D2570" s="27"/>
      <c r="E2570" s="27"/>
      <c r="F2570" s="27"/>
      <c r="G2570" s="27"/>
      <c r="H2570" s="27"/>
      <c r="I2570" s="27"/>
      <c r="J2570" s="27"/>
      <c r="K2570" s="27"/>
      <c r="L2570" s="27"/>
      <c r="M2570" s="27"/>
    </row>
    <row r="2571" spans="1:13">
      <c r="A2571" s="27"/>
      <c r="B2571" s="27"/>
      <c r="C2571" s="27"/>
      <c r="D2571" s="27"/>
      <c r="E2571" s="27"/>
      <c r="F2571" s="27"/>
      <c r="G2571" s="27"/>
      <c r="H2571" s="27"/>
      <c r="I2571" s="27"/>
      <c r="J2571" s="27"/>
      <c r="K2571" s="27"/>
      <c r="L2571" s="27"/>
      <c r="M2571" s="27"/>
    </row>
    <row r="2572" spans="1:13">
      <c r="A2572" s="27"/>
      <c r="B2572" s="27"/>
      <c r="C2572" s="27"/>
      <c r="D2572" s="27"/>
      <c r="E2572" s="27"/>
      <c r="F2572" s="27"/>
      <c r="G2572" s="27"/>
      <c r="H2572" s="27"/>
      <c r="I2572" s="27"/>
      <c r="J2572" s="27"/>
      <c r="K2572" s="27"/>
      <c r="L2572" s="27"/>
      <c r="M2572" s="27"/>
    </row>
    <row r="2573" spans="1:13">
      <c r="A2573" s="27"/>
      <c r="B2573" s="27"/>
      <c r="C2573" s="27"/>
      <c r="D2573" s="27"/>
      <c r="E2573" s="27"/>
      <c r="F2573" s="27"/>
      <c r="G2573" s="27"/>
      <c r="H2573" s="27"/>
      <c r="I2573" s="27"/>
      <c r="J2573" s="27"/>
      <c r="K2573" s="27"/>
      <c r="L2573" s="27"/>
      <c r="M2573" s="27"/>
    </row>
    <row r="2574" spans="1:13">
      <c r="A2574" s="27"/>
      <c r="B2574" s="27"/>
      <c r="C2574" s="27"/>
      <c r="D2574" s="27"/>
      <c r="E2574" s="27"/>
      <c r="F2574" s="27"/>
      <c r="G2574" s="27"/>
      <c r="H2574" s="27"/>
      <c r="I2574" s="27"/>
      <c r="J2574" s="27"/>
      <c r="K2574" s="27"/>
      <c r="L2574" s="27"/>
      <c r="M2574" s="27"/>
    </row>
    <row r="2575" spans="1:13">
      <c r="A2575" s="27"/>
      <c r="B2575" s="27"/>
      <c r="C2575" s="27"/>
      <c r="D2575" s="27"/>
      <c r="E2575" s="27"/>
      <c r="F2575" s="27"/>
      <c r="G2575" s="27"/>
      <c r="H2575" s="27"/>
      <c r="I2575" s="27"/>
      <c r="J2575" s="27"/>
      <c r="K2575" s="27"/>
      <c r="L2575" s="27"/>
      <c r="M2575" s="27"/>
    </row>
    <row r="2576" spans="1:13">
      <c r="A2576" s="27"/>
      <c r="B2576" s="27"/>
      <c r="C2576" s="27"/>
      <c r="D2576" s="27"/>
      <c r="E2576" s="27"/>
      <c r="F2576" s="27"/>
      <c r="G2576" s="27"/>
      <c r="H2576" s="27"/>
      <c r="I2576" s="27"/>
      <c r="J2576" s="27"/>
      <c r="K2576" s="27"/>
      <c r="L2576" s="27"/>
      <c r="M2576" s="27"/>
    </row>
    <row r="2577" spans="1:13">
      <c r="A2577" s="27"/>
      <c r="B2577" s="27"/>
      <c r="C2577" s="27"/>
      <c r="D2577" s="27"/>
      <c r="E2577" s="27"/>
      <c r="F2577" s="27"/>
      <c r="G2577" s="27"/>
      <c r="H2577" s="27"/>
      <c r="I2577" s="27"/>
      <c r="J2577" s="27"/>
      <c r="K2577" s="27"/>
      <c r="L2577" s="27"/>
      <c r="M2577" s="27"/>
    </row>
    <row r="2578" spans="1:13">
      <c r="A2578" s="27"/>
      <c r="B2578" s="27"/>
      <c r="C2578" s="27"/>
      <c r="D2578" s="27"/>
      <c r="E2578" s="27"/>
      <c r="F2578" s="27"/>
      <c r="G2578" s="27"/>
      <c r="H2578" s="27"/>
      <c r="I2578" s="27"/>
      <c r="J2578" s="27"/>
      <c r="K2578" s="27"/>
      <c r="L2578" s="27"/>
      <c r="M2578" s="27"/>
    </row>
    <row r="2579" spans="1:13">
      <c r="A2579" s="27"/>
      <c r="B2579" s="27"/>
      <c r="C2579" s="27"/>
      <c r="D2579" s="27"/>
      <c r="E2579" s="27"/>
      <c r="F2579" s="27"/>
      <c r="G2579" s="27"/>
      <c r="H2579" s="27"/>
      <c r="I2579" s="27"/>
      <c r="J2579" s="27"/>
      <c r="K2579" s="27"/>
      <c r="L2579" s="27"/>
      <c r="M2579" s="27"/>
    </row>
    <row r="2580" spans="1:13">
      <c r="A2580" s="27"/>
      <c r="B2580" s="27"/>
      <c r="C2580" s="27"/>
      <c r="D2580" s="27"/>
      <c r="E2580" s="27"/>
      <c r="F2580" s="27"/>
      <c r="G2580" s="27"/>
      <c r="H2580" s="27"/>
      <c r="I2580" s="27"/>
      <c r="J2580" s="27"/>
      <c r="K2580" s="27"/>
      <c r="L2580" s="27"/>
      <c r="M2580" s="27"/>
    </row>
    <row r="2581" spans="1:13">
      <c r="A2581" s="27"/>
      <c r="B2581" s="27"/>
      <c r="C2581" s="27"/>
      <c r="D2581" s="27"/>
      <c r="E2581" s="27"/>
      <c r="F2581" s="27"/>
      <c r="G2581" s="27"/>
      <c r="H2581" s="27"/>
      <c r="I2581" s="27"/>
      <c r="J2581" s="27"/>
      <c r="K2581" s="27"/>
      <c r="L2581" s="27"/>
      <c r="M2581" s="27"/>
    </row>
    <row r="2582" spans="1:13">
      <c r="A2582" s="27"/>
      <c r="B2582" s="27"/>
      <c r="C2582" s="27"/>
      <c r="D2582" s="27"/>
      <c r="E2582" s="27"/>
      <c r="F2582" s="27"/>
      <c r="G2582" s="27"/>
      <c r="H2582" s="27"/>
      <c r="I2582" s="27"/>
      <c r="J2582" s="27"/>
      <c r="K2582" s="27"/>
      <c r="L2582" s="27"/>
      <c r="M2582" s="27"/>
    </row>
    <row r="2583" spans="1:13">
      <c r="A2583" s="27"/>
      <c r="B2583" s="27"/>
      <c r="C2583" s="27"/>
      <c r="D2583" s="27"/>
      <c r="E2583" s="27"/>
      <c r="F2583" s="27"/>
      <c r="G2583" s="27"/>
      <c r="H2583" s="27"/>
      <c r="I2583" s="27"/>
      <c r="J2583" s="27"/>
      <c r="K2583" s="27"/>
      <c r="L2583" s="27"/>
      <c r="M2583" s="27"/>
    </row>
    <row r="2584" spans="1:13">
      <c r="A2584" s="27"/>
      <c r="B2584" s="27"/>
      <c r="C2584" s="27"/>
      <c r="D2584" s="27"/>
      <c r="E2584" s="27"/>
      <c r="F2584" s="27"/>
      <c r="G2584" s="27"/>
      <c r="H2584" s="27"/>
      <c r="I2584" s="27"/>
      <c r="J2584" s="27"/>
      <c r="K2584" s="27"/>
      <c r="L2584" s="27"/>
      <c r="M2584" s="27"/>
    </row>
    <row r="2585" spans="1:13">
      <c r="A2585" s="27"/>
      <c r="B2585" s="27"/>
      <c r="C2585" s="27"/>
      <c r="D2585" s="27"/>
      <c r="E2585" s="27"/>
      <c r="F2585" s="27"/>
      <c r="G2585" s="27"/>
      <c r="H2585" s="27"/>
      <c r="I2585" s="27"/>
      <c r="J2585" s="27"/>
      <c r="K2585" s="27"/>
      <c r="L2585" s="27"/>
      <c r="M2585" s="27"/>
    </row>
    <row r="2586" spans="1:13">
      <c r="A2586" s="27"/>
      <c r="B2586" s="27"/>
      <c r="C2586" s="27"/>
      <c r="D2586" s="27"/>
      <c r="E2586" s="27"/>
      <c r="F2586" s="27"/>
      <c r="G2586" s="27"/>
      <c r="H2586" s="27"/>
      <c r="I2586" s="27"/>
      <c r="J2586" s="27"/>
      <c r="K2586" s="27"/>
      <c r="L2586" s="27"/>
      <c r="M2586" s="27"/>
    </row>
    <row r="2587" spans="1:13">
      <c r="A2587" s="27"/>
      <c r="B2587" s="27"/>
      <c r="C2587" s="27"/>
      <c r="D2587" s="27"/>
      <c r="E2587" s="27"/>
      <c r="F2587" s="27"/>
      <c r="G2587" s="27"/>
      <c r="H2587" s="27"/>
      <c r="I2587" s="27"/>
      <c r="J2587" s="27"/>
      <c r="K2587" s="27"/>
      <c r="L2587" s="27"/>
      <c r="M2587" s="27"/>
    </row>
    <row r="2588" spans="1:13">
      <c r="A2588" s="27"/>
      <c r="B2588" s="27"/>
      <c r="C2588" s="27"/>
      <c r="D2588" s="27"/>
      <c r="E2588" s="27"/>
      <c r="F2588" s="27"/>
      <c r="G2588" s="27"/>
      <c r="H2588" s="27"/>
      <c r="I2588" s="27"/>
      <c r="J2588" s="27"/>
      <c r="K2588" s="27"/>
      <c r="L2588" s="27"/>
      <c r="M2588" s="27"/>
    </row>
    <row r="2589" spans="1:13">
      <c r="A2589" s="27"/>
      <c r="B2589" s="27"/>
      <c r="C2589" s="27"/>
      <c r="D2589" s="27"/>
      <c r="E2589" s="27"/>
      <c r="F2589" s="27"/>
      <c r="G2589" s="27"/>
      <c r="H2589" s="27"/>
      <c r="I2589" s="27"/>
      <c r="J2589" s="27"/>
      <c r="K2589" s="27"/>
      <c r="L2589" s="27"/>
      <c r="M2589" s="27"/>
    </row>
    <row r="2590" spans="1:13">
      <c r="A2590" s="27"/>
      <c r="B2590" s="27"/>
      <c r="C2590" s="27"/>
      <c r="D2590" s="27"/>
      <c r="E2590" s="27"/>
      <c r="F2590" s="27"/>
      <c r="G2590" s="27"/>
      <c r="H2590" s="27"/>
      <c r="I2590" s="27"/>
      <c r="J2590" s="27"/>
      <c r="K2590" s="27"/>
      <c r="L2590" s="27"/>
      <c r="M2590" s="27"/>
    </row>
    <row r="2591" spans="1:13">
      <c r="A2591" s="27"/>
      <c r="B2591" s="27"/>
      <c r="C2591" s="27"/>
      <c r="D2591" s="27"/>
      <c r="E2591" s="27"/>
      <c r="F2591" s="27"/>
      <c r="G2591" s="27"/>
      <c r="H2591" s="27"/>
      <c r="I2591" s="27"/>
      <c r="J2591" s="27"/>
      <c r="K2591" s="27"/>
      <c r="L2591" s="27"/>
      <c r="M2591" s="27"/>
    </row>
    <row r="2592" spans="1:13">
      <c r="A2592" s="27"/>
      <c r="B2592" s="27"/>
      <c r="C2592" s="27"/>
      <c r="D2592" s="27"/>
      <c r="E2592" s="27"/>
      <c r="F2592" s="27"/>
      <c r="G2592" s="27"/>
      <c r="H2592" s="27"/>
      <c r="I2592" s="27"/>
      <c r="J2592" s="27"/>
      <c r="K2592" s="27"/>
      <c r="L2592" s="27"/>
      <c r="M2592" s="27"/>
    </row>
    <row r="2593" spans="1:13">
      <c r="A2593" s="27"/>
      <c r="B2593" s="27"/>
      <c r="C2593" s="27"/>
      <c r="D2593" s="27"/>
      <c r="E2593" s="27"/>
      <c r="F2593" s="27"/>
      <c r="G2593" s="27"/>
      <c r="H2593" s="27"/>
      <c r="I2593" s="27"/>
      <c r="J2593" s="27"/>
      <c r="K2593" s="27"/>
      <c r="L2593" s="27"/>
      <c r="M2593" s="27"/>
    </row>
    <row r="2594" spans="1:13">
      <c r="A2594" s="27"/>
      <c r="B2594" s="27"/>
      <c r="C2594" s="27"/>
      <c r="D2594" s="27"/>
      <c r="E2594" s="27"/>
      <c r="F2594" s="27"/>
      <c r="G2594" s="27"/>
      <c r="H2594" s="27"/>
      <c r="I2594" s="27"/>
      <c r="J2594" s="27"/>
      <c r="K2594" s="27"/>
      <c r="L2594" s="27"/>
      <c r="M2594" s="27"/>
    </row>
    <row r="2595" spans="1:13">
      <c r="A2595" s="27"/>
      <c r="B2595" s="27"/>
      <c r="C2595" s="27"/>
      <c r="D2595" s="27"/>
      <c r="E2595" s="27"/>
      <c r="F2595" s="27"/>
      <c r="G2595" s="27"/>
      <c r="H2595" s="27"/>
      <c r="I2595" s="27"/>
      <c r="J2595" s="27"/>
      <c r="K2595" s="27"/>
      <c r="L2595" s="27"/>
      <c r="M2595" s="27"/>
    </row>
    <row r="2596" spans="1:13">
      <c r="A2596" s="27"/>
      <c r="B2596" s="27"/>
      <c r="C2596" s="27"/>
      <c r="D2596" s="27"/>
      <c r="E2596" s="27"/>
      <c r="F2596" s="27"/>
      <c r="G2596" s="27"/>
      <c r="H2596" s="27"/>
      <c r="I2596" s="27"/>
      <c r="J2596" s="27"/>
      <c r="K2596" s="27"/>
      <c r="L2596" s="27"/>
      <c r="M2596" s="27"/>
    </row>
    <row r="2597" spans="1:13">
      <c r="A2597" s="27"/>
      <c r="B2597" s="27"/>
      <c r="C2597" s="27"/>
      <c r="D2597" s="27"/>
      <c r="E2597" s="27"/>
      <c r="F2597" s="27"/>
      <c r="G2597" s="27"/>
      <c r="H2597" s="27"/>
      <c r="I2597" s="27"/>
      <c r="J2597" s="27"/>
      <c r="K2597" s="27"/>
      <c r="L2597" s="27"/>
      <c r="M2597" s="27"/>
    </row>
    <row r="2598" spans="1:13">
      <c r="A2598" s="27"/>
      <c r="B2598" s="27"/>
      <c r="C2598" s="27"/>
      <c r="D2598" s="27"/>
      <c r="E2598" s="27"/>
      <c r="F2598" s="27"/>
      <c r="G2598" s="27"/>
      <c r="H2598" s="27"/>
      <c r="I2598" s="27"/>
      <c r="J2598" s="27"/>
      <c r="K2598" s="27"/>
      <c r="L2598" s="27"/>
      <c r="M2598" s="27"/>
    </row>
    <row r="2599" spans="1:13">
      <c r="A2599" s="27"/>
      <c r="B2599" s="27"/>
      <c r="C2599" s="27"/>
      <c r="D2599" s="27"/>
      <c r="E2599" s="27"/>
      <c r="F2599" s="27"/>
      <c r="G2599" s="27"/>
      <c r="H2599" s="27"/>
      <c r="I2599" s="27"/>
      <c r="J2599" s="27"/>
      <c r="K2599" s="27"/>
      <c r="L2599" s="27"/>
      <c r="M2599" s="27"/>
    </row>
    <row r="2600" spans="1:13">
      <c r="A2600" s="27"/>
      <c r="B2600" s="27"/>
      <c r="C2600" s="27"/>
      <c r="D2600" s="27"/>
      <c r="E2600" s="27"/>
      <c r="F2600" s="27"/>
      <c r="G2600" s="27"/>
      <c r="H2600" s="27"/>
      <c r="I2600" s="27"/>
      <c r="J2600" s="27"/>
      <c r="K2600" s="27"/>
      <c r="L2600" s="27"/>
      <c r="M2600" s="27"/>
    </row>
    <row r="2601" spans="1:13">
      <c r="A2601" s="27"/>
      <c r="B2601" s="27"/>
      <c r="C2601" s="27"/>
      <c r="D2601" s="27"/>
      <c r="E2601" s="27"/>
      <c r="F2601" s="27"/>
      <c r="G2601" s="27"/>
      <c r="H2601" s="27"/>
      <c r="I2601" s="27"/>
      <c r="J2601" s="27"/>
      <c r="K2601" s="27"/>
      <c r="L2601" s="27"/>
      <c r="M2601" s="27"/>
    </row>
    <row r="2602" spans="1:13">
      <c r="A2602" s="27"/>
      <c r="B2602" s="27"/>
      <c r="C2602" s="27"/>
      <c r="D2602" s="27"/>
      <c r="E2602" s="27"/>
      <c r="F2602" s="27"/>
      <c r="G2602" s="27"/>
      <c r="H2602" s="27"/>
      <c r="I2602" s="27"/>
      <c r="J2602" s="27"/>
      <c r="K2602" s="27"/>
      <c r="L2602" s="27"/>
      <c r="M2602" s="27"/>
    </row>
    <row r="2603" spans="1:13">
      <c r="A2603" s="27"/>
      <c r="B2603" s="27"/>
      <c r="C2603" s="27"/>
      <c r="D2603" s="27"/>
      <c r="E2603" s="27"/>
      <c r="F2603" s="27"/>
      <c r="G2603" s="27"/>
      <c r="H2603" s="27"/>
      <c r="I2603" s="27"/>
      <c r="J2603" s="27"/>
      <c r="K2603" s="27"/>
      <c r="L2603" s="27"/>
      <c r="M2603" s="27"/>
    </row>
    <row r="2604" spans="1:13">
      <c r="A2604" s="27"/>
      <c r="B2604" s="27"/>
      <c r="C2604" s="27"/>
      <c r="D2604" s="27"/>
      <c r="E2604" s="27"/>
      <c r="F2604" s="27"/>
      <c r="G2604" s="27"/>
      <c r="H2604" s="27"/>
      <c r="I2604" s="27"/>
      <c r="J2604" s="27"/>
      <c r="K2604" s="27"/>
      <c r="L2604" s="27"/>
      <c r="M2604" s="27"/>
    </row>
    <row r="2605" spans="1:13">
      <c r="A2605" s="27"/>
      <c r="B2605" s="27"/>
      <c r="C2605" s="27"/>
      <c r="D2605" s="27"/>
      <c r="E2605" s="27"/>
      <c r="F2605" s="27"/>
      <c r="G2605" s="27"/>
      <c r="H2605" s="27"/>
      <c r="I2605" s="27"/>
      <c r="J2605" s="27"/>
      <c r="K2605" s="27"/>
      <c r="L2605" s="27"/>
      <c r="M2605" s="27"/>
    </row>
    <row r="2606" spans="1:13">
      <c r="A2606" s="27"/>
      <c r="B2606" s="27"/>
      <c r="C2606" s="27"/>
      <c r="D2606" s="27"/>
      <c r="E2606" s="27"/>
      <c r="F2606" s="27"/>
      <c r="G2606" s="27"/>
      <c r="H2606" s="27"/>
      <c r="I2606" s="27"/>
      <c r="J2606" s="27"/>
      <c r="K2606" s="27"/>
      <c r="L2606" s="27"/>
      <c r="M2606" s="27"/>
    </row>
    <row r="2607" spans="1:13">
      <c r="A2607" s="27"/>
      <c r="B2607" s="27"/>
      <c r="C2607" s="27"/>
      <c r="D2607" s="27"/>
      <c r="E2607" s="27"/>
      <c r="F2607" s="27"/>
      <c r="G2607" s="27"/>
      <c r="H2607" s="27"/>
      <c r="I2607" s="27"/>
      <c r="J2607" s="27"/>
      <c r="K2607" s="27"/>
      <c r="L2607" s="27"/>
      <c r="M2607" s="27"/>
    </row>
    <row r="2608" spans="1:13">
      <c r="A2608" s="27"/>
      <c r="B2608" s="27"/>
      <c r="C2608" s="27"/>
      <c r="D2608" s="27"/>
      <c r="E2608" s="27"/>
      <c r="F2608" s="27"/>
      <c r="G2608" s="27"/>
      <c r="H2608" s="27"/>
      <c r="I2608" s="27"/>
      <c r="J2608" s="27"/>
      <c r="K2608" s="27"/>
      <c r="L2608" s="27"/>
      <c r="M2608" s="27"/>
    </row>
    <row r="2609" spans="1:13">
      <c r="A2609" s="27"/>
      <c r="B2609" s="27"/>
      <c r="C2609" s="27"/>
      <c r="D2609" s="27"/>
      <c r="E2609" s="27"/>
      <c r="F2609" s="27"/>
      <c r="G2609" s="27"/>
      <c r="H2609" s="27"/>
      <c r="I2609" s="27"/>
      <c r="J2609" s="27"/>
      <c r="K2609" s="27"/>
      <c r="L2609" s="27"/>
      <c r="M2609" s="27"/>
    </row>
    <row r="2610" spans="1:13">
      <c r="A2610" s="27"/>
      <c r="B2610" s="27"/>
      <c r="C2610" s="27"/>
      <c r="D2610" s="27"/>
      <c r="E2610" s="27"/>
      <c r="F2610" s="27"/>
      <c r="G2610" s="27"/>
      <c r="H2610" s="27"/>
      <c r="I2610" s="27"/>
      <c r="J2610" s="27"/>
      <c r="K2610" s="27"/>
      <c r="L2610" s="27"/>
      <c r="M2610" s="27"/>
    </row>
    <row r="2611" spans="1:13">
      <c r="A2611" s="27"/>
      <c r="B2611" s="27"/>
      <c r="C2611" s="27"/>
      <c r="D2611" s="27"/>
      <c r="E2611" s="27"/>
      <c r="F2611" s="27"/>
      <c r="G2611" s="27"/>
      <c r="H2611" s="27"/>
      <c r="I2611" s="27"/>
      <c r="J2611" s="27"/>
      <c r="K2611" s="27"/>
      <c r="L2611" s="27"/>
      <c r="M2611" s="27"/>
    </row>
    <row r="2612" spans="1:13">
      <c r="A2612" s="27"/>
      <c r="B2612" s="27"/>
      <c r="C2612" s="27"/>
      <c r="D2612" s="27"/>
      <c r="E2612" s="27"/>
      <c r="F2612" s="27"/>
      <c r="G2612" s="27"/>
      <c r="H2612" s="27"/>
      <c r="I2612" s="27"/>
      <c r="J2612" s="27"/>
      <c r="K2612" s="27"/>
      <c r="L2612" s="27"/>
      <c r="M2612" s="27"/>
    </row>
    <row r="2613" spans="1:13">
      <c r="A2613" s="27"/>
      <c r="B2613" s="27"/>
      <c r="C2613" s="27"/>
      <c r="D2613" s="27"/>
      <c r="E2613" s="27"/>
      <c r="F2613" s="27"/>
      <c r="G2613" s="27"/>
      <c r="H2613" s="27"/>
      <c r="I2613" s="27"/>
      <c r="J2613" s="27"/>
      <c r="K2613" s="27"/>
      <c r="L2613" s="27"/>
      <c r="M2613" s="27"/>
    </row>
    <row r="2614" spans="1:13">
      <c r="A2614" s="27"/>
      <c r="B2614" s="27"/>
      <c r="C2614" s="27"/>
      <c r="D2614" s="27"/>
      <c r="E2614" s="27"/>
      <c r="F2614" s="27"/>
      <c r="G2614" s="27"/>
      <c r="H2614" s="27"/>
      <c r="I2614" s="27"/>
      <c r="J2614" s="27"/>
      <c r="K2614" s="27"/>
      <c r="L2614" s="27"/>
      <c r="M2614" s="27"/>
    </row>
    <row r="2615" spans="1:13">
      <c r="A2615" s="27"/>
      <c r="B2615" s="27"/>
      <c r="C2615" s="27"/>
      <c r="D2615" s="27"/>
      <c r="E2615" s="27"/>
      <c r="F2615" s="27"/>
      <c r="G2615" s="27"/>
      <c r="H2615" s="27"/>
      <c r="I2615" s="27"/>
      <c r="J2615" s="27"/>
      <c r="K2615" s="27"/>
      <c r="L2615" s="27"/>
      <c r="M2615" s="27"/>
    </row>
    <row r="2616" spans="1:13">
      <c r="A2616" s="27"/>
      <c r="B2616" s="27"/>
      <c r="C2616" s="27"/>
      <c r="D2616" s="27"/>
      <c r="E2616" s="27"/>
      <c r="F2616" s="27"/>
      <c r="G2616" s="27"/>
      <c r="H2616" s="27"/>
      <c r="I2616" s="27"/>
      <c r="J2616" s="27"/>
      <c r="K2616" s="27"/>
      <c r="L2616" s="27"/>
      <c r="M2616" s="27"/>
    </row>
    <row r="2617" spans="1:13">
      <c r="A2617" s="27"/>
      <c r="B2617" s="27"/>
      <c r="C2617" s="27"/>
      <c r="D2617" s="27"/>
      <c r="E2617" s="27"/>
      <c r="F2617" s="27"/>
      <c r="G2617" s="27"/>
      <c r="H2617" s="27"/>
      <c r="I2617" s="27"/>
      <c r="J2617" s="27"/>
      <c r="K2617" s="27"/>
      <c r="L2617" s="27"/>
      <c r="M2617" s="27"/>
    </row>
    <row r="2618" spans="1:13">
      <c r="A2618" s="27"/>
      <c r="B2618" s="27"/>
      <c r="C2618" s="27"/>
      <c r="D2618" s="27"/>
      <c r="E2618" s="27"/>
      <c r="F2618" s="27"/>
      <c r="G2618" s="27"/>
      <c r="H2618" s="27"/>
      <c r="I2618" s="27"/>
      <c r="J2618" s="27"/>
      <c r="K2618" s="27"/>
      <c r="L2618" s="27"/>
      <c r="M2618" s="27"/>
    </row>
    <row r="2619" spans="1:13">
      <c r="A2619" s="27"/>
      <c r="B2619" s="27"/>
      <c r="C2619" s="27"/>
      <c r="D2619" s="27"/>
      <c r="E2619" s="27"/>
      <c r="F2619" s="27"/>
      <c r="G2619" s="27"/>
      <c r="H2619" s="27"/>
      <c r="I2619" s="27"/>
      <c r="J2619" s="27"/>
      <c r="K2619" s="27"/>
      <c r="L2619" s="27"/>
      <c r="M2619" s="27"/>
    </row>
    <row r="2620" spans="1:13">
      <c r="A2620" s="27"/>
      <c r="B2620" s="27"/>
      <c r="C2620" s="27"/>
      <c r="D2620" s="27"/>
      <c r="E2620" s="27"/>
      <c r="F2620" s="27"/>
      <c r="G2620" s="27"/>
      <c r="H2620" s="27"/>
      <c r="I2620" s="27"/>
      <c r="J2620" s="27"/>
      <c r="K2620" s="27"/>
      <c r="L2620" s="27"/>
      <c r="M2620" s="27"/>
    </row>
    <row r="2621" spans="1:13">
      <c r="A2621" s="27"/>
      <c r="B2621" s="27"/>
      <c r="C2621" s="27"/>
      <c r="D2621" s="27"/>
      <c r="E2621" s="27"/>
      <c r="F2621" s="27"/>
      <c r="G2621" s="27"/>
      <c r="H2621" s="27"/>
      <c r="I2621" s="27"/>
      <c r="J2621" s="27"/>
      <c r="K2621" s="27"/>
      <c r="L2621" s="27"/>
      <c r="M2621" s="27"/>
    </row>
    <row r="2622" spans="1:13">
      <c r="A2622" s="27"/>
      <c r="B2622" s="27"/>
      <c r="C2622" s="27"/>
      <c r="D2622" s="27"/>
      <c r="E2622" s="27"/>
      <c r="F2622" s="27"/>
      <c r="G2622" s="27"/>
      <c r="H2622" s="27"/>
      <c r="I2622" s="27"/>
      <c r="J2622" s="27"/>
      <c r="K2622" s="27"/>
      <c r="L2622" s="27"/>
      <c r="M2622" s="27"/>
    </row>
    <row r="2623" spans="1:13">
      <c r="A2623" s="27"/>
      <c r="B2623" s="27"/>
      <c r="C2623" s="27"/>
      <c r="D2623" s="27"/>
      <c r="E2623" s="27"/>
      <c r="F2623" s="27"/>
      <c r="G2623" s="27"/>
      <c r="H2623" s="27"/>
      <c r="I2623" s="27"/>
      <c r="J2623" s="27"/>
      <c r="K2623" s="27"/>
      <c r="L2623" s="27"/>
      <c r="M2623" s="27"/>
    </row>
    <row r="2624" spans="1:13">
      <c r="A2624" s="27"/>
      <c r="B2624" s="27"/>
      <c r="C2624" s="27"/>
      <c r="D2624" s="27"/>
      <c r="E2624" s="27"/>
      <c r="F2624" s="27"/>
      <c r="G2624" s="27"/>
      <c r="H2624" s="27"/>
      <c r="I2624" s="27"/>
      <c r="J2624" s="27"/>
      <c r="K2624" s="27"/>
      <c r="L2624" s="27"/>
      <c r="M2624" s="27"/>
    </row>
    <row r="2625" spans="1:13">
      <c r="A2625" s="27"/>
      <c r="B2625" s="27"/>
      <c r="C2625" s="27"/>
      <c r="D2625" s="27"/>
      <c r="E2625" s="27"/>
      <c r="F2625" s="27"/>
      <c r="G2625" s="27"/>
      <c r="H2625" s="27"/>
      <c r="I2625" s="27"/>
      <c r="J2625" s="27"/>
      <c r="K2625" s="27"/>
      <c r="L2625" s="27"/>
      <c r="M2625" s="27"/>
    </row>
    <row r="2626" spans="1:13">
      <c r="A2626" s="27"/>
      <c r="B2626" s="27"/>
      <c r="C2626" s="27"/>
      <c r="D2626" s="27"/>
      <c r="E2626" s="27"/>
      <c r="F2626" s="27"/>
      <c r="G2626" s="27"/>
      <c r="H2626" s="27"/>
      <c r="I2626" s="27"/>
      <c r="J2626" s="27"/>
      <c r="K2626" s="27"/>
      <c r="L2626" s="27"/>
      <c r="M2626" s="27"/>
    </row>
    <row r="2627" spans="1:13">
      <c r="A2627" s="27"/>
      <c r="B2627" s="27"/>
      <c r="C2627" s="27"/>
      <c r="D2627" s="27"/>
      <c r="E2627" s="27"/>
      <c r="F2627" s="27"/>
      <c r="G2627" s="27"/>
      <c r="H2627" s="27"/>
      <c r="I2627" s="27"/>
      <c r="J2627" s="27"/>
      <c r="K2627" s="27"/>
      <c r="L2627" s="27"/>
      <c r="M2627" s="27"/>
    </row>
    <row r="2628" spans="1:13">
      <c r="A2628" s="27"/>
      <c r="B2628" s="27"/>
      <c r="C2628" s="27"/>
      <c r="D2628" s="27"/>
      <c r="E2628" s="27"/>
      <c r="F2628" s="27"/>
      <c r="G2628" s="27"/>
      <c r="H2628" s="27"/>
      <c r="I2628" s="27"/>
      <c r="J2628" s="27"/>
      <c r="K2628" s="27"/>
      <c r="L2628" s="27"/>
      <c r="M2628" s="27"/>
    </row>
    <row r="2629" spans="1:13">
      <c r="A2629" s="27"/>
      <c r="B2629" s="27"/>
      <c r="C2629" s="27"/>
      <c r="D2629" s="27"/>
      <c r="E2629" s="27"/>
      <c r="F2629" s="27"/>
      <c r="G2629" s="27"/>
      <c r="H2629" s="27"/>
      <c r="I2629" s="27"/>
      <c r="J2629" s="27"/>
      <c r="K2629" s="27"/>
      <c r="L2629" s="27"/>
      <c r="M2629" s="27"/>
    </row>
    <row r="2630" spans="1:13">
      <c r="A2630" s="27"/>
      <c r="B2630" s="27"/>
      <c r="C2630" s="27"/>
      <c r="D2630" s="27"/>
      <c r="E2630" s="27"/>
      <c r="F2630" s="27"/>
      <c r="G2630" s="27"/>
      <c r="H2630" s="27"/>
      <c r="I2630" s="27"/>
      <c r="J2630" s="27"/>
      <c r="K2630" s="27"/>
      <c r="L2630" s="27"/>
      <c r="M2630" s="27"/>
    </row>
    <row r="2631" spans="1:13">
      <c r="A2631" s="27"/>
      <c r="B2631" s="27"/>
      <c r="C2631" s="27"/>
      <c r="D2631" s="27"/>
      <c r="E2631" s="27"/>
      <c r="F2631" s="27"/>
      <c r="G2631" s="27"/>
      <c r="H2631" s="27"/>
      <c r="I2631" s="27"/>
      <c r="J2631" s="27"/>
      <c r="K2631" s="27"/>
      <c r="L2631" s="27"/>
      <c r="M2631" s="27"/>
    </row>
    <row r="2632" spans="1:13">
      <c r="A2632" s="27"/>
      <c r="B2632" s="27"/>
      <c r="C2632" s="27"/>
      <c r="D2632" s="27"/>
      <c r="E2632" s="27"/>
      <c r="F2632" s="27"/>
      <c r="G2632" s="27"/>
      <c r="H2632" s="27"/>
      <c r="I2632" s="27"/>
      <c r="J2632" s="27"/>
      <c r="K2632" s="27"/>
      <c r="L2632" s="27"/>
      <c r="M2632" s="27"/>
    </row>
    <row r="2633" spans="1:13">
      <c r="A2633" s="27"/>
      <c r="B2633" s="27"/>
      <c r="C2633" s="27"/>
      <c r="D2633" s="27"/>
      <c r="E2633" s="27"/>
      <c r="F2633" s="27"/>
      <c r="G2633" s="27"/>
      <c r="H2633" s="27"/>
      <c r="I2633" s="27"/>
      <c r="J2633" s="27"/>
      <c r="K2633" s="27"/>
      <c r="L2633" s="27"/>
      <c r="M2633" s="27"/>
    </row>
    <row r="2634" spans="1:13">
      <c r="A2634" s="27"/>
      <c r="B2634" s="27"/>
      <c r="C2634" s="27"/>
      <c r="D2634" s="27"/>
      <c r="E2634" s="27"/>
      <c r="F2634" s="27"/>
      <c r="G2634" s="27"/>
      <c r="H2634" s="27"/>
      <c r="I2634" s="27"/>
      <c r="J2634" s="27"/>
      <c r="K2634" s="27"/>
      <c r="L2634" s="27"/>
      <c r="M2634" s="27"/>
    </row>
    <row r="2635" spans="1:13">
      <c r="A2635" s="27"/>
      <c r="B2635" s="27"/>
      <c r="C2635" s="27"/>
      <c r="D2635" s="27"/>
      <c r="E2635" s="27"/>
      <c r="F2635" s="27"/>
      <c r="G2635" s="27"/>
      <c r="H2635" s="27"/>
      <c r="I2635" s="27"/>
      <c r="J2635" s="27"/>
      <c r="K2635" s="27"/>
      <c r="L2635" s="27"/>
      <c r="M2635" s="27"/>
    </row>
    <row r="2636" spans="1:13">
      <c r="A2636" s="27"/>
      <c r="B2636" s="27"/>
      <c r="C2636" s="27"/>
      <c r="D2636" s="27"/>
      <c r="E2636" s="27"/>
      <c r="F2636" s="27"/>
      <c r="G2636" s="27"/>
      <c r="H2636" s="27"/>
      <c r="I2636" s="27"/>
      <c r="J2636" s="27"/>
      <c r="K2636" s="27"/>
      <c r="L2636" s="27"/>
      <c r="M2636" s="27"/>
    </row>
    <row r="2637" spans="1:13">
      <c r="A2637" s="27"/>
      <c r="B2637" s="27"/>
      <c r="C2637" s="27"/>
      <c r="D2637" s="27"/>
      <c r="E2637" s="27"/>
      <c r="F2637" s="27"/>
      <c r="G2637" s="27"/>
      <c r="H2637" s="27"/>
      <c r="I2637" s="27"/>
      <c r="J2637" s="27"/>
      <c r="K2637" s="27"/>
      <c r="L2637" s="27"/>
      <c r="M2637" s="27"/>
    </row>
    <row r="2638" spans="1:13">
      <c r="A2638" s="27"/>
      <c r="B2638" s="27"/>
      <c r="C2638" s="27"/>
      <c r="D2638" s="27"/>
      <c r="E2638" s="27"/>
      <c r="F2638" s="27"/>
      <c r="G2638" s="27"/>
      <c r="H2638" s="27"/>
      <c r="I2638" s="27"/>
      <c r="J2638" s="27"/>
      <c r="K2638" s="27"/>
      <c r="L2638" s="27"/>
      <c r="M2638" s="27"/>
    </row>
    <row r="2639" spans="1:13">
      <c r="A2639" s="27"/>
      <c r="B2639" s="27"/>
      <c r="C2639" s="27"/>
      <c r="D2639" s="27"/>
      <c r="E2639" s="27"/>
      <c r="F2639" s="27"/>
      <c r="G2639" s="27"/>
      <c r="H2639" s="27"/>
      <c r="I2639" s="27"/>
      <c r="J2639" s="27"/>
      <c r="K2639" s="27"/>
      <c r="L2639" s="27"/>
      <c r="M2639" s="27"/>
    </row>
    <row r="2640" spans="1:13">
      <c r="A2640" s="27"/>
      <c r="B2640" s="27"/>
      <c r="C2640" s="27"/>
      <c r="D2640" s="27"/>
      <c r="E2640" s="27"/>
      <c r="F2640" s="27"/>
      <c r="G2640" s="27"/>
      <c r="H2640" s="27"/>
      <c r="I2640" s="27"/>
      <c r="J2640" s="27"/>
      <c r="K2640" s="27"/>
      <c r="L2640" s="27"/>
      <c r="M2640" s="27"/>
    </row>
    <row r="2641" spans="1:13">
      <c r="A2641" s="27"/>
      <c r="B2641" s="27"/>
      <c r="C2641" s="27"/>
      <c r="D2641" s="27"/>
      <c r="E2641" s="27"/>
      <c r="F2641" s="27"/>
      <c r="G2641" s="27"/>
      <c r="H2641" s="27"/>
      <c r="I2641" s="27"/>
      <c r="J2641" s="27"/>
      <c r="K2641" s="27"/>
      <c r="L2641" s="27"/>
      <c r="M2641" s="27"/>
    </row>
    <row r="2642" spans="1:13">
      <c r="A2642" s="27"/>
      <c r="B2642" s="27"/>
      <c r="C2642" s="27"/>
      <c r="D2642" s="27"/>
      <c r="E2642" s="27"/>
      <c r="F2642" s="27"/>
      <c r="G2642" s="27"/>
      <c r="H2642" s="27"/>
      <c r="I2642" s="27"/>
      <c r="J2642" s="27"/>
      <c r="K2642" s="27"/>
      <c r="L2642" s="27"/>
      <c r="M2642" s="27"/>
    </row>
    <row r="2643" spans="1:13">
      <c r="A2643" s="27"/>
      <c r="B2643" s="27"/>
      <c r="C2643" s="27"/>
      <c r="D2643" s="27"/>
      <c r="E2643" s="27"/>
      <c r="F2643" s="27"/>
      <c r="G2643" s="27"/>
      <c r="H2643" s="27"/>
      <c r="I2643" s="27"/>
      <c r="J2643" s="27"/>
      <c r="K2643" s="27"/>
      <c r="L2643" s="27"/>
      <c r="M2643" s="27"/>
    </row>
    <row r="2644" spans="1:13">
      <c r="A2644" s="27"/>
      <c r="B2644" s="27"/>
      <c r="C2644" s="27"/>
      <c r="D2644" s="27"/>
      <c r="E2644" s="27"/>
      <c r="F2644" s="27"/>
      <c r="G2644" s="27"/>
      <c r="H2644" s="27"/>
      <c r="I2644" s="27"/>
      <c r="J2644" s="27"/>
      <c r="K2644" s="27"/>
      <c r="L2644" s="27"/>
      <c r="M2644" s="27"/>
    </row>
    <row r="2645" spans="1:13">
      <c r="A2645" s="27"/>
      <c r="B2645" s="27"/>
      <c r="C2645" s="27"/>
      <c r="D2645" s="27"/>
      <c r="E2645" s="27"/>
      <c r="F2645" s="27"/>
      <c r="G2645" s="27"/>
      <c r="H2645" s="27"/>
      <c r="I2645" s="27"/>
      <c r="J2645" s="27"/>
      <c r="K2645" s="27"/>
      <c r="L2645" s="27"/>
      <c r="M2645" s="27"/>
    </row>
    <row r="2646" spans="1:13">
      <c r="A2646" s="27"/>
      <c r="B2646" s="27"/>
      <c r="C2646" s="27"/>
      <c r="D2646" s="27"/>
      <c r="E2646" s="27"/>
      <c r="F2646" s="27"/>
      <c r="G2646" s="27"/>
      <c r="H2646" s="27"/>
      <c r="I2646" s="27"/>
      <c r="J2646" s="27"/>
      <c r="K2646" s="27"/>
      <c r="L2646" s="27"/>
      <c r="M2646" s="27"/>
    </row>
    <row r="2647" spans="1:13">
      <c r="A2647" s="27"/>
      <c r="B2647" s="27"/>
      <c r="C2647" s="27"/>
      <c r="D2647" s="27"/>
      <c r="E2647" s="27"/>
      <c r="F2647" s="27"/>
      <c r="G2647" s="27"/>
      <c r="H2647" s="27"/>
      <c r="I2647" s="27"/>
      <c r="J2647" s="27"/>
      <c r="K2647" s="27"/>
      <c r="L2647" s="27"/>
      <c r="M2647" s="27"/>
    </row>
    <row r="2648" spans="1:13">
      <c r="A2648" s="27"/>
      <c r="B2648" s="27"/>
      <c r="C2648" s="27"/>
      <c r="D2648" s="27"/>
      <c r="E2648" s="27"/>
      <c r="F2648" s="27"/>
      <c r="G2648" s="27"/>
      <c r="H2648" s="27"/>
      <c r="I2648" s="27"/>
      <c r="J2648" s="27"/>
      <c r="K2648" s="27"/>
      <c r="L2648" s="27"/>
      <c r="M2648" s="27"/>
    </row>
    <row r="2649" spans="1:13">
      <c r="A2649" s="27"/>
      <c r="B2649" s="27"/>
      <c r="C2649" s="27"/>
      <c r="D2649" s="27"/>
      <c r="E2649" s="27"/>
      <c r="F2649" s="27"/>
      <c r="G2649" s="27"/>
      <c r="H2649" s="27"/>
      <c r="I2649" s="27"/>
      <c r="J2649" s="27"/>
      <c r="K2649" s="27"/>
      <c r="L2649" s="27"/>
      <c r="M2649" s="27"/>
    </row>
    <row r="2650" spans="1:13">
      <c r="A2650" s="27"/>
      <c r="B2650" s="27"/>
      <c r="C2650" s="27"/>
      <c r="D2650" s="27"/>
      <c r="E2650" s="27"/>
      <c r="F2650" s="27"/>
      <c r="G2650" s="27"/>
      <c r="H2650" s="27"/>
      <c r="I2650" s="27"/>
      <c r="J2650" s="27"/>
      <c r="K2650" s="27"/>
      <c r="L2650" s="27"/>
      <c r="M2650" s="27"/>
    </row>
    <row r="2651" spans="1:13">
      <c r="A2651" s="27"/>
      <c r="B2651" s="27"/>
      <c r="C2651" s="27"/>
      <c r="D2651" s="27"/>
      <c r="E2651" s="27"/>
      <c r="F2651" s="27"/>
      <c r="G2651" s="27"/>
      <c r="H2651" s="27"/>
      <c r="I2651" s="27"/>
      <c r="J2651" s="27"/>
      <c r="K2651" s="27"/>
      <c r="L2651" s="27"/>
      <c r="M2651" s="27"/>
    </row>
    <row r="2652" spans="1:13">
      <c r="A2652" s="27"/>
      <c r="B2652" s="27"/>
      <c r="C2652" s="27"/>
      <c r="D2652" s="27"/>
      <c r="E2652" s="27"/>
      <c r="F2652" s="27"/>
      <c r="G2652" s="27"/>
      <c r="H2652" s="27"/>
      <c r="I2652" s="27"/>
      <c r="J2652" s="27"/>
      <c r="K2652" s="27"/>
      <c r="L2652" s="27"/>
      <c r="M2652" s="27"/>
    </row>
    <row r="2653" spans="1:13">
      <c r="A2653" s="27"/>
      <c r="B2653" s="27"/>
      <c r="C2653" s="27"/>
      <c r="D2653" s="27"/>
      <c r="E2653" s="27"/>
      <c r="F2653" s="27"/>
      <c r="G2653" s="27"/>
      <c r="H2653" s="27"/>
      <c r="I2653" s="27"/>
      <c r="J2653" s="27"/>
      <c r="K2653" s="27"/>
      <c r="L2653" s="27"/>
      <c r="M2653" s="27"/>
    </row>
    <row r="2654" spans="1:13">
      <c r="A2654" s="27"/>
      <c r="B2654" s="27"/>
      <c r="C2654" s="27"/>
      <c r="D2654" s="27"/>
      <c r="E2654" s="27"/>
      <c r="F2654" s="27"/>
      <c r="G2654" s="27"/>
      <c r="H2654" s="27"/>
      <c r="I2654" s="27"/>
      <c r="J2654" s="27"/>
      <c r="K2654" s="27"/>
      <c r="L2654" s="27"/>
      <c r="M2654" s="27"/>
    </row>
    <row r="2655" spans="1:13">
      <c r="A2655" s="27"/>
      <c r="B2655" s="27"/>
      <c r="C2655" s="27"/>
      <c r="D2655" s="27"/>
      <c r="E2655" s="27"/>
      <c r="F2655" s="27"/>
      <c r="G2655" s="27"/>
      <c r="H2655" s="27"/>
      <c r="I2655" s="27"/>
      <c r="J2655" s="27"/>
      <c r="K2655" s="27"/>
      <c r="L2655" s="27"/>
      <c r="M2655" s="27"/>
    </row>
    <row r="2656" spans="1:13">
      <c r="A2656" s="27"/>
      <c r="B2656" s="27"/>
      <c r="C2656" s="27"/>
      <c r="D2656" s="27"/>
      <c r="E2656" s="27"/>
      <c r="F2656" s="27"/>
      <c r="G2656" s="27"/>
      <c r="H2656" s="27"/>
      <c r="I2656" s="27"/>
      <c r="J2656" s="27"/>
      <c r="K2656" s="27"/>
      <c r="L2656" s="27"/>
      <c r="M2656" s="27"/>
    </row>
    <row r="2657" spans="1:13">
      <c r="A2657" s="27"/>
      <c r="B2657" s="27"/>
      <c r="C2657" s="27"/>
      <c r="D2657" s="27"/>
      <c r="E2657" s="27"/>
      <c r="F2657" s="27"/>
      <c r="G2657" s="27"/>
      <c r="H2657" s="27"/>
      <c r="I2657" s="27"/>
      <c r="J2657" s="27"/>
      <c r="K2657" s="27"/>
      <c r="L2657" s="27"/>
      <c r="M2657" s="27"/>
    </row>
    <row r="2658" spans="1:13">
      <c r="A2658" s="27"/>
      <c r="B2658" s="27"/>
      <c r="C2658" s="27"/>
      <c r="D2658" s="27"/>
      <c r="E2658" s="27"/>
      <c r="F2658" s="27"/>
      <c r="G2658" s="27"/>
      <c r="H2658" s="27"/>
      <c r="I2658" s="27"/>
      <c r="J2658" s="27"/>
      <c r="K2658" s="27"/>
      <c r="L2658" s="27"/>
      <c r="M2658" s="27"/>
    </row>
    <row r="2659" spans="1:13">
      <c r="A2659" s="27"/>
      <c r="B2659" s="27"/>
      <c r="C2659" s="27"/>
      <c r="D2659" s="27"/>
      <c r="E2659" s="27"/>
      <c r="F2659" s="27"/>
      <c r="G2659" s="27"/>
      <c r="H2659" s="27"/>
      <c r="I2659" s="27"/>
      <c r="J2659" s="27"/>
      <c r="K2659" s="27"/>
      <c r="L2659" s="27"/>
      <c r="M2659" s="27"/>
    </row>
    <row r="2660" spans="1:13">
      <c r="A2660" s="27"/>
      <c r="B2660" s="27"/>
      <c r="C2660" s="27"/>
      <c r="D2660" s="27"/>
      <c r="E2660" s="27"/>
      <c r="F2660" s="27"/>
      <c r="G2660" s="27"/>
      <c r="H2660" s="27"/>
      <c r="I2660" s="27"/>
      <c r="J2660" s="27"/>
      <c r="K2660" s="27"/>
      <c r="L2660" s="27"/>
      <c r="M2660" s="27"/>
    </row>
    <row r="2661" spans="1:13">
      <c r="A2661" s="27"/>
      <c r="B2661" s="27"/>
      <c r="C2661" s="27"/>
      <c r="D2661" s="27"/>
      <c r="E2661" s="27"/>
      <c r="F2661" s="27"/>
      <c r="G2661" s="27"/>
      <c r="H2661" s="27"/>
      <c r="I2661" s="27"/>
      <c r="J2661" s="27"/>
      <c r="K2661" s="27"/>
      <c r="L2661" s="27"/>
      <c r="M2661" s="27"/>
    </row>
    <row r="2662" spans="1:13">
      <c r="A2662" s="27"/>
      <c r="B2662" s="27"/>
      <c r="C2662" s="27"/>
      <c r="D2662" s="27"/>
      <c r="E2662" s="27"/>
      <c r="F2662" s="27"/>
      <c r="G2662" s="27"/>
      <c r="H2662" s="27"/>
      <c r="I2662" s="27"/>
      <c r="J2662" s="27"/>
      <c r="K2662" s="27"/>
      <c r="L2662" s="27"/>
      <c r="M2662" s="27"/>
    </row>
    <row r="2663" spans="1:13">
      <c r="A2663" s="27"/>
      <c r="B2663" s="27"/>
      <c r="C2663" s="27"/>
      <c r="D2663" s="27"/>
      <c r="E2663" s="27"/>
      <c r="F2663" s="27"/>
      <c r="G2663" s="27"/>
      <c r="H2663" s="27"/>
      <c r="I2663" s="27"/>
      <c r="J2663" s="27"/>
      <c r="K2663" s="27"/>
      <c r="L2663" s="27"/>
      <c r="M2663" s="27"/>
    </row>
    <row r="2664" spans="1:13">
      <c r="A2664" s="27"/>
      <c r="B2664" s="27"/>
      <c r="C2664" s="27"/>
      <c r="D2664" s="27"/>
      <c r="E2664" s="27"/>
      <c r="F2664" s="27"/>
      <c r="G2664" s="27"/>
      <c r="H2664" s="27"/>
      <c r="I2664" s="27"/>
      <c r="J2664" s="27"/>
      <c r="K2664" s="27"/>
      <c r="L2664" s="27"/>
      <c r="M2664" s="27"/>
    </row>
    <row r="2665" spans="1:13">
      <c r="A2665" s="27"/>
      <c r="B2665" s="27"/>
      <c r="C2665" s="27"/>
      <c r="D2665" s="27"/>
      <c r="E2665" s="27"/>
      <c r="F2665" s="27"/>
      <c r="G2665" s="27"/>
      <c r="H2665" s="27"/>
      <c r="I2665" s="27"/>
      <c r="J2665" s="27"/>
      <c r="K2665" s="27"/>
      <c r="L2665" s="27"/>
      <c r="M2665" s="27"/>
    </row>
    <row r="2666" spans="1:13">
      <c r="A2666" s="27"/>
      <c r="B2666" s="27"/>
      <c r="C2666" s="27"/>
      <c r="D2666" s="27"/>
      <c r="E2666" s="27"/>
      <c r="F2666" s="27"/>
      <c r="G2666" s="27"/>
      <c r="H2666" s="27"/>
      <c r="I2666" s="27"/>
      <c r="J2666" s="27"/>
      <c r="K2666" s="27"/>
      <c r="L2666" s="27"/>
      <c r="M2666" s="27"/>
    </row>
    <row r="2667" spans="1:13">
      <c r="A2667" s="27"/>
      <c r="B2667" s="27"/>
      <c r="C2667" s="27"/>
      <c r="D2667" s="27"/>
      <c r="E2667" s="27"/>
      <c r="F2667" s="27"/>
      <c r="G2667" s="27"/>
      <c r="H2667" s="27"/>
      <c r="I2667" s="27"/>
      <c r="J2667" s="27"/>
      <c r="K2667" s="27"/>
      <c r="L2667" s="27"/>
      <c r="M2667" s="27"/>
    </row>
    <row r="2668" spans="1:13">
      <c r="A2668" s="27"/>
      <c r="B2668" s="27"/>
      <c r="C2668" s="27"/>
      <c r="D2668" s="27"/>
      <c r="E2668" s="27"/>
      <c r="F2668" s="27"/>
      <c r="G2668" s="27"/>
      <c r="H2668" s="27"/>
      <c r="I2668" s="27"/>
      <c r="J2668" s="27"/>
      <c r="K2668" s="27"/>
      <c r="L2668" s="27"/>
      <c r="M2668" s="27"/>
    </row>
    <row r="2669" spans="1:13">
      <c r="A2669" s="27"/>
      <c r="B2669" s="27"/>
      <c r="C2669" s="27"/>
      <c r="D2669" s="27"/>
      <c r="E2669" s="27"/>
      <c r="F2669" s="27"/>
      <c r="G2669" s="27"/>
      <c r="H2669" s="27"/>
      <c r="I2669" s="27"/>
      <c r="J2669" s="27"/>
      <c r="K2669" s="27"/>
      <c r="L2669" s="27"/>
      <c r="M2669" s="27"/>
    </row>
    <row r="2670" spans="1:13">
      <c r="A2670" s="27"/>
      <c r="B2670" s="27"/>
      <c r="C2670" s="27"/>
      <c r="D2670" s="27"/>
      <c r="E2670" s="27"/>
      <c r="F2670" s="27"/>
      <c r="G2670" s="27"/>
      <c r="H2670" s="27"/>
      <c r="I2670" s="27"/>
      <c r="J2670" s="27"/>
      <c r="K2670" s="27"/>
      <c r="L2670" s="27"/>
      <c r="M2670" s="27"/>
    </row>
    <row r="2671" spans="1:13">
      <c r="A2671" s="27"/>
      <c r="B2671" s="27"/>
      <c r="C2671" s="27"/>
      <c r="D2671" s="27"/>
      <c r="E2671" s="27"/>
      <c r="F2671" s="27"/>
      <c r="G2671" s="27"/>
      <c r="H2671" s="27"/>
      <c r="I2671" s="27"/>
      <c r="J2671" s="27"/>
      <c r="K2671" s="27"/>
      <c r="L2671" s="27"/>
      <c r="M2671" s="27"/>
    </row>
    <row r="2672" spans="1:13">
      <c r="A2672" s="27"/>
      <c r="B2672" s="27"/>
      <c r="C2672" s="27"/>
      <c r="D2672" s="27"/>
      <c r="E2672" s="27"/>
      <c r="F2672" s="27"/>
      <c r="G2672" s="27"/>
      <c r="H2672" s="27"/>
      <c r="I2672" s="27"/>
      <c r="J2672" s="27"/>
      <c r="K2672" s="27"/>
      <c r="L2672" s="27"/>
      <c r="M2672" s="27"/>
    </row>
    <row r="2673" spans="1:13">
      <c r="A2673" s="27"/>
      <c r="B2673" s="27"/>
      <c r="C2673" s="27"/>
      <c r="D2673" s="27"/>
      <c r="E2673" s="27"/>
      <c r="F2673" s="27"/>
      <c r="G2673" s="27"/>
      <c r="H2673" s="27"/>
      <c r="I2673" s="27"/>
      <c r="J2673" s="27"/>
      <c r="K2673" s="27"/>
      <c r="L2673" s="27"/>
      <c r="M2673" s="27"/>
    </row>
    <row r="2674" spans="1:13">
      <c r="A2674" s="27"/>
      <c r="B2674" s="27"/>
      <c r="C2674" s="27"/>
      <c r="D2674" s="27"/>
      <c r="E2674" s="27"/>
      <c r="F2674" s="27"/>
      <c r="G2674" s="27"/>
      <c r="H2674" s="27"/>
      <c r="I2674" s="27"/>
      <c r="J2674" s="27"/>
      <c r="K2674" s="27"/>
      <c r="L2674" s="27"/>
      <c r="M2674" s="27"/>
    </row>
    <row r="2675" spans="1:13">
      <c r="A2675" s="27"/>
      <c r="B2675" s="27"/>
      <c r="C2675" s="27"/>
      <c r="D2675" s="27"/>
      <c r="E2675" s="27"/>
      <c r="F2675" s="27"/>
      <c r="G2675" s="27"/>
      <c r="H2675" s="27"/>
      <c r="I2675" s="27"/>
      <c r="J2675" s="27"/>
      <c r="K2675" s="27"/>
      <c r="L2675" s="27"/>
      <c r="M2675" s="27"/>
    </row>
    <row r="2676" spans="1:13">
      <c r="A2676" s="27"/>
      <c r="B2676" s="27"/>
      <c r="C2676" s="27"/>
      <c r="D2676" s="27"/>
      <c r="E2676" s="27"/>
      <c r="F2676" s="27"/>
      <c r="G2676" s="27"/>
      <c r="H2676" s="27"/>
      <c r="I2676" s="27"/>
      <c r="J2676" s="27"/>
      <c r="K2676" s="27"/>
      <c r="L2676" s="27"/>
      <c r="M2676" s="27"/>
    </row>
    <row r="2677" spans="1:13">
      <c r="A2677" s="27"/>
      <c r="B2677" s="27"/>
      <c r="C2677" s="27"/>
      <c r="D2677" s="27"/>
      <c r="E2677" s="27"/>
      <c r="F2677" s="27"/>
      <c r="G2677" s="27"/>
      <c r="H2677" s="27"/>
      <c r="I2677" s="27"/>
      <c r="J2677" s="27"/>
      <c r="K2677" s="27"/>
      <c r="L2677" s="27"/>
      <c r="M2677" s="27"/>
    </row>
    <row r="2678" spans="1:13">
      <c r="A2678" s="27"/>
      <c r="B2678" s="27"/>
      <c r="C2678" s="27"/>
      <c r="D2678" s="27"/>
      <c r="E2678" s="27"/>
      <c r="F2678" s="27"/>
      <c r="G2678" s="27"/>
      <c r="H2678" s="27"/>
      <c r="I2678" s="27"/>
      <c r="J2678" s="27"/>
      <c r="K2678" s="27"/>
      <c r="L2678" s="27"/>
      <c r="M2678" s="27"/>
    </row>
    <row r="2679" spans="1:13">
      <c r="A2679" s="27"/>
      <c r="B2679" s="27"/>
      <c r="C2679" s="27"/>
      <c r="D2679" s="27"/>
      <c r="E2679" s="27"/>
      <c r="F2679" s="27"/>
      <c r="G2679" s="27"/>
      <c r="H2679" s="27"/>
      <c r="I2679" s="27"/>
      <c r="J2679" s="27"/>
      <c r="K2679" s="27"/>
      <c r="L2679" s="27"/>
      <c r="M2679" s="27"/>
    </row>
    <row r="2680" spans="1:13">
      <c r="A2680" s="27"/>
      <c r="B2680" s="27"/>
      <c r="C2680" s="27"/>
      <c r="D2680" s="27"/>
      <c r="E2680" s="27"/>
      <c r="F2680" s="27"/>
      <c r="G2680" s="27"/>
      <c r="H2680" s="27"/>
      <c r="I2680" s="27"/>
      <c r="J2680" s="27"/>
      <c r="K2680" s="27"/>
      <c r="L2680" s="27"/>
      <c r="M2680" s="27"/>
    </row>
    <row r="2681" spans="1:13">
      <c r="A2681" s="27"/>
      <c r="B2681" s="27"/>
      <c r="C2681" s="27"/>
      <c r="D2681" s="27"/>
      <c r="E2681" s="27"/>
      <c r="F2681" s="27"/>
      <c r="G2681" s="27"/>
      <c r="H2681" s="27"/>
      <c r="I2681" s="27"/>
      <c r="J2681" s="27"/>
      <c r="K2681" s="27"/>
      <c r="L2681" s="27"/>
      <c r="M2681" s="27"/>
    </row>
    <row r="2682" spans="1:13">
      <c r="A2682" s="27"/>
      <c r="B2682" s="27"/>
      <c r="C2682" s="27"/>
      <c r="D2682" s="27"/>
      <c r="E2682" s="27"/>
      <c r="F2682" s="27"/>
      <c r="G2682" s="27"/>
      <c r="H2682" s="27"/>
      <c r="I2682" s="27"/>
      <c r="J2682" s="27"/>
      <c r="K2682" s="27"/>
      <c r="L2682" s="27"/>
      <c r="M2682" s="27"/>
    </row>
    <row r="2683" spans="1:13">
      <c r="A2683" s="27"/>
      <c r="B2683" s="27"/>
      <c r="C2683" s="27"/>
      <c r="D2683" s="27"/>
      <c r="E2683" s="27"/>
      <c r="F2683" s="27"/>
      <c r="G2683" s="27"/>
      <c r="H2683" s="27"/>
      <c r="I2683" s="27"/>
      <c r="J2683" s="27"/>
      <c r="K2683" s="27"/>
      <c r="L2683" s="27"/>
      <c r="M2683" s="27"/>
    </row>
    <row r="2684" spans="1:13">
      <c r="A2684" s="27"/>
      <c r="B2684" s="27"/>
      <c r="C2684" s="27"/>
      <c r="D2684" s="27"/>
      <c r="E2684" s="27"/>
      <c r="F2684" s="27"/>
      <c r="G2684" s="27"/>
      <c r="H2684" s="27"/>
      <c r="I2684" s="27"/>
      <c r="J2684" s="27"/>
      <c r="K2684" s="27"/>
      <c r="L2684" s="27"/>
      <c r="M2684" s="27"/>
    </row>
    <row r="2685" spans="1:13">
      <c r="A2685" s="27"/>
      <c r="B2685" s="27"/>
      <c r="C2685" s="27"/>
      <c r="D2685" s="27"/>
      <c r="E2685" s="27"/>
      <c r="F2685" s="27"/>
      <c r="G2685" s="27"/>
      <c r="H2685" s="27"/>
      <c r="I2685" s="27"/>
      <c r="J2685" s="27"/>
      <c r="K2685" s="27"/>
      <c r="L2685" s="27"/>
      <c r="M2685" s="27"/>
    </row>
    <row r="2686" spans="1:13">
      <c r="A2686" s="27"/>
      <c r="B2686" s="27"/>
      <c r="C2686" s="27"/>
      <c r="D2686" s="27"/>
      <c r="E2686" s="27"/>
      <c r="F2686" s="27"/>
      <c r="G2686" s="27"/>
      <c r="H2686" s="27"/>
      <c r="I2686" s="27"/>
      <c r="J2686" s="27"/>
      <c r="K2686" s="27"/>
      <c r="L2686" s="27"/>
      <c r="M2686" s="27"/>
    </row>
    <row r="2687" spans="1:13">
      <c r="A2687" s="27"/>
      <c r="B2687" s="27"/>
      <c r="C2687" s="27"/>
      <c r="D2687" s="27"/>
      <c r="E2687" s="27"/>
      <c r="F2687" s="27"/>
      <c r="G2687" s="27"/>
      <c r="H2687" s="27"/>
      <c r="I2687" s="27"/>
      <c r="J2687" s="27"/>
      <c r="K2687" s="27"/>
      <c r="L2687" s="27"/>
      <c r="M2687" s="27"/>
    </row>
    <row r="2688" spans="1:13">
      <c r="A2688" s="27"/>
      <c r="B2688" s="27"/>
      <c r="C2688" s="27"/>
      <c r="D2688" s="27"/>
      <c r="E2688" s="27"/>
      <c r="F2688" s="27"/>
      <c r="G2688" s="27"/>
      <c r="H2688" s="27"/>
      <c r="I2688" s="27"/>
      <c r="J2688" s="27"/>
      <c r="K2688" s="27"/>
      <c r="L2688" s="27"/>
      <c r="M2688" s="27"/>
    </row>
    <row r="2689" spans="1:13">
      <c r="A2689" s="27"/>
      <c r="B2689" s="27"/>
      <c r="C2689" s="27"/>
      <c r="D2689" s="27"/>
      <c r="E2689" s="27"/>
      <c r="F2689" s="27"/>
      <c r="G2689" s="27"/>
      <c r="H2689" s="27"/>
      <c r="I2689" s="27"/>
      <c r="J2689" s="27"/>
      <c r="K2689" s="27"/>
      <c r="L2689" s="27"/>
      <c r="M2689" s="27"/>
    </row>
    <row r="2690" spans="1:13">
      <c r="A2690" s="27"/>
      <c r="B2690" s="27"/>
      <c r="C2690" s="27"/>
      <c r="D2690" s="27"/>
      <c r="E2690" s="27"/>
      <c r="F2690" s="27"/>
      <c r="G2690" s="27"/>
      <c r="H2690" s="27"/>
      <c r="I2690" s="27"/>
      <c r="J2690" s="27"/>
      <c r="K2690" s="27"/>
      <c r="L2690" s="27"/>
      <c r="M2690" s="27"/>
    </row>
    <row r="2691" spans="1:13">
      <c r="A2691" s="27"/>
      <c r="B2691" s="27"/>
      <c r="C2691" s="27"/>
      <c r="D2691" s="27"/>
      <c r="E2691" s="27"/>
      <c r="F2691" s="27"/>
      <c r="G2691" s="27"/>
      <c r="H2691" s="27"/>
      <c r="I2691" s="27"/>
      <c r="J2691" s="27"/>
      <c r="K2691" s="27"/>
      <c r="L2691" s="27"/>
      <c r="M2691" s="27"/>
    </row>
    <row r="2692" spans="1:13">
      <c r="A2692" s="27"/>
      <c r="B2692" s="27"/>
      <c r="C2692" s="27"/>
      <c r="D2692" s="27"/>
      <c r="E2692" s="27"/>
      <c r="F2692" s="27"/>
      <c r="G2692" s="27"/>
      <c r="H2692" s="27"/>
      <c r="I2692" s="27"/>
      <c r="J2692" s="27"/>
      <c r="K2692" s="27"/>
      <c r="L2692" s="27"/>
      <c r="M2692" s="27"/>
    </row>
    <row r="2693" spans="1:13">
      <c r="A2693" s="27"/>
      <c r="B2693" s="27"/>
      <c r="C2693" s="27"/>
      <c r="D2693" s="27"/>
      <c r="E2693" s="27"/>
      <c r="F2693" s="27"/>
      <c r="G2693" s="27"/>
      <c r="H2693" s="27"/>
      <c r="I2693" s="27"/>
      <c r="J2693" s="27"/>
      <c r="K2693" s="27"/>
      <c r="L2693" s="27"/>
      <c r="M2693" s="27"/>
    </row>
    <row r="2694" spans="1:13">
      <c r="A2694" s="27"/>
      <c r="B2694" s="27"/>
      <c r="C2694" s="27"/>
      <c r="D2694" s="27"/>
      <c r="E2694" s="27"/>
      <c r="F2694" s="27"/>
      <c r="G2694" s="27"/>
      <c r="H2694" s="27"/>
      <c r="I2694" s="27"/>
      <c r="J2694" s="27"/>
      <c r="K2694" s="27"/>
      <c r="L2694" s="27"/>
      <c r="M2694" s="27"/>
    </row>
    <row r="2695" spans="1:13">
      <c r="A2695" s="27"/>
      <c r="B2695" s="27"/>
      <c r="C2695" s="27"/>
      <c r="D2695" s="27"/>
      <c r="E2695" s="27"/>
      <c r="F2695" s="27"/>
      <c r="G2695" s="27"/>
      <c r="H2695" s="27"/>
      <c r="I2695" s="27"/>
      <c r="J2695" s="27"/>
      <c r="K2695" s="27"/>
      <c r="L2695" s="27"/>
      <c r="M2695" s="27"/>
    </row>
    <row r="2696" spans="1:13">
      <c r="A2696" s="27"/>
      <c r="B2696" s="27"/>
      <c r="C2696" s="27"/>
      <c r="D2696" s="27"/>
      <c r="E2696" s="27"/>
      <c r="F2696" s="27"/>
      <c r="G2696" s="27"/>
      <c r="H2696" s="27"/>
      <c r="I2696" s="27"/>
      <c r="J2696" s="27"/>
      <c r="K2696" s="27"/>
      <c r="L2696" s="27"/>
      <c r="M2696" s="27"/>
    </row>
    <row r="2697" spans="1:13">
      <c r="A2697" s="27"/>
      <c r="B2697" s="27"/>
      <c r="C2697" s="27"/>
      <c r="D2697" s="27"/>
      <c r="E2697" s="27"/>
      <c r="F2697" s="27"/>
      <c r="G2697" s="27"/>
      <c r="H2697" s="27"/>
      <c r="I2697" s="27"/>
      <c r="J2697" s="27"/>
      <c r="K2697" s="27"/>
      <c r="L2697" s="27"/>
      <c r="M2697" s="27"/>
    </row>
    <row r="2698" spans="1:13">
      <c r="A2698" s="27"/>
      <c r="B2698" s="27"/>
      <c r="C2698" s="27"/>
      <c r="D2698" s="27"/>
      <c r="E2698" s="27"/>
      <c r="F2698" s="27"/>
      <c r="G2698" s="27"/>
      <c r="H2698" s="27"/>
      <c r="I2698" s="27"/>
      <c r="J2698" s="27"/>
      <c r="K2698" s="27"/>
      <c r="L2698" s="27"/>
      <c r="M2698" s="27"/>
    </row>
    <row r="2699" spans="1:13">
      <c r="A2699" s="27"/>
      <c r="B2699" s="27"/>
      <c r="C2699" s="27"/>
      <c r="D2699" s="27"/>
      <c r="E2699" s="27"/>
      <c r="F2699" s="27"/>
      <c r="G2699" s="27"/>
      <c r="H2699" s="27"/>
      <c r="I2699" s="27"/>
      <c r="J2699" s="27"/>
      <c r="K2699" s="27"/>
      <c r="L2699" s="27"/>
      <c r="M2699" s="27"/>
    </row>
    <row r="2700" spans="1:13">
      <c r="A2700" s="27"/>
      <c r="B2700" s="27"/>
      <c r="C2700" s="27"/>
      <c r="D2700" s="27"/>
      <c r="E2700" s="27"/>
      <c r="F2700" s="27"/>
      <c r="G2700" s="27"/>
      <c r="H2700" s="27"/>
      <c r="I2700" s="27"/>
      <c r="J2700" s="27"/>
      <c r="K2700" s="27"/>
      <c r="L2700" s="27"/>
      <c r="M2700" s="27"/>
    </row>
    <row r="2701" spans="1:13">
      <c r="A2701" s="27"/>
      <c r="B2701" s="27"/>
      <c r="C2701" s="27"/>
      <c r="D2701" s="27"/>
      <c r="E2701" s="27"/>
      <c r="F2701" s="27"/>
      <c r="G2701" s="27"/>
      <c r="H2701" s="27"/>
      <c r="I2701" s="27"/>
      <c r="J2701" s="27"/>
      <c r="K2701" s="27"/>
      <c r="L2701" s="27"/>
      <c r="M2701" s="27"/>
    </row>
    <row r="2702" spans="1:13">
      <c r="A2702" s="27"/>
      <c r="B2702" s="27"/>
      <c r="C2702" s="27"/>
      <c r="D2702" s="27"/>
      <c r="E2702" s="27"/>
      <c r="F2702" s="27"/>
      <c r="G2702" s="27"/>
      <c r="H2702" s="27"/>
      <c r="I2702" s="27"/>
      <c r="J2702" s="27"/>
      <c r="K2702" s="27"/>
      <c r="L2702" s="27"/>
      <c r="M2702" s="27"/>
    </row>
    <row r="2703" spans="1:13">
      <c r="A2703" s="27"/>
      <c r="B2703" s="27"/>
      <c r="C2703" s="27"/>
      <c r="D2703" s="27"/>
      <c r="E2703" s="27"/>
      <c r="F2703" s="27"/>
      <c r="G2703" s="27"/>
      <c r="H2703" s="27"/>
      <c r="I2703" s="27"/>
      <c r="J2703" s="27"/>
      <c r="K2703" s="27"/>
      <c r="L2703" s="27"/>
      <c r="M2703" s="27"/>
    </row>
    <row r="2704" spans="1:13">
      <c r="A2704" s="27"/>
      <c r="B2704" s="27"/>
      <c r="C2704" s="27"/>
      <c r="D2704" s="27"/>
      <c r="E2704" s="27"/>
      <c r="F2704" s="27"/>
      <c r="G2704" s="27"/>
      <c r="H2704" s="27"/>
      <c r="I2704" s="27"/>
      <c r="J2704" s="27"/>
      <c r="K2704" s="27"/>
      <c r="L2704" s="27"/>
      <c r="M2704" s="27"/>
    </row>
    <row r="2705" spans="1:13">
      <c r="A2705" s="27"/>
      <c r="B2705" s="27"/>
      <c r="C2705" s="27"/>
      <c r="D2705" s="27"/>
      <c r="E2705" s="27"/>
      <c r="F2705" s="27"/>
      <c r="G2705" s="27"/>
      <c r="H2705" s="27"/>
      <c r="I2705" s="27"/>
      <c r="J2705" s="27"/>
      <c r="K2705" s="27"/>
      <c r="L2705" s="27"/>
      <c r="M2705" s="27"/>
    </row>
    <row r="2706" spans="1:13">
      <c r="A2706" s="27"/>
      <c r="B2706" s="27"/>
      <c r="C2706" s="27"/>
      <c r="D2706" s="27"/>
      <c r="E2706" s="27"/>
      <c r="F2706" s="27"/>
      <c r="G2706" s="27"/>
      <c r="H2706" s="27"/>
      <c r="I2706" s="27"/>
      <c r="J2706" s="27"/>
      <c r="K2706" s="27"/>
      <c r="L2706" s="27"/>
      <c r="M2706" s="27"/>
    </row>
    <row r="2707" spans="1:13">
      <c r="A2707" s="27"/>
      <c r="B2707" s="27"/>
      <c r="C2707" s="27"/>
      <c r="D2707" s="27"/>
      <c r="E2707" s="27"/>
      <c r="F2707" s="27"/>
      <c r="G2707" s="27"/>
      <c r="H2707" s="27"/>
      <c r="I2707" s="27"/>
      <c r="J2707" s="27"/>
      <c r="K2707" s="27"/>
      <c r="L2707" s="27"/>
      <c r="M2707" s="27"/>
    </row>
    <row r="2708" spans="1:13">
      <c r="A2708" s="27"/>
      <c r="B2708" s="27"/>
      <c r="C2708" s="27"/>
      <c r="D2708" s="27"/>
      <c r="E2708" s="27"/>
      <c r="F2708" s="27"/>
      <c r="G2708" s="27"/>
      <c r="H2708" s="27"/>
      <c r="I2708" s="27"/>
      <c r="J2708" s="27"/>
      <c r="K2708" s="27"/>
      <c r="L2708" s="27"/>
      <c r="M2708" s="27"/>
    </row>
    <row r="2709" spans="1:13">
      <c r="A2709" s="27"/>
      <c r="B2709" s="27"/>
      <c r="C2709" s="27"/>
      <c r="D2709" s="27"/>
      <c r="E2709" s="27"/>
      <c r="F2709" s="27"/>
      <c r="G2709" s="27"/>
      <c r="H2709" s="27"/>
      <c r="I2709" s="27"/>
      <c r="J2709" s="27"/>
      <c r="K2709" s="27"/>
      <c r="L2709" s="27"/>
      <c r="M2709" s="27"/>
    </row>
    <row r="2710" spans="1:13">
      <c r="A2710" s="27"/>
      <c r="B2710" s="27"/>
      <c r="C2710" s="27"/>
      <c r="D2710" s="27"/>
      <c r="E2710" s="27"/>
      <c r="F2710" s="27"/>
      <c r="G2710" s="27"/>
      <c r="H2710" s="27"/>
      <c r="I2710" s="27"/>
      <c r="J2710" s="27"/>
      <c r="K2710" s="27"/>
      <c r="L2710" s="27"/>
      <c r="M2710" s="27"/>
    </row>
    <row r="2711" spans="1:13">
      <c r="A2711" s="27"/>
      <c r="B2711" s="27"/>
      <c r="C2711" s="27"/>
      <c r="D2711" s="27"/>
      <c r="E2711" s="27"/>
      <c r="F2711" s="27"/>
      <c r="G2711" s="27"/>
      <c r="H2711" s="27"/>
      <c r="I2711" s="27"/>
      <c r="J2711" s="27"/>
      <c r="K2711" s="27"/>
      <c r="L2711" s="27"/>
      <c r="M2711" s="27"/>
    </row>
    <row r="2712" spans="1:13">
      <c r="A2712" s="27"/>
      <c r="B2712" s="27"/>
      <c r="C2712" s="27"/>
      <c r="D2712" s="27"/>
      <c r="E2712" s="27"/>
      <c r="F2712" s="27"/>
      <c r="G2712" s="27"/>
      <c r="H2712" s="27"/>
      <c r="I2712" s="27"/>
      <c r="J2712" s="27"/>
      <c r="K2712" s="27"/>
      <c r="L2712" s="27"/>
      <c r="M2712" s="27"/>
    </row>
    <row r="2713" spans="1:13">
      <c r="A2713" s="27"/>
      <c r="B2713" s="27"/>
      <c r="C2713" s="27"/>
      <c r="D2713" s="27"/>
      <c r="E2713" s="27"/>
      <c r="F2713" s="27"/>
      <c r="G2713" s="27"/>
      <c r="H2713" s="27"/>
      <c r="I2713" s="27"/>
      <c r="J2713" s="27"/>
      <c r="K2713" s="27"/>
      <c r="L2713" s="27"/>
      <c r="M2713" s="27"/>
    </row>
    <row r="2714" spans="1:13">
      <c r="A2714" s="27"/>
      <c r="B2714" s="27"/>
      <c r="C2714" s="27"/>
      <c r="D2714" s="27"/>
      <c r="E2714" s="27"/>
      <c r="F2714" s="27"/>
      <c r="G2714" s="27"/>
      <c r="H2714" s="27"/>
      <c r="I2714" s="27"/>
      <c r="J2714" s="27"/>
      <c r="K2714" s="27"/>
      <c r="L2714" s="27"/>
      <c r="M2714" s="27"/>
    </row>
    <row r="2715" spans="1:13">
      <c r="A2715" s="27"/>
      <c r="B2715" s="27"/>
      <c r="C2715" s="27"/>
      <c r="D2715" s="27"/>
      <c r="E2715" s="27"/>
      <c r="F2715" s="27"/>
      <c r="G2715" s="27"/>
      <c r="H2715" s="27"/>
      <c r="I2715" s="27"/>
      <c r="J2715" s="27"/>
      <c r="K2715" s="27"/>
      <c r="L2715" s="27"/>
      <c r="M2715" s="27"/>
    </row>
    <row r="2716" spans="1:13">
      <c r="A2716" s="27"/>
      <c r="B2716" s="27"/>
      <c r="C2716" s="27"/>
      <c r="D2716" s="27"/>
      <c r="E2716" s="27"/>
      <c r="F2716" s="27"/>
      <c r="G2716" s="27"/>
      <c r="H2716" s="27"/>
      <c r="I2716" s="27"/>
      <c r="J2716" s="27"/>
      <c r="K2716" s="27"/>
      <c r="L2716" s="27"/>
      <c r="M2716" s="27"/>
    </row>
    <row r="2717" spans="1:13">
      <c r="A2717" s="27"/>
      <c r="B2717" s="27"/>
      <c r="C2717" s="27"/>
      <c r="D2717" s="27"/>
      <c r="E2717" s="27"/>
      <c r="F2717" s="27"/>
      <c r="G2717" s="27"/>
      <c r="H2717" s="27"/>
      <c r="I2717" s="27"/>
      <c r="J2717" s="27"/>
      <c r="K2717" s="27"/>
      <c r="L2717" s="27"/>
      <c r="M2717" s="27"/>
    </row>
    <row r="2718" spans="1:13">
      <c r="A2718" s="27"/>
      <c r="B2718" s="27"/>
      <c r="C2718" s="27"/>
      <c r="D2718" s="27"/>
      <c r="E2718" s="27"/>
      <c r="F2718" s="27"/>
      <c r="G2718" s="27"/>
      <c r="H2718" s="27"/>
      <c r="I2718" s="27"/>
      <c r="J2718" s="27"/>
      <c r="K2718" s="27"/>
      <c r="L2718" s="27"/>
      <c r="M2718" s="27"/>
    </row>
    <row r="2719" spans="1:13">
      <c r="A2719" s="27"/>
      <c r="B2719" s="27"/>
      <c r="C2719" s="27"/>
      <c r="D2719" s="27"/>
      <c r="E2719" s="27"/>
      <c r="F2719" s="27"/>
      <c r="G2719" s="27"/>
      <c r="H2719" s="27"/>
      <c r="I2719" s="27"/>
      <c r="J2719" s="27"/>
      <c r="K2719" s="27"/>
      <c r="L2719" s="27"/>
      <c r="M2719" s="27"/>
    </row>
    <row r="2720" spans="1:13">
      <c r="A2720" s="27"/>
      <c r="B2720" s="27"/>
      <c r="C2720" s="27"/>
      <c r="D2720" s="27"/>
      <c r="E2720" s="27"/>
      <c r="F2720" s="27"/>
      <c r="G2720" s="27"/>
      <c r="H2720" s="27"/>
      <c r="I2720" s="27"/>
      <c r="J2720" s="27"/>
      <c r="K2720" s="27"/>
      <c r="L2720" s="27"/>
      <c r="M2720" s="27"/>
    </row>
    <row r="2721" spans="1:13">
      <c r="A2721" s="27"/>
      <c r="B2721" s="27"/>
      <c r="C2721" s="27"/>
      <c r="D2721" s="27"/>
      <c r="E2721" s="27"/>
      <c r="F2721" s="27"/>
      <c r="G2721" s="27"/>
      <c r="H2721" s="27"/>
      <c r="I2721" s="27"/>
      <c r="J2721" s="27"/>
      <c r="K2721" s="27"/>
      <c r="L2721" s="27"/>
      <c r="M2721" s="27"/>
    </row>
    <row r="2722" spans="1:13">
      <c r="A2722" s="27"/>
      <c r="B2722" s="27"/>
      <c r="C2722" s="27"/>
      <c r="D2722" s="27"/>
      <c r="E2722" s="27"/>
      <c r="F2722" s="27"/>
      <c r="G2722" s="27"/>
      <c r="H2722" s="27"/>
      <c r="I2722" s="27"/>
      <c r="J2722" s="27"/>
      <c r="K2722" s="27"/>
      <c r="L2722" s="27"/>
      <c r="M2722" s="27"/>
    </row>
    <row r="2723" spans="1:13">
      <c r="A2723" s="27"/>
      <c r="B2723" s="27"/>
      <c r="C2723" s="27"/>
      <c r="D2723" s="27"/>
      <c r="E2723" s="27"/>
      <c r="F2723" s="27"/>
      <c r="G2723" s="27"/>
      <c r="H2723" s="27"/>
      <c r="I2723" s="27"/>
      <c r="J2723" s="27"/>
      <c r="K2723" s="27"/>
      <c r="L2723" s="27"/>
      <c r="M2723" s="27"/>
    </row>
    <row r="2724" spans="1:13">
      <c r="A2724" s="27"/>
      <c r="B2724" s="27"/>
      <c r="C2724" s="27"/>
      <c r="D2724" s="27"/>
      <c r="E2724" s="27"/>
      <c r="F2724" s="27"/>
      <c r="G2724" s="27"/>
      <c r="H2724" s="27"/>
      <c r="I2724" s="27"/>
      <c r="J2724" s="27"/>
      <c r="K2724" s="27"/>
      <c r="L2724" s="27"/>
      <c r="M2724" s="27"/>
    </row>
    <row r="2725" spans="1:13">
      <c r="A2725" s="27"/>
      <c r="B2725" s="27"/>
      <c r="C2725" s="27"/>
      <c r="D2725" s="27"/>
      <c r="E2725" s="27"/>
      <c r="F2725" s="27"/>
      <c r="G2725" s="27"/>
      <c r="H2725" s="27"/>
      <c r="I2725" s="27"/>
      <c r="J2725" s="27"/>
      <c r="K2725" s="27"/>
      <c r="L2725" s="27"/>
      <c r="M2725" s="27"/>
    </row>
    <row r="2726" spans="1:13">
      <c r="A2726" s="27"/>
      <c r="B2726" s="27"/>
      <c r="C2726" s="27"/>
      <c r="D2726" s="27"/>
      <c r="E2726" s="27"/>
      <c r="F2726" s="27"/>
      <c r="G2726" s="27"/>
      <c r="H2726" s="27"/>
      <c r="I2726" s="27"/>
      <c r="J2726" s="27"/>
      <c r="K2726" s="27"/>
      <c r="L2726" s="27"/>
      <c r="M2726" s="27"/>
    </row>
    <row r="2727" spans="1:13">
      <c r="A2727" s="27"/>
      <c r="B2727" s="27"/>
      <c r="C2727" s="27"/>
      <c r="D2727" s="27"/>
      <c r="E2727" s="27"/>
      <c r="F2727" s="27"/>
      <c r="G2727" s="27"/>
      <c r="H2727" s="27"/>
      <c r="I2727" s="27"/>
      <c r="J2727" s="27"/>
      <c r="K2727" s="27"/>
      <c r="L2727" s="27"/>
      <c r="M2727" s="27"/>
    </row>
    <row r="2728" spans="1:13">
      <c r="A2728" s="27"/>
      <c r="B2728" s="27"/>
      <c r="C2728" s="27"/>
      <c r="D2728" s="27"/>
      <c r="E2728" s="27"/>
      <c r="F2728" s="27"/>
      <c r="G2728" s="27"/>
      <c r="H2728" s="27"/>
      <c r="I2728" s="27"/>
      <c r="J2728" s="27"/>
      <c r="K2728" s="27"/>
      <c r="L2728" s="27"/>
      <c r="M2728" s="27"/>
    </row>
    <row r="2729" spans="1:13">
      <c r="A2729" s="27"/>
      <c r="B2729" s="27"/>
      <c r="C2729" s="27"/>
      <c r="D2729" s="27"/>
      <c r="E2729" s="27"/>
      <c r="F2729" s="27"/>
      <c r="G2729" s="27"/>
      <c r="H2729" s="27"/>
      <c r="I2729" s="27"/>
      <c r="J2729" s="27"/>
      <c r="K2729" s="27"/>
      <c r="L2729" s="27"/>
      <c r="M2729" s="27"/>
    </row>
    <row r="2730" spans="1:13">
      <c r="A2730" s="27"/>
      <c r="B2730" s="27"/>
      <c r="C2730" s="27"/>
      <c r="D2730" s="27"/>
      <c r="E2730" s="27"/>
      <c r="F2730" s="27"/>
      <c r="G2730" s="27"/>
      <c r="H2730" s="27"/>
      <c r="I2730" s="27"/>
      <c r="J2730" s="27"/>
      <c r="K2730" s="27"/>
      <c r="L2730" s="27"/>
      <c r="M2730" s="27"/>
    </row>
    <row r="2731" spans="1:13">
      <c r="A2731" s="27"/>
      <c r="B2731" s="27"/>
      <c r="C2731" s="27"/>
      <c r="D2731" s="27"/>
      <c r="E2731" s="27"/>
      <c r="F2731" s="27"/>
      <c r="G2731" s="27"/>
      <c r="H2731" s="27"/>
      <c r="I2731" s="27"/>
      <c r="J2731" s="27"/>
      <c r="K2731" s="27"/>
      <c r="L2731" s="27"/>
      <c r="M2731" s="27"/>
    </row>
    <row r="2732" spans="1:13">
      <c r="A2732" s="27"/>
      <c r="B2732" s="27"/>
      <c r="C2732" s="27"/>
      <c r="D2732" s="27"/>
      <c r="E2732" s="27"/>
      <c r="F2732" s="27"/>
      <c r="G2732" s="27"/>
      <c r="H2732" s="27"/>
      <c r="I2732" s="27"/>
      <c r="J2732" s="27"/>
      <c r="K2732" s="27"/>
      <c r="L2732" s="27"/>
      <c r="M2732" s="27"/>
    </row>
    <row r="2733" spans="1:13">
      <c r="A2733" s="27"/>
      <c r="B2733" s="27"/>
      <c r="C2733" s="27"/>
      <c r="D2733" s="27"/>
      <c r="E2733" s="27"/>
      <c r="F2733" s="27"/>
      <c r="G2733" s="27"/>
      <c r="H2733" s="27"/>
      <c r="I2733" s="27"/>
      <c r="J2733" s="27"/>
      <c r="K2733" s="27"/>
      <c r="L2733" s="27"/>
      <c r="M2733" s="27"/>
    </row>
    <row r="2734" spans="1:13">
      <c r="A2734" s="27"/>
      <c r="B2734" s="27"/>
      <c r="C2734" s="27"/>
      <c r="D2734" s="27"/>
      <c r="E2734" s="27"/>
      <c r="F2734" s="27"/>
      <c r="G2734" s="27"/>
      <c r="H2734" s="27"/>
      <c r="I2734" s="27"/>
      <c r="J2734" s="27"/>
      <c r="K2734" s="27"/>
      <c r="L2734" s="27"/>
      <c r="M2734" s="27"/>
    </row>
    <row r="2735" spans="1:13">
      <c r="A2735" s="27"/>
      <c r="B2735" s="27"/>
      <c r="C2735" s="27"/>
      <c r="D2735" s="27"/>
      <c r="E2735" s="27"/>
      <c r="F2735" s="27"/>
      <c r="G2735" s="27"/>
      <c r="H2735" s="27"/>
      <c r="I2735" s="27"/>
      <c r="J2735" s="27"/>
      <c r="K2735" s="27"/>
      <c r="L2735" s="27"/>
      <c r="M2735" s="27"/>
    </row>
    <row r="2736" spans="1:13">
      <c r="A2736" s="27"/>
      <c r="B2736" s="27"/>
      <c r="C2736" s="27"/>
      <c r="D2736" s="27"/>
      <c r="E2736" s="27"/>
      <c r="F2736" s="27"/>
      <c r="G2736" s="27"/>
      <c r="H2736" s="27"/>
      <c r="I2736" s="27"/>
      <c r="J2736" s="27"/>
      <c r="K2736" s="27"/>
      <c r="L2736" s="27"/>
      <c r="M2736" s="27"/>
    </row>
    <row r="2737" spans="1:13">
      <c r="A2737" s="27"/>
      <c r="B2737" s="27"/>
      <c r="C2737" s="27"/>
      <c r="D2737" s="27"/>
      <c r="E2737" s="27"/>
      <c r="F2737" s="27"/>
      <c r="G2737" s="27"/>
      <c r="H2737" s="27"/>
      <c r="I2737" s="27"/>
      <c r="J2737" s="27"/>
      <c r="K2737" s="27"/>
      <c r="L2737" s="27"/>
      <c r="M2737" s="27"/>
    </row>
    <row r="2738" spans="1:13">
      <c r="A2738" s="27"/>
      <c r="B2738" s="27"/>
      <c r="C2738" s="27"/>
      <c r="D2738" s="27"/>
      <c r="E2738" s="27"/>
      <c r="F2738" s="27"/>
      <c r="G2738" s="27"/>
      <c r="H2738" s="27"/>
      <c r="I2738" s="27"/>
      <c r="J2738" s="27"/>
      <c r="K2738" s="27"/>
      <c r="L2738" s="27"/>
      <c r="M2738" s="27"/>
    </row>
    <row r="2739" spans="1:13">
      <c r="A2739" s="27"/>
      <c r="B2739" s="27"/>
      <c r="C2739" s="27"/>
      <c r="D2739" s="27"/>
      <c r="E2739" s="27"/>
      <c r="F2739" s="27"/>
      <c r="G2739" s="27"/>
      <c r="H2739" s="27"/>
      <c r="I2739" s="27"/>
      <c r="J2739" s="27"/>
      <c r="K2739" s="27"/>
      <c r="L2739" s="27"/>
      <c r="M2739" s="27"/>
    </row>
    <row r="2740" spans="1:13">
      <c r="A2740" s="27"/>
      <c r="B2740" s="27"/>
      <c r="C2740" s="27"/>
      <c r="D2740" s="27"/>
      <c r="E2740" s="27"/>
      <c r="F2740" s="27"/>
      <c r="G2740" s="27"/>
      <c r="H2740" s="27"/>
      <c r="I2740" s="27"/>
      <c r="J2740" s="27"/>
      <c r="K2740" s="27"/>
      <c r="L2740" s="27"/>
      <c r="M2740" s="27"/>
    </row>
    <row r="2741" spans="1:13">
      <c r="A2741" s="27"/>
      <c r="B2741" s="27"/>
      <c r="C2741" s="27"/>
      <c r="D2741" s="27"/>
      <c r="E2741" s="27"/>
      <c r="F2741" s="27"/>
      <c r="G2741" s="27"/>
      <c r="H2741" s="27"/>
      <c r="I2741" s="27"/>
      <c r="J2741" s="27"/>
      <c r="K2741" s="27"/>
      <c r="L2741" s="27"/>
      <c r="M2741" s="27"/>
    </row>
    <row r="2742" spans="1:13">
      <c r="A2742" s="27"/>
      <c r="B2742" s="27"/>
      <c r="C2742" s="27"/>
      <c r="D2742" s="27"/>
      <c r="E2742" s="27"/>
      <c r="F2742" s="27"/>
      <c r="G2742" s="27"/>
      <c r="H2742" s="27"/>
      <c r="I2742" s="27"/>
      <c r="J2742" s="27"/>
      <c r="K2742" s="27"/>
      <c r="L2742" s="27"/>
      <c r="M2742" s="27"/>
    </row>
    <row r="2743" spans="1:13">
      <c r="A2743" s="27"/>
      <c r="B2743" s="27"/>
      <c r="C2743" s="27"/>
      <c r="D2743" s="27"/>
      <c r="E2743" s="27"/>
      <c r="F2743" s="27"/>
      <c r="G2743" s="27"/>
      <c r="H2743" s="27"/>
      <c r="I2743" s="27"/>
      <c r="J2743" s="27"/>
      <c r="K2743" s="27"/>
      <c r="L2743" s="27"/>
      <c r="M2743" s="27"/>
    </row>
    <row r="2744" spans="1:13">
      <c r="A2744" s="27"/>
      <c r="B2744" s="27"/>
      <c r="C2744" s="27"/>
      <c r="D2744" s="27"/>
      <c r="E2744" s="27"/>
      <c r="F2744" s="27"/>
      <c r="G2744" s="27"/>
      <c r="H2744" s="27"/>
      <c r="I2744" s="27"/>
      <c r="J2744" s="27"/>
      <c r="K2744" s="27"/>
      <c r="L2744" s="27"/>
      <c r="M2744" s="27"/>
    </row>
    <row r="2745" spans="1:13">
      <c r="A2745" s="27"/>
      <c r="B2745" s="27"/>
      <c r="C2745" s="27"/>
      <c r="D2745" s="27"/>
      <c r="E2745" s="27"/>
      <c r="F2745" s="27"/>
      <c r="G2745" s="27"/>
      <c r="H2745" s="27"/>
      <c r="I2745" s="27"/>
      <c r="J2745" s="27"/>
      <c r="K2745" s="27"/>
      <c r="L2745" s="27"/>
      <c r="M2745" s="27"/>
    </row>
    <row r="2746" spans="1:13">
      <c r="A2746" s="27"/>
      <c r="B2746" s="27"/>
      <c r="C2746" s="27"/>
      <c r="D2746" s="27"/>
      <c r="E2746" s="27"/>
      <c r="F2746" s="27"/>
      <c r="G2746" s="27"/>
      <c r="H2746" s="27"/>
      <c r="I2746" s="27"/>
      <c r="J2746" s="27"/>
      <c r="K2746" s="27"/>
      <c r="L2746" s="27"/>
      <c r="M2746" s="27"/>
    </row>
    <row r="2747" spans="1:13">
      <c r="A2747" s="27"/>
      <c r="B2747" s="27"/>
      <c r="C2747" s="27"/>
      <c r="D2747" s="27"/>
      <c r="E2747" s="27"/>
      <c r="F2747" s="27"/>
      <c r="G2747" s="27"/>
      <c r="H2747" s="27"/>
      <c r="I2747" s="27"/>
      <c r="J2747" s="27"/>
      <c r="K2747" s="27"/>
      <c r="L2747" s="27"/>
      <c r="M2747" s="27"/>
    </row>
    <row r="2748" spans="1:13">
      <c r="A2748" s="27"/>
      <c r="B2748" s="27"/>
      <c r="C2748" s="27"/>
      <c r="D2748" s="27"/>
      <c r="E2748" s="27"/>
      <c r="F2748" s="27"/>
      <c r="G2748" s="27"/>
      <c r="H2748" s="27"/>
      <c r="I2748" s="27"/>
      <c r="J2748" s="27"/>
      <c r="K2748" s="27"/>
      <c r="L2748" s="27"/>
      <c r="M2748" s="27"/>
    </row>
    <row r="2749" spans="1:13">
      <c r="A2749" s="27"/>
      <c r="B2749" s="27"/>
      <c r="C2749" s="27"/>
      <c r="D2749" s="27"/>
      <c r="E2749" s="27"/>
      <c r="F2749" s="27"/>
      <c r="G2749" s="27"/>
      <c r="H2749" s="27"/>
      <c r="I2749" s="27"/>
      <c r="J2749" s="27"/>
      <c r="K2749" s="27"/>
      <c r="L2749" s="27"/>
      <c r="M2749" s="27"/>
    </row>
    <row r="2750" spans="1:13">
      <c r="A2750" s="27"/>
      <c r="B2750" s="27"/>
      <c r="C2750" s="27"/>
      <c r="D2750" s="27"/>
      <c r="E2750" s="27"/>
      <c r="F2750" s="27"/>
      <c r="G2750" s="27"/>
      <c r="H2750" s="27"/>
      <c r="I2750" s="27"/>
      <c r="J2750" s="27"/>
      <c r="K2750" s="27"/>
      <c r="L2750" s="27"/>
      <c r="M2750" s="27"/>
    </row>
    <row r="2751" spans="1:13">
      <c r="A2751" s="27"/>
      <c r="B2751" s="27"/>
      <c r="C2751" s="27"/>
      <c r="D2751" s="27"/>
      <c r="E2751" s="27"/>
      <c r="F2751" s="27"/>
      <c r="G2751" s="27"/>
      <c r="H2751" s="27"/>
      <c r="I2751" s="27"/>
      <c r="J2751" s="27"/>
      <c r="K2751" s="27"/>
      <c r="L2751" s="27"/>
      <c r="M2751" s="27"/>
    </row>
    <row r="2752" spans="1:13">
      <c r="A2752" s="27"/>
      <c r="B2752" s="27"/>
      <c r="C2752" s="27"/>
      <c r="D2752" s="27"/>
      <c r="E2752" s="27"/>
      <c r="F2752" s="27"/>
      <c r="G2752" s="27"/>
      <c r="H2752" s="27"/>
      <c r="I2752" s="27"/>
      <c r="J2752" s="27"/>
      <c r="K2752" s="27"/>
      <c r="L2752" s="27"/>
      <c r="M2752" s="27"/>
    </row>
    <row r="2753" spans="1:13">
      <c r="A2753" s="27"/>
      <c r="B2753" s="27"/>
      <c r="C2753" s="27"/>
      <c r="D2753" s="27"/>
      <c r="E2753" s="27"/>
      <c r="F2753" s="27"/>
      <c r="G2753" s="27"/>
      <c r="H2753" s="27"/>
      <c r="I2753" s="27"/>
      <c r="J2753" s="27"/>
      <c r="K2753" s="27"/>
      <c r="L2753" s="27"/>
      <c r="M2753" s="27"/>
    </row>
    <row r="2754" spans="1:13">
      <c r="A2754" s="27"/>
      <c r="B2754" s="27"/>
      <c r="C2754" s="27"/>
      <c r="D2754" s="27"/>
      <c r="E2754" s="27"/>
      <c r="F2754" s="27"/>
      <c r="G2754" s="27"/>
      <c r="H2754" s="27"/>
      <c r="I2754" s="27"/>
      <c r="J2754" s="27"/>
      <c r="K2754" s="27"/>
      <c r="L2754" s="27"/>
      <c r="M2754" s="27"/>
    </row>
    <row r="2755" spans="1:13">
      <c r="A2755" s="27"/>
      <c r="B2755" s="27"/>
      <c r="C2755" s="27"/>
      <c r="D2755" s="27"/>
      <c r="E2755" s="27"/>
      <c r="F2755" s="27"/>
      <c r="G2755" s="27"/>
      <c r="H2755" s="27"/>
      <c r="I2755" s="27"/>
      <c r="J2755" s="27"/>
      <c r="K2755" s="27"/>
      <c r="L2755" s="27"/>
      <c r="M2755" s="27"/>
    </row>
    <row r="2756" spans="1:13">
      <c r="A2756" s="27"/>
      <c r="B2756" s="27"/>
      <c r="C2756" s="27"/>
      <c r="D2756" s="27"/>
      <c r="E2756" s="27"/>
      <c r="F2756" s="27"/>
      <c r="G2756" s="27"/>
      <c r="H2756" s="27"/>
      <c r="I2756" s="27"/>
      <c r="J2756" s="27"/>
      <c r="K2756" s="27"/>
      <c r="L2756" s="27"/>
      <c r="M2756" s="27"/>
    </row>
    <row r="2757" spans="1:13">
      <c r="A2757" s="27"/>
      <c r="B2757" s="27"/>
      <c r="C2757" s="27"/>
      <c r="D2757" s="27"/>
      <c r="E2757" s="27"/>
      <c r="F2757" s="27"/>
      <c r="G2757" s="27"/>
      <c r="H2757" s="27"/>
      <c r="I2757" s="27"/>
      <c r="J2757" s="27"/>
      <c r="K2757" s="27"/>
      <c r="L2757" s="27"/>
      <c r="M2757" s="27"/>
    </row>
    <row r="2758" spans="1:13">
      <c r="A2758" s="27"/>
      <c r="B2758" s="27"/>
      <c r="C2758" s="27"/>
      <c r="D2758" s="27"/>
      <c r="E2758" s="27"/>
      <c r="F2758" s="27"/>
      <c r="G2758" s="27"/>
      <c r="H2758" s="27"/>
      <c r="I2758" s="27"/>
      <c r="J2758" s="27"/>
      <c r="K2758" s="27"/>
      <c r="L2758" s="27"/>
      <c r="M2758" s="27"/>
    </row>
    <row r="2759" spans="1:13">
      <c r="A2759" s="27"/>
      <c r="B2759" s="27"/>
      <c r="C2759" s="27"/>
      <c r="D2759" s="27"/>
      <c r="E2759" s="27"/>
      <c r="F2759" s="27"/>
      <c r="G2759" s="27"/>
      <c r="H2759" s="27"/>
      <c r="I2759" s="27"/>
      <c r="J2759" s="27"/>
      <c r="K2759" s="27"/>
      <c r="L2759" s="27"/>
      <c r="M2759" s="27"/>
    </row>
    <row r="2760" spans="1:13">
      <c r="A2760" s="27"/>
      <c r="B2760" s="27"/>
      <c r="C2760" s="27"/>
      <c r="D2760" s="27"/>
      <c r="E2760" s="27"/>
      <c r="F2760" s="27"/>
      <c r="G2760" s="27"/>
      <c r="H2760" s="27"/>
      <c r="I2760" s="27"/>
      <c r="J2760" s="27"/>
      <c r="K2760" s="27"/>
      <c r="L2760" s="27"/>
      <c r="M2760" s="27"/>
    </row>
    <row r="2761" spans="1:13">
      <c r="A2761" s="27"/>
      <c r="B2761" s="27"/>
      <c r="C2761" s="27"/>
      <c r="D2761" s="27"/>
      <c r="E2761" s="27"/>
      <c r="F2761" s="27"/>
      <c r="G2761" s="27"/>
      <c r="H2761" s="27"/>
      <c r="I2761" s="27"/>
      <c r="J2761" s="27"/>
      <c r="K2761" s="27"/>
      <c r="L2761" s="27"/>
      <c r="M2761" s="27"/>
    </row>
    <row r="2762" spans="1:13">
      <c r="A2762" s="27"/>
      <c r="B2762" s="27"/>
      <c r="C2762" s="27"/>
      <c r="D2762" s="27"/>
      <c r="E2762" s="27"/>
      <c r="F2762" s="27"/>
      <c r="G2762" s="27"/>
      <c r="H2762" s="27"/>
      <c r="I2762" s="27"/>
      <c r="J2762" s="27"/>
      <c r="K2762" s="27"/>
      <c r="L2762" s="27"/>
      <c r="M2762" s="27"/>
    </row>
    <row r="2763" spans="1:13">
      <c r="A2763" s="27"/>
      <c r="B2763" s="27"/>
      <c r="C2763" s="27"/>
      <c r="D2763" s="27"/>
      <c r="E2763" s="27"/>
      <c r="F2763" s="27"/>
      <c r="G2763" s="27"/>
      <c r="H2763" s="27"/>
      <c r="I2763" s="27"/>
      <c r="J2763" s="27"/>
      <c r="K2763" s="27"/>
      <c r="L2763" s="27"/>
      <c r="M2763" s="27"/>
    </row>
    <row r="2764" spans="1:13">
      <c r="A2764" s="27"/>
      <c r="B2764" s="27"/>
      <c r="C2764" s="27"/>
      <c r="D2764" s="27"/>
      <c r="E2764" s="27"/>
      <c r="F2764" s="27"/>
      <c r="G2764" s="27"/>
      <c r="H2764" s="27"/>
      <c r="I2764" s="27"/>
      <c r="J2764" s="27"/>
      <c r="K2764" s="27"/>
      <c r="L2764" s="27"/>
      <c r="M2764" s="27"/>
    </row>
    <row r="2765" spans="1:13">
      <c r="A2765" s="27"/>
      <c r="B2765" s="27"/>
      <c r="C2765" s="27"/>
      <c r="D2765" s="27"/>
      <c r="E2765" s="27"/>
      <c r="F2765" s="27"/>
      <c r="G2765" s="27"/>
      <c r="H2765" s="27"/>
      <c r="I2765" s="27"/>
      <c r="J2765" s="27"/>
      <c r="K2765" s="27"/>
      <c r="L2765" s="27"/>
      <c r="M2765" s="27"/>
    </row>
    <row r="2766" spans="1:13">
      <c r="A2766" s="27"/>
      <c r="B2766" s="27"/>
      <c r="C2766" s="27"/>
      <c r="D2766" s="27"/>
      <c r="E2766" s="27"/>
      <c r="F2766" s="27"/>
      <c r="G2766" s="27"/>
      <c r="H2766" s="27"/>
      <c r="I2766" s="27"/>
      <c r="J2766" s="27"/>
      <c r="K2766" s="27"/>
      <c r="L2766" s="27"/>
      <c r="M2766" s="27"/>
    </row>
    <row r="2767" spans="1:13">
      <c r="A2767" s="27"/>
      <c r="B2767" s="27"/>
      <c r="C2767" s="27"/>
      <c r="D2767" s="27"/>
      <c r="E2767" s="27"/>
      <c r="F2767" s="27"/>
      <c r="G2767" s="27"/>
      <c r="H2767" s="27"/>
      <c r="I2767" s="27"/>
      <c r="J2767" s="27"/>
      <c r="K2767" s="27"/>
      <c r="L2767" s="27"/>
      <c r="M2767" s="27"/>
    </row>
    <row r="2768" spans="1:13">
      <c r="A2768" s="27"/>
      <c r="B2768" s="27"/>
      <c r="C2768" s="27"/>
      <c r="D2768" s="27"/>
      <c r="E2768" s="27"/>
      <c r="F2768" s="27"/>
      <c r="G2768" s="27"/>
      <c r="H2768" s="27"/>
      <c r="I2768" s="27"/>
      <c r="J2768" s="27"/>
      <c r="K2768" s="27"/>
      <c r="L2768" s="27"/>
      <c r="M2768" s="27"/>
    </row>
    <row r="2769" spans="1:13">
      <c r="A2769" s="27"/>
      <c r="B2769" s="27"/>
      <c r="C2769" s="27"/>
      <c r="D2769" s="27"/>
      <c r="E2769" s="27"/>
      <c r="F2769" s="27"/>
      <c r="G2769" s="27"/>
      <c r="H2769" s="27"/>
      <c r="I2769" s="27"/>
      <c r="J2769" s="27"/>
      <c r="K2769" s="27"/>
      <c r="L2769" s="27"/>
      <c r="M2769" s="27"/>
    </row>
    <row r="2770" spans="1:13">
      <c r="A2770" s="27"/>
      <c r="B2770" s="27"/>
      <c r="C2770" s="27"/>
      <c r="D2770" s="27"/>
      <c r="E2770" s="27"/>
      <c r="F2770" s="27"/>
      <c r="G2770" s="27"/>
      <c r="H2770" s="27"/>
      <c r="I2770" s="27"/>
      <c r="J2770" s="27"/>
      <c r="K2770" s="27"/>
      <c r="L2770" s="27"/>
      <c r="M2770" s="27"/>
    </row>
    <row r="2771" spans="1:13">
      <c r="A2771" s="27"/>
      <c r="B2771" s="27"/>
      <c r="C2771" s="27"/>
      <c r="D2771" s="27"/>
      <c r="E2771" s="27"/>
      <c r="F2771" s="27"/>
      <c r="G2771" s="27"/>
      <c r="H2771" s="27"/>
      <c r="I2771" s="27"/>
      <c r="J2771" s="27"/>
      <c r="K2771" s="27"/>
      <c r="L2771" s="27"/>
      <c r="M2771" s="27"/>
    </row>
    <row r="2772" spans="1:13">
      <c r="A2772" s="27"/>
      <c r="B2772" s="27"/>
      <c r="C2772" s="27"/>
      <c r="D2772" s="27"/>
      <c r="E2772" s="27"/>
      <c r="F2772" s="27"/>
      <c r="G2772" s="27"/>
      <c r="H2772" s="27"/>
      <c r="I2772" s="27"/>
      <c r="J2772" s="27"/>
      <c r="K2772" s="27"/>
      <c r="L2772" s="27"/>
      <c r="M2772" s="27"/>
    </row>
    <row r="2773" spans="1:13">
      <c r="A2773" s="27"/>
      <c r="B2773" s="27"/>
      <c r="C2773" s="27"/>
      <c r="D2773" s="27"/>
      <c r="E2773" s="27"/>
      <c r="F2773" s="27"/>
      <c r="G2773" s="27"/>
      <c r="H2773" s="27"/>
      <c r="I2773" s="27"/>
      <c r="J2773" s="27"/>
      <c r="K2773" s="27"/>
      <c r="L2773" s="27"/>
      <c r="M2773" s="27"/>
    </row>
    <row r="2774" spans="1:13">
      <c r="A2774" s="27"/>
      <c r="B2774" s="27"/>
      <c r="C2774" s="27"/>
      <c r="D2774" s="27"/>
      <c r="E2774" s="27"/>
      <c r="F2774" s="27"/>
      <c r="G2774" s="27"/>
      <c r="H2774" s="27"/>
      <c r="I2774" s="27"/>
      <c r="J2774" s="27"/>
      <c r="K2774" s="27"/>
      <c r="L2774" s="27"/>
      <c r="M2774" s="27"/>
    </row>
    <row r="2775" spans="1:13">
      <c r="A2775" s="27"/>
      <c r="B2775" s="27"/>
      <c r="C2775" s="27"/>
      <c r="D2775" s="27"/>
      <c r="E2775" s="27"/>
      <c r="F2775" s="27"/>
      <c r="G2775" s="27"/>
      <c r="H2775" s="27"/>
      <c r="I2775" s="27"/>
      <c r="J2775" s="27"/>
      <c r="K2775" s="27"/>
      <c r="L2775" s="27"/>
      <c r="M2775" s="27"/>
    </row>
    <row r="2776" spans="1:13">
      <c r="A2776" s="27"/>
      <c r="B2776" s="27"/>
      <c r="C2776" s="27"/>
      <c r="D2776" s="27"/>
      <c r="E2776" s="27"/>
      <c r="F2776" s="27"/>
      <c r="G2776" s="27"/>
      <c r="H2776" s="27"/>
      <c r="I2776" s="27"/>
      <c r="J2776" s="27"/>
      <c r="K2776" s="27"/>
      <c r="L2776" s="27"/>
      <c r="M2776" s="27"/>
    </row>
    <row r="2777" spans="1:13">
      <c r="A2777" s="27"/>
      <c r="B2777" s="27"/>
      <c r="C2777" s="27"/>
      <c r="D2777" s="27"/>
      <c r="E2777" s="27"/>
      <c r="F2777" s="27"/>
      <c r="G2777" s="27"/>
      <c r="H2777" s="27"/>
      <c r="I2777" s="27"/>
      <c r="J2777" s="27"/>
      <c r="K2777" s="27"/>
      <c r="L2777" s="27"/>
      <c r="M2777" s="27"/>
    </row>
    <row r="2778" spans="1:13">
      <c r="A2778" s="27"/>
      <c r="B2778" s="27"/>
      <c r="C2778" s="27"/>
      <c r="D2778" s="27"/>
      <c r="E2778" s="27"/>
      <c r="F2778" s="27"/>
      <c r="G2778" s="27"/>
      <c r="H2778" s="27"/>
      <c r="I2778" s="27"/>
      <c r="J2778" s="27"/>
      <c r="K2778" s="27"/>
      <c r="L2778" s="27"/>
      <c r="M2778" s="27"/>
    </row>
    <row r="2779" spans="1:13">
      <c r="A2779" s="27"/>
      <c r="B2779" s="27"/>
      <c r="C2779" s="27"/>
      <c r="D2779" s="27"/>
      <c r="E2779" s="27"/>
      <c r="F2779" s="27"/>
      <c r="G2779" s="27"/>
      <c r="H2779" s="27"/>
      <c r="I2779" s="27"/>
      <c r="J2779" s="27"/>
      <c r="K2779" s="27"/>
      <c r="L2779" s="27"/>
      <c r="M2779" s="27"/>
    </row>
    <row r="2780" spans="1:13">
      <c r="A2780" s="27"/>
      <c r="B2780" s="27"/>
      <c r="C2780" s="27"/>
      <c r="D2780" s="27"/>
      <c r="E2780" s="27"/>
      <c r="F2780" s="27"/>
      <c r="G2780" s="27"/>
      <c r="H2780" s="27"/>
      <c r="I2780" s="27"/>
      <c r="J2780" s="27"/>
      <c r="K2780" s="27"/>
      <c r="L2780" s="27"/>
      <c r="M2780" s="27"/>
    </row>
    <row r="2781" spans="1:13">
      <c r="A2781" s="27"/>
      <c r="B2781" s="27"/>
      <c r="C2781" s="27"/>
      <c r="D2781" s="27"/>
      <c r="E2781" s="27"/>
      <c r="F2781" s="27"/>
      <c r="G2781" s="27"/>
      <c r="H2781" s="27"/>
      <c r="I2781" s="27"/>
      <c r="J2781" s="27"/>
      <c r="K2781" s="27"/>
      <c r="L2781" s="27"/>
      <c r="M2781" s="27"/>
    </row>
    <row r="2782" spans="1:13">
      <c r="A2782" s="27"/>
      <c r="B2782" s="27"/>
      <c r="C2782" s="27"/>
      <c r="D2782" s="27"/>
      <c r="E2782" s="27"/>
      <c r="F2782" s="27"/>
      <c r="G2782" s="27"/>
      <c r="H2782" s="27"/>
      <c r="I2782" s="27"/>
      <c r="J2782" s="27"/>
      <c r="K2782" s="27"/>
      <c r="L2782" s="27"/>
      <c r="M2782" s="27"/>
    </row>
    <row r="2783" spans="1:13">
      <c r="A2783" s="27"/>
      <c r="B2783" s="27"/>
      <c r="C2783" s="27"/>
      <c r="D2783" s="27"/>
      <c r="E2783" s="27"/>
      <c r="F2783" s="27"/>
      <c r="G2783" s="27"/>
      <c r="H2783" s="27"/>
      <c r="I2783" s="27"/>
      <c r="J2783" s="27"/>
      <c r="K2783" s="27"/>
      <c r="L2783" s="27"/>
      <c r="M2783" s="27"/>
    </row>
    <row r="2784" spans="1:13">
      <c r="A2784" s="27"/>
      <c r="B2784" s="27"/>
      <c r="C2784" s="27"/>
      <c r="D2784" s="27"/>
      <c r="E2784" s="27"/>
      <c r="F2784" s="27"/>
      <c r="G2784" s="27"/>
      <c r="H2784" s="27"/>
      <c r="I2784" s="27"/>
      <c r="J2784" s="27"/>
      <c r="K2784" s="27"/>
      <c r="L2784" s="27"/>
      <c r="M2784" s="27"/>
    </row>
    <row r="2785" spans="1:13">
      <c r="A2785" s="27"/>
      <c r="B2785" s="27"/>
      <c r="C2785" s="27"/>
      <c r="D2785" s="27"/>
      <c r="E2785" s="27"/>
      <c r="F2785" s="27"/>
      <c r="G2785" s="27"/>
      <c r="H2785" s="27"/>
      <c r="I2785" s="27"/>
      <c r="J2785" s="27"/>
      <c r="K2785" s="27"/>
      <c r="L2785" s="27"/>
      <c r="M2785" s="27"/>
    </row>
    <row r="2786" spans="1:13">
      <c r="A2786" s="27"/>
      <c r="B2786" s="27"/>
      <c r="C2786" s="27"/>
      <c r="D2786" s="27"/>
      <c r="E2786" s="27"/>
      <c r="F2786" s="27"/>
      <c r="G2786" s="27"/>
      <c r="H2786" s="27"/>
      <c r="I2786" s="27"/>
      <c r="J2786" s="27"/>
      <c r="K2786" s="27"/>
      <c r="L2786" s="27"/>
      <c r="M2786" s="27"/>
    </row>
    <row r="2787" spans="1:13">
      <c r="A2787" s="27"/>
      <c r="B2787" s="27"/>
      <c r="C2787" s="27"/>
      <c r="D2787" s="27"/>
      <c r="E2787" s="27"/>
      <c r="F2787" s="27"/>
      <c r="G2787" s="27"/>
      <c r="H2787" s="27"/>
      <c r="I2787" s="27"/>
      <c r="J2787" s="27"/>
      <c r="K2787" s="27"/>
      <c r="L2787" s="27"/>
      <c r="M2787" s="27"/>
    </row>
    <row r="2788" spans="1:13">
      <c r="A2788" s="27"/>
      <c r="B2788" s="27"/>
      <c r="C2788" s="27"/>
      <c r="D2788" s="27"/>
      <c r="E2788" s="27"/>
      <c r="F2788" s="27"/>
      <c r="G2788" s="27"/>
      <c r="H2788" s="27"/>
      <c r="I2788" s="27"/>
      <c r="J2788" s="27"/>
      <c r="K2788" s="27"/>
      <c r="L2788" s="27"/>
      <c r="M2788" s="27"/>
    </row>
    <row r="2789" spans="1:13">
      <c r="A2789" s="27"/>
      <c r="B2789" s="27"/>
      <c r="C2789" s="27"/>
      <c r="D2789" s="27"/>
      <c r="E2789" s="27"/>
      <c r="F2789" s="27"/>
      <c r="G2789" s="27"/>
      <c r="H2789" s="27"/>
      <c r="I2789" s="27"/>
      <c r="J2789" s="27"/>
      <c r="K2789" s="27"/>
      <c r="L2789" s="27"/>
      <c r="M2789" s="27"/>
    </row>
    <row r="2790" spans="1:13">
      <c r="A2790" s="27"/>
      <c r="B2790" s="27"/>
      <c r="C2790" s="27"/>
      <c r="D2790" s="27"/>
      <c r="E2790" s="27"/>
      <c r="F2790" s="27"/>
      <c r="G2790" s="27"/>
      <c r="H2790" s="27"/>
      <c r="I2790" s="27"/>
      <c r="J2790" s="27"/>
      <c r="K2790" s="27"/>
      <c r="L2790" s="27"/>
      <c r="M2790" s="27"/>
    </row>
    <row r="2791" spans="1:13">
      <c r="A2791" s="27"/>
      <c r="B2791" s="27"/>
      <c r="C2791" s="27"/>
      <c r="D2791" s="27"/>
      <c r="E2791" s="27"/>
      <c r="F2791" s="27"/>
      <c r="G2791" s="27"/>
      <c r="H2791" s="27"/>
      <c r="I2791" s="27"/>
      <c r="J2791" s="27"/>
      <c r="K2791" s="27"/>
      <c r="L2791" s="27"/>
      <c r="M2791" s="27"/>
    </row>
    <row r="2792" spans="1:13">
      <c r="A2792" s="27"/>
      <c r="B2792" s="27"/>
      <c r="C2792" s="27"/>
      <c r="D2792" s="27"/>
      <c r="E2792" s="27"/>
      <c r="F2792" s="27"/>
      <c r="G2792" s="27"/>
      <c r="H2792" s="27"/>
      <c r="I2792" s="27"/>
      <c r="J2792" s="27"/>
      <c r="K2792" s="27"/>
      <c r="L2792" s="27"/>
      <c r="M2792" s="27"/>
    </row>
    <row r="2793" spans="1:13">
      <c r="A2793" s="27"/>
      <c r="B2793" s="27"/>
      <c r="C2793" s="27"/>
      <c r="D2793" s="27"/>
      <c r="E2793" s="27"/>
      <c r="F2793" s="27"/>
      <c r="G2793" s="27"/>
      <c r="H2793" s="27"/>
      <c r="I2793" s="27"/>
      <c r="J2793" s="27"/>
      <c r="K2793" s="27"/>
      <c r="L2793" s="27"/>
      <c r="M2793" s="27"/>
    </row>
    <row r="2794" spans="1:13">
      <c r="A2794" s="27"/>
      <c r="B2794" s="27"/>
      <c r="C2794" s="27"/>
      <c r="D2794" s="27"/>
      <c r="E2794" s="27"/>
      <c r="F2794" s="27"/>
      <c r="G2794" s="27"/>
      <c r="H2794" s="27"/>
      <c r="I2794" s="27"/>
      <c r="J2794" s="27"/>
      <c r="K2794" s="27"/>
      <c r="L2794" s="27"/>
      <c r="M2794" s="27"/>
    </row>
    <row r="2795" spans="1:13">
      <c r="A2795" s="27"/>
      <c r="B2795" s="27"/>
      <c r="C2795" s="27"/>
      <c r="D2795" s="27"/>
      <c r="E2795" s="27"/>
      <c r="F2795" s="27"/>
      <c r="G2795" s="27"/>
      <c r="H2795" s="27"/>
      <c r="I2795" s="27"/>
      <c r="J2795" s="27"/>
      <c r="K2795" s="27"/>
      <c r="L2795" s="27"/>
      <c r="M2795" s="27"/>
    </row>
    <row r="2796" spans="1:13">
      <c r="A2796" s="27"/>
      <c r="B2796" s="27"/>
      <c r="C2796" s="27"/>
      <c r="D2796" s="27"/>
      <c r="E2796" s="27"/>
      <c r="F2796" s="27"/>
      <c r="G2796" s="27"/>
      <c r="H2796" s="27"/>
      <c r="I2796" s="27"/>
      <c r="J2796" s="27"/>
      <c r="K2796" s="27"/>
      <c r="L2796" s="27"/>
      <c r="M2796" s="27"/>
    </row>
    <row r="2797" spans="1:13">
      <c r="A2797" s="27"/>
      <c r="B2797" s="27"/>
      <c r="C2797" s="27"/>
      <c r="D2797" s="27"/>
      <c r="E2797" s="27"/>
      <c r="F2797" s="27"/>
      <c r="G2797" s="27"/>
      <c r="H2797" s="27"/>
      <c r="I2797" s="27"/>
      <c r="J2797" s="27"/>
      <c r="K2797" s="27"/>
      <c r="L2797" s="27"/>
      <c r="M2797" s="27"/>
    </row>
    <row r="2798" spans="1:13">
      <c r="A2798" s="27"/>
      <c r="B2798" s="27"/>
      <c r="C2798" s="27"/>
      <c r="D2798" s="27"/>
      <c r="E2798" s="27"/>
      <c r="F2798" s="27"/>
      <c r="G2798" s="27"/>
      <c r="H2798" s="27"/>
      <c r="I2798" s="27"/>
      <c r="J2798" s="27"/>
      <c r="K2798" s="27"/>
      <c r="L2798" s="27"/>
      <c r="M2798" s="27"/>
    </row>
    <row r="2799" spans="1:13">
      <c r="A2799" s="27"/>
      <c r="B2799" s="27"/>
      <c r="C2799" s="27"/>
      <c r="D2799" s="27"/>
      <c r="E2799" s="27"/>
      <c r="F2799" s="27"/>
      <c r="G2799" s="27"/>
      <c r="H2799" s="27"/>
      <c r="I2799" s="27"/>
      <c r="J2799" s="27"/>
      <c r="K2799" s="27"/>
      <c r="L2799" s="27"/>
      <c r="M2799" s="27"/>
    </row>
    <row r="2800" spans="1:13">
      <c r="A2800" s="27"/>
      <c r="B2800" s="27"/>
      <c r="C2800" s="27"/>
      <c r="D2800" s="27"/>
      <c r="E2800" s="27"/>
      <c r="F2800" s="27"/>
      <c r="G2800" s="27"/>
      <c r="H2800" s="27"/>
      <c r="I2800" s="27"/>
      <c r="J2800" s="27"/>
      <c r="K2800" s="27"/>
      <c r="L2800" s="27"/>
      <c r="M2800" s="27"/>
    </row>
    <row r="2801" spans="1:13">
      <c r="A2801" s="27"/>
      <c r="B2801" s="27"/>
      <c r="C2801" s="27"/>
      <c r="D2801" s="27"/>
      <c r="E2801" s="27"/>
      <c r="F2801" s="27"/>
      <c r="G2801" s="27"/>
      <c r="H2801" s="27"/>
      <c r="I2801" s="27"/>
      <c r="J2801" s="27"/>
      <c r="K2801" s="27"/>
      <c r="L2801" s="27"/>
      <c r="M2801" s="27"/>
    </row>
    <row r="2802" spans="1:13">
      <c r="A2802" s="27"/>
      <c r="B2802" s="27"/>
      <c r="C2802" s="27"/>
      <c r="D2802" s="27"/>
      <c r="E2802" s="27"/>
      <c r="F2802" s="27"/>
      <c r="G2802" s="27"/>
      <c r="H2802" s="27"/>
      <c r="I2802" s="27"/>
      <c r="J2802" s="27"/>
      <c r="K2802" s="27"/>
      <c r="L2802" s="27"/>
      <c r="M2802" s="27"/>
    </row>
    <row r="2803" spans="1:13">
      <c r="A2803" s="27"/>
      <c r="B2803" s="27"/>
      <c r="C2803" s="27"/>
      <c r="D2803" s="27"/>
      <c r="E2803" s="27"/>
      <c r="F2803" s="27"/>
      <c r="G2803" s="27"/>
      <c r="H2803" s="27"/>
      <c r="I2803" s="27"/>
      <c r="J2803" s="27"/>
      <c r="K2803" s="27"/>
      <c r="L2803" s="27"/>
      <c r="M2803" s="27"/>
    </row>
    <row r="2804" spans="1:13">
      <c r="A2804" s="27"/>
      <c r="B2804" s="27"/>
      <c r="C2804" s="27"/>
      <c r="D2804" s="27"/>
      <c r="E2804" s="27"/>
      <c r="F2804" s="27"/>
      <c r="G2804" s="27"/>
      <c r="H2804" s="27"/>
      <c r="I2804" s="27"/>
      <c r="J2804" s="27"/>
      <c r="K2804" s="27"/>
      <c r="L2804" s="27"/>
      <c r="M2804" s="27"/>
    </row>
    <row r="2805" spans="1:13">
      <c r="A2805" s="27"/>
      <c r="B2805" s="27"/>
      <c r="C2805" s="27"/>
      <c r="D2805" s="27"/>
      <c r="E2805" s="27"/>
      <c r="F2805" s="27"/>
      <c r="G2805" s="27"/>
      <c r="H2805" s="27"/>
      <c r="I2805" s="27"/>
      <c r="J2805" s="27"/>
      <c r="K2805" s="27"/>
      <c r="L2805" s="27"/>
      <c r="M2805" s="27"/>
    </row>
    <row r="2806" spans="1:13">
      <c r="A2806" s="27"/>
      <c r="B2806" s="27"/>
      <c r="C2806" s="27"/>
      <c r="D2806" s="27"/>
      <c r="E2806" s="27"/>
      <c r="F2806" s="27"/>
      <c r="G2806" s="27"/>
      <c r="H2806" s="27"/>
      <c r="I2806" s="27"/>
      <c r="J2806" s="27"/>
      <c r="K2806" s="27"/>
      <c r="L2806" s="27"/>
      <c r="M2806" s="27"/>
    </row>
    <row r="2807" spans="1:13">
      <c r="A2807" s="27"/>
      <c r="B2807" s="27"/>
      <c r="C2807" s="27"/>
      <c r="D2807" s="27"/>
      <c r="E2807" s="27"/>
      <c r="F2807" s="27"/>
      <c r="G2807" s="27"/>
      <c r="H2807" s="27"/>
      <c r="I2807" s="27"/>
      <c r="J2807" s="27"/>
      <c r="K2807" s="27"/>
      <c r="L2807" s="27"/>
      <c r="M2807" s="27"/>
    </row>
    <row r="2808" spans="1:13">
      <c r="A2808" s="27"/>
      <c r="B2808" s="27"/>
      <c r="C2808" s="27"/>
      <c r="D2808" s="27"/>
      <c r="E2808" s="27"/>
      <c r="F2808" s="27"/>
      <c r="G2808" s="27"/>
      <c r="H2808" s="27"/>
      <c r="I2808" s="27"/>
      <c r="J2808" s="27"/>
      <c r="K2808" s="27"/>
      <c r="L2808" s="27"/>
      <c r="M2808" s="27"/>
    </row>
    <row r="2809" spans="1:13">
      <c r="A2809" s="27"/>
      <c r="B2809" s="27"/>
      <c r="C2809" s="27"/>
      <c r="D2809" s="27"/>
      <c r="E2809" s="27"/>
      <c r="F2809" s="27"/>
      <c r="G2809" s="27"/>
      <c r="H2809" s="27"/>
      <c r="I2809" s="27"/>
      <c r="J2809" s="27"/>
      <c r="K2809" s="27"/>
      <c r="L2809" s="27"/>
      <c r="M2809" s="27"/>
    </row>
    <row r="2810" spans="1:13">
      <c r="A2810" s="27"/>
      <c r="B2810" s="27"/>
      <c r="C2810" s="27"/>
      <c r="D2810" s="27"/>
      <c r="E2810" s="27"/>
      <c r="F2810" s="27"/>
      <c r="G2810" s="27"/>
      <c r="H2810" s="27"/>
      <c r="I2810" s="27"/>
      <c r="J2810" s="27"/>
      <c r="K2810" s="27"/>
      <c r="L2810" s="27"/>
      <c r="M2810" s="27"/>
    </row>
    <row r="2811" spans="1:13">
      <c r="A2811" s="27"/>
      <c r="B2811" s="27"/>
      <c r="C2811" s="27"/>
      <c r="D2811" s="27"/>
      <c r="E2811" s="27"/>
      <c r="F2811" s="27"/>
      <c r="G2811" s="27"/>
      <c r="H2811" s="27"/>
      <c r="I2811" s="27"/>
      <c r="J2811" s="27"/>
      <c r="K2811" s="27"/>
      <c r="L2811" s="27"/>
      <c r="M2811" s="27"/>
    </row>
    <row r="2812" spans="1:13">
      <c r="A2812" s="27"/>
      <c r="B2812" s="27"/>
      <c r="C2812" s="27"/>
      <c r="D2812" s="27"/>
      <c r="E2812" s="27"/>
      <c r="F2812" s="27"/>
      <c r="G2812" s="27"/>
      <c r="H2812" s="27"/>
      <c r="I2812" s="27"/>
      <c r="J2812" s="27"/>
      <c r="K2812" s="27"/>
      <c r="L2812" s="27"/>
      <c r="M2812" s="27"/>
    </row>
    <row r="2813" spans="1:13">
      <c r="A2813" s="27"/>
      <c r="B2813" s="27"/>
      <c r="C2813" s="27"/>
      <c r="D2813" s="27"/>
      <c r="E2813" s="27"/>
      <c r="F2813" s="27"/>
      <c r="G2813" s="27"/>
      <c r="H2813" s="27"/>
      <c r="I2813" s="27"/>
      <c r="J2813" s="27"/>
      <c r="K2813" s="27"/>
      <c r="L2813" s="27"/>
      <c r="M2813" s="27"/>
    </row>
    <row r="2814" spans="1:13">
      <c r="A2814" s="27"/>
      <c r="B2814" s="27"/>
      <c r="C2814" s="27"/>
      <c r="D2814" s="27"/>
      <c r="E2814" s="27"/>
      <c r="F2814" s="27"/>
      <c r="G2814" s="27"/>
      <c r="H2814" s="27"/>
      <c r="I2814" s="27"/>
      <c r="J2814" s="27"/>
      <c r="K2814" s="27"/>
      <c r="L2814" s="27"/>
      <c r="M2814" s="27"/>
    </row>
    <row r="2815" spans="1:13">
      <c r="A2815" s="27"/>
      <c r="B2815" s="27"/>
      <c r="C2815" s="27"/>
      <c r="D2815" s="27"/>
      <c r="E2815" s="27"/>
      <c r="F2815" s="27"/>
      <c r="G2815" s="27"/>
      <c r="H2815" s="27"/>
      <c r="I2815" s="27"/>
      <c r="J2815" s="27"/>
      <c r="K2815" s="27"/>
      <c r="L2815" s="27"/>
      <c r="M2815" s="27"/>
    </row>
    <row r="2816" spans="1:13">
      <c r="A2816" s="27"/>
      <c r="B2816" s="27"/>
      <c r="C2816" s="27"/>
      <c r="D2816" s="27"/>
      <c r="E2816" s="27"/>
      <c r="F2816" s="27"/>
      <c r="G2816" s="27"/>
      <c r="H2816" s="27"/>
      <c r="I2816" s="27"/>
      <c r="J2816" s="27"/>
      <c r="K2816" s="27"/>
      <c r="L2816" s="27"/>
      <c r="M2816" s="27"/>
    </row>
    <row r="2817" spans="1:13">
      <c r="A2817" s="27"/>
      <c r="B2817" s="27"/>
      <c r="C2817" s="27"/>
      <c r="D2817" s="27"/>
      <c r="E2817" s="27"/>
      <c r="F2817" s="27"/>
      <c r="G2817" s="27"/>
      <c r="H2817" s="27"/>
      <c r="I2817" s="27"/>
      <c r="J2817" s="27"/>
      <c r="K2817" s="27"/>
      <c r="L2817" s="27"/>
      <c r="M2817" s="27"/>
    </row>
    <row r="2818" spans="1:13">
      <c r="A2818" s="27"/>
      <c r="B2818" s="27"/>
      <c r="C2818" s="27"/>
      <c r="D2818" s="27"/>
      <c r="E2818" s="27"/>
      <c r="F2818" s="27"/>
      <c r="G2818" s="27"/>
      <c r="H2818" s="27"/>
      <c r="I2818" s="27"/>
      <c r="J2818" s="27"/>
      <c r="K2818" s="27"/>
      <c r="L2818" s="27"/>
      <c r="M2818" s="27"/>
    </row>
    <row r="2819" spans="1:13">
      <c r="A2819" s="27"/>
      <c r="B2819" s="27"/>
      <c r="C2819" s="27"/>
      <c r="D2819" s="27"/>
      <c r="E2819" s="27"/>
      <c r="F2819" s="27"/>
      <c r="G2819" s="27"/>
      <c r="H2819" s="27"/>
      <c r="I2819" s="27"/>
      <c r="J2819" s="27"/>
      <c r="K2819" s="27"/>
      <c r="L2819" s="27"/>
      <c r="M2819" s="27"/>
    </row>
    <row r="2820" spans="1:13">
      <c r="A2820" s="27"/>
      <c r="B2820" s="27"/>
      <c r="C2820" s="27"/>
      <c r="D2820" s="27"/>
      <c r="E2820" s="27"/>
      <c r="F2820" s="27"/>
      <c r="G2820" s="27"/>
      <c r="H2820" s="27"/>
      <c r="I2820" s="27"/>
      <c r="J2820" s="27"/>
      <c r="K2820" s="27"/>
      <c r="L2820" s="27"/>
      <c r="M2820" s="27"/>
    </row>
    <row r="2821" spans="1:13">
      <c r="A2821" s="27"/>
      <c r="B2821" s="27"/>
      <c r="C2821" s="27"/>
      <c r="D2821" s="27"/>
      <c r="E2821" s="27"/>
      <c r="F2821" s="27"/>
      <c r="G2821" s="27"/>
      <c r="H2821" s="27"/>
      <c r="I2821" s="27"/>
      <c r="J2821" s="27"/>
      <c r="K2821" s="27"/>
      <c r="L2821" s="27"/>
      <c r="M2821" s="27"/>
    </row>
    <row r="2822" spans="1:13">
      <c r="A2822" s="27"/>
      <c r="B2822" s="27"/>
      <c r="C2822" s="27"/>
      <c r="D2822" s="27"/>
      <c r="E2822" s="27"/>
      <c r="F2822" s="27"/>
      <c r="G2822" s="27"/>
      <c r="H2822" s="27"/>
      <c r="I2822" s="27"/>
      <c r="J2822" s="27"/>
      <c r="K2822" s="27"/>
      <c r="L2822" s="27"/>
      <c r="M2822" s="27"/>
    </row>
    <row r="2823" spans="1:13">
      <c r="A2823" s="27"/>
      <c r="B2823" s="27"/>
      <c r="C2823" s="27"/>
      <c r="D2823" s="27"/>
      <c r="E2823" s="27"/>
      <c r="F2823" s="27"/>
      <c r="G2823" s="27"/>
      <c r="H2823" s="27"/>
      <c r="I2823" s="27"/>
      <c r="J2823" s="27"/>
      <c r="K2823" s="27"/>
      <c r="L2823" s="27"/>
      <c r="M2823" s="27"/>
    </row>
    <row r="2824" spans="1:13">
      <c r="A2824" s="27"/>
      <c r="B2824" s="27"/>
      <c r="C2824" s="27"/>
      <c r="D2824" s="27"/>
      <c r="E2824" s="27"/>
      <c r="F2824" s="27"/>
      <c r="G2824" s="27"/>
      <c r="H2824" s="27"/>
      <c r="I2824" s="27"/>
      <c r="J2824" s="27"/>
      <c r="K2824" s="27"/>
      <c r="L2824" s="27"/>
      <c r="M2824" s="27"/>
    </row>
    <row r="2825" spans="1:13">
      <c r="A2825" s="27"/>
      <c r="B2825" s="27"/>
      <c r="C2825" s="27"/>
      <c r="D2825" s="27"/>
      <c r="E2825" s="27"/>
      <c r="F2825" s="27"/>
      <c r="G2825" s="27"/>
      <c r="H2825" s="27"/>
      <c r="I2825" s="27"/>
      <c r="J2825" s="27"/>
      <c r="K2825" s="27"/>
      <c r="L2825" s="27"/>
      <c r="M2825" s="27"/>
    </row>
    <row r="2826" spans="1:13">
      <c r="A2826" s="27"/>
      <c r="B2826" s="27"/>
      <c r="C2826" s="27"/>
      <c r="D2826" s="27"/>
      <c r="E2826" s="27"/>
      <c r="F2826" s="27"/>
      <c r="G2826" s="27"/>
      <c r="H2826" s="27"/>
      <c r="I2826" s="27"/>
      <c r="J2826" s="27"/>
      <c r="K2826" s="27"/>
      <c r="L2826" s="27"/>
      <c r="M2826" s="27"/>
    </row>
    <row r="2827" spans="1:13">
      <c r="A2827" s="27"/>
      <c r="B2827" s="27"/>
      <c r="C2827" s="27"/>
      <c r="D2827" s="27"/>
      <c r="E2827" s="27"/>
      <c r="F2827" s="27"/>
      <c r="G2827" s="27"/>
      <c r="H2827" s="27"/>
      <c r="I2827" s="27"/>
      <c r="J2827" s="27"/>
      <c r="K2827" s="27"/>
      <c r="L2827" s="27"/>
      <c r="M2827" s="27"/>
    </row>
    <row r="2828" spans="1:13">
      <c r="A2828" s="27"/>
      <c r="B2828" s="27"/>
      <c r="C2828" s="27"/>
      <c r="D2828" s="27"/>
      <c r="E2828" s="27"/>
      <c r="F2828" s="27"/>
      <c r="G2828" s="27"/>
      <c r="H2828" s="27"/>
      <c r="I2828" s="27"/>
      <c r="J2828" s="27"/>
      <c r="K2828" s="27"/>
      <c r="L2828" s="27"/>
      <c r="M2828" s="27"/>
    </row>
    <row r="2829" spans="1:13">
      <c r="A2829" s="27"/>
      <c r="B2829" s="27"/>
      <c r="C2829" s="27"/>
      <c r="D2829" s="27"/>
      <c r="E2829" s="27"/>
      <c r="F2829" s="27"/>
      <c r="G2829" s="27"/>
      <c r="H2829" s="27"/>
      <c r="I2829" s="27"/>
      <c r="J2829" s="27"/>
      <c r="K2829" s="27"/>
      <c r="L2829" s="27"/>
      <c r="M2829" s="27"/>
    </row>
    <row r="2830" spans="1:13">
      <c r="A2830" s="27"/>
      <c r="B2830" s="27"/>
      <c r="C2830" s="27"/>
      <c r="D2830" s="27"/>
      <c r="E2830" s="27"/>
      <c r="F2830" s="27"/>
      <c r="G2830" s="27"/>
      <c r="H2830" s="27"/>
      <c r="I2830" s="27"/>
      <c r="J2830" s="27"/>
      <c r="K2830" s="27"/>
      <c r="L2830" s="27"/>
      <c r="M2830" s="27"/>
    </row>
    <row r="2831" spans="1:13">
      <c r="A2831" s="27"/>
      <c r="B2831" s="27"/>
      <c r="C2831" s="27"/>
      <c r="D2831" s="27"/>
      <c r="E2831" s="27"/>
      <c r="F2831" s="27"/>
      <c r="G2831" s="27"/>
      <c r="H2831" s="27"/>
      <c r="I2831" s="27"/>
      <c r="J2831" s="27"/>
      <c r="K2831" s="27"/>
      <c r="L2831" s="27"/>
      <c r="M2831" s="27"/>
    </row>
    <row r="2832" spans="1:13">
      <c r="A2832" s="27"/>
      <c r="B2832" s="27"/>
      <c r="C2832" s="27"/>
      <c r="D2832" s="27"/>
      <c r="E2832" s="27"/>
      <c r="F2832" s="27"/>
      <c r="G2832" s="27"/>
      <c r="H2832" s="27"/>
      <c r="I2832" s="27"/>
      <c r="J2832" s="27"/>
      <c r="K2832" s="27"/>
      <c r="L2832" s="27"/>
      <c r="M2832" s="27"/>
    </row>
    <row r="2833" spans="1:13">
      <c r="A2833" s="27"/>
      <c r="B2833" s="27"/>
      <c r="C2833" s="27"/>
      <c r="D2833" s="27"/>
      <c r="E2833" s="27"/>
      <c r="F2833" s="27"/>
      <c r="G2833" s="27"/>
      <c r="H2833" s="27"/>
      <c r="I2833" s="27"/>
      <c r="J2833" s="27"/>
      <c r="K2833" s="27"/>
      <c r="L2833" s="27"/>
      <c r="M2833" s="27"/>
    </row>
    <row r="2834" spans="1:13">
      <c r="A2834" s="27"/>
      <c r="B2834" s="27"/>
      <c r="C2834" s="27"/>
      <c r="D2834" s="27"/>
      <c r="E2834" s="27"/>
      <c r="F2834" s="27"/>
      <c r="G2834" s="27"/>
      <c r="H2834" s="27"/>
      <c r="I2834" s="27"/>
      <c r="J2834" s="27"/>
      <c r="K2834" s="27"/>
      <c r="L2834" s="27"/>
      <c r="M2834" s="27"/>
    </row>
    <row r="2835" spans="1:13">
      <c r="A2835" s="27"/>
      <c r="B2835" s="27"/>
      <c r="C2835" s="27"/>
      <c r="D2835" s="27"/>
      <c r="E2835" s="27"/>
      <c r="F2835" s="27"/>
      <c r="G2835" s="27"/>
      <c r="H2835" s="27"/>
      <c r="I2835" s="27"/>
      <c r="J2835" s="27"/>
      <c r="K2835" s="27"/>
      <c r="L2835" s="27"/>
      <c r="M2835" s="27"/>
    </row>
    <row r="2836" spans="1:13">
      <c r="A2836" s="27"/>
      <c r="B2836" s="27"/>
      <c r="C2836" s="27"/>
      <c r="D2836" s="27"/>
      <c r="E2836" s="27"/>
      <c r="F2836" s="27"/>
      <c r="G2836" s="27"/>
      <c r="H2836" s="27"/>
      <c r="I2836" s="27"/>
      <c r="J2836" s="27"/>
      <c r="K2836" s="27"/>
      <c r="L2836" s="27"/>
      <c r="M2836" s="27"/>
    </row>
    <row r="2837" spans="1:13">
      <c r="A2837" s="27"/>
      <c r="B2837" s="27"/>
      <c r="C2837" s="27"/>
      <c r="D2837" s="27"/>
      <c r="E2837" s="27"/>
      <c r="F2837" s="27"/>
      <c r="G2837" s="27"/>
      <c r="H2837" s="27"/>
      <c r="I2837" s="27"/>
      <c r="J2837" s="27"/>
      <c r="K2837" s="27"/>
      <c r="L2837" s="27"/>
      <c r="M2837" s="27"/>
    </row>
    <row r="2838" spans="1:13">
      <c r="A2838" s="27"/>
      <c r="B2838" s="27"/>
      <c r="C2838" s="27"/>
      <c r="D2838" s="27"/>
      <c r="E2838" s="27"/>
      <c r="F2838" s="27"/>
      <c r="G2838" s="27"/>
      <c r="H2838" s="27"/>
      <c r="I2838" s="27"/>
      <c r="J2838" s="27"/>
      <c r="K2838" s="27"/>
      <c r="L2838" s="27"/>
      <c r="M2838" s="27"/>
    </row>
    <row r="2839" spans="1:13">
      <c r="A2839" s="27"/>
      <c r="B2839" s="27"/>
      <c r="C2839" s="27"/>
      <c r="D2839" s="27"/>
      <c r="E2839" s="27"/>
      <c r="F2839" s="27"/>
      <c r="G2839" s="27"/>
      <c r="H2839" s="27"/>
      <c r="I2839" s="27"/>
      <c r="J2839" s="27"/>
      <c r="K2839" s="27"/>
      <c r="L2839" s="27"/>
      <c r="M2839" s="27"/>
    </row>
    <row r="2840" spans="1:13">
      <c r="A2840" s="27"/>
      <c r="B2840" s="27"/>
      <c r="C2840" s="27"/>
      <c r="D2840" s="27"/>
      <c r="E2840" s="27"/>
      <c r="F2840" s="27"/>
      <c r="G2840" s="27"/>
      <c r="H2840" s="27"/>
      <c r="I2840" s="27"/>
      <c r="J2840" s="27"/>
      <c r="K2840" s="27"/>
      <c r="L2840" s="27"/>
      <c r="M2840" s="27"/>
    </row>
    <row r="2841" spans="1:13">
      <c r="A2841" s="27"/>
      <c r="B2841" s="27"/>
      <c r="C2841" s="27"/>
      <c r="D2841" s="27"/>
      <c r="E2841" s="27"/>
      <c r="F2841" s="27"/>
      <c r="G2841" s="27"/>
      <c r="H2841" s="27"/>
      <c r="I2841" s="27"/>
      <c r="J2841" s="27"/>
      <c r="K2841" s="27"/>
      <c r="L2841" s="27"/>
      <c r="M2841" s="27"/>
    </row>
    <row r="2842" spans="1:13">
      <c r="A2842" s="27"/>
      <c r="B2842" s="27"/>
      <c r="C2842" s="27"/>
      <c r="D2842" s="27"/>
      <c r="E2842" s="27"/>
      <c r="F2842" s="27"/>
      <c r="G2842" s="27"/>
      <c r="H2842" s="27"/>
      <c r="I2842" s="27"/>
      <c r="J2842" s="27"/>
      <c r="K2842" s="27"/>
      <c r="L2842" s="27"/>
      <c r="M2842" s="27"/>
    </row>
    <row r="2843" spans="1:13">
      <c r="A2843" s="27"/>
      <c r="B2843" s="27"/>
      <c r="C2843" s="27"/>
      <c r="D2843" s="27"/>
      <c r="E2843" s="27"/>
      <c r="F2843" s="27"/>
      <c r="G2843" s="27"/>
      <c r="H2843" s="27"/>
      <c r="I2843" s="27"/>
      <c r="J2843" s="27"/>
      <c r="K2843" s="27"/>
      <c r="L2843" s="27"/>
      <c r="M2843" s="27"/>
    </row>
    <row r="2844" spans="1:13">
      <c r="A2844" s="27"/>
      <c r="B2844" s="27"/>
      <c r="C2844" s="27"/>
      <c r="D2844" s="27"/>
      <c r="E2844" s="27"/>
      <c r="F2844" s="27"/>
      <c r="G2844" s="27"/>
      <c r="H2844" s="27"/>
      <c r="I2844" s="27"/>
      <c r="J2844" s="27"/>
      <c r="K2844" s="27"/>
      <c r="L2844" s="27"/>
      <c r="M2844" s="27"/>
    </row>
    <row r="2845" spans="1:13">
      <c r="A2845" s="27"/>
      <c r="B2845" s="27"/>
      <c r="C2845" s="27"/>
      <c r="D2845" s="27"/>
      <c r="E2845" s="27"/>
      <c r="F2845" s="27"/>
      <c r="G2845" s="27"/>
      <c r="H2845" s="27"/>
      <c r="I2845" s="27"/>
      <c r="J2845" s="27"/>
      <c r="K2845" s="27"/>
      <c r="L2845" s="27"/>
      <c r="M2845" s="27"/>
    </row>
    <row r="2846" spans="1:13">
      <c r="A2846" s="27"/>
      <c r="B2846" s="27"/>
      <c r="C2846" s="27"/>
      <c r="D2846" s="27"/>
      <c r="E2846" s="27"/>
      <c r="F2846" s="27"/>
      <c r="G2846" s="27"/>
      <c r="H2846" s="27"/>
      <c r="I2846" s="27"/>
      <c r="J2846" s="27"/>
      <c r="K2846" s="27"/>
      <c r="L2846" s="27"/>
      <c r="M2846" s="27"/>
    </row>
    <row r="2847" spans="1:13">
      <c r="A2847" s="27"/>
      <c r="B2847" s="27"/>
      <c r="C2847" s="27"/>
      <c r="D2847" s="27"/>
      <c r="E2847" s="27"/>
      <c r="F2847" s="27"/>
      <c r="G2847" s="27"/>
      <c r="H2847" s="27"/>
      <c r="I2847" s="27"/>
      <c r="J2847" s="27"/>
      <c r="K2847" s="27"/>
      <c r="L2847" s="27"/>
      <c r="M2847" s="27"/>
    </row>
    <row r="2848" spans="1:13">
      <c r="A2848" s="27"/>
      <c r="B2848" s="27"/>
      <c r="C2848" s="27"/>
      <c r="D2848" s="27"/>
      <c r="E2848" s="27"/>
      <c r="F2848" s="27"/>
      <c r="G2848" s="27"/>
      <c r="H2848" s="27"/>
      <c r="I2848" s="27"/>
      <c r="J2848" s="27"/>
      <c r="K2848" s="27"/>
      <c r="L2848" s="27"/>
      <c r="M2848" s="27"/>
    </row>
    <row r="2849" spans="1:13">
      <c r="A2849" s="27"/>
      <c r="B2849" s="27"/>
      <c r="C2849" s="27"/>
      <c r="D2849" s="27"/>
      <c r="E2849" s="27"/>
      <c r="F2849" s="27"/>
      <c r="G2849" s="27"/>
      <c r="H2849" s="27"/>
      <c r="I2849" s="27"/>
      <c r="J2849" s="27"/>
      <c r="K2849" s="27"/>
      <c r="L2849" s="27"/>
      <c r="M2849" s="27"/>
    </row>
    <row r="2850" spans="1:13">
      <c r="A2850" s="27"/>
      <c r="B2850" s="27"/>
      <c r="C2850" s="27"/>
      <c r="D2850" s="27"/>
      <c r="E2850" s="27"/>
      <c r="F2850" s="27"/>
      <c r="G2850" s="27"/>
      <c r="H2850" s="27"/>
      <c r="I2850" s="27"/>
      <c r="J2850" s="27"/>
      <c r="K2850" s="27"/>
      <c r="L2850" s="27"/>
      <c r="M2850" s="27"/>
    </row>
    <row r="2851" spans="1:13">
      <c r="A2851" s="27"/>
      <c r="B2851" s="27"/>
      <c r="C2851" s="27"/>
      <c r="D2851" s="27"/>
      <c r="E2851" s="27"/>
      <c r="F2851" s="27"/>
      <c r="G2851" s="27"/>
      <c r="H2851" s="27"/>
      <c r="I2851" s="27"/>
      <c r="J2851" s="27"/>
      <c r="K2851" s="27"/>
      <c r="L2851" s="27"/>
      <c r="M2851" s="27"/>
    </row>
    <row r="2852" spans="1:13">
      <c r="A2852" s="27"/>
      <c r="B2852" s="27"/>
      <c r="C2852" s="27"/>
      <c r="D2852" s="27"/>
      <c r="E2852" s="27"/>
      <c r="F2852" s="27"/>
      <c r="G2852" s="27"/>
      <c r="H2852" s="27"/>
      <c r="I2852" s="27"/>
      <c r="J2852" s="27"/>
      <c r="K2852" s="27"/>
      <c r="L2852" s="27"/>
      <c r="M2852" s="27"/>
    </row>
    <row r="2853" spans="1:13">
      <c r="A2853" s="27"/>
      <c r="B2853" s="27"/>
      <c r="C2853" s="27"/>
      <c r="D2853" s="27"/>
      <c r="E2853" s="27"/>
      <c r="F2853" s="27"/>
      <c r="G2853" s="27"/>
      <c r="H2853" s="27"/>
      <c r="I2853" s="27"/>
      <c r="J2853" s="27"/>
      <c r="K2853" s="27"/>
      <c r="L2853" s="27"/>
      <c r="M2853" s="27"/>
    </row>
    <row r="2854" spans="1:13">
      <c r="A2854" s="27"/>
      <c r="B2854" s="27"/>
      <c r="C2854" s="27"/>
      <c r="D2854" s="27"/>
      <c r="E2854" s="27"/>
      <c r="F2854" s="27"/>
      <c r="G2854" s="27"/>
      <c r="H2854" s="27"/>
      <c r="I2854" s="27"/>
      <c r="J2854" s="27"/>
      <c r="K2854" s="27"/>
      <c r="L2854" s="27"/>
      <c r="M2854" s="27"/>
    </row>
    <row r="2855" spans="1:13">
      <c r="A2855" s="27"/>
      <c r="B2855" s="27"/>
      <c r="C2855" s="27"/>
      <c r="D2855" s="27"/>
      <c r="E2855" s="27"/>
      <c r="F2855" s="27"/>
      <c r="G2855" s="27"/>
      <c r="H2855" s="27"/>
      <c r="I2855" s="27"/>
      <c r="J2855" s="27"/>
      <c r="K2855" s="27"/>
      <c r="L2855" s="27"/>
      <c r="M2855" s="27"/>
    </row>
    <row r="2856" spans="1:13">
      <c r="A2856" s="27"/>
      <c r="B2856" s="27"/>
      <c r="C2856" s="27"/>
      <c r="D2856" s="27"/>
      <c r="E2856" s="27"/>
      <c r="F2856" s="27"/>
      <c r="G2856" s="27"/>
      <c r="H2856" s="27"/>
      <c r="I2856" s="27"/>
      <c r="J2856" s="27"/>
      <c r="K2856" s="27"/>
      <c r="L2856" s="27"/>
      <c r="M2856" s="27"/>
    </row>
    <row r="2857" spans="1:13">
      <c r="A2857" s="27"/>
      <c r="B2857" s="27"/>
      <c r="C2857" s="27"/>
      <c r="D2857" s="27"/>
      <c r="E2857" s="27"/>
      <c r="F2857" s="27"/>
      <c r="G2857" s="27"/>
      <c r="H2857" s="27"/>
      <c r="I2857" s="27"/>
      <c r="J2857" s="27"/>
      <c r="K2857" s="27"/>
      <c r="L2857" s="27"/>
      <c r="M2857" s="27"/>
    </row>
    <row r="2858" spans="1:13">
      <c r="A2858" s="27"/>
      <c r="B2858" s="27"/>
      <c r="C2858" s="27"/>
      <c r="D2858" s="27"/>
      <c r="E2858" s="27"/>
      <c r="F2858" s="27"/>
      <c r="G2858" s="27"/>
      <c r="H2858" s="27"/>
      <c r="I2858" s="27"/>
      <c r="J2858" s="27"/>
      <c r="K2858" s="27"/>
      <c r="L2858" s="27"/>
      <c r="M2858" s="27"/>
    </row>
    <row r="2859" spans="1:13">
      <c r="A2859" s="27"/>
      <c r="B2859" s="27"/>
      <c r="C2859" s="27"/>
      <c r="D2859" s="27"/>
      <c r="E2859" s="27"/>
      <c r="F2859" s="27"/>
      <c r="G2859" s="27"/>
      <c r="H2859" s="27"/>
      <c r="I2859" s="27"/>
      <c r="J2859" s="27"/>
      <c r="K2859" s="27"/>
      <c r="L2859" s="27"/>
      <c r="M2859" s="27"/>
    </row>
    <row r="2860" spans="1:13">
      <c r="A2860" s="27"/>
      <c r="B2860" s="27"/>
      <c r="C2860" s="27"/>
      <c r="D2860" s="27"/>
      <c r="E2860" s="27"/>
      <c r="F2860" s="27"/>
      <c r="G2860" s="27"/>
      <c r="H2860" s="27"/>
      <c r="I2860" s="27"/>
      <c r="J2860" s="27"/>
      <c r="K2860" s="27"/>
      <c r="L2860" s="27"/>
      <c r="M2860" s="27"/>
    </row>
    <row r="2861" spans="1:13">
      <c r="A2861" s="27"/>
      <c r="B2861" s="27"/>
      <c r="C2861" s="27"/>
      <c r="D2861" s="27"/>
      <c r="E2861" s="27"/>
      <c r="F2861" s="27"/>
      <c r="G2861" s="27"/>
      <c r="H2861" s="27"/>
      <c r="I2861" s="27"/>
      <c r="J2861" s="27"/>
      <c r="K2861" s="27"/>
      <c r="L2861" s="27"/>
      <c r="M2861" s="27"/>
    </row>
    <row r="2862" spans="1:13">
      <c r="A2862" s="27"/>
      <c r="B2862" s="27"/>
      <c r="C2862" s="27"/>
      <c r="D2862" s="27"/>
      <c r="E2862" s="27"/>
      <c r="F2862" s="27"/>
      <c r="G2862" s="27"/>
      <c r="H2862" s="27"/>
      <c r="I2862" s="27"/>
      <c r="J2862" s="27"/>
      <c r="K2862" s="27"/>
      <c r="L2862" s="27"/>
      <c r="M2862" s="27"/>
    </row>
    <row r="2863" spans="1:13">
      <c r="A2863" s="27"/>
      <c r="B2863" s="27"/>
      <c r="C2863" s="27"/>
      <c r="D2863" s="27"/>
      <c r="E2863" s="27"/>
      <c r="F2863" s="27"/>
      <c r="G2863" s="27"/>
      <c r="H2863" s="27"/>
      <c r="I2863" s="27"/>
      <c r="J2863" s="27"/>
      <c r="K2863" s="27"/>
      <c r="L2863" s="27"/>
      <c r="M2863" s="27"/>
    </row>
    <row r="2864" spans="1:13">
      <c r="A2864" s="27"/>
      <c r="B2864" s="27"/>
      <c r="C2864" s="27"/>
      <c r="D2864" s="27"/>
      <c r="E2864" s="27"/>
      <c r="F2864" s="27"/>
      <c r="G2864" s="27"/>
      <c r="H2864" s="27"/>
      <c r="I2864" s="27"/>
      <c r="J2864" s="27"/>
      <c r="K2864" s="27"/>
      <c r="L2864" s="27"/>
      <c r="M2864" s="27"/>
    </row>
    <row r="2865" spans="1:13">
      <c r="A2865" s="27"/>
      <c r="B2865" s="27"/>
      <c r="C2865" s="27"/>
      <c r="D2865" s="27"/>
      <c r="E2865" s="27"/>
      <c r="F2865" s="27"/>
      <c r="G2865" s="27"/>
      <c r="H2865" s="27"/>
      <c r="I2865" s="27"/>
      <c r="J2865" s="27"/>
      <c r="K2865" s="27"/>
      <c r="L2865" s="27"/>
      <c r="M2865" s="27"/>
    </row>
    <row r="2866" spans="1:13">
      <c r="A2866" s="27"/>
      <c r="B2866" s="27"/>
      <c r="C2866" s="27"/>
      <c r="D2866" s="27"/>
      <c r="E2866" s="27"/>
      <c r="F2866" s="27"/>
      <c r="G2866" s="27"/>
      <c r="H2866" s="27"/>
      <c r="I2866" s="27"/>
      <c r="J2866" s="27"/>
      <c r="K2866" s="27"/>
      <c r="L2866" s="27"/>
      <c r="M2866" s="27"/>
    </row>
    <row r="2867" spans="1:13">
      <c r="A2867" s="27"/>
      <c r="B2867" s="27"/>
      <c r="C2867" s="27"/>
      <c r="D2867" s="27"/>
      <c r="E2867" s="27"/>
      <c r="F2867" s="27"/>
      <c r="G2867" s="27"/>
      <c r="H2867" s="27"/>
      <c r="I2867" s="27"/>
      <c r="J2867" s="27"/>
      <c r="K2867" s="27"/>
      <c r="L2867" s="27"/>
      <c r="M2867" s="27"/>
    </row>
    <row r="2868" spans="1:13">
      <c r="A2868" s="27"/>
      <c r="B2868" s="27"/>
      <c r="C2868" s="27"/>
      <c r="D2868" s="27"/>
      <c r="E2868" s="27"/>
      <c r="F2868" s="27"/>
      <c r="G2868" s="27"/>
      <c r="H2868" s="27"/>
      <c r="I2868" s="27"/>
      <c r="J2868" s="27"/>
      <c r="K2868" s="27"/>
      <c r="L2868" s="27"/>
      <c r="M2868" s="27"/>
    </row>
    <row r="2869" spans="1:13">
      <c r="A2869" s="27"/>
      <c r="B2869" s="27"/>
      <c r="C2869" s="27"/>
      <c r="D2869" s="27"/>
      <c r="E2869" s="27"/>
      <c r="F2869" s="27"/>
      <c r="G2869" s="27"/>
      <c r="H2869" s="27"/>
      <c r="I2869" s="27"/>
      <c r="J2869" s="27"/>
      <c r="K2869" s="27"/>
      <c r="L2869" s="27"/>
      <c r="M2869" s="27"/>
    </row>
    <row r="2870" spans="1:13">
      <c r="A2870" s="27"/>
      <c r="B2870" s="27"/>
      <c r="C2870" s="27"/>
      <c r="D2870" s="27"/>
      <c r="E2870" s="27"/>
      <c r="F2870" s="27"/>
      <c r="G2870" s="27"/>
      <c r="H2870" s="27"/>
      <c r="I2870" s="27"/>
      <c r="J2870" s="27"/>
      <c r="K2870" s="27"/>
      <c r="L2870" s="27"/>
      <c r="M2870" s="27"/>
    </row>
    <row r="2871" spans="1:13">
      <c r="A2871" s="27"/>
      <c r="B2871" s="27"/>
      <c r="C2871" s="27"/>
      <c r="D2871" s="27"/>
      <c r="E2871" s="27"/>
      <c r="F2871" s="27"/>
      <c r="G2871" s="27"/>
      <c r="H2871" s="27"/>
      <c r="I2871" s="27"/>
      <c r="J2871" s="27"/>
      <c r="K2871" s="27"/>
      <c r="L2871" s="27"/>
      <c r="M2871" s="27"/>
    </row>
    <row r="2872" spans="1:13">
      <c r="A2872" s="27"/>
      <c r="B2872" s="27"/>
      <c r="C2872" s="27"/>
      <c r="D2872" s="27"/>
      <c r="E2872" s="27"/>
      <c r="F2872" s="27"/>
      <c r="G2872" s="27"/>
      <c r="H2872" s="27"/>
      <c r="I2872" s="27"/>
      <c r="J2872" s="27"/>
      <c r="K2872" s="27"/>
      <c r="L2872" s="27"/>
      <c r="M2872" s="27"/>
    </row>
    <row r="2873" spans="1:13">
      <c r="A2873" s="27"/>
      <c r="B2873" s="27"/>
      <c r="C2873" s="27"/>
      <c r="D2873" s="27"/>
      <c r="E2873" s="27"/>
      <c r="F2873" s="27"/>
      <c r="G2873" s="27"/>
      <c r="H2873" s="27"/>
      <c r="I2873" s="27"/>
      <c r="J2873" s="27"/>
      <c r="K2873" s="27"/>
      <c r="L2873" s="27"/>
      <c r="M2873" s="27"/>
    </row>
    <row r="2874" spans="1:13">
      <c r="A2874" s="27"/>
      <c r="B2874" s="27"/>
      <c r="C2874" s="27"/>
      <c r="D2874" s="27"/>
      <c r="E2874" s="27"/>
      <c r="F2874" s="27"/>
      <c r="G2874" s="27"/>
      <c r="H2874" s="27"/>
      <c r="I2874" s="27"/>
      <c r="J2874" s="27"/>
      <c r="K2874" s="27"/>
      <c r="L2874" s="27"/>
      <c r="M2874" s="27"/>
    </row>
    <row r="2875" spans="1:13">
      <c r="A2875" s="27"/>
      <c r="B2875" s="27"/>
      <c r="C2875" s="27"/>
      <c r="D2875" s="27"/>
      <c r="E2875" s="27"/>
      <c r="F2875" s="27"/>
      <c r="G2875" s="27"/>
      <c r="H2875" s="27"/>
      <c r="I2875" s="27"/>
      <c r="J2875" s="27"/>
      <c r="K2875" s="27"/>
      <c r="L2875" s="27"/>
      <c r="M2875" s="27"/>
    </row>
    <row r="2876" spans="1:13">
      <c r="A2876" s="27"/>
      <c r="B2876" s="27"/>
      <c r="C2876" s="27"/>
      <c r="D2876" s="27"/>
      <c r="E2876" s="27"/>
      <c r="F2876" s="27"/>
      <c r="G2876" s="27"/>
      <c r="H2876" s="27"/>
      <c r="I2876" s="27"/>
      <c r="J2876" s="27"/>
      <c r="K2876" s="27"/>
      <c r="L2876" s="27"/>
      <c r="M2876" s="27"/>
    </row>
    <row r="2877" spans="1:13">
      <c r="A2877" s="27"/>
      <c r="B2877" s="27"/>
      <c r="C2877" s="27"/>
      <c r="D2877" s="27"/>
      <c r="E2877" s="27"/>
      <c r="F2877" s="27"/>
      <c r="G2877" s="27"/>
      <c r="H2877" s="27"/>
      <c r="I2877" s="27"/>
      <c r="J2877" s="27"/>
      <c r="K2877" s="27"/>
      <c r="L2877" s="27"/>
      <c r="M2877" s="27"/>
    </row>
    <row r="2878" spans="1:13">
      <c r="A2878" s="27"/>
      <c r="B2878" s="27"/>
      <c r="C2878" s="27"/>
      <c r="D2878" s="27"/>
      <c r="E2878" s="27"/>
      <c r="F2878" s="27"/>
      <c r="G2878" s="27"/>
      <c r="H2878" s="27"/>
      <c r="I2878" s="27"/>
      <c r="J2878" s="27"/>
      <c r="K2878" s="27"/>
      <c r="L2878" s="27"/>
      <c r="M2878" s="27"/>
    </row>
    <row r="2879" spans="1:13">
      <c r="A2879" s="27"/>
      <c r="B2879" s="27"/>
      <c r="C2879" s="27"/>
      <c r="D2879" s="27"/>
      <c r="E2879" s="27"/>
      <c r="F2879" s="27"/>
      <c r="G2879" s="27"/>
      <c r="H2879" s="27"/>
      <c r="I2879" s="27"/>
      <c r="J2879" s="27"/>
      <c r="K2879" s="27"/>
      <c r="L2879" s="27"/>
      <c r="M2879" s="27"/>
    </row>
    <row r="2880" spans="1:13">
      <c r="A2880" s="27"/>
      <c r="B2880" s="27"/>
      <c r="C2880" s="27"/>
      <c r="D2880" s="27"/>
      <c r="E2880" s="27"/>
      <c r="F2880" s="27"/>
      <c r="G2880" s="27"/>
      <c r="H2880" s="27"/>
      <c r="I2880" s="27"/>
      <c r="J2880" s="27"/>
      <c r="K2880" s="27"/>
      <c r="L2880" s="27"/>
      <c r="M2880" s="27"/>
    </row>
    <row r="2881" spans="1:13">
      <c r="A2881" s="27"/>
      <c r="B2881" s="27"/>
      <c r="C2881" s="27"/>
      <c r="D2881" s="27"/>
      <c r="E2881" s="27"/>
      <c r="F2881" s="27"/>
      <c r="G2881" s="27"/>
      <c r="H2881" s="27"/>
      <c r="I2881" s="27"/>
      <c r="J2881" s="27"/>
      <c r="K2881" s="27"/>
      <c r="L2881" s="27"/>
      <c r="M2881" s="27"/>
    </row>
    <row r="2882" spans="1:13">
      <c r="A2882" s="27"/>
      <c r="B2882" s="27"/>
      <c r="C2882" s="27"/>
      <c r="D2882" s="27"/>
      <c r="E2882" s="27"/>
      <c r="F2882" s="27"/>
      <c r="G2882" s="27"/>
      <c r="H2882" s="27"/>
      <c r="I2882" s="27"/>
      <c r="J2882" s="27"/>
      <c r="K2882" s="27"/>
      <c r="L2882" s="27"/>
      <c r="M2882" s="27"/>
    </row>
    <row r="2883" spans="1:13">
      <c r="A2883" s="27"/>
      <c r="B2883" s="27"/>
      <c r="C2883" s="27"/>
      <c r="D2883" s="27"/>
      <c r="E2883" s="27"/>
      <c r="F2883" s="27"/>
      <c r="G2883" s="27"/>
      <c r="H2883" s="27"/>
      <c r="I2883" s="27"/>
      <c r="J2883" s="27"/>
      <c r="K2883" s="27"/>
      <c r="L2883" s="27"/>
      <c r="M2883" s="27"/>
    </row>
    <row r="2884" spans="1:13">
      <c r="A2884" s="27"/>
      <c r="B2884" s="27"/>
      <c r="C2884" s="27"/>
      <c r="D2884" s="27"/>
      <c r="E2884" s="27"/>
      <c r="F2884" s="27"/>
      <c r="G2884" s="27"/>
      <c r="H2884" s="27"/>
      <c r="I2884" s="27"/>
      <c r="J2884" s="27"/>
      <c r="K2884" s="27"/>
      <c r="L2884" s="27"/>
      <c r="M2884" s="27"/>
    </row>
    <row r="2885" spans="1:13">
      <c r="A2885" s="27"/>
      <c r="B2885" s="27"/>
      <c r="C2885" s="27"/>
      <c r="D2885" s="27"/>
      <c r="E2885" s="27"/>
      <c r="F2885" s="27"/>
      <c r="G2885" s="27"/>
      <c r="H2885" s="27"/>
      <c r="I2885" s="27"/>
      <c r="J2885" s="27"/>
      <c r="K2885" s="27"/>
      <c r="L2885" s="27"/>
      <c r="M2885" s="27"/>
    </row>
    <row r="2886" spans="1:13">
      <c r="A2886" s="27"/>
      <c r="B2886" s="27"/>
      <c r="C2886" s="27"/>
      <c r="D2886" s="27"/>
      <c r="E2886" s="27"/>
      <c r="F2886" s="27"/>
      <c r="G2886" s="27"/>
      <c r="H2886" s="27"/>
      <c r="I2886" s="27"/>
      <c r="J2886" s="27"/>
      <c r="K2886" s="27"/>
      <c r="L2886" s="27"/>
      <c r="M2886" s="27"/>
    </row>
    <row r="2887" spans="1:13">
      <c r="A2887" s="27"/>
      <c r="B2887" s="27"/>
      <c r="C2887" s="27"/>
      <c r="D2887" s="27"/>
      <c r="E2887" s="27"/>
      <c r="F2887" s="27"/>
      <c r="G2887" s="27"/>
      <c r="H2887" s="27"/>
      <c r="I2887" s="27"/>
      <c r="J2887" s="27"/>
      <c r="K2887" s="27"/>
      <c r="L2887" s="27"/>
      <c r="M2887" s="27"/>
    </row>
    <row r="2888" spans="1:13">
      <c r="A2888" s="27"/>
      <c r="B2888" s="27"/>
      <c r="C2888" s="27"/>
      <c r="D2888" s="27"/>
      <c r="E2888" s="27"/>
      <c r="F2888" s="27"/>
      <c r="G2888" s="27"/>
      <c r="H2888" s="27"/>
      <c r="I2888" s="27"/>
      <c r="J2888" s="27"/>
      <c r="K2888" s="27"/>
      <c r="L2888" s="27"/>
      <c r="M2888" s="27"/>
    </row>
    <row r="2889" spans="1:13">
      <c r="A2889" s="27"/>
      <c r="B2889" s="27"/>
      <c r="C2889" s="27"/>
      <c r="D2889" s="27"/>
      <c r="E2889" s="27"/>
      <c r="F2889" s="27"/>
      <c r="G2889" s="27"/>
      <c r="H2889" s="27"/>
      <c r="I2889" s="27"/>
      <c r="J2889" s="27"/>
      <c r="K2889" s="27"/>
      <c r="L2889" s="27"/>
      <c r="M2889" s="27"/>
    </row>
    <row r="2890" spans="1:13">
      <c r="A2890" s="27"/>
      <c r="B2890" s="27"/>
      <c r="C2890" s="27"/>
      <c r="D2890" s="27"/>
      <c r="E2890" s="27"/>
      <c r="F2890" s="27"/>
      <c r="G2890" s="27"/>
      <c r="H2890" s="27"/>
      <c r="I2890" s="27"/>
      <c r="J2890" s="27"/>
      <c r="K2890" s="27"/>
      <c r="L2890" s="27"/>
      <c r="M2890" s="27"/>
    </row>
    <row r="2891" spans="1:13">
      <c r="A2891" s="27"/>
      <c r="B2891" s="27"/>
      <c r="C2891" s="27"/>
      <c r="D2891" s="27"/>
      <c r="E2891" s="27"/>
      <c r="F2891" s="27"/>
      <c r="G2891" s="27"/>
      <c r="H2891" s="27"/>
      <c r="I2891" s="27"/>
      <c r="J2891" s="27"/>
      <c r="K2891" s="27"/>
      <c r="L2891" s="27"/>
      <c r="M2891" s="27"/>
    </row>
    <row r="2892" spans="1:13">
      <c r="A2892" s="27"/>
      <c r="B2892" s="27"/>
      <c r="C2892" s="27"/>
      <c r="D2892" s="27"/>
      <c r="E2892" s="27"/>
      <c r="F2892" s="27"/>
      <c r="G2892" s="27"/>
      <c r="H2892" s="27"/>
      <c r="I2892" s="27"/>
      <c r="J2892" s="27"/>
      <c r="K2892" s="27"/>
      <c r="L2892" s="27"/>
      <c r="M2892" s="27"/>
    </row>
    <row r="2893" spans="1:13">
      <c r="A2893" s="27"/>
      <c r="B2893" s="27"/>
      <c r="C2893" s="27"/>
      <c r="D2893" s="27"/>
      <c r="E2893" s="27"/>
      <c r="F2893" s="27"/>
      <c r="G2893" s="27"/>
      <c r="H2893" s="27"/>
      <c r="I2893" s="27"/>
      <c r="J2893" s="27"/>
      <c r="K2893" s="27"/>
      <c r="L2893" s="27"/>
      <c r="M2893" s="27"/>
    </row>
    <row r="2894" spans="1:13">
      <c r="A2894" s="27"/>
      <c r="B2894" s="27"/>
      <c r="C2894" s="27"/>
      <c r="D2894" s="27"/>
      <c r="E2894" s="27"/>
      <c r="F2894" s="27"/>
      <c r="G2894" s="27"/>
      <c r="H2894" s="27"/>
      <c r="I2894" s="27"/>
      <c r="J2894" s="27"/>
      <c r="K2894" s="27"/>
      <c r="L2894" s="27"/>
      <c r="M2894" s="27"/>
    </row>
    <row r="2895" spans="1:13">
      <c r="A2895" s="27"/>
      <c r="B2895" s="27"/>
      <c r="C2895" s="27"/>
      <c r="D2895" s="27"/>
      <c r="E2895" s="27"/>
      <c r="F2895" s="27"/>
      <c r="G2895" s="27"/>
      <c r="H2895" s="27"/>
      <c r="I2895" s="27"/>
      <c r="J2895" s="27"/>
      <c r="K2895" s="27"/>
      <c r="L2895" s="27"/>
      <c r="M2895" s="27"/>
    </row>
    <row r="2896" spans="1:13">
      <c r="A2896" s="27"/>
      <c r="B2896" s="27"/>
      <c r="C2896" s="27"/>
      <c r="D2896" s="27"/>
      <c r="E2896" s="27"/>
      <c r="F2896" s="27"/>
      <c r="G2896" s="27"/>
      <c r="H2896" s="27"/>
      <c r="I2896" s="27"/>
      <c r="J2896" s="27"/>
      <c r="K2896" s="27"/>
      <c r="L2896" s="27"/>
      <c r="M2896" s="27"/>
    </row>
    <row r="2897" spans="1:13">
      <c r="A2897" s="27"/>
      <c r="B2897" s="27"/>
      <c r="C2897" s="27"/>
      <c r="D2897" s="27"/>
      <c r="E2897" s="27"/>
      <c r="F2897" s="27"/>
      <c r="G2897" s="27"/>
      <c r="H2897" s="27"/>
      <c r="I2897" s="27"/>
      <c r="J2897" s="27"/>
      <c r="K2897" s="27"/>
      <c r="L2897" s="27"/>
      <c r="M2897" s="27"/>
    </row>
    <row r="2898" spans="1:13">
      <c r="A2898" s="27"/>
      <c r="B2898" s="27"/>
      <c r="C2898" s="27"/>
      <c r="D2898" s="27"/>
      <c r="E2898" s="27"/>
      <c r="F2898" s="27"/>
      <c r="G2898" s="27"/>
      <c r="H2898" s="27"/>
      <c r="I2898" s="27"/>
      <c r="J2898" s="27"/>
      <c r="K2898" s="27"/>
      <c r="L2898" s="27"/>
      <c r="M2898" s="27"/>
    </row>
    <row r="2899" spans="1:13">
      <c r="A2899" s="27"/>
      <c r="B2899" s="27"/>
      <c r="C2899" s="27"/>
      <c r="D2899" s="27"/>
      <c r="E2899" s="27"/>
      <c r="F2899" s="27"/>
      <c r="G2899" s="27"/>
      <c r="H2899" s="27"/>
      <c r="I2899" s="27"/>
      <c r="J2899" s="27"/>
      <c r="K2899" s="27"/>
      <c r="L2899" s="27"/>
      <c r="M2899" s="27"/>
    </row>
    <row r="2900" spans="1:13">
      <c r="A2900" s="27"/>
      <c r="B2900" s="27"/>
      <c r="C2900" s="27"/>
      <c r="D2900" s="27"/>
      <c r="E2900" s="27"/>
      <c r="F2900" s="27"/>
      <c r="G2900" s="27"/>
      <c r="H2900" s="27"/>
      <c r="I2900" s="27"/>
      <c r="J2900" s="27"/>
      <c r="K2900" s="27"/>
      <c r="L2900" s="27"/>
      <c r="M2900" s="27"/>
    </row>
    <row r="2901" spans="1:13">
      <c r="A2901" s="27"/>
      <c r="B2901" s="27"/>
      <c r="C2901" s="27"/>
      <c r="D2901" s="27"/>
      <c r="E2901" s="27"/>
      <c r="F2901" s="27"/>
      <c r="G2901" s="27"/>
      <c r="H2901" s="27"/>
      <c r="I2901" s="27"/>
      <c r="J2901" s="27"/>
      <c r="K2901" s="27"/>
      <c r="L2901" s="27"/>
      <c r="M2901" s="27"/>
    </row>
    <row r="2902" spans="1:13">
      <c r="A2902" s="27"/>
      <c r="B2902" s="27"/>
      <c r="C2902" s="27"/>
      <c r="D2902" s="27"/>
      <c r="E2902" s="27"/>
      <c r="F2902" s="27"/>
      <c r="G2902" s="27"/>
      <c r="H2902" s="27"/>
      <c r="I2902" s="27"/>
      <c r="J2902" s="27"/>
      <c r="K2902" s="27"/>
      <c r="L2902" s="27"/>
      <c r="M2902" s="27"/>
    </row>
    <row r="2903" spans="1:13">
      <c r="A2903" s="27"/>
      <c r="B2903" s="27"/>
      <c r="C2903" s="27"/>
      <c r="D2903" s="27"/>
      <c r="E2903" s="27"/>
      <c r="F2903" s="27"/>
      <c r="G2903" s="27"/>
      <c r="H2903" s="27"/>
      <c r="I2903" s="27"/>
      <c r="J2903" s="27"/>
      <c r="K2903" s="27"/>
      <c r="L2903" s="27"/>
      <c r="M2903" s="27"/>
    </row>
    <row r="2904" spans="1:13">
      <c r="A2904" s="27"/>
      <c r="B2904" s="27"/>
      <c r="C2904" s="27"/>
      <c r="D2904" s="27"/>
      <c r="E2904" s="27"/>
      <c r="F2904" s="27"/>
      <c r="G2904" s="27"/>
      <c r="H2904" s="27"/>
      <c r="I2904" s="27"/>
      <c r="J2904" s="27"/>
      <c r="K2904" s="27"/>
      <c r="L2904" s="27"/>
      <c r="M2904" s="27"/>
    </row>
    <row r="2905" spans="1:13">
      <c r="A2905" s="27"/>
      <c r="B2905" s="27"/>
      <c r="C2905" s="27"/>
      <c r="D2905" s="27"/>
      <c r="E2905" s="27"/>
      <c r="F2905" s="27"/>
      <c r="G2905" s="27"/>
      <c r="H2905" s="27"/>
      <c r="I2905" s="27"/>
      <c r="J2905" s="27"/>
      <c r="K2905" s="27"/>
      <c r="L2905" s="27"/>
      <c r="M2905" s="27"/>
    </row>
    <row r="2906" spans="1:13">
      <c r="A2906" s="27"/>
      <c r="B2906" s="27"/>
      <c r="C2906" s="27"/>
      <c r="D2906" s="27"/>
      <c r="E2906" s="27"/>
      <c r="F2906" s="27"/>
      <c r="G2906" s="27"/>
      <c r="H2906" s="27"/>
      <c r="I2906" s="27"/>
      <c r="J2906" s="27"/>
      <c r="K2906" s="27"/>
      <c r="L2906" s="27"/>
      <c r="M2906" s="27"/>
    </row>
    <row r="2907" spans="1:13">
      <c r="A2907" s="27"/>
      <c r="B2907" s="27"/>
      <c r="C2907" s="27"/>
      <c r="D2907" s="27"/>
      <c r="E2907" s="27"/>
      <c r="F2907" s="27"/>
      <c r="G2907" s="27"/>
      <c r="H2907" s="27"/>
      <c r="I2907" s="27"/>
      <c r="J2907" s="27"/>
      <c r="K2907" s="27"/>
      <c r="L2907" s="27"/>
      <c r="M2907" s="27"/>
    </row>
    <row r="2908" spans="1:13">
      <c r="A2908" s="27"/>
      <c r="B2908" s="27"/>
      <c r="C2908" s="27"/>
      <c r="D2908" s="27"/>
      <c r="E2908" s="27"/>
      <c r="F2908" s="27"/>
      <c r="G2908" s="27"/>
      <c r="H2908" s="27"/>
      <c r="I2908" s="27"/>
      <c r="J2908" s="27"/>
      <c r="K2908" s="27"/>
      <c r="L2908" s="27"/>
      <c r="M2908" s="27"/>
    </row>
    <row r="2909" spans="1:13">
      <c r="A2909" s="27"/>
      <c r="B2909" s="27"/>
      <c r="C2909" s="27"/>
      <c r="D2909" s="27"/>
      <c r="E2909" s="27"/>
      <c r="F2909" s="27"/>
      <c r="G2909" s="27"/>
      <c r="H2909" s="27"/>
      <c r="I2909" s="27"/>
      <c r="J2909" s="27"/>
      <c r="K2909" s="27"/>
      <c r="L2909" s="27"/>
      <c r="M2909" s="27"/>
    </row>
    <row r="2910" spans="1:13">
      <c r="A2910" s="27"/>
      <c r="B2910" s="27"/>
      <c r="C2910" s="27"/>
      <c r="D2910" s="27"/>
      <c r="E2910" s="27"/>
      <c r="F2910" s="27"/>
      <c r="G2910" s="27"/>
      <c r="H2910" s="27"/>
      <c r="I2910" s="27"/>
      <c r="J2910" s="27"/>
      <c r="K2910" s="27"/>
      <c r="L2910" s="27"/>
      <c r="M2910" s="27"/>
    </row>
    <row r="2911" spans="1:13">
      <c r="A2911" s="27"/>
      <c r="B2911" s="27"/>
      <c r="C2911" s="27"/>
      <c r="D2911" s="27"/>
      <c r="E2911" s="27"/>
      <c r="F2911" s="27"/>
      <c r="G2911" s="27"/>
      <c r="H2911" s="27"/>
      <c r="I2911" s="27"/>
      <c r="J2911" s="27"/>
      <c r="K2911" s="27"/>
      <c r="L2911" s="27"/>
      <c r="M2911" s="27"/>
    </row>
    <row r="2912" spans="1:13">
      <c r="A2912" s="27"/>
      <c r="B2912" s="27"/>
      <c r="C2912" s="27"/>
      <c r="D2912" s="27"/>
      <c r="E2912" s="27"/>
      <c r="F2912" s="27"/>
      <c r="G2912" s="27"/>
      <c r="H2912" s="27"/>
      <c r="I2912" s="27"/>
      <c r="J2912" s="27"/>
      <c r="K2912" s="27"/>
      <c r="L2912" s="27"/>
      <c r="M2912" s="27"/>
    </row>
    <row r="2913" spans="1:13">
      <c r="A2913" s="27"/>
      <c r="B2913" s="27"/>
      <c r="C2913" s="27"/>
      <c r="D2913" s="27"/>
      <c r="E2913" s="27"/>
      <c r="F2913" s="27"/>
      <c r="G2913" s="27"/>
      <c r="H2913" s="27"/>
      <c r="I2913" s="27"/>
      <c r="J2913" s="27"/>
      <c r="K2913" s="27"/>
      <c r="L2913" s="27"/>
      <c r="M2913" s="27"/>
    </row>
    <row r="2914" spans="1:13">
      <c r="A2914" s="27"/>
      <c r="B2914" s="27"/>
      <c r="C2914" s="27"/>
      <c r="D2914" s="27"/>
      <c r="E2914" s="27"/>
      <c r="F2914" s="27"/>
      <c r="G2914" s="27"/>
      <c r="H2914" s="27"/>
      <c r="I2914" s="27"/>
      <c r="J2914" s="27"/>
      <c r="K2914" s="27"/>
      <c r="L2914" s="27"/>
      <c r="M2914" s="27"/>
    </row>
    <row r="2915" spans="1:13">
      <c r="A2915" s="27"/>
      <c r="B2915" s="27"/>
      <c r="C2915" s="27"/>
      <c r="D2915" s="27"/>
      <c r="E2915" s="27"/>
      <c r="F2915" s="27"/>
      <c r="G2915" s="27"/>
      <c r="H2915" s="27"/>
      <c r="I2915" s="27"/>
      <c r="J2915" s="27"/>
      <c r="K2915" s="27"/>
      <c r="L2915" s="27"/>
      <c r="M2915" s="27"/>
    </row>
    <row r="2916" spans="1:13">
      <c r="A2916" s="27"/>
      <c r="B2916" s="27"/>
      <c r="C2916" s="27"/>
      <c r="D2916" s="27"/>
      <c r="E2916" s="27"/>
      <c r="F2916" s="27"/>
      <c r="G2916" s="27"/>
      <c r="H2916" s="27"/>
      <c r="I2916" s="27"/>
      <c r="J2916" s="27"/>
      <c r="K2916" s="27"/>
      <c r="L2916" s="27"/>
      <c r="M2916" s="27"/>
    </row>
    <row r="2917" spans="1:13">
      <c r="A2917" s="27"/>
      <c r="B2917" s="27"/>
      <c r="C2917" s="27"/>
      <c r="D2917" s="27"/>
      <c r="E2917" s="27"/>
      <c r="F2917" s="27"/>
      <c r="G2917" s="27"/>
      <c r="H2917" s="27"/>
      <c r="I2917" s="27"/>
      <c r="J2917" s="27"/>
      <c r="K2917" s="27"/>
      <c r="L2917" s="27"/>
      <c r="M2917" s="27"/>
    </row>
    <row r="2918" spans="1:13">
      <c r="A2918" s="27"/>
      <c r="B2918" s="27"/>
      <c r="C2918" s="27"/>
      <c r="D2918" s="27"/>
      <c r="E2918" s="27"/>
      <c r="F2918" s="27"/>
      <c r="G2918" s="27"/>
      <c r="H2918" s="27"/>
      <c r="I2918" s="27"/>
      <c r="J2918" s="27"/>
      <c r="K2918" s="27"/>
      <c r="L2918" s="27"/>
      <c r="M2918" s="27"/>
    </row>
    <row r="2919" spans="1:13">
      <c r="A2919" s="27"/>
      <c r="B2919" s="27"/>
      <c r="C2919" s="27"/>
      <c r="D2919" s="27"/>
      <c r="E2919" s="27"/>
      <c r="F2919" s="27"/>
      <c r="G2919" s="27"/>
      <c r="H2919" s="27"/>
      <c r="I2919" s="27"/>
      <c r="J2919" s="27"/>
      <c r="K2919" s="27"/>
      <c r="L2919" s="27"/>
      <c r="M2919" s="27"/>
    </row>
    <row r="2920" spans="1:13">
      <c r="A2920" s="27"/>
      <c r="B2920" s="27"/>
      <c r="C2920" s="27"/>
      <c r="D2920" s="27"/>
      <c r="E2920" s="27"/>
      <c r="F2920" s="27"/>
      <c r="G2920" s="27"/>
      <c r="H2920" s="27"/>
      <c r="I2920" s="27"/>
      <c r="J2920" s="27"/>
      <c r="K2920" s="27"/>
      <c r="L2920" s="27"/>
      <c r="M2920" s="27"/>
    </row>
    <row r="2921" spans="1:13">
      <c r="A2921" s="27"/>
      <c r="B2921" s="27"/>
      <c r="C2921" s="27"/>
      <c r="D2921" s="27"/>
      <c r="E2921" s="27"/>
      <c r="F2921" s="27"/>
      <c r="G2921" s="27"/>
      <c r="H2921" s="27"/>
      <c r="I2921" s="27"/>
      <c r="J2921" s="27"/>
      <c r="K2921" s="27"/>
      <c r="L2921" s="27"/>
      <c r="M2921" s="27"/>
    </row>
    <row r="2922" spans="1:13">
      <c r="A2922" s="27"/>
      <c r="B2922" s="27"/>
      <c r="C2922" s="27"/>
      <c r="D2922" s="27"/>
      <c r="E2922" s="27"/>
      <c r="F2922" s="27"/>
      <c r="G2922" s="27"/>
      <c r="H2922" s="27"/>
      <c r="I2922" s="27"/>
      <c r="J2922" s="27"/>
      <c r="K2922" s="27"/>
      <c r="L2922" s="27"/>
      <c r="M2922" s="27"/>
    </row>
    <row r="2923" spans="1:13">
      <c r="A2923" s="27"/>
      <c r="B2923" s="27"/>
      <c r="C2923" s="27"/>
      <c r="D2923" s="27"/>
      <c r="E2923" s="27"/>
      <c r="F2923" s="27"/>
      <c r="G2923" s="27"/>
      <c r="H2923" s="27"/>
      <c r="I2923" s="27"/>
      <c r="J2923" s="27"/>
      <c r="K2923" s="27"/>
      <c r="L2923" s="27"/>
      <c r="M2923" s="27"/>
    </row>
    <row r="2924" spans="1:13">
      <c r="A2924" s="27"/>
      <c r="B2924" s="27"/>
      <c r="C2924" s="27"/>
      <c r="D2924" s="27"/>
      <c r="E2924" s="27"/>
      <c r="F2924" s="27"/>
      <c r="G2924" s="27"/>
      <c r="H2924" s="27"/>
      <c r="I2924" s="27"/>
      <c r="J2924" s="27"/>
      <c r="K2924" s="27"/>
      <c r="L2924" s="27"/>
      <c r="M2924" s="27"/>
    </row>
    <row r="2925" spans="1:13">
      <c r="A2925" s="27"/>
      <c r="B2925" s="27"/>
      <c r="C2925" s="27"/>
      <c r="D2925" s="27"/>
      <c r="E2925" s="27"/>
      <c r="F2925" s="27"/>
      <c r="G2925" s="27"/>
      <c r="H2925" s="27"/>
      <c r="I2925" s="27"/>
      <c r="J2925" s="27"/>
      <c r="K2925" s="27"/>
      <c r="L2925" s="27"/>
      <c r="M2925" s="27"/>
    </row>
    <row r="2926" spans="1:13">
      <c r="A2926" s="27"/>
      <c r="B2926" s="27"/>
      <c r="C2926" s="27"/>
      <c r="D2926" s="27"/>
      <c r="E2926" s="27"/>
      <c r="F2926" s="27"/>
      <c r="G2926" s="27"/>
      <c r="H2926" s="27"/>
      <c r="I2926" s="27"/>
      <c r="J2926" s="27"/>
      <c r="K2926" s="27"/>
      <c r="L2926" s="27"/>
      <c r="M2926" s="27"/>
    </row>
    <row r="2927" spans="1:13">
      <c r="A2927" s="27"/>
      <c r="B2927" s="27"/>
      <c r="C2927" s="27"/>
      <c r="D2927" s="27"/>
      <c r="E2927" s="27"/>
      <c r="F2927" s="27"/>
      <c r="G2927" s="27"/>
      <c r="H2927" s="27"/>
      <c r="I2927" s="27"/>
      <c r="J2927" s="27"/>
      <c r="K2927" s="27"/>
      <c r="L2927" s="27"/>
      <c r="M2927" s="27"/>
    </row>
    <row r="2928" spans="1:13">
      <c r="A2928" s="27"/>
      <c r="B2928" s="27"/>
      <c r="C2928" s="27"/>
      <c r="D2928" s="27"/>
      <c r="E2928" s="27"/>
      <c r="F2928" s="27"/>
      <c r="G2928" s="27"/>
      <c r="H2928" s="27"/>
      <c r="I2928" s="27"/>
      <c r="J2928" s="27"/>
      <c r="K2928" s="27"/>
      <c r="L2928" s="27"/>
      <c r="M2928" s="27"/>
    </row>
    <row r="2929" spans="1:13">
      <c r="A2929" s="27"/>
      <c r="B2929" s="27"/>
      <c r="C2929" s="27"/>
      <c r="D2929" s="27"/>
      <c r="E2929" s="27"/>
      <c r="F2929" s="27"/>
      <c r="G2929" s="27"/>
      <c r="H2929" s="27"/>
      <c r="I2929" s="27"/>
      <c r="J2929" s="27"/>
      <c r="K2929" s="27"/>
      <c r="L2929" s="27"/>
      <c r="M2929" s="27"/>
    </row>
    <row r="2930" spans="1:13">
      <c r="A2930" s="27"/>
      <c r="B2930" s="27"/>
      <c r="C2930" s="27"/>
      <c r="D2930" s="27"/>
      <c r="E2930" s="27"/>
      <c r="F2930" s="27"/>
      <c r="G2930" s="27"/>
      <c r="H2930" s="27"/>
      <c r="I2930" s="27"/>
      <c r="J2930" s="27"/>
      <c r="K2930" s="27"/>
      <c r="L2930" s="27"/>
      <c r="M2930" s="27"/>
    </row>
    <row r="2931" spans="1:13">
      <c r="A2931" s="27"/>
      <c r="B2931" s="27"/>
      <c r="C2931" s="27"/>
      <c r="D2931" s="27"/>
      <c r="E2931" s="27"/>
      <c r="F2931" s="27"/>
      <c r="G2931" s="27"/>
      <c r="H2931" s="27"/>
      <c r="I2931" s="27"/>
      <c r="J2931" s="27"/>
      <c r="K2931" s="27"/>
      <c r="L2931" s="27"/>
      <c r="M2931" s="27"/>
    </row>
    <row r="2932" spans="1:13">
      <c r="A2932" s="27"/>
      <c r="B2932" s="27"/>
      <c r="C2932" s="27"/>
      <c r="D2932" s="27"/>
      <c r="E2932" s="27"/>
      <c r="F2932" s="27"/>
      <c r="G2932" s="27"/>
      <c r="H2932" s="27"/>
      <c r="I2932" s="27"/>
      <c r="J2932" s="27"/>
      <c r="K2932" s="27"/>
      <c r="L2932" s="27"/>
      <c r="M2932" s="27"/>
    </row>
    <row r="2933" spans="1:13">
      <c r="A2933" s="27"/>
      <c r="B2933" s="27"/>
      <c r="C2933" s="27"/>
      <c r="D2933" s="27"/>
      <c r="E2933" s="27"/>
      <c r="F2933" s="27"/>
      <c r="G2933" s="27"/>
      <c r="H2933" s="27"/>
      <c r="I2933" s="27"/>
      <c r="J2933" s="27"/>
      <c r="K2933" s="27"/>
      <c r="L2933" s="27"/>
      <c r="M2933" s="27"/>
    </row>
    <row r="2934" spans="1:13">
      <c r="A2934" s="27"/>
      <c r="B2934" s="27"/>
      <c r="C2934" s="27"/>
      <c r="D2934" s="27"/>
      <c r="E2934" s="27"/>
      <c r="F2934" s="27"/>
      <c r="G2934" s="27"/>
      <c r="H2934" s="27"/>
      <c r="I2934" s="27"/>
      <c r="J2934" s="27"/>
      <c r="K2934" s="27"/>
      <c r="L2934" s="27"/>
      <c r="M2934" s="27"/>
    </row>
    <row r="2935" spans="1:13">
      <c r="A2935" s="27"/>
      <c r="B2935" s="27"/>
      <c r="C2935" s="27"/>
      <c r="D2935" s="27"/>
      <c r="E2935" s="27"/>
      <c r="F2935" s="27"/>
      <c r="G2935" s="27"/>
      <c r="H2935" s="27"/>
      <c r="I2935" s="27"/>
      <c r="J2935" s="27"/>
      <c r="K2935" s="27"/>
      <c r="L2935" s="27"/>
      <c r="M2935" s="27"/>
    </row>
    <row r="2936" spans="1:13">
      <c r="A2936" s="27"/>
      <c r="B2936" s="27"/>
      <c r="C2936" s="27"/>
      <c r="D2936" s="27"/>
      <c r="E2936" s="27"/>
      <c r="F2936" s="27"/>
      <c r="G2936" s="27"/>
      <c r="H2936" s="27"/>
      <c r="I2936" s="27"/>
      <c r="J2936" s="27"/>
      <c r="K2936" s="27"/>
      <c r="L2936" s="27"/>
      <c r="M2936" s="27"/>
    </row>
    <row r="2937" spans="1:13">
      <c r="A2937" s="27"/>
      <c r="B2937" s="27"/>
      <c r="C2937" s="27"/>
      <c r="D2937" s="27"/>
      <c r="E2937" s="27"/>
      <c r="F2937" s="27"/>
      <c r="G2937" s="27"/>
      <c r="H2937" s="27"/>
      <c r="I2937" s="27"/>
      <c r="J2937" s="27"/>
      <c r="K2937" s="27"/>
      <c r="L2937" s="27"/>
      <c r="M2937" s="27"/>
    </row>
    <row r="2938" spans="1:13">
      <c r="A2938" s="27"/>
      <c r="B2938" s="27"/>
      <c r="C2938" s="27"/>
      <c r="D2938" s="27"/>
      <c r="E2938" s="27"/>
      <c r="F2938" s="27"/>
      <c r="G2938" s="27"/>
      <c r="H2938" s="27"/>
      <c r="I2938" s="27"/>
      <c r="J2938" s="27"/>
      <c r="K2938" s="27"/>
      <c r="L2938" s="27"/>
      <c r="M2938" s="27"/>
    </row>
    <row r="2939" spans="1:13">
      <c r="A2939" s="27"/>
      <c r="B2939" s="27"/>
      <c r="C2939" s="27"/>
      <c r="D2939" s="27"/>
      <c r="E2939" s="27"/>
      <c r="F2939" s="27"/>
      <c r="G2939" s="27"/>
      <c r="H2939" s="27"/>
      <c r="I2939" s="27"/>
      <c r="J2939" s="27"/>
      <c r="K2939" s="27"/>
      <c r="L2939" s="27"/>
      <c r="M2939" s="27"/>
    </row>
    <row r="2940" spans="1:13">
      <c r="A2940" s="27"/>
      <c r="B2940" s="27"/>
      <c r="C2940" s="27"/>
      <c r="D2940" s="27"/>
      <c r="E2940" s="27"/>
      <c r="F2940" s="27"/>
      <c r="G2940" s="27"/>
      <c r="H2940" s="27"/>
      <c r="I2940" s="27"/>
      <c r="J2940" s="27"/>
      <c r="K2940" s="27"/>
      <c r="L2940" s="27"/>
      <c r="M2940" s="27"/>
    </row>
    <row r="2941" spans="1:13">
      <c r="A2941" s="27"/>
      <c r="B2941" s="27"/>
      <c r="C2941" s="27"/>
      <c r="D2941" s="27"/>
      <c r="E2941" s="27"/>
      <c r="F2941" s="27"/>
      <c r="G2941" s="27"/>
      <c r="H2941" s="27"/>
      <c r="I2941" s="27"/>
      <c r="J2941" s="27"/>
      <c r="K2941" s="27"/>
      <c r="L2941" s="27"/>
      <c r="M2941" s="27"/>
    </row>
    <row r="2942" spans="1:13">
      <c r="A2942" s="27"/>
      <c r="B2942" s="27"/>
      <c r="C2942" s="27"/>
      <c r="D2942" s="27"/>
      <c r="E2942" s="27"/>
      <c r="F2942" s="27"/>
      <c r="G2942" s="27"/>
      <c r="H2942" s="27"/>
      <c r="I2942" s="27"/>
      <c r="J2942" s="27"/>
      <c r="K2942" s="27"/>
      <c r="L2942" s="27"/>
      <c r="M2942" s="27"/>
    </row>
    <row r="2943" spans="1:13">
      <c r="A2943" s="27"/>
      <c r="B2943" s="27"/>
      <c r="C2943" s="27"/>
      <c r="D2943" s="27"/>
      <c r="E2943" s="27"/>
      <c r="F2943" s="27"/>
      <c r="G2943" s="27"/>
      <c r="H2943" s="27"/>
      <c r="I2943" s="27"/>
      <c r="J2943" s="27"/>
      <c r="K2943" s="27"/>
      <c r="L2943" s="27"/>
      <c r="M2943" s="27"/>
    </row>
    <row r="2944" spans="1:13">
      <c r="A2944" s="27"/>
      <c r="B2944" s="27"/>
      <c r="C2944" s="27"/>
      <c r="D2944" s="27"/>
      <c r="E2944" s="27"/>
      <c r="F2944" s="27"/>
      <c r="G2944" s="27"/>
      <c r="H2944" s="27"/>
      <c r="I2944" s="27"/>
      <c r="J2944" s="27"/>
      <c r="K2944" s="27"/>
      <c r="L2944" s="27"/>
      <c r="M2944" s="27"/>
    </row>
    <row r="2945" spans="1:13">
      <c r="A2945" s="27"/>
      <c r="B2945" s="27"/>
      <c r="C2945" s="27"/>
      <c r="D2945" s="27"/>
      <c r="E2945" s="27"/>
      <c r="F2945" s="27"/>
      <c r="G2945" s="27"/>
      <c r="H2945" s="27"/>
      <c r="I2945" s="27"/>
      <c r="J2945" s="27"/>
      <c r="K2945" s="27"/>
      <c r="L2945" s="27"/>
      <c r="M2945" s="27"/>
    </row>
    <row r="2946" spans="1:13">
      <c r="A2946" s="27"/>
      <c r="B2946" s="27"/>
      <c r="C2946" s="27"/>
      <c r="D2946" s="27"/>
      <c r="E2946" s="27"/>
      <c r="F2946" s="27"/>
      <c r="G2946" s="27"/>
      <c r="H2946" s="27"/>
      <c r="I2946" s="27"/>
      <c r="J2946" s="27"/>
      <c r="K2946" s="27"/>
      <c r="L2946" s="27"/>
      <c r="M2946" s="27"/>
    </row>
    <row r="2947" spans="1:13">
      <c r="A2947" s="27"/>
      <c r="B2947" s="27"/>
      <c r="C2947" s="27"/>
      <c r="D2947" s="27"/>
      <c r="E2947" s="27"/>
      <c r="F2947" s="27"/>
      <c r="G2947" s="27"/>
      <c r="H2947" s="27"/>
      <c r="I2947" s="27"/>
      <c r="J2947" s="27"/>
      <c r="K2947" s="27"/>
      <c r="L2947" s="27"/>
      <c r="M2947" s="27"/>
    </row>
    <row r="2948" spans="1:13">
      <c r="A2948" s="27"/>
      <c r="B2948" s="27"/>
      <c r="C2948" s="27"/>
      <c r="D2948" s="27"/>
      <c r="E2948" s="27"/>
      <c r="F2948" s="27"/>
      <c r="G2948" s="27"/>
      <c r="H2948" s="27"/>
      <c r="I2948" s="27"/>
      <c r="J2948" s="27"/>
      <c r="K2948" s="27"/>
      <c r="L2948" s="27"/>
      <c r="M2948" s="27"/>
    </row>
    <row r="2949" spans="1:13">
      <c r="A2949" s="27"/>
      <c r="B2949" s="27"/>
      <c r="C2949" s="27"/>
      <c r="D2949" s="27"/>
      <c r="E2949" s="27"/>
      <c r="F2949" s="27"/>
      <c r="G2949" s="27"/>
      <c r="H2949" s="27"/>
      <c r="I2949" s="27"/>
      <c r="J2949" s="27"/>
      <c r="K2949" s="27"/>
      <c r="L2949" s="27"/>
      <c r="M2949" s="27"/>
    </row>
    <row r="2950" spans="1:13">
      <c r="A2950" s="27"/>
      <c r="B2950" s="27"/>
      <c r="C2950" s="27"/>
      <c r="D2950" s="27"/>
      <c r="E2950" s="27"/>
      <c r="F2950" s="27"/>
      <c r="G2950" s="27"/>
      <c r="H2950" s="27"/>
      <c r="I2950" s="27"/>
      <c r="J2950" s="27"/>
      <c r="K2950" s="27"/>
      <c r="L2950" s="27"/>
      <c r="M2950" s="27"/>
    </row>
    <row r="2951" spans="1:13">
      <c r="A2951" s="27"/>
      <c r="B2951" s="27"/>
      <c r="C2951" s="27"/>
      <c r="D2951" s="27"/>
      <c r="E2951" s="27"/>
      <c r="F2951" s="27"/>
      <c r="G2951" s="27"/>
      <c r="H2951" s="27"/>
      <c r="I2951" s="27"/>
      <c r="J2951" s="27"/>
      <c r="K2951" s="27"/>
      <c r="L2951" s="27"/>
      <c r="M2951" s="27"/>
    </row>
    <row r="2952" spans="1:13">
      <c r="A2952" s="27"/>
      <c r="B2952" s="27"/>
      <c r="C2952" s="27"/>
      <c r="D2952" s="27"/>
      <c r="E2952" s="27"/>
      <c r="F2952" s="27"/>
      <c r="G2952" s="27"/>
      <c r="H2952" s="27"/>
      <c r="I2952" s="27"/>
      <c r="J2952" s="27"/>
      <c r="K2952" s="27"/>
      <c r="L2952" s="27"/>
      <c r="M2952" s="27"/>
    </row>
    <row r="2953" spans="1:13">
      <c r="A2953" s="27"/>
      <c r="B2953" s="27"/>
      <c r="C2953" s="27"/>
      <c r="D2953" s="27"/>
      <c r="E2953" s="27"/>
      <c r="F2953" s="27"/>
      <c r="G2953" s="27"/>
      <c r="H2953" s="27"/>
      <c r="I2953" s="27"/>
      <c r="J2953" s="27"/>
      <c r="K2953" s="27"/>
      <c r="L2953" s="27"/>
      <c r="M2953" s="27"/>
    </row>
    <row r="2954" spans="1:13">
      <c r="A2954" s="27"/>
      <c r="B2954" s="27"/>
      <c r="C2954" s="27"/>
      <c r="D2954" s="27"/>
      <c r="E2954" s="27"/>
      <c r="F2954" s="27"/>
      <c r="G2954" s="27"/>
      <c r="H2954" s="27"/>
      <c r="I2954" s="27"/>
      <c r="J2954" s="27"/>
      <c r="K2954" s="27"/>
      <c r="L2954" s="27"/>
      <c r="M2954" s="27"/>
    </row>
    <row r="2955" spans="1:13">
      <c r="A2955" s="27"/>
      <c r="B2955" s="27"/>
      <c r="C2955" s="27"/>
      <c r="D2955" s="27"/>
      <c r="E2955" s="27"/>
      <c r="F2955" s="27"/>
      <c r="G2955" s="27"/>
      <c r="H2955" s="27"/>
      <c r="I2955" s="27"/>
      <c r="J2955" s="27"/>
      <c r="K2955" s="27"/>
      <c r="L2955" s="27"/>
      <c r="M2955" s="27"/>
    </row>
    <row r="2956" spans="1:13">
      <c r="A2956" s="27"/>
      <c r="B2956" s="27"/>
      <c r="C2956" s="27"/>
      <c r="D2956" s="27"/>
      <c r="E2956" s="27"/>
      <c r="F2956" s="27"/>
      <c r="G2956" s="27"/>
      <c r="H2956" s="27"/>
      <c r="I2956" s="27"/>
      <c r="J2956" s="27"/>
      <c r="K2956" s="27"/>
      <c r="L2956" s="27"/>
      <c r="M2956" s="27"/>
    </row>
    <row r="2957" spans="1:13">
      <c r="A2957" s="27"/>
      <c r="B2957" s="27"/>
      <c r="C2957" s="27"/>
      <c r="D2957" s="27"/>
      <c r="E2957" s="27"/>
      <c r="F2957" s="27"/>
      <c r="G2957" s="27"/>
      <c r="H2957" s="27"/>
      <c r="I2957" s="27"/>
      <c r="J2957" s="27"/>
      <c r="K2957" s="27"/>
      <c r="L2957" s="27"/>
      <c r="M2957" s="27"/>
    </row>
    <row r="2958" spans="1:13">
      <c r="A2958" s="27"/>
      <c r="B2958" s="27"/>
      <c r="C2958" s="27"/>
      <c r="D2958" s="27"/>
      <c r="E2958" s="27"/>
      <c r="F2958" s="27"/>
      <c r="G2958" s="27"/>
      <c r="H2958" s="27"/>
      <c r="I2958" s="27"/>
      <c r="J2958" s="27"/>
      <c r="K2958" s="27"/>
      <c r="L2958" s="27"/>
      <c r="M2958" s="27"/>
    </row>
    <row r="2959" spans="1:13">
      <c r="A2959" s="27"/>
      <c r="B2959" s="27"/>
      <c r="C2959" s="27"/>
      <c r="D2959" s="27"/>
      <c r="E2959" s="27"/>
      <c r="F2959" s="27"/>
      <c r="G2959" s="27"/>
      <c r="H2959" s="27"/>
      <c r="I2959" s="27"/>
      <c r="J2959" s="27"/>
      <c r="K2959" s="27"/>
      <c r="L2959" s="27"/>
      <c r="M2959" s="27"/>
    </row>
    <row r="2960" spans="1:13">
      <c r="A2960" s="27"/>
      <c r="B2960" s="27"/>
      <c r="C2960" s="27"/>
      <c r="D2960" s="27"/>
      <c r="E2960" s="27"/>
      <c r="F2960" s="27"/>
      <c r="G2960" s="27"/>
      <c r="H2960" s="27"/>
      <c r="I2960" s="27"/>
      <c r="J2960" s="27"/>
      <c r="K2960" s="27"/>
      <c r="L2960" s="27"/>
      <c r="M2960" s="27"/>
    </row>
    <row r="2961" spans="1:13">
      <c r="A2961" s="27"/>
      <c r="B2961" s="27"/>
      <c r="C2961" s="27"/>
      <c r="D2961" s="27"/>
      <c r="E2961" s="27"/>
      <c r="F2961" s="27"/>
      <c r="G2961" s="27"/>
      <c r="H2961" s="27"/>
      <c r="I2961" s="27"/>
      <c r="J2961" s="27"/>
      <c r="K2961" s="27"/>
      <c r="L2961" s="27"/>
      <c r="M2961" s="27"/>
    </row>
    <row r="2962" spans="1:13">
      <c r="A2962" s="27"/>
      <c r="B2962" s="27"/>
      <c r="C2962" s="27"/>
      <c r="D2962" s="27"/>
      <c r="E2962" s="27"/>
      <c r="F2962" s="27"/>
      <c r="G2962" s="27"/>
      <c r="H2962" s="27"/>
      <c r="I2962" s="27"/>
      <c r="J2962" s="27"/>
      <c r="K2962" s="27"/>
      <c r="L2962" s="27"/>
      <c r="M2962" s="27"/>
    </row>
    <row r="2963" spans="1:13">
      <c r="A2963" s="27"/>
      <c r="B2963" s="27"/>
      <c r="C2963" s="27"/>
      <c r="D2963" s="27"/>
      <c r="E2963" s="27"/>
      <c r="F2963" s="27"/>
      <c r="G2963" s="27"/>
      <c r="H2963" s="27"/>
      <c r="I2963" s="27"/>
      <c r="J2963" s="27"/>
      <c r="K2963" s="27"/>
      <c r="L2963" s="27"/>
      <c r="M2963" s="27"/>
    </row>
    <row r="2964" spans="1:13">
      <c r="A2964" s="27"/>
      <c r="B2964" s="27"/>
      <c r="C2964" s="27"/>
      <c r="D2964" s="27"/>
      <c r="E2964" s="27"/>
      <c r="F2964" s="27"/>
      <c r="G2964" s="27"/>
      <c r="H2964" s="27"/>
      <c r="I2964" s="27"/>
      <c r="J2964" s="27"/>
      <c r="K2964" s="27"/>
      <c r="L2964" s="27"/>
      <c r="M2964" s="27"/>
    </row>
    <row r="2965" spans="1:13">
      <c r="A2965" s="27"/>
      <c r="B2965" s="27"/>
      <c r="C2965" s="27"/>
      <c r="D2965" s="27"/>
      <c r="E2965" s="27"/>
      <c r="F2965" s="27"/>
      <c r="G2965" s="27"/>
      <c r="H2965" s="27"/>
      <c r="I2965" s="27"/>
      <c r="J2965" s="27"/>
      <c r="K2965" s="27"/>
      <c r="L2965" s="27"/>
      <c r="M2965" s="27"/>
    </row>
    <row r="2966" spans="1:13">
      <c r="A2966" s="27"/>
      <c r="B2966" s="27"/>
      <c r="C2966" s="27"/>
      <c r="D2966" s="27"/>
      <c r="E2966" s="27"/>
      <c r="F2966" s="27"/>
      <c r="G2966" s="27"/>
      <c r="H2966" s="27"/>
      <c r="I2966" s="27"/>
      <c r="J2966" s="27"/>
      <c r="K2966" s="27"/>
      <c r="L2966" s="27"/>
      <c r="M2966" s="27"/>
    </row>
    <row r="2967" spans="1:13">
      <c r="A2967" s="27"/>
      <c r="B2967" s="27"/>
      <c r="C2967" s="27"/>
      <c r="D2967" s="27"/>
      <c r="E2967" s="27"/>
      <c r="F2967" s="27"/>
      <c r="G2967" s="27"/>
      <c r="H2967" s="27"/>
      <c r="I2967" s="27"/>
      <c r="J2967" s="27"/>
      <c r="K2967" s="27"/>
      <c r="L2967" s="27"/>
      <c r="M2967" s="27"/>
    </row>
    <row r="2968" spans="1:13">
      <c r="A2968" s="27"/>
      <c r="B2968" s="27"/>
      <c r="C2968" s="27"/>
      <c r="D2968" s="27"/>
      <c r="E2968" s="27"/>
      <c r="F2968" s="27"/>
      <c r="G2968" s="27"/>
      <c r="H2968" s="27"/>
      <c r="I2968" s="27"/>
      <c r="J2968" s="27"/>
      <c r="K2968" s="27"/>
      <c r="L2968" s="27"/>
      <c r="M2968" s="27"/>
    </row>
    <row r="2969" spans="1:13">
      <c r="A2969" s="27"/>
      <c r="B2969" s="27"/>
      <c r="C2969" s="27"/>
      <c r="D2969" s="27"/>
      <c r="E2969" s="27"/>
      <c r="F2969" s="27"/>
      <c r="G2969" s="27"/>
      <c r="H2969" s="27"/>
      <c r="I2969" s="27"/>
      <c r="J2969" s="27"/>
      <c r="K2969" s="27"/>
      <c r="L2969" s="27"/>
      <c r="M2969" s="27"/>
    </row>
    <row r="2970" spans="1:13">
      <c r="A2970" s="27"/>
      <c r="B2970" s="27"/>
      <c r="C2970" s="27"/>
      <c r="D2970" s="27"/>
      <c r="E2970" s="27"/>
      <c r="F2970" s="27"/>
      <c r="G2970" s="27"/>
      <c r="H2970" s="27"/>
      <c r="I2970" s="27"/>
      <c r="J2970" s="27"/>
      <c r="K2970" s="27"/>
      <c r="L2970" s="27"/>
      <c r="M2970" s="27"/>
    </row>
    <row r="2971" spans="1:13">
      <c r="A2971" s="27"/>
      <c r="B2971" s="27"/>
      <c r="C2971" s="27"/>
      <c r="D2971" s="27"/>
      <c r="E2971" s="27"/>
      <c r="F2971" s="27"/>
      <c r="G2971" s="27"/>
      <c r="H2971" s="27"/>
      <c r="I2971" s="27"/>
      <c r="J2971" s="27"/>
      <c r="K2971" s="27"/>
      <c r="L2971" s="27"/>
      <c r="M2971" s="27"/>
    </row>
    <row r="2972" spans="1:13">
      <c r="A2972" s="27"/>
      <c r="B2972" s="27"/>
      <c r="C2972" s="27"/>
      <c r="D2972" s="27"/>
      <c r="E2972" s="27"/>
      <c r="F2972" s="27"/>
      <c r="G2972" s="27"/>
      <c r="H2972" s="27"/>
      <c r="I2972" s="27"/>
      <c r="J2972" s="27"/>
      <c r="K2972" s="27"/>
      <c r="L2972" s="27"/>
      <c r="M2972" s="27"/>
    </row>
    <row r="2973" spans="1:13">
      <c r="A2973" s="27"/>
      <c r="B2973" s="27"/>
      <c r="C2973" s="27"/>
      <c r="D2973" s="27"/>
      <c r="E2973" s="27"/>
      <c r="F2973" s="27"/>
      <c r="G2973" s="27"/>
      <c r="H2973" s="27"/>
      <c r="I2973" s="27"/>
      <c r="J2973" s="27"/>
      <c r="K2973" s="27"/>
      <c r="L2973" s="27"/>
      <c r="M2973" s="27"/>
    </row>
    <row r="2974" spans="1:13">
      <c r="A2974" s="27"/>
      <c r="B2974" s="27"/>
      <c r="C2974" s="27"/>
      <c r="D2974" s="27"/>
      <c r="E2974" s="27"/>
      <c r="F2974" s="27"/>
      <c r="G2974" s="27"/>
      <c r="H2974" s="27"/>
      <c r="I2974" s="27"/>
      <c r="J2974" s="27"/>
      <c r="K2974" s="27"/>
      <c r="L2974" s="27"/>
      <c r="M2974" s="27"/>
    </row>
    <row r="2975" spans="1:13">
      <c r="A2975" s="27"/>
      <c r="B2975" s="27"/>
      <c r="C2975" s="27"/>
      <c r="D2975" s="27"/>
      <c r="E2975" s="27"/>
      <c r="F2975" s="27"/>
      <c r="G2975" s="27"/>
      <c r="H2975" s="27"/>
      <c r="I2975" s="27"/>
      <c r="J2975" s="27"/>
      <c r="K2975" s="27"/>
      <c r="L2975" s="27"/>
      <c r="M2975" s="27"/>
    </row>
    <row r="2976" spans="1:13">
      <c r="A2976" s="27"/>
      <c r="B2976" s="27"/>
      <c r="C2976" s="27"/>
      <c r="D2976" s="27"/>
      <c r="E2976" s="27"/>
      <c r="F2976" s="27"/>
      <c r="G2976" s="27"/>
      <c r="H2976" s="27"/>
      <c r="I2976" s="27"/>
      <c r="J2976" s="27"/>
      <c r="K2976" s="27"/>
      <c r="L2976" s="27"/>
      <c r="M2976" s="27"/>
    </row>
    <row r="2977" spans="1:13">
      <c r="A2977" s="27"/>
      <c r="B2977" s="27"/>
      <c r="C2977" s="27"/>
      <c r="D2977" s="27"/>
      <c r="E2977" s="27"/>
      <c r="F2977" s="27"/>
      <c r="G2977" s="27"/>
      <c r="H2977" s="27"/>
      <c r="I2977" s="27"/>
      <c r="J2977" s="27"/>
      <c r="K2977" s="27"/>
      <c r="L2977" s="27"/>
      <c r="M2977" s="27"/>
    </row>
    <row r="2978" spans="1:13">
      <c r="A2978" s="27"/>
      <c r="B2978" s="27"/>
      <c r="C2978" s="27"/>
      <c r="D2978" s="27"/>
      <c r="E2978" s="27"/>
      <c r="F2978" s="27"/>
      <c r="G2978" s="27"/>
      <c r="H2978" s="27"/>
      <c r="I2978" s="27"/>
      <c r="J2978" s="27"/>
      <c r="K2978" s="27"/>
      <c r="L2978" s="27"/>
      <c r="M2978" s="27"/>
    </row>
    <row r="2979" spans="1:13">
      <c r="A2979" s="27"/>
      <c r="B2979" s="27"/>
      <c r="C2979" s="27"/>
      <c r="D2979" s="27"/>
      <c r="E2979" s="27"/>
      <c r="F2979" s="27"/>
      <c r="G2979" s="27"/>
      <c r="H2979" s="27"/>
      <c r="I2979" s="27"/>
      <c r="J2979" s="27"/>
      <c r="K2979" s="27"/>
      <c r="L2979" s="27"/>
      <c r="M2979" s="27"/>
    </row>
    <row r="2980" spans="1:13">
      <c r="A2980" s="27"/>
      <c r="B2980" s="27"/>
      <c r="C2980" s="27"/>
      <c r="D2980" s="27"/>
      <c r="E2980" s="27"/>
      <c r="F2980" s="27"/>
      <c r="G2980" s="27"/>
      <c r="H2980" s="27"/>
      <c r="I2980" s="27"/>
      <c r="J2980" s="27"/>
      <c r="K2980" s="27"/>
      <c r="L2980" s="27"/>
      <c r="M2980" s="27"/>
    </row>
    <row r="2981" spans="1:13">
      <c r="A2981" s="27"/>
      <c r="B2981" s="27"/>
      <c r="C2981" s="27"/>
      <c r="D2981" s="27"/>
      <c r="E2981" s="27"/>
      <c r="F2981" s="27"/>
      <c r="G2981" s="27"/>
      <c r="H2981" s="27"/>
      <c r="I2981" s="27"/>
      <c r="J2981" s="27"/>
      <c r="K2981" s="27"/>
      <c r="L2981" s="27"/>
      <c r="M2981" s="27"/>
    </row>
    <row r="2982" spans="1:13">
      <c r="A2982" s="27"/>
      <c r="B2982" s="27"/>
      <c r="C2982" s="27"/>
      <c r="D2982" s="27"/>
      <c r="E2982" s="27"/>
      <c r="F2982" s="27"/>
      <c r="G2982" s="27"/>
      <c r="H2982" s="27"/>
      <c r="I2982" s="27"/>
      <c r="J2982" s="27"/>
      <c r="K2982" s="27"/>
      <c r="L2982" s="27"/>
      <c r="M2982" s="27"/>
    </row>
    <row r="2983" spans="1:13">
      <c r="A2983" s="27"/>
      <c r="B2983" s="27"/>
      <c r="C2983" s="27"/>
      <c r="D2983" s="27"/>
      <c r="E2983" s="27"/>
      <c r="F2983" s="27"/>
      <c r="G2983" s="27"/>
      <c r="H2983" s="27"/>
      <c r="I2983" s="27"/>
      <c r="J2983" s="27"/>
      <c r="K2983" s="27"/>
      <c r="L2983" s="27"/>
      <c r="M2983" s="27"/>
    </row>
    <row r="2984" spans="1:13">
      <c r="A2984" s="27"/>
      <c r="B2984" s="27"/>
      <c r="C2984" s="27"/>
      <c r="D2984" s="27"/>
      <c r="E2984" s="27"/>
      <c r="F2984" s="27"/>
      <c r="G2984" s="27"/>
      <c r="H2984" s="27"/>
      <c r="I2984" s="27"/>
      <c r="J2984" s="27"/>
      <c r="K2984" s="27"/>
      <c r="L2984" s="27"/>
      <c r="M2984" s="27"/>
    </row>
    <row r="2985" spans="1:13">
      <c r="A2985" s="27"/>
      <c r="B2985" s="27"/>
      <c r="C2985" s="27"/>
      <c r="D2985" s="27"/>
      <c r="E2985" s="27"/>
      <c r="F2985" s="27"/>
      <c r="G2985" s="27"/>
      <c r="H2985" s="27"/>
      <c r="I2985" s="27"/>
      <c r="J2985" s="27"/>
      <c r="K2985" s="27"/>
      <c r="L2985" s="27"/>
      <c r="M2985" s="27"/>
    </row>
    <row r="2986" spans="1:13">
      <c r="A2986" s="27"/>
      <c r="B2986" s="27"/>
      <c r="C2986" s="27"/>
      <c r="D2986" s="27"/>
      <c r="E2986" s="27"/>
      <c r="F2986" s="27"/>
      <c r="G2986" s="27"/>
      <c r="H2986" s="27"/>
      <c r="I2986" s="27"/>
      <c r="J2986" s="27"/>
      <c r="K2986" s="27"/>
      <c r="L2986" s="27"/>
      <c r="M2986" s="27"/>
    </row>
    <row r="2987" spans="1:13">
      <c r="A2987" s="27"/>
      <c r="B2987" s="27"/>
      <c r="C2987" s="27"/>
      <c r="D2987" s="27"/>
      <c r="E2987" s="27"/>
      <c r="F2987" s="27"/>
      <c r="G2987" s="27"/>
      <c r="H2987" s="27"/>
      <c r="I2987" s="27"/>
      <c r="J2987" s="27"/>
      <c r="K2987" s="27"/>
      <c r="L2987" s="27"/>
      <c r="M2987" s="27"/>
    </row>
    <row r="2988" spans="1:13">
      <c r="A2988" s="27"/>
      <c r="B2988" s="27"/>
      <c r="C2988" s="27"/>
      <c r="D2988" s="27"/>
      <c r="E2988" s="27"/>
      <c r="F2988" s="27"/>
      <c r="G2988" s="27"/>
      <c r="H2988" s="27"/>
      <c r="I2988" s="27"/>
      <c r="J2988" s="27"/>
      <c r="K2988" s="27"/>
      <c r="L2988" s="27"/>
      <c r="M2988" s="27"/>
    </row>
    <row r="2989" spans="1:13">
      <c r="A2989" s="27"/>
      <c r="B2989" s="27"/>
      <c r="C2989" s="27"/>
      <c r="D2989" s="27"/>
      <c r="E2989" s="27"/>
      <c r="F2989" s="27"/>
      <c r="G2989" s="27"/>
      <c r="H2989" s="27"/>
      <c r="I2989" s="27"/>
      <c r="J2989" s="27"/>
      <c r="K2989" s="27"/>
      <c r="L2989" s="27"/>
      <c r="M2989" s="27"/>
    </row>
    <row r="2990" spans="1:13">
      <c r="A2990" s="27"/>
      <c r="B2990" s="27"/>
      <c r="C2990" s="27"/>
      <c r="D2990" s="27"/>
      <c r="E2990" s="27"/>
      <c r="F2990" s="27"/>
      <c r="G2990" s="27"/>
      <c r="H2990" s="27"/>
      <c r="I2990" s="27"/>
      <c r="J2990" s="27"/>
      <c r="K2990" s="27"/>
      <c r="L2990" s="27"/>
      <c r="M2990" s="27"/>
    </row>
    <row r="2991" spans="1:13">
      <c r="A2991" s="27"/>
      <c r="B2991" s="27"/>
      <c r="C2991" s="27"/>
      <c r="D2991" s="27"/>
      <c r="E2991" s="27"/>
      <c r="F2991" s="27"/>
      <c r="G2991" s="27"/>
      <c r="H2991" s="27"/>
      <c r="I2991" s="27"/>
      <c r="J2991" s="27"/>
      <c r="K2991" s="27"/>
      <c r="L2991" s="27"/>
      <c r="M2991" s="27"/>
    </row>
    <row r="2992" spans="1:13">
      <c r="A2992" s="27"/>
      <c r="B2992" s="27"/>
      <c r="C2992" s="27"/>
      <c r="D2992" s="27"/>
      <c r="E2992" s="27"/>
      <c r="F2992" s="27"/>
      <c r="G2992" s="27"/>
      <c r="H2992" s="27"/>
      <c r="I2992" s="27"/>
      <c r="J2992" s="27"/>
      <c r="K2992" s="27"/>
      <c r="L2992" s="27"/>
      <c r="M2992" s="27"/>
    </row>
    <row r="2993" spans="1:13">
      <c r="A2993" s="27"/>
      <c r="B2993" s="27"/>
      <c r="C2993" s="27"/>
      <c r="D2993" s="27"/>
      <c r="E2993" s="27"/>
      <c r="F2993" s="27"/>
      <c r="G2993" s="27"/>
      <c r="H2993" s="27"/>
      <c r="I2993" s="27"/>
      <c r="J2993" s="27"/>
      <c r="K2993" s="27"/>
      <c r="L2993" s="27"/>
      <c r="M2993" s="27"/>
    </row>
    <row r="2994" spans="1:13">
      <c r="A2994" s="27"/>
      <c r="B2994" s="27"/>
      <c r="C2994" s="27"/>
      <c r="D2994" s="27"/>
      <c r="E2994" s="27"/>
      <c r="F2994" s="27"/>
      <c r="G2994" s="27"/>
      <c r="H2994" s="27"/>
      <c r="I2994" s="27"/>
      <c r="J2994" s="27"/>
      <c r="K2994" s="27"/>
      <c r="L2994" s="27"/>
      <c r="M2994" s="27"/>
    </row>
    <row r="2995" spans="1:13">
      <c r="A2995" s="27"/>
      <c r="B2995" s="27"/>
      <c r="C2995" s="27"/>
      <c r="D2995" s="27"/>
      <c r="E2995" s="27"/>
      <c r="F2995" s="27"/>
      <c r="G2995" s="27"/>
      <c r="H2995" s="27"/>
      <c r="I2995" s="27"/>
      <c r="J2995" s="27"/>
      <c r="K2995" s="27"/>
      <c r="L2995" s="27"/>
      <c r="M2995" s="27"/>
    </row>
    <row r="2996" spans="1:13">
      <c r="A2996" s="27"/>
      <c r="B2996" s="27"/>
      <c r="C2996" s="27"/>
      <c r="D2996" s="27"/>
      <c r="E2996" s="27"/>
      <c r="F2996" s="27"/>
      <c r="G2996" s="27"/>
      <c r="H2996" s="27"/>
      <c r="I2996" s="27"/>
      <c r="J2996" s="27"/>
      <c r="K2996" s="27"/>
      <c r="L2996" s="27"/>
      <c r="M2996" s="27"/>
    </row>
    <row r="2997" spans="1:13">
      <c r="A2997" s="27"/>
      <c r="B2997" s="27"/>
      <c r="C2997" s="27"/>
      <c r="D2997" s="27"/>
      <c r="E2997" s="27"/>
      <c r="F2997" s="27"/>
      <c r="G2997" s="27"/>
      <c r="H2997" s="27"/>
      <c r="I2997" s="27"/>
      <c r="J2997" s="27"/>
      <c r="K2997" s="27"/>
      <c r="L2997" s="27"/>
      <c r="M2997" s="27"/>
    </row>
    <row r="2998" spans="1:13">
      <c r="A2998" s="27"/>
      <c r="B2998" s="27"/>
      <c r="C2998" s="27"/>
      <c r="D2998" s="27"/>
      <c r="E2998" s="27"/>
      <c r="F2998" s="27"/>
      <c r="G2998" s="27"/>
      <c r="H2998" s="27"/>
      <c r="I2998" s="27"/>
      <c r="J2998" s="27"/>
      <c r="K2998" s="27"/>
      <c r="L2998" s="27"/>
      <c r="M2998" s="27"/>
    </row>
    <row r="2999" spans="1:13">
      <c r="A2999" s="27"/>
      <c r="B2999" s="27"/>
      <c r="C2999" s="27"/>
      <c r="D2999" s="27"/>
      <c r="E2999" s="27"/>
      <c r="F2999" s="27"/>
      <c r="G2999" s="27"/>
      <c r="H2999" s="27"/>
      <c r="I2999" s="27"/>
      <c r="J2999" s="27"/>
      <c r="K2999" s="27"/>
      <c r="L2999" s="27"/>
      <c r="M2999" s="27"/>
    </row>
    <row r="3000" spans="1:13">
      <c r="A3000" s="27"/>
      <c r="B3000" s="27"/>
      <c r="C3000" s="27"/>
      <c r="D3000" s="27"/>
      <c r="E3000" s="27"/>
      <c r="F3000" s="27"/>
      <c r="G3000" s="27"/>
      <c r="H3000" s="27"/>
      <c r="I3000" s="27"/>
      <c r="J3000" s="27"/>
      <c r="K3000" s="27"/>
      <c r="L3000" s="27"/>
      <c r="M3000" s="27"/>
    </row>
    <row r="3001" spans="1:13">
      <c r="A3001" s="27"/>
      <c r="B3001" s="27"/>
      <c r="C3001" s="27"/>
      <c r="D3001" s="27"/>
      <c r="E3001" s="27"/>
      <c r="F3001" s="27"/>
      <c r="G3001" s="27"/>
      <c r="H3001" s="27"/>
      <c r="I3001" s="27"/>
      <c r="J3001" s="27"/>
      <c r="K3001" s="27"/>
      <c r="L3001" s="27"/>
      <c r="M3001" s="27"/>
    </row>
    <row r="3002" spans="1:13">
      <c r="A3002" s="27"/>
      <c r="B3002" s="27"/>
      <c r="C3002" s="27"/>
      <c r="D3002" s="27"/>
      <c r="E3002" s="27"/>
      <c r="F3002" s="27"/>
      <c r="G3002" s="27"/>
      <c r="H3002" s="27"/>
      <c r="I3002" s="27"/>
      <c r="J3002" s="27"/>
      <c r="K3002" s="27"/>
      <c r="L3002" s="27"/>
      <c r="M3002" s="27"/>
    </row>
    <row r="3003" spans="1:13">
      <c r="A3003" s="27"/>
      <c r="B3003" s="27"/>
      <c r="C3003" s="27"/>
      <c r="D3003" s="27"/>
      <c r="E3003" s="27"/>
      <c r="F3003" s="27"/>
      <c r="G3003" s="27"/>
      <c r="H3003" s="27"/>
      <c r="I3003" s="27"/>
      <c r="J3003" s="27"/>
      <c r="K3003" s="27"/>
      <c r="L3003" s="27"/>
      <c r="M3003" s="27"/>
    </row>
    <row r="3004" spans="1:13">
      <c r="A3004" s="27"/>
      <c r="B3004" s="27"/>
      <c r="C3004" s="27"/>
      <c r="D3004" s="27"/>
      <c r="E3004" s="27"/>
      <c r="F3004" s="27"/>
      <c r="G3004" s="27"/>
      <c r="H3004" s="27"/>
      <c r="I3004" s="27"/>
      <c r="J3004" s="27"/>
      <c r="K3004" s="27"/>
      <c r="L3004" s="27"/>
      <c r="M3004" s="27"/>
    </row>
    <row r="3005" spans="1:13">
      <c r="A3005" s="27"/>
      <c r="B3005" s="27"/>
      <c r="C3005" s="27"/>
      <c r="D3005" s="27"/>
      <c r="E3005" s="27"/>
      <c r="F3005" s="27"/>
      <c r="G3005" s="27"/>
      <c r="H3005" s="27"/>
      <c r="I3005" s="27"/>
      <c r="J3005" s="27"/>
      <c r="K3005" s="27"/>
      <c r="L3005" s="27"/>
      <c r="M3005" s="27"/>
    </row>
    <row r="3006" spans="1:13">
      <c r="A3006" s="27"/>
      <c r="B3006" s="27"/>
      <c r="C3006" s="27"/>
      <c r="D3006" s="27"/>
      <c r="E3006" s="27"/>
      <c r="F3006" s="27"/>
      <c r="G3006" s="27"/>
      <c r="H3006" s="27"/>
      <c r="I3006" s="27"/>
      <c r="J3006" s="27"/>
      <c r="K3006" s="27"/>
      <c r="L3006" s="27"/>
      <c r="M3006" s="27"/>
    </row>
    <row r="3007" spans="1:13">
      <c r="A3007" s="27"/>
      <c r="B3007" s="27"/>
      <c r="C3007" s="27"/>
      <c r="D3007" s="27"/>
      <c r="E3007" s="27"/>
      <c r="F3007" s="27"/>
      <c r="G3007" s="27"/>
      <c r="H3007" s="27"/>
      <c r="I3007" s="27"/>
      <c r="J3007" s="27"/>
      <c r="K3007" s="27"/>
      <c r="L3007" s="27"/>
      <c r="M3007" s="27"/>
    </row>
    <row r="3008" spans="1:13">
      <c r="A3008" s="27"/>
      <c r="B3008" s="27"/>
      <c r="C3008" s="27"/>
      <c r="D3008" s="27"/>
      <c r="E3008" s="27"/>
      <c r="F3008" s="27"/>
      <c r="G3008" s="27"/>
      <c r="H3008" s="27"/>
      <c r="I3008" s="27"/>
      <c r="J3008" s="27"/>
      <c r="K3008" s="27"/>
      <c r="L3008" s="27"/>
      <c r="M3008" s="27"/>
    </row>
    <row r="3009" spans="1:13">
      <c r="A3009" s="27"/>
      <c r="B3009" s="27"/>
      <c r="C3009" s="27"/>
      <c r="D3009" s="27"/>
      <c r="E3009" s="27"/>
      <c r="F3009" s="27"/>
      <c r="G3009" s="27"/>
      <c r="H3009" s="27"/>
      <c r="I3009" s="27"/>
      <c r="J3009" s="27"/>
      <c r="K3009" s="27"/>
      <c r="L3009" s="27"/>
      <c r="M3009" s="27"/>
    </row>
    <row r="3010" spans="1:13">
      <c r="A3010" s="27"/>
      <c r="B3010" s="27"/>
      <c r="C3010" s="27"/>
      <c r="D3010" s="27"/>
      <c r="E3010" s="27"/>
      <c r="F3010" s="27"/>
      <c r="G3010" s="27"/>
      <c r="H3010" s="27"/>
      <c r="I3010" s="27"/>
      <c r="J3010" s="27"/>
      <c r="K3010" s="27"/>
      <c r="L3010" s="27"/>
      <c r="M3010" s="27"/>
    </row>
    <row r="3011" spans="1:13">
      <c r="A3011" s="27"/>
      <c r="B3011" s="27"/>
      <c r="C3011" s="27"/>
      <c r="D3011" s="27"/>
      <c r="E3011" s="27"/>
      <c r="F3011" s="27"/>
      <c r="G3011" s="27"/>
      <c r="H3011" s="27"/>
      <c r="I3011" s="27"/>
      <c r="J3011" s="27"/>
      <c r="K3011" s="27"/>
      <c r="L3011" s="27"/>
      <c r="M3011" s="27"/>
    </row>
    <row r="3012" spans="1:13">
      <c r="A3012" s="27"/>
      <c r="B3012" s="27"/>
      <c r="C3012" s="27"/>
      <c r="D3012" s="27"/>
      <c r="E3012" s="27"/>
      <c r="F3012" s="27"/>
      <c r="G3012" s="27"/>
      <c r="H3012" s="27"/>
      <c r="I3012" s="27"/>
      <c r="J3012" s="27"/>
      <c r="K3012" s="27"/>
      <c r="L3012" s="27"/>
      <c r="M3012" s="27"/>
    </row>
    <row r="3013" spans="1:13">
      <c r="A3013" s="27"/>
      <c r="B3013" s="27"/>
      <c r="C3013" s="27"/>
      <c r="D3013" s="27"/>
      <c r="E3013" s="27"/>
      <c r="F3013" s="27"/>
      <c r="G3013" s="27"/>
      <c r="H3013" s="27"/>
      <c r="I3013" s="27"/>
      <c r="J3013" s="27"/>
      <c r="K3013" s="27"/>
      <c r="L3013" s="27"/>
      <c r="M3013" s="27"/>
    </row>
    <row r="3014" spans="1:13">
      <c r="A3014" s="27"/>
      <c r="B3014" s="27"/>
      <c r="C3014" s="27"/>
      <c r="D3014" s="27"/>
      <c r="E3014" s="27"/>
      <c r="F3014" s="27"/>
      <c r="G3014" s="27"/>
      <c r="H3014" s="27"/>
      <c r="I3014" s="27"/>
      <c r="J3014" s="27"/>
      <c r="K3014" s="27"/>
      <c r="L3014" s="27"/>
      <c r="M3014" s="27"/>
    </row>
    <row r="3015" spans="1:13">
      <c r="A3015" s="27"/>
      <c r="B3015" s="27"/>
      <c r="C3015" s="27"/>
      <c r="D3015" s="27"/>
      <c r="E3015" s="27"/>
      <c r="F3015" s="27"/>
      <c r="G3015" s="27"/>
      <c r="H3015" s="27"/>
      <c r="I3015" s="27"/>
      <c r="J3015" s="27"/>
      <c r="K3015" s="27"/>
      <c r="L3015" s="27"/>
      <c r="M3015" s="27"/>
    </row>
    <row r="3016" spans="1:13">
      <c r="A3016" s="27"/>
      <c r="B3016" s="27"/>
      <c r="C3016" s="27"/>
      <c r="D3016" s="27"/>
      <c r="E3016" s="27"/>
      <c r="F3016" s="27"/>
      <c r="G3016" s="27"/>
      <c r="H3016" s="27"/>
      <c r="I3016" s="27"/>
      <c r="J3016" s="27"/>
      <c r="K3016" s="27"/>
      <c r="L3016" s="27"/>
      <c r="M3016" s="27"/>
    </row>
    <row r="3017" spans="1:13">
      <c r="A3017" s="27"/>
      <c r="B3017" s="27"/>
      <c r="C3017" s="27"/>
      <c r="D3017" s="27"/>
      <c r="E3017" s="27"/>
      <c r="F3017" s="27"/>
      <c r="G3017" s="27"/>
      <c r="H3017" s="27"/>
      <c r="I3017" s="27"/>
      <c r="J3017" s="27"/>
      <c r="K3017" s="27"/>
      <c r="L3017" s="27"/>
      <c r="M3017" s="27"/>
    </row>
    <row r="3018" spans="1:13">
      <c r="A3018" s="27"/>
      <c r="B3018" s="27"/>
      <c r="C3018" s="27"/>
      <c r="D3018" s="27"/>
      <c r="E3018" s="27"/>
      <c r="F3018" s="27"/>
      <c r="G3018" s="27"/>
      <c r="H3018" s="27"/>
      <c r="I3018" s="27"/>
      <c r="J3018" s="27"/>
      <c r="K3018" s="27"/>
      <c r="L3018" s="27"/>
      <c r="M3018" s="27"/>
    </row>
    <row r="3019" spans="1:13">
      <c r="A3019" s="27"/>
      <c r="B3019" s="27"/>
      <c r="C3019" s="27"/>
      <c r="D3019" s="27"/>
      <c r="E3019" s="27"/>
      <c r="F3019" s="27"/>
      <c r="G3019" s="27"/>
      <c r="H3019" s="27"/>
      <c r="I3019" s="27"/>
      <c r="J3019" s="27"/>
      <c r="K3019" s="27"/>
      <c r="L3019" s="27"/>
      <c r="M3019" s="27"/>
    </row>
    <row r="3020" spans="1:13">
      <c r="A3020" s="27"/>
      <c r="B3020" s="27"/>
      <c r="C3020" s="27"/>
      <c r="D3020" s="27"/>
      <c r="E3020" s="27"/>
      <c r="F3020" s="27"/>
      <c r="G3020" s="27"/>
      <c r="H3020" s="27"/>
      <c r="I3020" s="27"/>
      <c r="J3020" s="27"/>
      <c r="K3020" s="27"/>
      <c r="L3020" s="27"/>
      <c r="M3020" s="27"/>
    </row>
    <row r="3021" spans="1:13">
      <c r="A3021" s="27"/>
      <c r="B3021" s="27"/>
      <c r="C3021" s="27"/>
      <c r="D3021" s="27"/>
      <c r="E3021" s="27"/>
      <c r="F3021" s="27"/>
      <c r="G3021" s="27"/>
      <c r="H3021" s="27"/>
      <c r="I3021" s="27"/>
      <c r="J3021" s="27"/>
      <c r="K3021" s="27"/>
      <c r="L3021" s="27"/>
      <c r="M3021" s="27"/>
    </row>
    <row r="3022" spans="1:13">
      <c r="A3022" s="27"/>
      <c r="B3022" s="27"/>
      <c r="C3022" s="27"/>
      <c r="D3022" s="27"/>
      <c r="E3022" s="27"/>
      <c r="F3022" s="27"/>
      <c r="G3022" s="27"/>
      <c r="H3022" s="27"/>
      <c r="I3022" s="27"/>
      <c r="J3022" s="27"/>
      <c r="K3022" s="27"/>
      <c r="L3022" s="27"/>
      <c r="M3022" s="27"/>
    </row>
    <row r="3023" spans="1:13">
      <c r="A3023" s="27"/>
      <c r="B3023" s="27"/>
      <c r="C3023" s="27"/>
      <c r="D3023" s="27"/>
      <c r="E3023" s="27"/>
      <c r="F3023" s="27"/>
      <c r="G3023" s="27"/>
      <c r="H3023" s="27"/>
      <c r="I3023" s="27"/>
      <c r="J3023" s="27"/>
      <c r="K3023" s="27"/>
      <c r="L3023" s="27"/>
      <c r="M3023" s="27"/>
    </row>
    <row r="3024" spans="1:13">
      <c r="A3024" s="27"/>
      <c r="B3024" s="27"/>
      <c r="C3024" s="27"/>
      <c r="D3024" s="27"/>
      <c r="E3024" s="27"/>
      <c r="F3024" s="27"/>
      <c r="G3024" s="27"/>
      <c r="H3024" s="27"/>
      <c r="I3024" s="27"/>
      <c r="J3024" s="27"/>
      <c r="K3024" s="27"/>
      <c r="L3024" s="27"/>
      <c r="M3024" s="27"/>
    </row>
    <row r="3025" spans="1:13">
      <c r="A3025" s="27"/>
      <c r="B3025" s="27"/>
      <c r="C3025" s="27"/>
      <c r="D3025" s="27"/>
      <c r="E3025" s="27"/>
      <c r="F3025" s="27"/>
      <c r="G3025" s="27"/>
      <c r="H3025" s="27"/>
      <c r="I3025" s="27"/>
      <c r="J3025" s="27"/>
      <c r="K3025" s="27"/>
      <c r="L3025" s="27"/>
      <c r="M3025" s="27"/>
    </row>
    <row r="3026" spans="1:13">
      <c r="A3026" s="27"/>
      <c r="B3026" s="27"/>
      <c r="C3026" s="27"/>
      <c r="D3026" s="27"/>
      <c r="E3026" s="27"/>
      <c r="F3026" s="27"/>
      <c r="G3026" s="27"/>
      <c r="H3026" s="27"/>
      <c r="I3026" s="27"/>
      <c r="J3026" s="27"/>
      <c r="K3026" s="27"/>
      <c r="L3026" s="27"/>
      <c r="M3026" s="27"/>
    </row>
  </sheetData>
  <mergeCells count="17">
    <mergeCell ref="B15:M15"/>
    <mergeCell ref="B2:M2"/>
    <mergeCell ref="B3:M3"/>
    <mergeCell ref="B6:M6"/>
    <mergeCell ref="B8:M8"/>
    <mergeCell ref="B9:M9"/>
    <mergeCell ref="B10:M10"/>
    <mergeCell ref="B11:M11"/>
    <mergeCell ref="B12:M12"/>
    <mergeCell ref="B13:M13"/>
    <mergeCell ref="B14:M14"/>
    <mergeCell ref="B4:M4"/>
    <mergeCell ref="A22:M22"/>
    <mergeCell ref="B16:M16"/>
    <mergeCell ref="B17:M17"/>
    <mergeCell ref="B18:M18"/>
    <mergeCell ref="A21:M21"/>
  </mergeCells>
  <hyperlinks>
    <hyperlink ref="B8:M8" location="'F02'!A1" display="LICENCIAS MÉDICAS TRAMITADAS Y DÍAS OTORGADOS"/>
    <hyperlink ref="B9:M9" location="'F03'!A1" display="LICENCIAS MÉDICAS AUTORIZADAS Y DÍAS PAGADOS"/>
    <hyperlink ref="B10:M10" location="'F04'!A1" display="LICENCIAS MÉDICAS RECHAZADAS Y DÍAS RECHAZADOS"/>
    <hyperlink ref="B11:M11" location="'F05'!A1" display="LICENCIAS MÉDICAS TRAMITADAS Y DÍAS OTORGADOS POR PRINCIPALES GRUPOS DIAGNÓSTICO (CIE-10)"/>
    <hyperlink ref="B12:M12" location="'F06'!A1" display="LICENCIAS MÉDICAS AUTORIZADAS Y DÍAS PAGADOS POR PRINCIPALES GRUPOS DIAGNÓSTICO (CIE-10)"/>
    <hyperlink ref="B13:M13" location="'F07'!A1" display="LICENCIAS MÉDICAS RECHAZADAS Y DÍAS RECHAZADOS POR PRINCIPALES GRUPOS DIAGNÓSTICO (CIE-10)"/>
    <hyperlink ref="B14:M14" location="'F08'!A1" display="GASTO POR SUBSIDIO POR INCAPACIDAD LABORAL"/>
    <hyperlink ref="B15:M15" location="'F09'!A1" display="INDICADORES DE GASTO POR SUBSIDIO POR INCAPACIDAD LABORAL"/>
    <hyperlink ref="B16:M16" location="'F11'!A1" display="LICENCIAS MÉDICAS TRAMITADAS Y DÍAS OTORGADOS POR TIPO SECTOR"/>
    <hyperlink ref="B17:M17" location="'F12'!A1" display="LICENCIAS MÉDICAS AUTORIZADAS Y DÍAS PAGADOS POR TIPO SECTOR"/>
    <hyperlink ref="B18:M18" location="'F13'!A1" display="LICENCIAS MÉDICAS RECHAZADAS Y DÍAS RECHAZADOS POR TIPO SECTOR"/>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77"/>
  <sheetViews>
    <sheetView topLeftCell="A58" workbookViewId="0">
      <selection activeCell="A77" sqref="A77"/>
    </sheetView>
  </sheetViews>
  <sheetFormatPr baseColWidth="10" defaultRowHeight="15"/>
  <cols>
    <col min="1" max="1" width="25" style="827" customWidth="1"/>
    <col min="2" max="2" width="21" style="827" customWidth="1"/>
    <col min="3" max="4" width="13.7109375" style="827" customWidth="1"/>
    <col min="5" max="5" width="19.85546875" style="827" customWidth="1"/>
    <col min="6" max="7" width="11.42578125" style="827"/>
    <col min="8" max="8" width="15.5703125" style="827" customWidth="1"/>
    <col min="9" max="9" width="13.5703125" style="827" customWidth="1"/>
    <col min="10" max="11" width="11.42578125" style="827"/>
    <col min="12" max="12" width="21.28515625" style="827" customWidth="1"/>
    <col min="13" max="14" width="11.42578125" style="827"/>
    <col min="15" max="15" width="15" style="827" customWidth="1"/>
    <col min="16" max="16" width="12.7109375" style="827" customWidth="1"/>
    <col min="17" max="16384" width="11.42578125" style="827"/>
  </cols>
  <sheetData>
    <row r="1" spans="1:13">
      <c r="A1" s="972" t="s">
        <v>1695</v>
      </c>
      <c r="B1" s="972"/>
      <c r="C1" s="972"/>
      <c r="D1" s="972"/>
      <c r="E1" s="972"/>
      <c r="F1" s="972"/>
      <c r="G1" s="972"/>
      <c r="H1" s="972"/>
      <c r="I1" s="972"/>
      <c r="J1" s="972"/>
      <c r="K1" s="972"/>
      <c r="L1" s="972"/>
      <c r="M1" s="972"/>
    </row>
    <row r="2" spans="1:13">
      <c r="A2" s="973" t="s">
        <v>1667</v>
      </c>
      <c r="B2" s="973"/>
      <c r="C2" s="973"/>
      <c r="D2" s="973"/>
      <c r="E2" s="973"/>
      <c r="F2" s="973"/>
      <c r="G2" s="973"/>
      <c r="H2" s="973"/>
      <c r="I2" s="973"/>
      <c r="J2" s="973"/>
      <c r="K2" s="973"/>
      <c r="L2" s="973"/>
      <c r="M2" s="973"/>
    </row>
    <row r="3" spans="1:13">
      <c r="A3" s="973" t="s">
        <v>1696</v>
      </c>
      <c r="B3" s="973"/>
      <c r="C3" s="973"/>
      <c r="D3" s="973"/>
      <c r="E3" s="973"/>
      <c r="F3" s="973"/>
      <c r="G3" s="973"/>
      <c r="H3" s="973"/>
      <c r="I3" s="973"/>
      <c r="J3" s="973"/>
      <c r="K3" s="973"/>
      <c r="L3" s="973"/>
      <c r="M3" s="973"/>
    </row>
    <row r="4" spans="1:13" ht="15.75" thickBot="1">
      <c r="A4" s="828"/>
      <c r="B4" s="828"/>
      <c r="C4" s="828"/>
      <c r="D4" s="828"/>
      <c r="E4" s="828"/>
      <c r="F4" s="828"/>
      <c r="G4" s="828"/>
      <c r="H4" s="828"/>
      <c r="I4" s="828"/>
      <c r="J4" s="828"/>
      <c r="K4" s="828"/>
      <c r="L4" s="828"/>
      <c r="M4" s="829"/>
    </row>
    <row r="6" spans="1:13" ht="15" customHeight="1" thickBot="1">
      <c r="A6" s="861" t="s">
        <v>1697</v>
      </c>
      <c r="B6" s="861"/>
      <c r="C6" s="861"/>
      <c r="D6" s="831"/>
      <c r="E6" s="831"/>
    </row>
    <row r="7" spans="1:13" ht="25.5">
      <c r="A7" s="832" t="s">
        <v>1668</v>
      </c>
      <c r="B7" s="841" t="s">
        <v>1698</v>
      </c>
      <c r="C7" s="841" t="s">
        <v>1699</v>
      </c>
    </row>
    <row r="8" spans="1:13">
      <c r="A8" s="833">
        <v>2014</v>
      </c>
      <c r="B8" s="834">
        <v>3210803</v>
      </c>
      <c r="C8" s="834">
        <v>39235458</v>
      </c>
    </row>
    <row r="9" spans="1:13">
      <c r="A9" s="833">
        <v>2015</v>
      </c>
      <c r="B9" s="834">
        <v>3341885</v>
      </c>
      <c r="C9" s="834">
        <v>42577491</v>
      </c>
    </row>
    <row r="10" spans="1:13">
      <c r="A10" s="833">
        <v>2016</v>
      </c>
      <c r="B10" s="834">
        <v>3563432</v>
      </c>
      <c r="C10" s="834">
        <v>46810880</v>
      </c>
    </row>
    <row r="11" spans="1:13">
      <c r="A11" s="833">
        <v>2017</v>
      </c>
      <c r="B11" s="834">
        <v>3866212</v>
      </c>
      <c r="C11" s="834">
        <v>50424418</v>
      </c>
    </row>
    <row r="12" spans="1:13" ht="15.75" thickBot="1">
      <c r="A12" s="835">
        <v>2018</v>
      </c>
      <c r="B12" s="836">
        <v>4219301</v>
      </c>
      <c r="C12" s="836">
        <v>55416081</v>
      </c>
    </row>
    <row r="13" spans="1:13">
      <c r="A13" s="830"/>
      <c r="B13" s="862"/>
      <c r="C13" s="830"/>
    </row>
    <row r="14" spans="1:13">
      <c r="A14" s="830"/>
      <c r="B14" s="830"/>
      <c r="C14" s="830"/>
    </row>
    <row r="15" spans="1:13" ht="15" customHeight="1" thickBot="1">
      <c r="A15" s="861" t="s">
        <v>1700</v>
      </c>
      <c r="B15" s="861"/>
      <c r="C15" s="861"/>
    </row>
    <row r="16" spans="1:13" ht="25.5">
      <c r="A16" s="832" t="s">
        <v>1515</v>
      </c>
      <c r="B16" s="841" t="s">
        <v>1698</v>
      </c>
      <c r="C16" s="841" t="s">
        <v>1699</v>
      </c>
    </row>
    <row r="17" spans="1:4">
      <c r="A17" s="833" t="s">
        <v>474</v>
      </c>
      <c r="B17" s="834">
        <v>1462020</v>
      </c>
      <c r="C17" s="834">
        <v>21161180</v>
      </c>
    </row>
    <row r="18" spans="1:4">
      <c r="A18" s="833" t="s">
        <v>1449</v>
      </c>
      <c r="B18" s="834">
        <v>2757272</v>
      </c>
      <c r="C18" s="834">
        <v>34254826</v>
      </c>
    </row>
    <row r="19" spans="1:4">
      <c r="A19" s="833" t="s">
        <v>1701</v>
      </c>
      <c r="B19" s="834">
        <v>5</v>
      </c>
      <c r="C19" s="834">
        <v>47</v>
      </c>
    </row>
    <row r="20" spans="1:4">
      <c r="A20" s="833" t="s">
        <v>1669</v>
      </c>
      <c r="B20" s="834">
        <v>4</v>
      </c>
      <c r="C20" s="834">
        <v>28</v>
      </c>
    </row>
    <row r="21" spans="1:4" ht="15.75" thickBot="1">
      <c r="A21" s="838" t="s">
        <v>108</v>
      </c>
      <c r="B21" s="839">
        <v>4219301</v>
      </c>
      <c r="C21" s="839">
        <v>55416081</v>
      </c>
      <c r="D21" s="863"/>
    </row>
    <row r="22" spans="1:4">
      <c r="A22" s="830" t="s">
        <v>1702</v>
      </c>
      <c r="B22" s="830"/>
      <c r="C22" s="830"/>
    </row>
    <row r="23" spans="1:4">
      <c r="A23" s="830"/>
      <c r="B23" s="830"/>
      <c r="C23" s="830"/>
    </row>
    <row r="24" spans="1:4" ht="15" customHeight="1" thickBot="1">
      <c r="A24" s="861" t="s">
        <v>1703</v>
      </c>
      <c r="B24" s="861"/>
      <c r="C24" s="861"/>
    </row>
    <row r="25" spans="1:4" ht="25.5">
      <c r="A25" s="832" t="s">
        <v>1670</v>
      </c>
      <c r="B25" s="841" t="s">
        <v>1698</v>
      </c>
      <c r="C25" s="841" t="s">
        <v>1699</v>
      </c>
    </row>
    <row r="26" spans="1:4">
      <c r="A26" s="833" t="s">
        <v>1671</v>
      </c>
      <c r="B26" s="834">
        <v>27840</v>
      </c>
      <c r="C26" s="834">
        <v>248663</v>
      </c>
    </row>
    <row r="27" spans="1:4">
      <c r="A27" s="833" t="s">
        <v>13</v>
      </c>
      <c r="B27" s="834">
        <v>317713</v>
      </c>
      <c r="C27" s="834">
        <v>3213038</v>
      </c>
    </row>
    <row r="28" spans="1:4">
      <c r="A28" s="833" t="s">
        <v>1672</v>
      </c>
      <c r="B28" s="834">
        <v>1236389</v>
      </c>
      <c r="C28" s="834">
        <v>13987573</v>
      </c>
    </row>
    <row r="29" spans="1:4">
      <c r="A29" s="833" t="s">
        <v>1673</v>
      </c>
      <c r="B29" s="834">
        <v>985584</v>
      </c>
      <c r="C29" s="834">
        <v>12307657</v>
      </c>
    </row>
    <row r="30" spans="1:4">
      <c r="A30" s="833" t="s">
        <v>1674</v>
      </c>
      <c r="B30" s="834">
        <v>836367</v>
      </c>
      <c r="C30" s="834">
        <v>11773097</v>
      </c>
    </row>
    <row r="31" spans="1:4">
      <c r="A31" s="833" t="s">
        <v>1675</v>
      </c>
      <c r="B31" s="834">
        <v>632274</v>
      </c>
      <c r="C31" s="834">
        <v>10385301</v>
      </c>
    </row>
    <row r="32" spans="1:4">
      <c r="A32" s="833" t="s">
        <v>1676</v>
      </c>
      <c r="B32" s="834">
        <v>183134</v>
      </c>
      <c r="C32" s="834">
        <v>3500752</v>
      </c>
    </row>
    <row r="33" spans="1:17" ht="15.75" thickBot="1">
      <c r="A33" s="838" t="s">
        <v>108</v>
      </c>
      <c r="B33" s="839">
        <f>SUM(B26:B32)</f>
        <v>4219301</v>
      </c>
      <c r="C33" s="839">
        <f>SUM(C26:C32)</f>
        <v>55416081</v>
      </c>
    </row>
    <row r="34" spans="1:17">
      <c r="A34" s="830"/>
      <c r="B34" s="862"/>
      <c r="C34" s="830"/>
    </row>
    <row r="35" spans="1:17">
      <c r="A35" s="830"/>
      <c r="B35" s="830"/>
      <c r="C35" s="830"/>
    </row>
    <row r="36" spans="1:17" ht="15" customHeight="1" thickBot="1">
      <c r="A36" s="861" t="s">
        <v>1704</v>
      </c>
      <c r="B36" s="861"/>
      <c r="C36" s="861"/>
    </row>
    <row r="37" spans="1:17" ht="25.5">
      <c r="A37" s="832" t="s">
        <v>1677</v>
      </c>
      <c r="B37" s="841" t="s">
        <v>1698</v>
      </c>
      <c r="C37" s="841" t="s">
        <v>1699</v>
      </c>
    </row>
    <row r="38" spans="1:17">
      <c r="A38" s="833" t="s">
        <v>1705</v>
      </c>
      <c r="B38" s="834">
        <v>3275006</v>
      </c>
      <c r="C38" s="834">
        <v>45673652</v>
      </c>
    </row>
    <row r="39" spans="1:17">
      <c r="A39" s="833" t="s">
        <v>1706</v>
      </c>
      <c r="B39" s="834">
        <v>930636</v>
      </c>
      <c r="C39" s="834">
        <v>9446942</v>
      </c>
    </row>
    <row r="40" spans="1:17">
      <c r="A40" s="833" t="s">
        <v>1678</v>
      </c>
      <c r="B40" s="834">
        <v>13659</v>
      </c>
      <c r="C40" s="834">
        <v>295487</v>
      </c>
    </row>
    <row r="41" spans="1:17" ht="15.75" thickBot="1">
      <c r="A41" s="838" t="s">
        <v>108</v>
      </c>
      <c r="B41" s="839">
        <f>SUM(B38:B40)</f>
        <v>4219301</v>
      </c>
      <c r="C41" s="839">
        <f>SUM(C38:C40)</f>
        <v>55416081</v>
      </c>
    </row>
    <row r="42" spans="1:17">
      <c r="A42" s="830"/>
      <c r="B42" s="830"/>
      <c r="C42" s="830"/>
    </row>
    <row r="43" spans="1:17">
      <c r="A43" s="830"/>
      <c r="B43" s="830"/>
      <c r="C43" s="830"/>
    </row>
    <row r="44" spans="1:17" ht="15" customHeight="1" thickBot="1">
      <c r="A44" s="861" t="s">
        <v>1707</v>
      </c>
      <c r="B44" s="861"/>
      <c r="C44" s="861"/>
      <c r="E44" s="856" t="s">
        <v>1708</v>
      </c>
      <c r="F44" s="857"/>
      <c r="G44" s="857"/>
      <c r="H44" s="857"/>
      <c r="I44" s="857"/>
      <c r="J44" s="857"/>
      <c r="K44" s="830"/>
      <c r="L44" s="856" t="s">
        <v>1709</v>
      </c>
      <c r="M44" s="830"/>
      <c r="N44" s="857"/>
      <c r="O44" s="857"/>
      <c r="P44" s="857"/>
      <c r="Q44" s="844"/>
    </row>
    <row r="45" spans="1:17" ht="25.5">
      <c r="A45" s="832" t="s">
        <v>1679</v>
      </c>
      <c r="B45" s="841" t="s">
        <v>1698</v>
      </c>
      <c r="C45" s="841" t="s">
        <v>1699</v>
      </c>
      <c r="E45" s="832" t="s">
        <v>1679</v>
      </c>
      <c r="F45" s="841" t="s">
        <v>8</v>
      </c>
      <c r="G45" s="841" t="s">
        <v>7</v>
      </c>
      <c r="H45" s="841" t="s">
        <v>465</v>
      </c>
      <c r="I45" s="841" t="s">
        <v>1615</v>
      </c>
      <c r="J45" s="841" t="s">
        <v>26</v>
      </c>
      <c r="K45" s="830"/>
      <c r="L45" s="832" t="s">
        <v>1679</v>
      </c>
      <c r="M45" s="841" t="s">
        <v>8</v>
      </c>
      <c r="N45" s="841" t="s">
        <v>7</v>
      </c>
      <c r="O45" s="841" t="s">
        <v>465</v>
      </c>
      <c r="P45" s="841" t="s">
        <v>1615</v>
      </c>
      <c r="Q45" s="841" t="s">
        <v>26</v>
      </c>
    </row>
    <row r="46" spans="1:17">
      <c r="A46" s="833" t="s">
        <v>1680</v>
      </c>
      <c r="B46" s="834">
        <v>32908</v>
      </c>
      <c r="C46" s="834">
        <v>320400</v>
      </c>
      <c r="E46" s="833" t="s">
        <v>1680</v>
      </c>
      <c r="F46" s="834">
        <v>11188</v>
      </c>
      <c r="G46" s="834">
        <v>21720</v>
      </c>
      <c r="H46" s="834">
        <v>0</v>
      </c>
      <c r="I46" s="834">
        <v>0</v>
      </c>
      <c r="J46" s="834">
        <f t="shared" ref="J46:J61" si="0">SUM(F46:I46)</f>
        <v>32908</v>
      </c>
      <c r="K46" s="842"/>
      <c r="L46" s="833" t="s">
        <v>1680</v>
      </c>
      <c r="M46" s="834">
        <v>128160</v>
      </c>
      <c r="N46" s="834">
        <v>192240</v>
      </c>
      <c r="O46" s="834">
        <v>0</v>
      </c>
      <c r="P46" s="834">
        <v>0</v>
      </c>
      <c r="Q46" s="834">
        <f>SUM(M46:P46)</f>
        <v>320400</v>
      </c>
    </row>
    <row r="47" spans="1:17">
      <c r="A47" s="833" t="s">
        <v>1681</v>
      </c>
      <c r="B47" s="834">
        <v>68251</v>
      </c>
      <c r="C47" s="834">
        <v>903367</v>
      </c>
      <c r="E47" s="833" t="s">
        <v>1681</v>
      </c>
      <c r="F47" s="834">
        <v>25184</v>
      </c>
      <c r="G47" s="834">
        <v>43067</v>
      </c>
      <c r="H47" s="834">
        <v>0</v>
      </c>
      <c r="I47" s="834">
        <v>0</v>
      </c>
      <c r="J47" s="834">
        <f t="shared" si="0"/>
        <v>68251</v>
      </c>
      <c r="K47" s="842"/>
      <c r="L47" s="833" t="s">
        <v>1681</v>
      </c>
      <c r="M47" s="834">
        <v>365007</v>
      </c>
      <c r="N47" s="834">
        <v>538360</v>
      </c>
      <c r="O47" s="834">
        <v>0</v>
      </c>
      <c r="P47" s="834">
        <v>0</v>
      </c>
      <c r="Q47" s="834">
        <f t="shared" ref="Q47:Q61" si="1">SUM(M47:P47)</f>
        <v>903367</v>
      </c>
    </row>
    <row r="48" spans="1:17">
      <c r="A48" s="833" t="s">
        <v>1682</v>
      </c>
      <c r="B48" s="834">
        <v>102908</v>
      </c>
      <c r="C48" s="834">
        <v>1405700</v>
      </c>
      <c r="E48" s="833" t="s">
        <v>1682</v>
      </c>
      <c r="F48" s="834">
        <v>44468</v>
      </c>
      <c r="G48" s="834">
        <v>58440</v>
      </c>
      <c r="H48" s="834">
        <v>0</v>
      </c>
      <c r="I48" s="834">
        <v>0</v>
      </c>
      <c r="J48" s="834">
        <f t="shared" si="0"/>
        <v>102908</v>
      </c>
      <c r="K48" s="842"/>
      <c r="L48" s="833" t="s">
        <v>1682</v>
      </c>
      <c r="M48" s="834">
        <v>673657</v>
      </c>
      <c r="N48" s="834">
        <v>732043</v>
      </c>
      <c r="O48" s="834">
        <v>0</v>
      </c>
      <c r="P48" s="834">
        <v>0</v>
      </c>
      <c r="Q48" s="834">
        <f t="shared" si="1"/>
        <v>1405700</v>
      </c>
    </row>
    <row r="49" spans="1:17">
      <c r="A49" s="833" t="s">
        <v>1683</v>
      </c>
      <c r="B49" s="834">
        <v>57573</v>
      </c>
      <c r="C49" s="834">
        <v>868057</v>
      </c>
      <c r="E49" s="833" t="s">
        <v>1683</v>
      </c>
      <c r="F49" s="834">
        <v>22291</v>
      </c>
      <c r="G49" s="834">
        <v>35281</v>
      </c>
      <c r="H49" s="834">
        <v>1</v>
      </c>
      <c r="I49" s="834">
        <v>0</v>
      </c>
      <c r="J49" s="834">
        <f t="shared" si="0"/>
        <v>57573</v>
      </c>
      <c r="K49" s="842"/>
      <c r="L49" s="833" t="s">
        <v>1683</v>
      </c>
      <c r="M49" s="834">
        <v>371446</v>
      </c>
      <c r="N49" s="834">
        <v>496596</v>
      </c>
      <c r="O49" s="834">
        <v>15</v>
      </c>
      <c r="P49" s="834">
        <v>0</v>
      </c>
      <c r="Q49" s="834">
        <f t="shared" si="1"/>
        <v>868057</v>
      </c>
    </row>
    <row r="50" spans="1:17">
      <c r="A50" s="833" t="s">
        <v>1684</v>
      </c>
      <c r="B50" s="834">
        <v>114370</v>
      </c>
      <c r="C50" s="834">
        <v>1608165</v>
      </c>
      <c r="E50" s="833" t="s">
        <v>1684</v>
      </c>
      <c r="F50" s="834">
        <v>35953</v>
      </c>
      <c r="G50" s="834">
        <v>78417</v>
      </c>
      <c r="H50" s="834">
        <v>0</v>
      </c>
      <c r="I50" s="834">
        <v>0</v>
      </c>
      <c r="J50" s="834">
        <f t="shared" si="0"/>
        <v>114370</v>
      </c>
      <c r="K50" s="842"/>
      <c r="L50" s="833" t="s">
        <v>1684</v>
      </c>
      <c r="M50" s="834">
        <v>567207</v>
      </c>
      <c r="N50" s="834">
        <v>1040958</v>
      </c>
      <c r="O50" s="834">
        <v>0</v>
      </c>
      <c r="P50" s="834">
        <v>0</v>
      </c>
      <c r="Q50" s="834">
        <f t="shared" si="1"/>
        <v>1608165</v>
      </c>
    </row>
    <row r="51" spans="1:17">
      <c r="A51" s="833" t="s">
        <v>1685</v>
      </c>
      <c r="B51" s="834">
        <v>256201</v>
      </c>
      <c r="C51" s="834">
        <v>3641013</v>
      </c>
      <c r="E51" s="833" t="s">
        <v>1685</v>
      </c>
      <c r="F51" s="834">
        <v>89739</v>
      </c>
      <c r="G51" s="834">
        <v>166462</v>
      </c>
      <c r="H51" s="834">
        <v>0</v>
      </c>
      <c r="I51" s="834">
        <v>0</v>
      </c>
      <c r="J51" s="834">
        <f t="shared" si="0"/>
        <v>256201</v>
      </c>
      <c r="K51" s="842"/>
      <c r="L51" s="833" t="s">
        <v>1685</v>
      </c>
      <c r="M51" s="834">
        <v>1401528</v>
      </c>
      <c r="N51" s="834">
        <v>2239485</v>
      </c>
      <c r="O51" s="834">
        <v>0</v>
      </c>
      <c r="P51" s="834">
        <v>0</v>
      </c>
      <c r="Q51" s="834">
        <f t="shared" si="1"/>
        <v>3641013</v>
      </c>
    </row>
    <row r="52" spans="1:17">
      <c r="A52" s="833" t="s">
        <v>1686</v>
      </c>
      <c r="B52" s="834">
        <v>2351530</v>
      </c>
      <c r="C52" s="834">
        <v>29833391</v>
      </c>
      <c r="E52" s="833" t="s">
        <v>1686</v>
      </c>
      <c r="F52" s="834">
        <v>801666</v>
      </c>
      <c r="G52" s="834">
        <v>1549860</v>
      </c>
      <c r="H52" s="834">
        <v>2</v>
      </c>
      <c r="I52" s="834">
        <v>2</v>
      </c>
      <c r="J52" s="834">
        <f t="shared" si="0"/>
        <v>2351530</v>
      </c>
      <c r="K52" s="842"/>
      <c r="L52" s="833" t="s">
        <v>1686</v>
      </c>
      <c r="M52" s="834">
        <v>11083810</v>
      </c>
      <c r="N52" s="834">
        <v>18749558</v>
      </c>
      <c r="O52" s="834">
        <v>13</v>
      </c>
      <c r="P52" s="834">
        <v>10</v>
      </c>
      <c r="Q52" s="834">
        <f t="shared" si="1"/>
        <v>29833391</v>
      </c>
    </row>
    <row r="53" spans="1:17">
      <c r="A53" s="833" t="s">
        <v>1687</v>
      </c>
      <c r="B53" s="834">
        <v>191354</v>
      </c>
      <c r="C53" s="834">
        <v>3228991</v>
      </c>
      <c r="E53" s="833" t="s">
        <v>1687</v>
      </c>
      <c r="F53" s="834">
        <v>71727</v>
      </c>
      <c r="G53" s="834">
        <v>119627</v>
      </c>
      <c r="H53" s="834">
        <v>0</v>
      </c>
      <c r="I53" s="834">
        <v>0</v>
      </c>
      <c r="J53" s="834">
        <f t="shared" si="0"/>
        <v>191354</v>
      </c>
      <c r="K53" s="842"/>
      <c r="L53" s="833" t="s">
        <v>1687</v>
      </c>
      <c r="M53" s="834">
        <v>1319178</v>
      </c>
      <c r="N53" s="834">
        <v>1909813</v>
      </c>
      <c r="O53" s="834">
        <v>0</v>
      </c>
      <c r="P53" s="834">
        <v>0</v>
      </c>
      <c r="Q53" s="834">
        <f t="shared" si="1"/>
        <v>3228991</v>
      </c>
    </row>
    <row r="54" spans="1:17">
      <c r="A54" s="833" t="s">
        <v>1688</v>
      </c>
      <c r="B54" s="834">
        <v>178904</v>
      </c>
      <c r="C54" s="834">
        <v>2587296</v>
      </c>
      <c r="E54" s="833" t="s">
        <v>1688</v>
      </c>
      <c r="F54" s="834">
        <v>59241</v>
      </c>
      <c r="G54" s="834">
        <v>119663</v>
      </c>
      <c r="H54" s="834">
        <v>0</v>
      </c>
      <c r="I54" s="834">
        <v>0</v>
      </c>
      <c r="J54" s="834">
        <f t="shared" si="0"/>
        <v>178904</v>
      </c>
      <c r="K54" s="842"/>
      <c r="L54" s="833" t="s">
        <v>1688</v>
      </c>
      <c r="M54" s="834">
        <v>964290</v>
      </c>
      <c r="N54" s="834">
        <v>1623006</v>
      </c>
      <c r="O54" s="834">
        <v>0</v>
      </c>
      <c r="P54" s="834">
        <v>0</v>
      </c>
      <c r="Q54" s="834">
        <f t="shared" si="1"/>
        <v>2587296</v>
      </c>
    </row>
    <row r="55" spans="1:17">
      <c r="A55" s="833" t="s">
        <v>1710</v>
      </c>
      <c r="B55" s="834">
        <v>70497</v>
      </c>
      <c r="C55" s="834">
        <v>946084</v>
      </c>
      <c r="E55" s="833" t="s">
        <v>1710</v>
      </c>
      <c r="F55" s="834">
        <v>23663</v>
      </c>
      <c r="G55" s="834">
        <v>46834</v>
      </c>
      <c r="H55" s="834">
        <v>0</v>
      </c>
      <c r="I55" s="834">
        <v>0</v>
      </c>
      <c r="J55" s="834">
        <f t="shared" si="0"/>
        <v>70497</v>
      </c>
      <c r="K55" s="842"/>
      <c r="L55" s="833" t="s">
        <v>1710</v>
      </c>
      <c r="M55" s="834">
        <v>353374</v>
      </c>
      <c r="N55" s="834">
        <v>592710</v>
      </c>
      <c r="O55" s="834">
        <v>0</v>
      </c>
      <c r="P55" s="834">
        <v>0</v>
      </c>
      <c r="Q55" s="834">
        <f t="shared" si="1"/>
        <v>946084</v>
      </c>
    </row>
    <row r="56" spans="1:17">
      <c r="A56" s="833" t="s">
        <v>1689</v>
      </c>
      <c r="B56" s="834">
        <v>362065</v>
      </c>
      <c r="C56" s="834">
        <v>5157432</v>
      </c>
      <c r="E56" s="833" t="s">
        <v>1689</v>
      </c>
      <c r="F56" s="834">
        <v>134658</v>
      </c>
      <c r="G56" s="834">
        <v>227405</v>
      </c>
      <c r="H56" s="834">
        <v>1</v>
      </c>
      <c r="I56" s="834">
        <v>1</v>
      </c>
      <c r="J56" s="834">
        <f t="shared" si="0"/>
        <v>362065</v>
      </c>
      <c r="K56" s="842"/>
      <c r="L56" s="833" t="s">
        <v>1689</v>
      </c>
      <c r="M56" s="834">
        <v>2103700</v>
      </c>
      <c r="N56" s="834">
        <v>3053714</v>
      </c>
      <c r="O56" s="834">
        <v>7</v>
      </c>
      <c r="P56" s="834">
        <v>11</v>
      </c>
      <c r="Q56" s="834">
        <f t="shared" si="1"/>
        <v>5157432</v>
      </c>
    </row>
    <row r="57" spans="1:17">
      <c r="A57" s="833" t="s">
        <v>1690</v>
      </c>
      <c r="B57" s="834">
        <v>154541</v>
      </c>
      <c r="C57" s="834">
        <v>1923571</v>
      </c>
      <c r="E57" s="833" t="s">
        <v>1690</v>
      </c>
      <c r="F57" s="834">
        <v>49434</v>
      </c>
      <c r="G57" s="834">
        <v>105106</v>
      </c>
      <c r="H57" s="834">
        <v>1</v>
      </c>
      <c r="I57" s="834">
        <v>0</v>
      </c>
      <c r="J57" s="834">
        <f t="shared" si="0"/>
        <v>154541</v>
      </c>
      <c r="K57" s="842"/>
      <c r="L57" s="833" t="s">
        <v>1690</v>
      </c>
      <c r="M57" s="834">
        <v>668871</v>
      </c>
      <c r="N57" s="834">
        <v>1254688</v>
      </c>
      <c r="O57" s="834">
        <v>12</v>
      </c>
      <c r="P57" s="834">
        <v>0</v>
      </c>
      <c r="Q57" s="834">
        <f t="shared" si="1"/>
        <v>1923571</v>
      </c>
    </row>
    <row r="58" spans="1:17">
      <c r="A58" s="833" t="s">
        <v>1691</v>
      </c>
      <c r="B58" s="834">
        <v>47042</v>
      </c>
      <c r="C58" s="834">
        <v>443188</v>
      </c>
      <c r="E58" s="833" t="s">
        <v>1691</v>
      </c>
      <c r="F58" s="834">
        <v>15716</v>
      </c>
      <c r="G58" s="834">
        <v>31326</v>
      </c>
      <c r="H58" s="834">
        <v>0</v>
      </c>
      <c r="I58" s="834">
        <v>0</v>
      </c>
      <c r="J58" s="834">
        <f t="shared" si="0"/>
        <v>47042</v>
      </c>
      <c r="K58" s="842"/>
      <c r="L58" s="833" t="s">
        <v>1691</v>
      </c>
      <c r="M58" s="834">
        <v>179033</v>
      </c>
      <c r="N58" s="834">
        <v>264155</v>
      </c>
      <c r="O58" s="834">
        <v>0</v>
      </c>
      <c r="P58" s="834">
        <v>0</v>
      </c>
      <c r="Q58" s="834">
        <f t="shared" si="1"/>
        <v>443188</v>
      </c>
    </row>
    <row r="59" spans="1:17">
      <c r="A59" s="833" t="s">
        <v>1692</v>
      </c>
      <c r="B59" s="834">
        <v>169814</v>
      </c>
      <c r="C59" s="834">
        <v>1804962</v>
      </c>
      <c r="E59" s="833" t="s">
        <v>1692</v>
      </c>
      <c r="F59" s="834">
        <v>57456</v>
      </c>
      <c r="G59" s="834">
        <v>112358</v>
      </c>
      <c r="H59" s="834">
        <v>0</v>
      </c>
      <c r="I59" s="834">
        <v>0</v>
      </c>
      <c r="J59" s="834">
        <f t="shared" si="0"/>
        <v>169814</v>
      </c>
      <c r="K59" s="842"/>
      <c r="L59" s="833" t="s">
        <v>1692</v>
      </c>
      <c r="M59" s="834">
        <v>704412</v>
      </c>
      <c r="N59" s="834">
        <v>1100550</v>
      </c>
      <c r="O59" s="834">
        <v>0</v>
      </c>
      <c r="P59" s="834">
        <v>0</v>
      </c>
      <c r="Q59" s="834">
        <f t="shared" si="1"/>
        <v>1804962</v>
      </c>
    </row>
    <row r="60" spans="1:17">
      <c r="A60" s="833" t="s">
        <v>1693</v>
      </c>
      <c r="B60" s="834">
        <v>22729</v>
      </c>
      <c r="C60" s="834">
        <v>254498</v>
      </c>
      <c r="E60" s="833" t="s">
        <v>1693</v>
      </c>
      <c r="F60" s="834">
        <v>6974</v>
      </c>
      <c r="G60" s="834">
        <v>15755</v>
      </c>
      <c r="H60" s="834">
        <v>0</v>
      </c>
      <c r="I60" s="834">
        <v>0</v>
      </c>
      <c r="J60" s="834">
        <f t="shared" si="0"/>
        <v>22729</v>
      </c>
      <c r="K60" s="842"/>
      <c r="L60" s="833" t="s">
        <v>1693</v>
      </c>
      <c r="M60" s="834">
        <v>94745</v>
      </c>
      <c r="N60" s="834">
        <v>159753</v>
      </c>
      <c r="O60" s="834">
        <v>0</v>
      </c>
      <c r="P60" s="834">
        <v>0</v>
      </c>
      <c r="Q60" s="834">
        <f t="shared" si="1"/>
        <v>254498</v>
      </c>
    </row>
    <row r="61" spans="1:17">
      <c r="A61" s="833" t="s">
        <v>1694</v>
      </c>
      <c r="B61" s="834">
        <v>38614</v>
      </c>
      <c r="C61" s="834">
        <v>489966</v>
      </c>
      <c r="E61" s="833" t="s">
        <v>1694</v>
      </c>
      <c r="F61" s="834">
        <v>12662</v>
      </c>
      <c r="G61" s="834">
        <v>25951</v>
      </c>
      <c r="H61" s="834">
        <v>0</v>
      </c>
      <c r="I61" s="834">
        <v>1</v>
      </c>
      <c r="J61" s="834">
        <f t="shared" si="0"/>
        <v>38614</v>
      </c>
      <c r="K61" s="842"/>
      <c r="L61" s="833" t="s">
        <v>1694</v>
      </c>
      <c r="M61" s="834">
        <v>182762</v>
      </c>
      <c r="N61" s="834">
        <v>307197</v>
      </c>
      <c r="O61" s="834">
        <v>0</v>
      </c>
      <c r="P61" s="834">
        <v>7</v>
      </c>
      <c r="Q61" s="834">
        <f t="shared" si="1"/>
        <v>489966</v>
      </c>
    </row>
    <row r="62" spans="1:17" ht="15.75" thickBot="1">
      <c r="A62" s="838" t="s">
        <v>108</v>
      </c>
      <c r="B62" s="839">
        <f>SUM(B46:B61)</f>
        <v>4219301</v>
      </c>
      <c r="C62" s="839">
        <f>SUM(C46:C61)</f>
        <v>55416081</v>
      </c>
      <c r="E62" s="838" t="s">
        <v>108</v>
      </c>
      <c r="F62" s="839">
        <f>SUM(F46:F61)</f>
        <v>1462020</v>
      </c>
      <c r="G62" s="839">
        <f>SUM(G46:G61)</f>
        <v>2757272</v>
      </c>
      <c r="H62" s="839">
        <f>SUM(H46:H61)</f>
        <v>5</v>
      </c>
      <c r="I62" s="839">
        <f>SUM(I46:I61)</f>
        <v>4</v>
      </c>
      <c r="J62" s="839">
        <f>SUM(J46:J61)</f>
        <v>4219301</v>
      </c>
      <c r="K62" s="859"/>
      <c r="L62" s="838" t="s">
        <v>108</v>
      </c>
      <c r="M62" s="839">
        <f>SUM(M46:M61)</f>
        <v>21161180</v>
      </c>
      <c r="N62" s="839">
        <f>SUM(N46:N61)</f>
        <v>34254826</v>
      </c>
      <c r="O62" s="839">
        <f>SUM(O46:O61)</f>
        <v>47</v>
      </c>
      <c r="P62" s="839">
        <f>SUM(P46:P61)</f>
        <v>28</v>
      </c>
      <c r="Q62" s="839">
        <f>SUM(Q46:Q61)</f>
        <v>55416081</v>
      </c>
    </row>
    <row r="63" spans="1:17">
      <c r="A63" s="830"/>
      <c r="B63" s="830"/>
      <c r="C63" s="830"/>
      <c r="E63" s="844" t="s">
        <v>1702</v>
      </c>
      <c r="F63" s="857"/>
      <c r="G63" s="857"/>
      <c r="H63" s="857"/>
      <c r="I63" s="857"/>
      <c r="J63" s="857"/>
      <c r="K63" s="857"/>
      <c r="L63" s="844" t="s">
        <v>1702</v>
      </c>
      <c r="M63" s="837"/>
      <c r="N63" s="857"/>
      <c r="O63" s="857"/>
      <c r="P63" s="857"/>
      <c r="Q63" s="844"/>
    </row>
    <row r="64" spans="1:17">
      <c r="A64" s="830"/>
      <c r="B64" s="830"/>
      <c r="C64" s="830"/>
    </row>
    <row r="65" spans="1:3" ht="15" customHeight="1" thickBot="1">
      <c r="A65" s="861" t="s">
        <v>1711</v>
      </c>
      <c r="B65" s="861"/>
      <c r="C65" s="861"/>
    </row>
    <row r="66" spans="1:3" ht="25.5">
      <c r="A66" s="832" t="s">
        <v>1712</v>
      </c>
      <c r="B66" s="841" t="s">
        <v>1698</v>
      </c>
      <c r="C66" s="841" t="s">
        <v>1699</v>
      </c>
    </row>
    <row r="67" spans="1:3">
      <c r="A67" s="833" t="s">
        <v>1713</v>
      </c>
      <c r="B67" s="834">
        <v>3898512</v>
      </c>
      <c r="C67" s="834">
        <v>48776146</v>
      </c>
    </row>
    <row r="68" spans="1:3">
      <c r="A68" s="833" t="s">
        <v>1714</v>
      </c>
      <c r="B68" s="834">
        <v>107092</v>
      </c>
      <c r="C68" s="834">
        <v>2202842</v>
      </c>
    </row>
    <row r="69" spans="1:3">
      <c r="A69" s="833" t="s">
        <v>1715</v>
      </c>
      <c r="B69" s="834">
        <v>213564</v>
      </c>
      <c r="C69" s="834">
        <v>4434589</v>
      </c>
    </row>
    <row r="70" spans="1:3">
      <c r="A70" s="833" t="s">
        <v>1716</v>
      </c>
      <c r="B70" s="834">
        <v>113</v>
      </c>
      <c r="C70" s="834">
        <v>2243</v>
      </c>
    </row>
    <row r="71" spans="1:3">
      <c r="A71" s="833" t="s">
        <v>1669</v>
      </c>
      <c r="B71" s="834">
        <v>20</v>
      </c>
      <c r="C71" s="834">
        <v>261</v>
      </c>
    </row>
    <row r="72" spans="1:3" ht="15.75" thickBot="1">
      <c r="A72" s="838" t="s">
        <v>108</v>
      </c>
      <c r="B72" s="839">
        <f>SUM(B67:B71)</f>
        <v>4219301</v>
      </c>
      <c r="C72" s="839">
        <f>SUM(C67:C71)</f>
        <v>55416081</v>
      </c>
    </row>
    <row r="73" spans="1:3">
      <c r="A73" s="830"/>
      <c r="B73" s="830"/>
      <c r="C73" s="830"/>
    </row>
    <row r="74" spans="1:3">
      <c r="A74" s="830"/>
      <c r="B74" s="830"/>
      <c r="C74" s="830"/>
    </row>
    <row r="75" spans="1:3">
      <c r="A75" s="272" t="s">
        <v>845</v>
      </c>
      <c r="B75" s="830"/>
      <c r="C75" s="830"/>
    </row>
    <row r="76" spans="1:3">
      <c r="A76" s="5" t="s">
        <v>1845</v>
      </c>
      <c r="B76" s="830"/>
      <c r="C76" s="830"/>
    </row>
    <row r="77" spans="1:3">
      <c r="A77" s="5" t="s">
        <v>1951</v>
      </c>
    </row>
  </sheetData>
  <mergeCells count="3">
    <mergeCell ref="A1:M1"/>
    <mergeCell ref="A2:M2"/>
    <mergeCell ref="A3:M3"/>
  </mergeCells>
  <hyperlinks>
    <hyperlink ref="A1:M1" location="'Sección PM'!A4" display="TABLA F16"/>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67"/>
  <sheetViews>
    <sheetView topLeftCell="A46" workbookViewId="0">
      <selection activeCell="A67" sqref="A67"/>
    </sheetView>
  </sheetViews>
  <sheetFormatPr baseColWidth="10" defaultRowHeight="15"/>
  <cols>
    <col min="1" max="1" width="25" style="827" customWidth="1"/>
    <col min="2" max="2" width="21" style="827" customWidth="1"/>
    <col min="3" max="4" width="13.7109375" style="827" customWidth="1"/>
    <col min="5" max="5" width="19.7109375" style="827" customWidth="1"/>
    <col min="6" max="7" width="11.42578125" style="827"/>
    <col min="8" max="8" width="14.28515625" style="827" customWidth="1"/>
    <col min="9" max="9" width="12.7109375" style="827" customWidth="1"/>
    <col min="10" max="11" width="11.42578125" style="827"/>
    <col min="12" max="12" width="19.7109375" style="827" customWidth="1"/>
    <col min="13" max="14" width="11.42578125" style="827"/>
    <col min="15" max="15" width="14.85546875" style="827" customWidth="1"/>
    <col min="16" max="16" width="12.42578125" style="827" customWidth="1"/>
    <col min="17" max="16384" width="11.42578125" style="827"/>
  </cols>
  <sheetData>
    <row r="1" spans="1:13">
      <c r="A1" s="972" t="s">
        <v>1717</v>
      </c>
      <c r="B1" s="972"/>
      <c r="C1" s="972"/>
      <c r="D1" s="972"/>
      <c r="E1" s="972"/>
      <c r="F1" s="972"/>
      <c r="G1" s="972"/>
      <c r="H1" s="972"/>
      <c r="I1" s="972"/>
      <c r="J1" s="972"/>
      <c r="K1" s="972"/>
      <c r="L1" s="972"/>
      <c r="M1" s="972"/>
    </row>
    <row r="2" spans="1:13">
      <c r="A2" s="973" t="s">
        <v>1667</v>
      </c>
      <c r="B2" s="973"/>
      <c r="C2" s="973"/>
      <c r="D2" s="973"/>
      <c r="E2" s="973"/>
      <c r="F2" s="973"/>
      <c r="G2" s="973"/>
      <c r="H2" s="973"/>
      <c r="I2" s="973"/>
      <c r="J2" s="973"/>
      <c r="K2" s="973"/>
      <c r="L2" s="973"/>
      <c r="M2" s="973"/>
    </row>
    <row r="3" spans="1:13">
      <c r="A3" s="973" t="s">
        <v>1718</v>
      </c>
      <c r="B3" s="973"/>
      <c r="C3" s="973"/>
      <c r="D3" s="973"/>
      <c r="E3" s="973"/>
      <c r="F3" s="973"/>
      <c r="G3" s="973"/>
      <c r="H3" s="973"/>
      <c r="I3" s="973"/>
      <c r="J3" s="973"/>
      <c r="K3" s="973"/>
      <c r="L3" s="973"/>
      <c r="M3" s="973"/>
    </row>
    <row r="4" spans="1:13" ht="15.75" thickBot="1">
      <c r="A4" s="828"/>
      <c r="B4" s="828"/>
      <c r="C4" s="828"/>
      <c r="D4" s="828"/>
      <c r="E4" s="828"/>
      <c r="F4" s="828"/>
      <c r="G4" s="828"/>
      <c r="H4" s="828"/>
      <c r="I4" s="828"/>
      <c r="J4" s="828"/>
      <c r="K4" s="828"/>
      <c r="L4" s="828"/>
      <c r="M4" s="829"/>
    </row>
    <row r="6" spans="1:13" ht="15" customHeight="1" thickBot="1">
      <c r="A6" s="848" t="s">
        <v>1719</v>
      </c>
      <c r="B6" s="848"/>
      <c r="C6" s="848"/>
    </row>
    <row r="7" spans="1:13" ht="25.5">
      <c r="A7" s="832" t="s">
        <v>1668</v>
      </c>
      <c r="B7" s="841" t="s">
        <v>1720</v>
      </c>
      <c r="C7" s="841" t="s">
        <v>1721</v>
      </c>
    </row>
    <row r="8" spans="1:13">
      <c r="A8" s="833">
        <v>2014</v>
      </c>
      <c r="B8" s="834">
        <v>2847159</v>
      </c>
      <c r="C8" s="834">
        <v>33174797</v>
      </c>
    </row>
    <row r="9" spans="1:13">
      <c r="A9" s="833">
        <v>2015</v>
      </c>
      <c r="B9" s="834">
        <v>3159058</v>
      </c>
      <c r="C9" s="834">
        <v>35572645</v>
      </c>
    </row>
    <row r="10" spans="1:13">
      <c r="A10" s="833">
        <v>2016</v>
      </c>
      <c r="B10" s="834">
        <v>3348560</v>
      </c>
      <c r="C10" s="834">
        <v>38924481</v>
      </c>
    </row>
    <row r="11" spans="1:13">
      <c r="A11" s="833">
        <v>2017</v>
      </c>
      <c r="B11" s="834">
        <v>3664072</v>
      </c>
      <c r="C11" s="834">
        <v>42158224</v>
      </c>
    </row>
    <row r="12" spans="1:13" ht="15.75" thickBot="1">
      <c r="A12" s="835">
        <v>2018</v>
      </c>
      <c r="B12" s="836">
        <v>4005604</v>
      </c>
      <c r="C12" s="836">
        <v>46456319</v>
      </c>
    </row>
    <row r="13" spans="1:13" ht="15" customHeight="1">
      <c r="A13" s="851"/>
      <c r="B13" s="851"/>
      <c r="C13" s="851"/>
    </row>
    <row r="14" spans="1:13">
      <c r="A14" s="845"/>
      <c r="B14" s="830"/>
      <c r="C14" s="845"/>
    </row>
    <row r="15" spans="1:13" ht="15" customHeight="1" thickBot="1">
      <c r="A15" s="848" t="s">
        <v>1722</v>
      </c>
      <c r="B15" s="848"/>
      <c r="C15" s="848"/>
    </row>
    <row r="16" spans="1:13" ht="25.5">
      <c r="A16" s="832" t="s">
        <v>1515</v>
      </c>
      <c r="B16" s="841" t="s">
        <v>1720</v>
      </c>
      <c r="C16" s="841" t="s">
        <v>1721</v>
      </c>
    </row>
    <row r="17" spans="1:3">
      <c r="A17" s="833" t="s">
        <v>474</v>
      </c>
      <c r="B17" s="834">
        <v>1398039</v>
      </c>
      <c r="C17" s="834">
        <v>18251602</v>
      </c>
    </row>
    <row r="18" spans="1:3">
      <c r="A18" s="833" t="s">
        <v>1449</v>
      </c>
      <c r="B18" s="834">
        <v>2607556</v>
      </c>
      <c r="C18" s="834">
        <v>28204664</v>
      </c>
    </row>
    <row r="19" spans="1:3">
      <c r="A19" s="833" t="s">
        <v>1701</v>
      </c>
      <c r="B19" s="834">
        <v>5</v>
      </c>
      <c r="C19" s="834">
        <v>34</v>
      </c>
    </row>
    <row r="20" spans="1:3">
      <c r="A20" s="833" t="s">
        <v>1669</v>
      </c>
      <c r="B20" s="834">
        <v>4</v>
      </c>
      <c r="C20" s="834">
        <v>19</v>
      </c>
    </row>
    <row r="21" spans="1:3" ht="15.75" thickBot="1">
      <c r="A21" s="838" t="s">
        <v>108</v>
      </c>
      <c r="B21" s="839">
        <f>SUM(B17:B20)</f>
        <v>4005604</v>
      </c>
      <c r="C21" s="839">
        <f>SUM(C17:C20)</f>
        <v>46456319</v>
      </c>
    </row>
    <row r="22" spans="1:3" ht="15" customHeight="1">
      <c r="A22" s="851"/>
      <c r="B22" s="851"/>
      <c r="C22" s="851"/>
    </row>
    <row r="23" spans="1:3">
      <c r="A23" s="845"/>
      <c r="B23" s="830"/>
      <c r="C23" s="845"/>
    </row>
    <row r="24" spans="1:3" ht="15" customHeight="1" thickBot="1">
      <c r="A24" s="848" t="s">
        <v>1723</v>
      </c>
      <c r="B24" s="848"/>
      <c r="C24" s="848"/>
    </row>
    <row r="25" spans="1:3" ht="25.5">
      <c r="A25" s="832" t="s">
        <v>1670</v>
      </c>
      <c r="B25" s="841" t="s">
        <v>1720</v>
      </c>
      <c r="C25" s="841" t="s">
        <v>1721</v>
      </c>
    </row>
    <row r="26" spans="1:3">
      <c r="A26" s="833" t="s">
        <v>1671</v>
      </c>
      <c r="B26" s="834">
        <v>27171</v>
      </c>
      <c r="C26" s="834">
        <v>190484</v>
      </c>
    </row>
    <row r="27" spans="1:3">
      <c r="A27" s="833" t="s">
        <v>13</v>
      </c>
      <c r="B27" s="834">
        <v>306097</v>
      </c>
      <c r="C27" s="834">
        <v>2591705</v>
      </c>
    </row>
    <row r="28" spans="1:3">
      <c r="A28" s="833" t="s">
        <v>1672</v>
      </c>
      <c r="B28" s="834">
        <v>1174962</v>
      </c>
      <c r="C28" s="834">
        <v>11402182</v>
      </c>
    </row>
    <row r="29" spans="1:3">
      <c r="A29" s="833" t="s">
        <v>1673</v>
      </c>
      <c r="B29" s="834">
        <v>935373</v>
      </c>
      <c r="C29" s="834">
        <v>10243639</v>
      </c>
    </row>
    <row r="30" spans="1:3">
      <c r="A30" s="833" t="s">
        <v>1674</v>
      </c>
      <c r="B30" s="834">
        <v>797020</v>
      </c>
      <c r="C30" s="834">
        <v>10079101</v>
      </c>
    </row>
    <row r="31" spans="1:3">
      <c r="A31" s="833" t="s">
        <v>1675</v>
      </c>
      <c r="B31" s="834">
        <v>595356</v>
      </c>
      <c r="C31" s="834">
        <v>8935241</v>
      </c>
    </row>
    <row r="32" spans="1:3">
      <c r="A32" s="833" t="s">
        <v>1676</v>
      </c>
      <c r="B32" s="834">
        <v>169625</v>
      </c>
      <c r="C32" s="834">
        <v>3013967</v>
      </c>
    </row>
    <row r="33" spans="1:17" ht="15.75" thickBot="1">
      <c r="A33" s="838" t="s">
        <v>108</v>
      </c>
      <c r="B33" s="839">
        <f>SUM(B26:B32)</f>
        <v>4005604</v>
      </c>
      <c r="C33" s="839">
        <f>SUM(C26:C32)</f>
        <v>46456319</v>
      </c>
    </row>
    <row r="34" spans="1:17" ht="15" customHeight="1">
      <c r="A34" s="851"/>
      <c r="B34" s="851"/>
      <c r="C34" s="851"/>
    </row>
    <row r="35" spans="1:17">
      <c r="A35" s="845"/>
      <c r="B35" s="830"/>
      <c r="C35" s="845"/>
    </row>
    <row r="36" spans="1:17" ht="15" customHeight="1" thickBot="1">
      <c r="A36" s="848" t="s">
        <v>1724</v>
      </c>
      <c r="B36" s="848"/>
      <c r="C36" s="848"/>
    </row>
    <row r="37" spans="1:17" ht="25.5">
      <c r="A37" s="832" t="s">
        <v>1677</v>
      </c>
      <c r="B37" s="841" t="s">
        <v>1720</v>
      </c>
      <c r="C37" s="841" t="s">
        <v>1721</v>
      </c>
    </row>
    <row r="38" spans="1:17">
      <c r="A38" s="833" t="s">
        <v>1705</v>
      </c>
      <c r="B38" s="834">
        <v>3103148</v>
      </c>
      <c r="C38" s="834">
        <v>38935594</v>
      </c>
    </row>
    <row r="39" spans="1:17">
      <c r="A39" s="833" t="s">
        <v>1706</v>
      </c>
      <c r="B39" s="834">
        <v>889417</v>
      </c>
      <c r="C39" s="834">
        <v>7249077</v>
      </c>
    </row>
    <row r="40" spans="1:17">
      <c r="A40" s="833" t="s">
        <v>1678</v>
      </c>
      <c r="B40" s="834">
        <v>13039</v>
      </c>
      <c r="C40" s="834">
        <v>271648</v>
      </c>
    </row>
    <row r="41" spans="1:17" ht="15.75" thickBot="1">
      <c r="A41" s="838" t="s">
        <v>108</v>
      </c>
      <c r="B41" s="839">
        <f>SUM(B38:B40)</f>
        <v>4005604</v>
      </c>
      <c r="C41" s="839">
        <f>SUM(C38:C40)</f>
        <v>46456319</v>
      </c>
    </row>
    <row r="42" spans="1:17" ht="15" customHeight="1">
      <c r="A42" s="851"/>
      <c r="B42" s="851"/>
      <c r="C42" s="851"/>
    </row>
    <row r="43" spans="1:17">
      <c r="A43" s="845"/>
      <c r="B43" s="830"/>
      <c r="C43" s="845"/>
    </row>
    <row r="44" spans="1:17" ht="15" customHeight="1" thickBot="1">
      <c r="A44" s="848" t="s">
        <v>1725</v>
      </c>
      <c r="B44" s="848"/>
      <c r="C44" s="848"/>
      <c r="E44" s="856" t="s">
        <v>1726</v>
      </c>
      <c r="F44" s="857"/>
      <c r="G44" s="857"/>
      <c r="H44" s="857"/>
      <c r="I44" s="857"/>
      <c r="J44" s="857"/>
      <c r="K44" s="830"/>
      <c r="L44" s="856" t="s">
        <v>1727</v>
      </c>
      <c r="M44" s="830"/>
      <c r="N44" s="857"/>
      <c r="O44" s="857"/>
      <c r="P44" s="857"/>
      <c r="Q44" s="844"/>
    </row>
    <row r="45" spans="1:17" ht="38.25">
      <c r="A45" s="832" t="s">
        <v>1679</v>
      </c>
      <c r="B45" s="841" t="s">
        <v>1720</v>
      </c>
      <c r="C45" s="841" t="s">
        <v>1721</v>
      </c>
      <c r="E45" s="832" t="s">
        <v>1679</v>
      </c>
      <c r="F45" s="841" t="s">
        <v>8</v>
      </c>
      <c r="G45" s="841" t="s">
        <v>7</v>
      </c>
      <c r="H45" s="841" t="s">
        <v>465</v>
      </c>
      <c r="I45" s="841" t="s">
        <v>1615</v>
      </c>
      <c r="J45" s="841" t="s">
        <v>26</v>
      </c>
      <c r="K45" s="830"/>
      <c r="L45" s="832" t="s">
        <v>1679</v>
      </c>
      <c r="M45" s="841" t="s">
        <v>8</v>
      </c>
      <c r="N45" s="841" t="s">
        <v>7</v>
      </c>
      <c r="O45" s="841" t="s">
        <v>1728</v>
      </c>
      <c r="P45" s="841" t="s">
        <v>1615</v>
      </c>
      <c r="Q45" s="841" t="s">
        <v>26</v>
      </c>
    </row>
    <row r="46" spans="1:17">
      <c r="A46" s="833" t="s">
        <v>1680</v>
      </c>
      <c r="B46" s="834">
        <v>31234</v>
      </c>
      <c r="C46" s="834">
        <v>255609</v>
      </c>
      <c r="E46" s="833" t="s">
        <v>1680</v>
      </c>
      <c r="F46" s="834">
        <v>10528</v>
      </c>
      <c r="G46" s="834">
        <v>20706</v>
      </c>
      <c r="H46" s="834">
        <v>0</v>
      </c>
      <c r="I46" s="834">
        <v>0</v>
      </c>
      <c r="J46" s="834">
        <f t="shared" ref="J46:J61" si="0">SUM(F46:I46)</f>
        <v>31234</v>
      </c>
      <c r="K46" s="842"/>
      <c r="L46" s="833" t="s">
        <v>1680</v>
      </c>
      <c r="M46" s="834">
        <v>107279</v>
      </c>
      <c r="N46" s="834">
        <v>148330</v>
      </c>
      <c r="O46" s="834">
        <v>0</v>
      </c>
      <c r="P46" s="834">
        <v>0</v>
      </c>
      <c r="Q46" s="834">
        <f>SUM(M46:P46)</f>
        <v>255609</v>
      </c>
    </row>
    <row r="47" spans="1:17">
      <c r="A47" s="833" t="s">
        <v>1681</v>
      </c>
      <c r="B47" s="834">
        <v>64586</v>
      </c>
      <c r="C47" s="834">
        <v>752142</v>
      </c>
      <c r="E47" s="833" t="s">
        <v>1681</v>
      </c>
      <c r="F47" s="834">
        <v>24032</v>
      </c>
      <c r="G47" s="834">
        <v>40554</v>
      </c>
      <c r="H47" s="834">
        <v>0</v>
      </c>
      <c r="I47" s="834">
        <v>0</v>
      </c>
      <c r="J47" s="834">
        <f t="shared" si="0"/>
        <v>64586</v>
      </c>
      <c r="K47" s="842"/>
      <c r="L47" s="833" t="s">
        <v>1681</v>
      </c>
      <c r="M47" s="834">
        <v>312416</v>
      </c>
      <c r="N47" s="834">
        <v>439726</v>
      </c>
      <c r="O47" s="834">
        <v>0</v>
      </c>
      <c r="P47" s="834">
        <v>0</v>
      </c>
      <c r="Q47" s="834">
        <f t="shared" ref="Q47:Q61" si="1">SUM(M47:P47)</f>
        <v>752142</v>
      </c>
    </row>
    <row r="48" spans="1:17">
      <c r="A48" s="833" t="s">
        <v>1682</v>
      </c>
      <c r="B48" s="834">
        <v>98814</v>
      </c>
      <c r="C48" s="834">
        <v>1218184</v>
      </c>
      <c r="E48" s="833" t="s">
        <v>1682</v>
      </c>
      <c r="F48" s="834">
        <v>42845</v>
      </c>
      <c r="G48" s="834">
        <v>55969</v>
      </c>
      <c r="H48" s="834">
        <v>0</v>
      </c>
      <c r="I48" s="834">
        <v>0</v>
      </c>
      <c r="J48" s="834">
        <f t="shared" si="0"/>
        <v>98814</v>
      </c>
      <c r="K48" s="842"/>
      <c r="L48" s="833" t="s">
        <v>1682</v>
      </c>
      <c r="M48" s="834">
        <v>595673</v>
      </c>
      <c r="N48" s="834">
        <v>622511</v>
      </c>
      <c r="O48" s="834">
        <v>0</v>
      </c>
      <c r="P48" s="834">
        <v>0</v>
      </c>
      <c r="Q48" s="834">
        <f t="shared" si="1"/>
        <v>1218184</v>
      </c>
    </row>
    <row r="49" spans="1:17">
      <c r="A49" s="833" t="s">
        <v>1683</v>
      </c>
      <c r="B49" s="834">
        <v>52812</v>
      </c>
      <c r="C49" s="834">
        <v>707031</v>
      </c>
      <c r="E49" s="833" t="s">
        <v>1683</v>
      </c>
      <c r="F49" s="834">
        <v>20674</v>
      </c>
      <c r="G49" s="834">
        <v>32137</v>
      </c>
      <c r="H49" s="834">
        <v>1</v>
      </c>
      <c r="I49" s="834">
        <v>0</v>
      </c>
      <c r="J49" s="834">
        <f t="shared" si="0"/>
        <v>52812</v>
      </c>
      <c r="K49" s="842"/>
      <c r="L49" s="833" t="s">
        <v>1683</v>
      </c>
      <c r="M49" s="834">
        <v>316515</v>
      </c>
      <c r="N49" s="834">
        <v>390501</v>
      </c>
      <c r="O49" s="834">
        <v>15</v>
      </c>
      <c r="P49" s="834">
        <v>0</v>
      </c>
      <c r="Q49" s="834">
        <f t="shared" si="1"/>
        <v>707031</v>
      </c>
    </row>
    <row r="50" spans="1:17">
      <c r="A50" s="833" t="s">
        <v>1684</v>
      </c>
      <c r="B50" s="834">
        <v>107838</v>
      </c>
      <c r="C50" s="834">
        <v>1332128</v>
      </c>
      <c r="E50" s="833" t="s">
        <v>1684</v>
      </c>
      <c r="F50" s="834">
        <v>34206</v>
      </c>
      <c r="G50" s="834">
        <v>73632</v>
      </c>
      <c r="H50" s="834">
        <v>0</v>
      </c>
      <c r="I50" s="834">
        <v>0</v>
      </c>
      <c r="J50" s="834">
        <f t="shared" si="0"/>
        <v>107838</v>
      </c>
      <c r="K50" s="842"/>
      <c r="L50" s="833" t="s">
        <v>1684</v>
      </c>
      <c r="M50" s="834">
        <v>488919</v>
      </c>
      <c r="N50" s="834">
        <v>843209</v>
      </c>
      <c r="O50" s="834">
        <v>0</v>
      </c>
      <c r="P50" s="834">
        <v>0</v>
      </c>
      <c r="Q50" s="834">
        <f t="shared" si="1"/>
        <v>1332128</v>
      </c>
    </row>
    <row r="51" spans="1:17">
      <c r="A51" s="833" t="s">
        <v>1685</v>
      </c>
      <c r="B51" s="834">
        <v>235875</v>
      </c>
      <c r="C51" s="834">
        <v>2964164</v>
      </c>
      <c r="E51" s="833" t="s">
        <v>1685</v>
      </c>
      <c r="F51" s="834">
        <v>82969</v>
      </c>
      <c r="G51" s="834">
        <v>152906</v>
      </c>
      <c r="H51" s="834">
        <v>0</v>
      </c>
      <c r="I51" s="834">
        <v>0</v>
      </c>
      <c r="J51" s="834">
        <f t="shared" si="0"/>
        <v>235875</v>
      </c>
      <c r="K51" s="842"/>
      <c r="L51" s="833" t="s">
        <v>1685</v>
      </c>
      <c r="M51" s="834">
        <v>1168651</v>
      </c>
      <c r="N51" s="834">
        <v>1795513</v>
      </c>
      <c r="O51" s="834">
        <v>0</v>
      </c>
      <c r="P51" s="834">
        <v>0</v>
      </c>
      <c r="Q51" s="834">
        <f t="shared" si="1"/>
        <v>2964164</v>
      </c>
    </row>
    <row r="52" spans="1:17">
      <c r="A52" s="833" t="s">
        <v>1686</v>
      </c>
      <c r="B52" s="834">
        <v>2256692</v>
      </c>
      <c r="C52" s="834">
        <v>25208928</v>
      </c>
      <c r="E52" s="833" t="s">
        <v>1686</v>
      </c>
      <c r="F52" s="834">
        <v>775167</v>
      </c>
      <c r="G52" s="834">
        <v>1481521</v>
      </c>
      <c r="H52" s="834">
        <v>2</v>
      </c>
      <c r="I52" s="834">
        <v>2</v>
      </c>
      <c r="J52" s="834">
        <f t="shared" si="0"/>
        <v>2256692</v>
      </c>
      <c r="K52" s="842"/>
      <c r="L52" s="833" t="s">
        <v>1686</v>
      </c>
      <c r="M52" s="834">
        <v>9597047</v>
      </c>
      <c r="N52" s="834">
        <v>15611870</v>
      </c>
      <c r="O52" s="834">
        <v>7</v>
      </c>
      <c r="P52" s="834">
        <v>4</v>
      </c>
      <c r="Q52" s="834">
        <f t="shared" si="1"/>
        <v>25208928</v>
      </c>
    </row>
    <row r="53" spans="1:17">
      <c r="A53" s="833" t="s">
        <v>1687</v>
      </c>
      <c r="B53" s="834">
        <v>174357</v>
      </c>
      <c r="C53" s="834">
        <v>2730094</v>
      </c>
      <c r="E53" s="833" t="s">
        <v>1687</v>
      </c>
      <c r="F53" s="834">
        <v>66417</v>
      </c>
      <c r="G53" s="834">
        <v>107940</v>
      </c>
      <c r="H53" s="834">
        <v>0</v>
      </c>
      <c r="I53" s="834">
        <v>0</v>
      </c>
      <c r="J53" s="834">
        <f t="shared" si="0"/>
        <v>174357</v>
      </c>
      <c r="K53" s="842"/>
      <c r="L53" s="833" t="s">
        <v>1687</v>
      </c>
      <c r="M53" s="834">
        <v>1149662</v>
      </c>
      <c r="N53" s="834">
        <v>1580432</v>
      </c>
      <c r="O53" s="834">
        <v>0</v>
      </c>
      <c r="P53" s="834">
        <v>0</v>
      </c>
      <c r="Q53" s="834">
        <f t="shared" si="1"/>
        <v>2730094</v>
      </c>
    </row>
    <row r="54" spans="1:17">
      <c r="A54" s="833" t="s">
        <v>1688</v>
      </c>
      <c r="B54" s="834">
        <v>168259</v>
      </c>
      <c r="C54" s="834">
        <v>2206418</v>
      </c>
      <c r="E54" s="833" t="s">
        <v>1688</v>
      </c>
      <c r="F54" s="834">
        <v>56463</v>
      </c>
      <c r="G54" s="834">
        <v>111796</v>
      </c>
      <c r="H54" s="834">
        <v>0</v>
      </c>
      <c r="I54" s="834">
        <v>0</v>
      </c>
      <c r="J54" s="834">
        <f t="shared" si="0"/>
        <v>168259</v>
      </c>
      <c r="K54" s="842"/>
      <c r="L54" s="833" t="s">
        <v>1688</v>
      </c>
      <c r="M54" s="834">
        <v>851183</v>
      </c>
      <c r="N54" s="834">
        <v>1355235</v>
      </c>
      <c r="O54" s="834">
        <v>0</v>
      </c>
      <c r="P54" s="834">
        <v>0</v>
      </c>
      <c r="Q54" s="834">
        <f t="shared" si="1"/>
        <v>2206418</v>
      </c>
    </row>
    <row r="55" spans="1:17">
      <c r="A55" s="833" t="s">
        <v>1710</v>
      </c>
      <c r="B55" s="834">
        <v>67178</v>
      </c>
      <c r="C55" s="834">
        <v>795854</v>
      </c>
      <c r="E55" s="833" t="s">
        <v>1710</v>
      </c>
      <c r="F55" s="834">
        <v>22415</v>
      </c>
      <c r="G55" s="834">
        <v>44763</v>
      </c>
      <c r="H55" s="834">
        <v>0</v>
      </c>
      <c r="I55" s="834">
        <v>0</v>
      </c>
      <c r="J55" s="834">
        <f t="shared" si="0"/>
        <v>67178</v>
      </c>
      <c r="K55" s="842"/>
      <c r="L55" s="833" t="s">
        <v>1710</v>
      </c>
      <c r="M55" s="834">
        <v>302303</v>
      </c>
      <c r="N55" s="834">
        <v>493551</v>
      </c>
      <c r="O55" s="834">
        <v>0</v>
      </c>
      <c r="P55" s="834">
        <v>0</v>
      </c>
      <c r="Q55" s="834">
        <f t="shared" si="1"/>
        <v>795854</v>
      </c>
    </row>
    <row r="56" spans="1:17">
      <c r="A56" s="833" t="s">
        <v>1689</v>
      </c>
      <c r="B56" s="834">
        <v>341562</v>
      </c>
      <c r="C56" s="834">
        <v>4380289</v>
      </c>
      <c r="E56" s="833" t="s">
        <v>1689</v>
      </c>
      <c r="F56" s="834">
        <v>127338</v>
      </c>
      <c r="G56" s="834">
        <v>214222</v>
      </c>
      <c r="H56" s="834">
        <v>1</v>
      </c>
      <c r="I56" s="834">
        <v>1</v>
      </c>
      <c r="J56" s="834">
        <f t="shared" si="0"/>
        <v>341562</v>
      </c>
      <c r="K56" s="842"/>
      <c r="L56" s="833" t="s">
        <v>1689</v>
      </c>
      <c r="M56" s="834">
        <v>1832286</v>
      </c>
      <c r="N56" s="834">
        <v>2547992</v>
      </c>
      <c r="O56" s="834">
        <v>0</v>
      </c>
      <c r="P56" s="834">
        <v>11</v>
      </c>
      <c r="Q56" s="834">
        <f t="shared" si="1"/>
        <v>4380289</v>
      </c>
    </row>
    <row r="57" spans="1:17">
      <c r="A57" s="833" t="s">
        <v>1690</v>
      </c>
      <c r="B57" s="834">
        <v>144291</v>
      </c>
      <c r="C57" s="834">
        <v>1556019</v>
      </c>
      <c r="E57" s="833" t="s">
        <v>1690</v>
      </c>
      <c r="F57" s="834">
        <v>46667</v>
      </c>
      <c r="G57" s="834">
        <v>97623</v>
      </c>
      <c r="H57" s="834">
        <v>1</v>
      </c>
      <c r="I57" s="834">
        <v>0</v>
      </c>
      <c r="J57" s="834">
        <f t="shared" si="0"/>
        <v>144291</v>
      </c>
      <c r="K57" s="842"/>
      <c r="L57" s="833" t="s">
        <v>1690</v>
      </c>
      <c r="M57" s="834">
        <v>562364</v>
      </c>
      <c r="N57" s="834">
        <v>993643</v>
      </c>
      <c r="O57" s="834">
        <v>12</v>
      </c>
      <c r="P57" s="834">
        <v>0</v>
      </c>
      <c r="Q57" s="834">
        <f t="shared" si="1"/>
        <v>1556019</v>
      </c>
    </row>
    <row r="58" spans="1:17">
      <c r="A58" s="833" t="s">
        <v>1691</v>
      </c>
      <c r="B58" s="834">
        <v>43557</v>
      </c>
      <c r="C58" s="834">
        <v>329688</v>
      </c>
      <c r="E58" s="833" t="s">
        <v>1691</v>
      </c>
      <c r="F58" s="834">
        <v>14837</v>
      </c>
      <c r="G58" s="834">
        <v>28720</v>
      </c>
      <c r="H58" s="834">
        <v>0</v>
      </c>
      <c r="I58" s="834">
        <v>0</v>
      </c>
      <c r="J58" s="834">
        <f t="shared" si="0"/>
        <v>43557</v>
      </c>
      <c r="K58" s="842"/>
      <c r="L58" s="833" t="s">
        <v>1691</v>
      </c>
      <c r="M58" s="834">
        <v>145060</v>
      </c>
      <c r="N58" s="834">
        <v>184628</v>
      </c>
      <c r="O58" s="834">
        <v>0</v>
      </c>
      <c r="P58" s="834">
        <v>0</v>
      </c>
      <c r="Q58" s="834">
        <f t="shared" si="1"/>
        <v>329688</v>
      </c>
    </row>
    <row r="59" spans="1:17">
      <c r="A59" s="833" t="s">
        <v>1692</v>
      </c>
      <c r="B59" s="834">
        <v>161327</v>
      </c>
      <c r="C59" s="834">
        <v>1428891</v>
      </c>
      <c r="E59" s="833" t="s">
        <v>1692</v>
      </c>
      <c r="F59" s="834">
        <v>54931</v>
      </c>
      <c r="G59" s="834">
        <v>106396</v>
      </c>
      <c r="H59" s="834">
        <v>0</v>
      </c>
      <c r="I59" s="834">
        <v>0</v>
      </c>
      <c r="J59" s="834">
        <f t="shared" si="0"/>
        <v>161327</v>
      </c>
      <c r="K59" s="842"/>
      <c r="L59" s="833" t="s">
        <v>1692</v>
      </c>
      <c r="M59" s="834">
        <v>588067</v>
      </c>
      <c r="N59" s="834">
        <v>840824</v>
      </c>
      <c r="O59" s="834">
        <v>0</v>
      </c>
      <c r="P59" s="834">
        <v>0</v>
      </c>
      <c r="Q59" s="834">
        <f t="shared" si="1"/>
        <v>1428891</v>
      </c>
    </row>
    <row r="60" spans="1:17">
      <c r="A60" s="833" t="s">
        <v>1693</v>
      </c>
      <c r="B60" s="834">
        <v>21414</v>
      </c>
      <c r="C60" s="834">
        <v>206897</v>
      </c>
      <c r="E60" s="833" t="s">
        <v>1693</v>
      </c>
      <c r="F60" s="834">
        <v>6563</v>
      </c>
      <c r="G60" s="834">
        <v>14851</v>
      </c>
      <c r="H60" s="834">
        <v>0</v>
      </c>
      <c r="I60" s="834">
        <v>0</v>
      </c>
      <c r="J60" s="834">
        <f t="shared" si="0"/>
        <v>21414</v>
      </c>
      <c r="K60" s="842"/>
      <c r="L60" s="833" t="s">
        <v>1693</v>
      </c>
      <c r="M60" s="834">
        <v>81217</v>
      </c>
      <c r="N60" s="834">
        <v>125680</v>
      </c>
      <c r="O60" s="834">
        <v>0</v>
      </c>
      <c r="P60" s="834">
        <v>0</v>
      </c>
      <c r="Q60" s="834">
        <f t="shared" si="1"/>
        <v>206897</v>
      </c>
    </row>
    <row r="61" spans="1:17">
      <c r="A61" s="833" t="s">
        <v>1694</v>
      </c>
      <c r="B61" s="834">
        <v>35808</v>
      </c>
      <c r="C61" s="834">
        <v>383983</v>
      </c>
      <c r="E61" s="833" t="s">
        <v>1694</v>
      </c>
      <c r="F61" s="834">
        <v>11987</v>
      </c>
      <c r="G61" s="834">
        <v>23820</v>
      </c>
      <c r="H61" s="834">
        <v>0</v>
      </c>
      <c r="I61" s="834">
        <v>1</v>
      </c>
      <c r="J61" s="834">
        <f t="shared" si="0"/>
        <v>35808</v>
      </c>
      <c r="K61" s="842"/>
      <c r="L61" s="833" t="s">
        <v>1694</v>
      </c>
      <c r="M61" s="834">
        <v>152960</v>
      </c>
      <c r="N61" s="834">
        <v>231019</v>
      </c>
      <c r="O61" s="834">
        <v>0</v>
      </c>
      <c r="P61" s="834">
        <v>4</v>
      </c>
      <c r="Q61" s="834">
        <f t="shared" si="1"/>
        <v>383983</v>
      </c>
    </row>
    <row r="62" spans="1:17" ht="15.75" thickBot="1">
      <c r="A62" s="838" t="s">
        <v>108</v>
      </c>
      <c r="B62" s="839">
        <f>SUM(B46:B61)</f>
        <v>4005604</v>
      </c>
      <c r="C62" s="839">
        <f>SUM(C46:C61)</f>
        <v>46456319</v>
      </c>
      <c r="E62" s="838" t="s">
        <v>108</v>
      </c>
      <c r="F62" s="839">
        <f>SUM(F46:F61)</f>
        <v>1398039</v>
      </c>
      <c r="G62" s="839">
        <f>SUM(G46:G61)</f>
        <v>2607556</v>
      </c>
      <c r="H62" s="839">
        <f>SUM(H46:H61)</f>
        <v>5</v>
      </c>
      <c r="I62" s="839">
        <f>SUM(I46:I61)</f>
        <v>4</v>
      </c>
      <c r="J62" s="839">
        <f>SUM(J46:J61)</f>
        <v>4005604</v>
      </c>
      <c r="K62" s="859"/>
      <c r="L62" s="838" t="s">
        <v>108</v>
      </c>
      <c r="M62" s="839">
        <f>SUM(M46:M61)</f>
        <v>18251602</v>
      </c>
      <c r="N62" s="839">
        <f>SUM(N46:N61)</f>
        <v>28204664</v>
      </c>
      <c r="O62" s="839">
        <f>SUM(O46:O61)</f>
        <v>34</v>
      </c>
      <c r="P62" s="839">
        <f>SUM(P46:P61)</f>
        <v>19</v>
      </c>
      <c r="Q62" s="839">
        <f>SUM(Q46:Q61)</f>
        <v>46456319</v>
      </c>
    </row>
    <row r="63" spans="1:17" ht="15" customHeight="1">
      <c r="A63" s="851"/>
      <c r="B63" s="851"/>
      <c r="C63" s="851"/>
      <c r="E63" s="844"/>
      <c r="F63" s="857"/>
      <c r="G63" s="857"/>
      <c r="H63" s="857"/>
      <c r="I63" s="857"/>
      <c r="J63" s="857"/>
      <c r="K63" s="857"/>
      <c r="L63" s="844"/>
      <c r="M63" s="837"/>
      <c r="N63" s="857"/>
      <c r="O63" s="857"/>
      <c r="P63" s="857"/>
      <c r="Q63" s="844"/>
    </row>
    <row r="64" spans="1:17">
      <c r="A64" s="845"/>
      <c r="B64" s="830"/>
      <c r="C64" s="845"/>
      <c r="E64" s="844"/>
      <c r="F64" s="857"/>
      <c r="G64" s="857"/>
      <c r="H64" s="857"/>
      <c r="I64" s="857"/>
      <c r="J64" s="857"/>
      <c r="K64" s="830"/>
      <c r="L64" s="844"/>
      <c r="M64" s="858"/>
      <c r="N64" s="858"/>
      <c r="O64" s="858"/>
      <c r="P64" s="860"/>
      <c r="Q64" s="860"/>
    </row>
    <row r="65" spans="1:7">
      <c r="A65" s="272" t="s">
        <v>845</v>
      </c>
      <c r="B65" s="830"/>
      <c r="C65" s="830"/>
      <c r="D65" s="830"/>
      <c r="E65" s="845"/>
      <c r="F65" s="845"/>
      <c r="G65" s="845"/>
    </row>
    <row r="66" spans="1:7">
      <c r="A66" s="5" t="s">
        <v>1845</v>
      </c>
      <c r="B66" s="830"/>
      <c r="C66" s="830"/>
      <c r="D66" s="830"/>
    </row>
    <row r="67" spans="1:7">
      <c r="A67" s="5" t="s">
        <v>1951</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A40" workbookViewId="0">
      <selection activeCell="A57" sqref="A57"/>
    </sheetView>
  </sheetViews>
  <sheetFormatPr baseColWidth="10" defaultRowHeight="15"/>
  <cols>
    <col min="1" max="1" width="25" style="827" customWidth="1"/>
    <col min="2" max="2" width="21" style="827" customWidth="1"/>
    <col min="3" max="4" width="13.7109375" style="827" customWidth="1"/>
    <col min="5" max="5" width="19.5703125" style="827" customWidth="1"/>
    <col min="6" max="9" width="11.42578125" style="827"/>
    <col min="10" max="10" width="19.7109375" style="827" customWidth="1"/>
    <col min="11" max="16384" width="11.42578125" style="827"/>
  </cols>
  <sheetData>
    <row r="1" spans="1:13">
      <c r="A1" s="972" t="s">
        <v>1729</v>
      </c>
      <c r="B1" s="972"/>
      <c r="C1" s="972"/>
      <c r="D1" s="972"/>
      <c r="E1" s="972"/>
      <c r="F1" s="972"/>
      <c r="G1" s="972"/>
      <c r="H1" s="972"/>
      <c r="I1" s="972"/>
      <c r="J1" s="972"/>
      <c r="K1" s="972"/>
      <c r="L1" s="972"/>
      <c r="M1" s="972"/>
    </row>
    <row r="2" spans="1:13">
      <c r="A2" s="973" t="s">
        <v>1667</v>
      </c>
      <c r="B2" s="973"/>
      <c r="C2" s="973"/>
      <c r="D2" s="973"/>
      <c r="E2" s="973"/>
      <c r="F2" s="973"/>
      <c r="G2" s="973"/>
      <c r="H2" s="973"/>
      <c r="I2" s="973"/>
      <c r="J2" s="973"/>
      <c r="K2" s="973"/>
      <c r="L2" s="973"/>
      <c r="M2" s="973"/>
    </row>
    <row r="3" spans="1:13">
      <c r="A3" s="973" t="s">
        <v>1730</v>
      </c>
      <c r="B3" s="973"/>
      <c r="C3" s="973"/>
      <c r="D3" s="973"/>
      <c r="E3" s="973"/>
      <c r="F3" s="973"/>
      <c r="G3" s="973"/>
      <c r="H3" s="973"/>
      <c r="I3" s="973"/>
      <c r="J3" s="973"/>
      <c r="K3" s="973"/>
      <c r="L3" s="973"/>
      <c r="M3" s="973"/>
    </row>
    <row r="4" spans="1:13" ht="15.75" thickBot="1">
      <c r="A4" s="828"/>
      <c r="B4" s="828"/>
      <c r="C4" s="828"/>
      <c r="D4" s="828"/>
      <c r="E4" s="828"/>
      <c r="F4" s="828"/>
      <c r="G4" s="828"/>
      <c r="H4" s="828"/>
      <c r="I4" s="828"/>
      <c r="J4" s="828"/>
      <c r="K4" s="828"/>
      <c r="L4" s="828"/>
      <c r="M4" s="829"/>
    </row>
    <row r="6" spans="1:13" ht="15" customHeight="1" thickBot="1">
      <c r="A6" s="848" t="s">
        <v>1844</v>
      </c>
      <c r="B6" s="848"/>
      <c r="C6" s="848"/>
    </row>
    <row r="7" spans="1:13" ht="25.5">
      <c r="A7" s="832" t="s">
        <v>1668</v>
      </c>
      <c r="B7" s="841" t="s">
        <v>1731</v>
      </c>
      <c r="C7" s="841" t="s">
        <v>1732</v>
      </c>
    </row>
    <row r="8" spans="1:13">
      <c r="A8" s="833">
        <v>2014</v>
      </c>
      <c r="B8" s="834">
        <v>179052</v>
      </c>
      <c r="C8" s="834">
        <v>2964693</v>
      </c>
    </row>
    <row r="9" spans="1:13">
      <c r="A9" s="833">
        <v>2015</v>
      </c>
      <c r="B9" s="834">
        <v>182821</v>
      </c>
      <c r="C9" s="834">
        <v>3302819</v>
      </c>
    </row>
    <row r="10" spans="1:13">
      <c r="A10" s="833">
        <v>2016</v>
      </c>
      <c r="B10" s="834">
        <v>191527</v>
      </c>
      <c r="C10" s="834">
        <v>3695679</v>
      </c>
    </row>
    <row r="11" spans="1:13">
      <c r="A11" s="833">
        <v>2017</v>
      </c>
      <c r="B11" s="834">
        <v>202094</v>
      </c>
      <c r="C11" s="834">
        <v>4126368</v>
      </c>
    </row>
    <row r="12" spans="1:13" ht="15.75" thickBot="1">
      <c r="A12" s="835">
        <v>2018</v>
      </c>
      <c r="B12" s="836">
        <v>213564</v>
      </c>
      <c r="C12" s="836">
        <v>4434589</v>
      </c>
    </row>
    <row r="13" spans="1:13">
      <c r="A13" s="845"/>
      <c r="B13" s="830"/>
      <c r="C13" s="845"/>
    </row>
    <row r="14" spans="1:13">
      <c r="A14" s="845"/>
      <c r="B14" s="830"/>
      <c r="C14" s="845"/>
    </row>
    <row r="15" spans="1:13" ht="15" customHeight="1" thickBot="1">
      <c r="A15" s="848" t="s">
        <v>1733</v>
      </c>
      <c r="B15" s="848"/>
      <c r="C15" s="848"/>
    </row>
    <row r="16" spans="1:13" ht="25.5">
      <c r="A16" s="832" t="s">
        <v>1515</v>
      </c>
      <c r="B16" s="841" t="s">
        <v>1731</v>
      </c>
      <c r="C16" s="841" t="s">
        <v>1732</v>
      </c>
    </row>
    <row r="17" spans="1:3">
      <c r="A17" s="833" t="s">
        <v>474</v>
      </c>
      <c r="B17" s="834">
        <v>63921</v>
      </c>
      <c r="C17" s="834">
        <v>1422067</v>
      </c>
    </row>
    <row r="18" spans="1:3">
      <c r="A18" s="833" t="s">
        <v>1449</v>
      </c>
      <c r="B18" s="834">
        <v>149643</v>
      </c>
      <c r="C18" s="834">
        <v>3012522</v>
      </c>
    </row>
    <row r="19" spans="1:3" ht="15.75" thickBot="1">
      <c r="A19" s="838" t="s">
        <v>108</v>
      </c>
      <c r="B19" s="839">
        <f>SUM(B17:B18)</f>
        <v>213564</v>
      </c>
      <c r="C19" s="839">
        <f>SUM(C17:C18)</f>
        <v>4434589</v>
      </c>
    </row>
    <row r="20" spans="1:3">
      <c r="A20" s="845"/>
      <c r="B20" s="830"/>
      <c r="C20" s="845"/>
    </row>
    <row r="21" spans="1:3">
      <c r="A21" s="845"/>
      <c r="B21" s="830"/>
      <c r="C21" s="845"/>
    </row>
    <row r="22" spans="1:3" ht="15" customHeight="1" thickBot="1">
      <c r="A22" s="848" t="s">
        <v>1734</v>
      </c>
      <c r="B22" s="848"/>
      <c r="C22" s="848"/>
    </row>
    <row r="23" spans="1:3" ht="25.5">
      <c r="A23" s="832" t="s">
        <v>1670</v>
      </c>
      <c r="B23" s="841" t="s">
        <v>1731</v>
      </c>
      <c r="C23" s="841" t="s">
        <v>1732</v>
      </c>
    </row>
    <row r="24" spans="1:3">
      <c r="A24" s="833" t="s">
        <v>1671</v>
      </c>
      <c r="B24" s="834">
        <v>669</v>
      </c>
      <c r="C24" s="834">
        <v>6955</v>
      </c>
    </row>
    <row r="25" spans="1:3">
      <c r="A25" s="833" t="s">
        <v>13</v>
      </c>
      <c r="B25" s="834">
        <v>11608</v>
      </c>
      <c r="C25" s="834">
        <v>178965</v>
      </c>
    </row>
    <row r="26" spans="1:3">
      <c r="A26" s="833" t="s">
        <v>1672</v>
      </c>
      <c r="B26" s="834">
        <v>61387</v>
      </c>
      <c r="C26" s="834">
        <v>1096129</v>
      </c>
    </row>
    <row r="27" spans="1:3">
      <c r="A27" s="833" t="s">
        <v>1673</v>
      </c>
      <c r="B27" s="834">
        <v>50185</v>
      </c>
      <c r="C27" s="834">
        <v>989887</v>
      </c>
    </row>
    <row r="28" spans="1:3">
      <c r="A28" s="833" t="s">
        <v>1674</v>
      </c>
      <c r="B28" s="834">
        <v>39320</v>
      </c>
      <c r="C28" s="834">
        <v>872018</v>
      </c>
    </row>
    <row r="29" spans="1:3">
      <c r="A29" s="833" t="s">
        <v>1675</v>
      </c>
      <c r="B29" s="834">
        <v>36892</v>
      </c>
      <c r="C29" s="834">
        <v>924086</v>
      </c>
    </row>
    <row r="30" spans="1:3">
      <c r="A30" s="833" t="s">
        <v>1676</v>
      </c>
      <c r="B30" s="834">
        <v>13503</v>
      </c>
      <c r="C30" s="834">
        <v>366549</v>
      </c>
    </row>
    <row r="31" spans="1:3" ht="15.75" thickBot="1">
      <c r="A31" s="838" t="s">
        <v>108</v>
      </c>
      <c r="B31" s="839">
        <f>SUM(B24:B30)</f>
        <v>213564</v>
      </c>
      <c r="C31" s="839">
        <f>SUM(C24:C30)</f>
        <v>4434589</v>
      </c>
    </row>
    <row r="32" spans="1:3">
      <c r="A32" s="845"/>
      <c r="B32" s="830"/>
      <c r="C32" s="845"/>
    </row>
    <row r="33" spans="1:13">
      <c r="A33" s="845"/>
      <c r="B33" s="830"/>
      <c r="C33" s="845"/>
    </row>
    <row r="34" spans="1:13" ht="15" customHeight="1" thickBot="1">
      <c r="A34" s="848" t="s">
        <v>1735</v>
      </c>
      <c r="B34" s="848"/>
      <c r="C34" s="848"/>
      <c r="E34" s="856" t="s">
        <v>1736</v>
      </c>
      <c r="F34" s="857"/>
      <c r="G34" s="857"/>
      <c r="H34" s="857"/>
      <c r="I34" s="857"/>
      <c r="J34" s="856" t="s">
        <v>1737</v>
      </c>
      <c r="K34" s="830"/>
      <c r="L34" s="857"/>
      <c r="M34" s="857"/>
    </row>
    <row r="35" spans="1:13" ht="25.5">
      <c r="A35" s="832" t="s">
        <v>1679</v>
      </c>
      <c r="B35" s="841" t="s">
        <v>1731</v>
      </c>
      <c r="C35" s="841" t="s">
        <v>1732</v>
      </c>
      <c r="E35" s="832" t="s">
        <v>1679</v>
      </c>
      <c r="F35" s="841" t="s">
        <v>8</v>
      </c>
      <c r="G35" s="841" t="s">
        <v>7</v>
      </c>
      <c r="H35" s="841" t="s">
        <v>26</v>
      </c>
      <c r="I35" s="830"/>
      <c r="J35" s="832" t="s">
        <v>1679</v>
      </c>
      <c r="K35" s="841" t="s">
        <v>8</v>
      </c>
      <c r="L35" s="841" t="s">
        <v>7</v>
      </c>
      <c r="M35" s="841" t="s">
        <v>26</v>
      </c>
    </row>
    <row r="36" spans="1:13">
      <c r="A36" s="833" t="s">
        <v>1680</v>
      </c>
      <c r="B36" s="834">
        <v>1674</v>
      </c>
      <c r="C36" s="834">
        <v>16308</v>
      </c>
      <c r="E36" s="833" t="s">
        <v>1680</v>
      </c>
      <c r="F36" s="834">
        <v>660</v>
      </c>
      <c r="G36" s="834">
        <v>1014</v>
      </c>
      <c r="H36" s="834">
        <f t="shared" ref="H36:H52" si="0">SUM(F36:G36)</f>
        <v>1674</v>
      </c>
      <c r="I36" s="830"/>
      <c r="J36" s="833" t="s">
        <v>1680</v>
      </c>
      <c r="K36" s="834">
        <v>6156</v>
      </c>
      <c r="L36" s="834">
        <v>10152</v>
      </c>
      <c r="M36" s="834">
        <f t="shared" ref="M36:M51" si="1">SUM(K36:L36)</f>
        <v>16308</v>
      </c>
    </row>
    <row r="37" spans="1:13">
      <c r="A37" s="833" t="s">
        <v>1681</v>
      </c>
      <c r="B37" s="834">
        <v>3662</v>
      </c>
      <c r="C37" s="834">
        <v>76378</v>
      </c>
      <c r="E37" s="833" t="s">
        <v>1681</v>
      </c>
      <c r="F37" s="834">
        <v>1149</v>
      </c>
      <c r="G37" s="834">
        <v>2513</v>
      </c>
      <c r="H37" s="834">
        <f t="shared" si="0"/>
        <v>3662</v>
      </c>
      <c r="I37" s="830"/>
      <c r="J37" s="833" t="s">
        <v>1681</v>
      </c>
      <c r="K37" s="834">
        <v>26426</v>
      </c>
      <c r="L37" s="834">
        <v>49952</v>
      </c>
      <c r="M37" s="834">
        <f t="shared" si="1"/>
        <v>76378</v>
      </c>
    </row>
    <row r="38" spans="1:13">
      <c r="A38" s="833" t="s">
        <v>1682</v>
      </c>
      <c r="B38" s="834">
        <v>4086</v>
      </c>
      <c r="C38" s="834">
        <v>77177</v>
      </c>
      <c r="E38" s="833" t="s">
        <v>1682</v>
      </c>
      <c r="F38" s="834">
        <v>1620</v>
      </c>
      <c r="G38" s="834">
        <v>2466</v>
      </c>
      <c r="H38" s="834">
        <f t="shared" si="0"/>
        <v>4086</v>
      </c>
      <c r="I38" s="830"/>
      <c r="J38" s="833" t="s">
        <v>1682</v>
      </c>
      <c r="K38" s="834">
        <v>31569</v>
      </c>
      <c r="L38" s="834">
        <v>45608</v>
      </c>
      <c r="M38" s="834">
        <f t="shared" si="1"/>
        <v>77177</v>
      </c>
    </row>
    <row r="39" spans="1:13">
      <c r="A39" s="833" t="s">
        <v>1683</v>
      </c>
      <c r="B39" s="834">
        <v>4750</v>
      </c>
      <c r="C39" s="834">
        <v>103143</v>
      </c>
      <c r="E39" s="833" t="s">
        <v>1683</v>
      </c>
      <c r="F39" s="834">
        <v>1609</v>
      </c>
      <c r="G39" s="834">
        <v>3141</v>
      </c>
      <c r="H39" s="834">
        <f t="shared" si="0"/>
        <v>4750</v>
      </c>
      <c r="I39" s="830"/>
      <c r="J39" s="833" t="s">
        <v>1683</v>
      </c>
      <c r="K39" s="834">
        <v>34716</v>
      </c>
      <c r="L39" s="834">
        <v>68427</v>
      </c>
      <c r="M39" s="834">
        <f t="shared" si="1"/>
        <v>103143</v>
      </c>
    </row>
    <row r="40" spans="1:13">
      <c r="A40" s="833" t="s">
        <v>1684</v>
      </c>
      <c r="B40" s="834">
        <v>6528</v>
      </c>
      <c r="C40" s="834">
        <v>149481</v>
      </c>
      <c r="E40" s="833" t="s">
        <v>1684</v>
      </c>
      <c r="F40" s="834">
        <v>1744</v>
      </c>
      <c r="G40" s="834">
        <v>4784</v>
      </c>
      <c r="H40" s="834">
        <f t="shared" si="0"/>
        <v>6528</v>
      </c>
      <c r="I40" s="830"/>
      <c r="J40" s="833" t="s">
        <v>1684</v>
      </c>
      <c r="K40" s="834">
        <v>41940</v>
      </c>
      <c r="L40" s="834">
        <v>107541</v>
      </c>
      <c r="M40" s="834">
        <f t="shared" si="1"/>
        <v>149481</v>
      </c>
    </row>
    <row r="41" spans="1:13">
      <c r="A41" s="833" t="s">
        <v>1685</v>
      </c>
      <c r="B41" s="834">
        <v>20313</v>
      </c>
      <c r="C41" s="834">
        <v>412754</v>
      </c>
      <c r="E41" s="833" t="s">
        <v>1685</v>
      </c>
      <c r="F41" s="834">
        <v>6765</v>
      </c>
      <c r="G41" s="834">
        <v>13548</v>
      </c>
      <c r="H41" s="834">
        <f t="shared" si="0"/>
        <v>20313</v>
      </c>
      <c r="I41" s="830"/>
      <c r="J41" s="833" t="s">
        <v>1685</v>
      </c>
      <c r="K41" s="834">
        <v>143699</v>
      </c>
      <c r="L41" s="834">
        <v>269055</v>
      </c>
      <c r="M41" s="834">
        <f t="shared" si="1"/>
        <v>412754</v>
      </c>
    </row>
    <row r="42" spans="1:13">
      <c r="A42" s="833" t="s">
        <v>1686</v>
      </c>
      <c r="B42" s="834">
        <v>94791</v>
      </c>
      <c r="C42" s="834">
        <v>2060015</v>
      </c>
      <c r="E42" s="833" t="s">
        <v>1686</v>
      </c>
      <c r="F42" s="834">
        <v>26483</v>
      </c>
      <c r="G42" s="834">
        <v>68308</v>
      </c>
      <c r="H42" s="834">
        <f t="shared" si="0"/>
        <v>94791</v>
      </c>
      <c r="I42" s="830"/>
      <c r="J42" s="833" t="s">
        <v>1686</v>
      </c>
      <c r="K42" s="834">
        <v>629817</v>
      </c>
      <c r="L42" s="834">
        <v>1430198</v>
      </c>
      <c r="M42" s="834">
        <f t="shared" si="1"/>
        <v>2060015</v>
      </c>
    </row>
    <row r="43" spans="1:13">
      <c r="A43" s="833" t="s">
        <v>1687</v>
      </c>
      <c r="B43" s="834">
        <v>16992</v>
      </c>
      <c r="C43" s="834">
        <v>382392</v>
      </c>
      <c r="E43" s="833" t="s">
        <v>1687</v>
      </c>
      <c r="F43" s="834">
        <v>5310</v>
      </c>
      <c r="G43" s="834">
        <v>11682</v>
      </c>
      <c r="H43" s="834">
        <f t="shared" si="0"/>
        <v>16992</v>
      </c>
      <c r="I43" s="830"/>
      <c r="J43" s="833" t="s">
        <v>1687</v>
      </c>
      <c r="K43" s="834">
        <v>130298</v>
      </c>
      <c r="L43" s="834">
        <v>252094</v>
      </c>
      <c r="M43" s="834">
        <f t="shared" si="1"/>
        <v>382392</v>
      </c>
    </row>
    <row r="44" spans="1:13">
      <c r="A44" s="833" t="s">
        <v>1688</v>
      </c>
      <c r="B44" s="834">
        <v>10644</v>
      </c>
      <c r="C44" s="834">
        <v>208601</v>
      </c>
      <c r="E44" s="833" t="s">
        <v>1688</v>
      </c>
      <c r="F44" s="834">
        <v>2778</v>
      </c>
      <c r="G44" s="834">
        <v>7866</v>
      </c>
      <c r="H44" s="834">
        <f t="shared" si="0"/>
        <v>10644</v>
      </c>
      <c r="I44" s="830"/>
      <c r="J44" s="833" t="s">
        <v>1688</v>
      </c>
      <c r="K44" s="834">
        <v>61557</v>
      </c>
      <c r="L44" s="834">
        <v>147044</v>
      </c>
      <c r="M44" s="834">
        <f t="shared" si="1"/>
        <v>208601</v>
      </c>
    </row>
    <row r="45" spans="1:13">
      <c r="A45" s="833" t="s">
        <v>1710</v>
      </c>
      <c r="B45" s="834">
        <v>3319</v>
      </c>
      <c r="C45" s="834">
        <v>75352</v>
      </c>
      <c r="E45" s="833" t="s">
        <v>1710</v>
      </c>
      <c r="F45" s="834">
        <v>1248</v>
      </c>
      <c r="G45" s="834">
        <v>2071</v>
      </c>
      <c r="H45" s="834">
        <f t="shared" si="0"/>
        <v>3319</v>
      </c>
      <c r="I45" s="830"/>
      <c r="J45" s="833" t="s">
        <v>1710</v>
      </c>
      <c r="K45" s="834">
        <v>29431</v>
      </c>
      <c r="L45" s="834">
        <v>45921</v>
      </c>
      <c r="M45" s="834">
        <f t="shared" si="1"/>
        <v>75352</v>
      </c>
    </row>
    <row r="46" spans="1:13">
      <c r="A46" s="833" t="s">
        <v>1689</v>
      </c>
      <c r="B46" s="834">
        <v>20485</v>
      </c>
      <c r="C46" s="834">
        <v>438311</v>
      </c>
      <c r="E46" s="833" t="s">
        <v>1689</v>
      </c>
      <c r="F46" s="834">
        <v>7313</v>
      </c>
      <c r="G46" s="834">
        <v>13172</v>
      </c>
      <c r="H46" s="834">
        <f t="shared" si="0"/>
        <v>20485</v>
      </c>
      <c r="I46" s="830"/>
      <c r="J46" s="833" t="s">
        <v>1689</v>
      </c>
      <c r="K46" s="834">
        <v>162082</v>
      </c>
      <c r="L46" s="834">
        <v>276229</v>
      </c>
      <c r="M46" s="834">
        <f t="shared" si="1"/>
        <v>438311</v>
      </c>
    </row>
    <row r="47" spans="1:13">
      <c r="A47" s="833" t="s">
        <v>1690</v>
      </c>
      <c r="B47" s="834">
        <v>10247</v>
      </c>
      <c r="C47" s="834">
        <v>193675</v>
      </c>
      <c r="E47" s="833" t="s">
        <v>1690</v>
      </c>
      <c r="F47" s="834">
        <v>2766</v>
      </c>
      <c r="G47" s="834">
        <v>7481</v>
      </c>
      <c r="H47" s="834">
        <f t="shared" si="0"/>
        <v>10247</v>
      </c>
      <c r="I47" s="830"/>
      <c r="J47" s="833" t="s">
        <v>1690</v>
      </c>
      <c r="K47" s="834">
        <v>53955</v>
      </c>
      <c r="L47" s="834">
        <v>139720</v>
      </c>
      <c r="M47" s="834">
        <f t="shared" si="1"/>
        <v>193675</v>
      </c>
    </row>
    <row r="48" spans="1:13">
      <c r="A48" s="833" t="s">
        <v>1691</v>
      </c>
      <c r="B48" s="834">
        <v>3474</v>
      </c>
      <c r="C48" s="834">
        <v>39353</v>
      </c>
      <c r="E48" s="833" t="s">
        <v>1691</v>
      </c>
      <c r="F48" s="834">
        <v>872</v>
      </c>
      <c r="G48" s="834">
        <v>2602</v>
      </c>
      <c r="H48" s="834">
        <f t="shared" si="0"/>
        <v>3474</v>
      </c>
      <c r="I48" s="830"/>
      <c r="J48" s="833" t="s">
        <v>1691</v>
      </c>
      <c r="K48" s="834">
        <v>11218</v>
      </c>
      <c r="L48" s="834">
        <v>28135</v>
      </c>
      <c r="M48" s="834">
        <f t="shared" si="1"/>
        <v>39353</v>
      </c>
    </row>
    <row r="49" spans="1:13">
      <c r="A49" s="833" t="s">
        <v>1692</v>
      </c>
      <c r="B49" s="834">
        <v>8480</v>
      </c>
      <c r="C49" s="834">
        <v>127102</v>
      </c>
      <c r="E49" s="833" t="s">
        <v>1692</v>
      </c>
      <c r="F49" s="834">
        <v>2520</v>
      </c>
      <c r="G49" s="834">
        <v>5960</v>
      </c>
      <c r="H49" s="834">
        <f t="shared" si="0"/>
        <v>8480</v>
      </c>
      <c r="I49" s="830"/>
      <c r="J49" s="833" t="s">
        <v>1692</v>
      </c>
      <c r="K49" s="834">
        <v>38394</v>
      </c>
      <c r="L49" s="834">
        <v>88708</v>
      </c>
      <c r="M49" s="834">
        <f t="shared" si="1"/>
        <v>127102</v>
      </c>
    </row>
    <row r="50" spans="1:13">
      <c r="A50" s="833" t="s">
        <v>1693</v>
      </c>
      <c r="B50" s="834">
        <v>1315</v>
      </c>
      <c r="C50" s="834">
        <v>18104</v>
      </c>
      <c r="E50" s="833" t="s">
        <v>1693</v>
      </c>
      <c r="F50" s="834">
        <v>411</v>
      </c>
      <c r="G50" s="834">
        <v>904</v>
      </c>
      <c r="H50" s="834">
        <f t="shared" si="0"/>
        <v>1315</v>
      </c>
      <c r="I50" s="830"/>
      <c r="J50" s="833" t="s">
        <v>1693</v>
      </c>
      <c r="K50" s="834">
        <v>5932</v>
      </c>
      <c r="L50" s="834">
        <v>12172</v>
      </c>
      <c r="M50" s="834">
        <f t="shared" si="1"/>
        <v>18104</v>
      </c>
    </row>
    <row r="51" spans="1:13">
      <c r="A51" s="833" t="s">
        <v>1694</v>
      </c>
      <c r="B51" s="834">
        <v>2804</v>
      </c>
      <c r="C51" s="834">
        <v>56443</v>
      </c>
      <c r="E51" s="833" t="s">
        <v>1694</v>
      </c>
      <c r="F51" s="834">
        <v>673</v>
      </c>
      <c r="G51" s="834">
        <v>2131</v>
      </c>
      <c r="H51" s="834">
        <f t="shared" si="0"/>
        <v>2804</v>
      </c>
      <c r="I51" s="830"/>
      <c r="J51" s="833" t="s">
        <v>1694</v>
      </c>
      <c r="K51" s="834">
        <v>14877</v>
      </c>
      <c r="L51" s="834">
        <v>41566</v>
      </c>
      <c r="M51" s="834">
        <f t="shared" si="1"/>
        <v>56443</v>
      </c>
    </row>
    <row r="52" spans="1:13" ht="15.75" thickBot="1">
      <c r="A52" s="838" t="s">
        <v>108</v>
      </c>
      <c r="B52" s="839">
        <f>SUM(B36:B51)</f>
        <v>213564</v>
      </c>
      <c r="C52" s="839">
        <f>SUM(C36:C51)</f>
        <v>4434589</v>
      </c>
      <c r="E52" s="838" t="s">
        <v>108</v>
      </c>
      <c r="F52" s="839">
        <f>SUM(F36:F51)</f>
        <v>63921</v>
      </c>
      <c r="G52" s="839">
        <f>SUM(G36:G51)</f>
        <v>149643</v>
      </c>
      <c r="H52" s="839">
        <f t="shared" si="0"/>
        <v>213564</v>
      </c>
      <c r="I52" s="830"/>
      <c r="J52" s="838" t="s">
        <v>108</v>
      </c>
      <c r="K52" s="839">
        <f>SUM(K36:K51)</f>
        <v>1422067</v>
      </c>
      <c r="L52" s="839">
        <f>SUM(L36:L51)</f>
        <v>3012522</v>
      </c>
      <c r="M52" s="839">
        <f>SUM(M36:M51)</f>
        <v>4434589</v>
      </c>
    </row>
    <row r="53" spans="1:13">
      <c r="A53" s="845"/>
      <c r="B53" s="830"/>
      <c r="C53" s="830"/>
      <c r="D53" s="830"/>
      <c r="E53" s="830"/>
      <c r="I53" s="845"/>
    </row>
    <row r="54" spans="1:13">
      <c r="A54" s="845"/>
      <c r="B54" s="830"/>
      <c r="C54" s="830"/>
      <c r="D54" s="830"/>
      <c r="E54" s="830"/>
      <c r="I54" s="844"/>
    </row>
    <row r="55" spans="1:13">
      <c r="A55" s="272" t="s">
        <v>845</v>
      </c>
      <c r="B55" s="830"/>
      <c r="C55" s="830"/>
      <c r="D55" s="830"/>
    </row>
    <row r="56" spans="1:13">
      <c r="A56" s="5" t="s">
        <v>1845</v>
      </c>
    </row>
    <row r="57" spans="1:13">
      <c r="A57" s="5" t="s">
        <v>1951</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126"/>
  <sheetViews>
    <sheetView topLeftCell="A91" zoomScale="80" zoomScaleNormal="80" workbookViewId="0">
      <selection activeCell="A126" sqref="A126"/>
    </sheetView>
  </sheetViews>
  <sheetFormatPr baseColWidth="10" defaultRowHeight="15"/>
  <cols>
    <col min="1" max="1" width="39.85546875" style="827" customWidth="1"/>
    <col min="2" max="13" width="18.85546875" style="827" customWidth="1"/>
    <col min="14" max="16384" width="11.42578125" style="827"/>
  </cols>
  <sheetData>
    <row r="1" spans="1:13">
      <c r="A1" s="972" t="s">
        <v>1738</v>
      </c>
      <c r="B1" s="972"/>
      <c r="C1" s="972"/>
      <c r="D1" s="972"/>
      <c r="E1" s="972"/>
      <c r="F1" s="972"/>
      <c r="G1" s="972"/>
      <c r="H1" s="972"/>
      <c r="I1" s="972"/>
      <c r="J1" s="972"/>
      <c r="K1" s="972"/>
      <c r="L1" s="972"/>
      <c r="M1" s="972"/>
    </row>
    <row r="2" spans="1:13">
      <c r="A2" s="973" t="s">
        <v>1667</v>
      </c>
      <c r="B2" s="973"/>
      <c r="C2" s="973"/>
      <c r="D2" s="973"/>
      <c r="E2" s="973"/>
      <c r="F2" s="973"/>
      <c r="G2" s="973"/>
      <c r="H2" s="973"/>
      <c r="I2" s="973"/>
      <c r="J2" s="973"/>
      <c r="K2" s="973"/>
      <c r="L2" s="973"/>
      <c r="M2" s="973"/>
    </row>
    <row r="3" spans="1:13">
      <c r="A3" s="973" t="s">
        <v>1739</v>
      </c>
      <c r="B3" s="973"/>
      <c r="C3" s="973"/>
      <c r="D3" s="973"/>
      <c r="E3" s="973"/>
      <c r="F3" s="973"/>
      <c r="G3" s="973"/>
      <c r="H3" s="973"/>
      <c r="I3" s="973"/>
      <c r="J3" s="973"/>
      <c r="K3" s="973"/>
      <c r="L3" s="973"/>
      <c r="M3" s="973"/>
    </row>
    <row r="4" spans="1:13" ht="15.75" thickBot="1">
      <c r="A4" s="828"/>
      <c r="B4" s="828"/>
      <c r="C4" s="828"/>
      <c r="D4" s="828"/>
      <c r="E4" s="828"/>
      <c r="F4" s="828"/>
      <c r="G4" s="828"/>
      <c r="H4" s="828"/>
      <c r="I4" s="828"/>
      <c r="J4" s="828"/>
      <c r="K4" s="828"/>
      <c r="L4" s="828"/>
      <c r="M4" s="829"/>
    </row>
    <row r="6" spans="1:13" ht="15" customHeight="1" thickBot="1">
      <c r="A6" s="843" t="s">
        <v>1843</v>
      </c>
      <c r="B6" s="843"/>
      <c r="C6" s="846"/>
      <c r="D6" s="846"/>
      <c r="E6" s="830"/>
      <c r="F6" s="844"/>
      <c r="G6" s="844"/>
      <c r="H6" s="844"/>
      <c r="I6" s="844"/>
      <c r="J6" s="844"/>
      <c r="K6" s="844"/>
      <c r="L6" s="844"/>
      <c r="M6" s="844"/>
    </row>
    <row r="7" spans="1:13" ht="25.5">
      <c r="A7" s="832" t="s">
        <v>1740</v>
      </c>
      <c r="B7" s="841" t="s">
        <v>1698</v>
      </c>
      <c r="C7" s="830"/>
      <c r="D7" s="844"/>
      <c r="E7" s="844"/>
      <c r="F7" s="844"/>
      <c r="G7" s="844"/>
      <c r="H7" s="844"/>
      <c r="I7" s="844"/>
      <c r="J7" s="844"/>
      <c r="K7" s="844"/>
    </row>
    <row r="8" spans="1:13">
      <c r="A8" s="833" t="s">
        <v>1741</v>
      </c>
      <c r="B8" s="834">
        <v>1010288</v>
      </c>
      <c r="C8" s="837"/>
      <c r="D8" s="844"/>
      <c r="E8" s="844"/>
      <c r="F8" s="844"/>
      <c r="G8" s="844"/>
      <c r="H8" s="844"/>
      <c r="I8" s="844"/>
      <c r="J8" s="844"/>
      <c r="K8" s="844"/>
    </row>
    <row r="9" spans="1:13">
      <c r="A9" s="833" t="s">
        <v>1742</v>
      </c>
      <c r="B9" s="834">
        <v>959583</v>
      </c>
      <c r="C9" s="837"/>
      <c r="D9" s="844"/>
      <c r="E9" s="844"/>
      <c r="F9" s="844"/>
      <c r="G9" s="844"/>
      <c r="H9" s="844"/>
      <c r="I9" s="844"/>
      <c r="J9" s="844"/>
      <c r="K9" s="844"/>
    </row>
    <row r="10" spans="1:13">
      <c r="A10" s="833" t="s">
        <v>1743</v>
      </c>
      <c r="B10" s="834">
        <v>537852</v>
      </c>
      <c r="C10" s="837"/>
      <c r="D10" s="844"/>
      <c r="E10" s="844"/>
      <c r="F10" s="844"/>
      <c r="G10" s="844"/>
      <c r="H10" s="844"/>
      <c r="I10" s="844"/>
      <c r="J10" s="844"/>
      <c r="K10" s="844"/>
    </row>
    <row r="11" spans="1:13">
      <c r="A11" s="833" t="s">
        <v>1744</v>
      </c>
      <c r="B11" s="834">
        <v>307197</v>
      </c>
      <c r="C11" s="837"/>
      <c r="D11" s="844"/>
      <c r="E11" s="844"/>
      <c r="F11" s="844"/>
      <c r="G11" s="844"/>
      <c r="H11" s="844"/>
      <c r="I11" s="844"/>
      <c r="J11" s="844"/>
      <c r="K11" s="844"/>
    </row>
    <row r="12" spans="1:13">
      <c r="A12" s="833" t="s">
        <v>1745</v>
      </c>
      <c r="B12" s="834">
        <v>256904</v>
      </c>
      <c r="C12" s="837"/>
      <c r="D12" s="844"/>
      <c r="E12" s="844"/>
      <c r="F12" s="844"/>
      <c r="G12" s="844"/>
      <c r="H12" s="844"/>
      <c r="I12" s="844"/>
      <c r="J12" s="844"/>
      <c r="K12" s="844"/>
    </row>
    <row r="13" spans="1:13">
      <c r="A13" s="833" t="s">
        <v>1746</v>
      </c>
      <c r="B13" s="834">
        <v>194713</v>
      </c>
      <c r="C13" s="837"/>
      <c r="D13" s="844"/>
      <c r="E13" s="844"/>
      <c r="F13" s="844"/>
      <c r="G13" s="844"/>
      <c r="H13" s="844"/>
      <c r="I13" s="844"/>
      <c r="J13" s="844"/>
      <c r="K13" s="844"/>
    </row>
    <row r="14" spans="1:13">
      <c r="A14" s="833" t="s">
        <v>1747</v>
      </c>
      <c r="B14" s="834">
        <v>124437</v>
      </c>
      <c r="C14" s="837"/>
      <c r="D14" s="844"/>
      <c r="E14" s="844"/>
      <c r="F14" s="844"/>
      <c r="G14" s="844"/>
      <c r="H14" s="844"/>
      <c r="I14" s="844"/>
      <c r="J14" s="844"/>
      <c r="K14" s="844"/>
    </row>
    <row r="15" spans="1:13">
      <c r="A15" s="833" t="s">
        <v>1748</v>
      </c>
      <c r="B15" s="834">
        <v>132593</v>
      </c>
      <c r="C15" s="837"/>
      <c r="D15" s="844"/>
      <c r="E15" s="844"/>
      <c r="F15" s="844"/>
      <c r="G15" s="844"/>
      <c r="H15" s="844"/>
      <c r="I15" s="844"/>
      <c r="J15" s="844"/>
      <c r="K15" s="844"/>
    </row>
    <row r="16" spans="1:13" ht="15" customHeight="1">
      <c r="A16" s="833" t="s">
        <v>1749</v>
      </c>
      <c r="B16" s="834">
        <v>101026</v>
      </c>
      <c r="C16" s="837"/>
      <c r="D16" s="844"/>
      <c r="E16" s="844"/>
      <c r="F16" s="844"/>
      <c r="G16" s="844"/>
      <c r="H16" s="844"/>
      <c r="I16" s="844"/>
      <c r="J16" s="844"/>
      <c r="K16" s="844"/>
    </row>
    <row r="17" spans="1:14">
      <c r="A17" s="833" t="s">
        <v>1750</v>
      </c>
      <c r="B17" s="834">
        <v>109864</v>
      </c>
      <c r="C17" s="837"/>
      <c r="D17" s="844"/>
      <c r="E17" s="844"/>
      <c r="F17" s="844"/>
      <c r="G17" s="844"/>
      <c r="H17" s="844"/>
      <c r="I17" s="844"/>
      <c r="J17" s="844"/>
      <c r="K17" s="844"/>
    </row>
    <row r="18" spans="1:14">
      <c r="A18" s="833" t="s">
        <v>1751</v>
      </c>
      <c r="B18" s="834">
        <v>484776</v>
      </c>
      <c r="C18" s="837"/>
      <c r="D18" s="844"/>
      <c r="E18" s="844"/>
      <c r="F18" s="844"/>
      <c r="G18" s="844"/>
      <c r="H18" s="844"/>
      <c r="I18" s="844"/>
      <c r="J18" s="844"/>
      <c r="K18" s="844"/>
    </row>
    <row r="19" spans="1:14">
      <c r="A19" s="833" t="s">
        <v>1669</v>
      </c>
      <c r="B19" s="834">
        <v>68</v>
      </c>
      <c r="C19" s="837"/>
      <c r="D19" s="844"/>
      <c r="E19" s="844"/>
      <c r="F19" s="844"/>
      <c r="G19" s="844"/>
      <c r="H19" s="844"/>
      <c r="I19" s="844"/>
      <c r="J19" s="844"/>
      <c r="K19" s="844"/>
    </row>
    <row r="20" spans="1:14" ht="15.75" thickBot="1">
      <c r="A20" s="838" t="s">
        <v>108</v>
      </c>
      <c r="B20" s="839">
        <v>4219301</v>
      </c>
      <c r="C20" s="837"/>
      <c r="D20" s="844"/>
      <c r="E20" s="844"/>
      <c r="F20" s="844"/>
      <c r="G20" s="844"/>
      <c r="H20" s="844"/>
      <c r="I20" s="844"/>
      <c r="J20" s="844"/>
      <c r="K20" s="844"/>
    </row>
    <row r="21" spans="1:14">
      <c r="A21" s="844"/>
      <c r="B21" s="830"/>
      <c r="C21" s="830"/>
      <c r="D21" s="830"/>
      <c r="E21" s="830"/>
      <c r="F21" s="844"/>
      <c r="G21" s="844"/>
      <c r="H21" s="844"/>
      <c r="I21" s="844"/>
      <c r="J21" s="844"/>
      <c r="K21" s="844"/>
      <c r="L21" s="844"/>
      <c r="M21" s="844"/>
    </row>
    <row r="22" spans="1:14">
      <c r="A22" s="844"/>
      <c r="B22" s="830"/>
      <c r="C22" s="830"/>
      <c r="D22" s="830"/>
      <c r="E22" s="830"/>
      <c r="F22" s="844"/>
      <c r="G22" s="844"/>
      <c r="H22" s="844"/>
      <c r="I22" s="844"/>
      <c r="J22" s="844"/>
      <c r="K22" s="844"/>
      <c r="L22" s="844"/>
      <c r="M22" s="844"/>
    </row>
    <row r="23" spans="1:14" ht="15" customHeight="1" thickBot="1">
      <c r="A23" s="843" t="s">
        <v>1752</v>
      </c>
      <c r="B23" s="843"/>
      <c r="C23" s="843"/>
      <c r="D23" s="843"/>
      <c r="E23" s="843"/>
      <c r="F23" s="843"/>
      <c r="G23" s="843"/>
      <c r="H23" s="843"/>
      <c r="I23" s="843"/>
      <c r="J23" s="843"/>
      <c r="K23" s="843"/>
      <c r="L23" s="843"/>
      <c r="M23" s="843"/>
      <c r="N23" s="843"/>
    </row>
    <row r="24" spans="1:14" ht="38.25">
      <c r="A24" s="840" t="s">
        <v>1515</v>
      </c>
      <c r="B24" s="841" t="s">
        <v>1741</v>
      </c>
      <c r="C24" s="841" t="s">
        <v>1753</v>
      </c>
      <c r="D24" s="841" t="s">
        <v>1743</v>
      </c>
      <c r="E24" s="841" t="s">
        <v>1754</v>
      </c>
      <c r="F24" s="841" t="s">
        <v>1745</v>
      </c>
      <c r="G24" s="841" t="s">
        <v>1746</v>
      </c>
      <c r="H24" s="841" t="s">
        <v>1747</v>
      </c>
      <c r="I24" s="841" t="s">
        <v>1748</v>
      </c>
      <c r="J24" s="841" t="s">
        <v>1749</v>
      </c>
      <c r="K24" s="841" t="s">
        <v>1755</v>
      </c>
      <c r="L24" s="852" t="s">
        <v>1751</v>
      </c>
      <c r="M24" s="841" t="s">
        <v>1669</v>
      </c>
      <c r="N24" s="841" t="s">
        <v>26</v>
      </c>
    </row>
    <row r="25" spans="1:14">
      <c r="A25" s="833" t="s">
        <v>474</v>
      </c>
      <c r="B25" s="834">
        <v>238724</v>
      </c>
      <c r="C25" s="834">
        <v>383349</v>
      </c>
      <c r="D25" s="834">
        <v>162292</v>
      </c>
      <c r="E25" s="834">
        <v>176217</v>
      </c>
      <c r="F25" s="834">
        <v>88268</v>
      </c>
      <c r="G25" s="834">
        <v>78097</v>
      </c>
      <c r="H25" s="834">
        <v>0</v>
      </c>
      <c r="I25" s="834">
        <v>39499</v>
      </c>
      <c r="J25" s="834">
        <v>47098</v>
      </c>
      <c r="K25" s="834">
        <v>69330</v>
      </c>
      <c r="L25" s="853">
        <v>179107</v>
      </c>
      <c r="M25" s="834">
        <v>39</v>
      </c>
      <c r="N25" s="834">
        <v>1462020</v>
      </c>
    </row>
    <row r="26" spans="1:14">
      <c r="A26" s="833" t="s">
        <v>1449</v>
      </c>
      <c r="B26" s="834">
        <v>771564</v>
      </c>
      <c r="C26" s="834">
        <v>576231</v>
      </c>
      <c r="D26" s="834">
        <v>375558</v>
      </c>
      <c r="E26" s="834">
        <v>130980</v>
      </c>
      <c r="F26" s="834">
        <v>168635</v>
      </c>
      <c r="G26" s="834">
        <v>116616</v>
      </c>
      <c r="H26" s="834">
        <v>124437</v>
      </c>
      <c r="I26" s="834">
        <v>93093</v>
      </c>
      <c r="J26" s="834">
        <v>53927</v>
      </c>
      <c r="K26" s="834">
        <v>40534</v>
      </c>
      <c r="L26" s="853">
        <v>305668</v>
      </c>
      <c r="M26" s="834">
        <v>29</v>
      </c>
      <c r="N26" s="834">
        <v>2757272</v>
      </c>
    </row>
    <row r="27" spans="1:14">
      <c r="A27" s="833" t="s">
        <v>1701</v>
      </c>
      <c r="B27" s="834">
        <v>0</v>
      </c>
      <c r="C27" s="834">
        <v>2</v>
      </c>
      <c r="D27" s="834">
        <v>0</v>
      </c>
      <c r="E27" s="834">
        <v>0</v>
      </c>
      <c r="F27" s="834">
        <v>1</v>
      </c>
      <c r="G27" s="834">
        <v>0</v>
      </c>
      <c r="H27" s="834">
        <v>0</v>
      </c>
      <c r="I27" s="834">
        <v>0</v>
      </c>
      <c r="J27" s="834">
        <v>1</v>
      </c>
      <c r="K27" s="834"/>
      <c r="L27" s="834">
        <v>1</v>
      </c>
      <c r="M27" s="834">
        <v>0</v>
      </c>
      <c r="N27" s="834">
        <v>5</v>
      </c>
    </row>
    <row r="28" spans="1:14">
      <c r="A28" s="833" t="s">
        <v>1669</v>
      </c>
      <c r="B28" s="834">
        <v>0</v>
      </c>
      <c r="C28" s="834">
        <v>1</v>
      </c>
      <c r="D28" s="834">
        <v>2</v>
      </c>
      <c r="E28" s="834">
        <v>0</v>
      </c>
      <c r="F28" s="834">
        <v>0</v>
      </c>
      <c r="G28" s="834">
        <v>0</v>
      </c>
      <c r="H28" s="834">
        <v>0</v>
      </c>
      <c r="I28" s="834">
        <v>1</v>
      </c>
      <c r="J28" s="834">
        <v>0</v>
      </c>
      <c r="K28" s="834">
        <v>0</v>
      </c>
      <c r="L28" s="834">
        <v>0</v>
      </c>
      <c r="M28" s="834">
        <v>0</v>
      </c>
      <c r="N28" s="834">
        <v>4</v>
      </c>
    </row>
    <row r="29" spans="1:14" ht="15.75" thickBot="1">
      <c r="A29" s="838" t="s">
        <v>108</v>
      </c>
      <c r="B29" s="839">
        <f>SUM(B25:B28)</f>
        <v>1010288</v>
      </c>
      <c r="C29" s="839">
        <f t="shared" ref="C29:N29" si="0">SUM(C25:C28)</f>
        <v>959583</v>
      </c>
      <c r="D29" s="839">
        <f t="shared" si="0"/>
        <v>537852</v>
      </c>
      <c r="E29" s="839">
        <f t="shared" si="0"/>
        <v>307197</v>
      </c>
      <c r="F29" s="839">
        <f t="shared" si="0"/>
        <v>256904</v>
      </c>
      <c r="G29" s="839">
        <f t="shared" si="0"/>
        <v>194713</v>
      </c>
      <c r="H29" s="839">
        <f t="shared" si="0"/>
        <v>124437</v>
      </c>
      <c r="I29" s="839">
        <f t="shared" si="0"/>
        <v>132593</v>
      </c>
      <c r="J29" s="839">
        <f t="shared" si="0"/>
        <v>101026</v>
      </c>
      <c r="K29" s="839">
        <f t="shared" si="0"/>
        <v>109864</v>
      </c>
      <c r="L29" s="839">
        <f t="shared" si="0"/>
        <v>484776</v>
      </c>
      <c r="M29" s="839">
        <f t="shared" si="0"/>
        <v>68</v>
      </c>
      <c r="N29" s="839">
        <f t="shared" si="0"/>
        <v>4219301</v>
      </c>
    </row>
    <row r="30" spans="1:14">
      <c r="A30" s="844" t="s">
        <v>1702</v>
      </c>
      <c r="B30" s="830"/>
      <c r="C30" s="830"/>
      <c r="D30" s="830"/>
      <c r="E30" s="830"/>
      <c r="F30" s="845"/>
      <c r="G30" s="845"/>
      <c r="H30" s="845"/>
      <c r="I30" s="845"/>
      <c r="J30" s="845"/>
      <c r="K30" s="845"/>
      <c r="L30" s="845"/>
      <c r="M30" s="845"/>
      <c r="N30" s="845"/>
    </row>
    <row r="31" spans="1:14">
      <c r="A31" s="845"/>
      <c r="B31" s="830"/>
      <c r="C31" s="830"/>
      <c r="D31" s="830"/>
      <c r="E31" s="830"/>
      <c r="F31" s="845"/>
      <c r="G31" s="845"/>
      <c r="H31" s="845"/>
      <c r="I31" s="845"/>
      <c r="J31" s="845"/>
      <c r="K31" s="845"/>
      <c r="L31" s="845"/>
      <c r="M31" s="845"/>
      <c r="N31" s="845"/>
    </row>
    <row r="32" spans="1:14" ht="15" customHeight="1" thickBot="1">
      <c r="A32" s="843" t="s">
        <v>1756</v>
      </c>
      <c r="B32" s="843"/>
      <c r="C32" s="843"/>
      <c r="D32" s="843"/>
      <c r="E32" s="843"/>
      <c r="F32" s="843"/>
      <c r="G32" s="843"/>
      <c r="H32" s="843"/>
      <c r="I32" s="843"/>
      <c r="J32" s="843"/>
      <c r="K32" s="843"/>
      <c r="L32" s="843"/>
      <c r="M32" s="843"/>
      <c r="N32" s="843"/>
    </row>
    <row r="33" spans="1:14" ht="38.25">
      <c r="A33" s="832" t="s">
        <v>1670</v>
      </c>
      <c r="B33" s="841" t="s">
        <v>1741</v>
      </c>
      <c r="C33" s="841" t="s">
        <v>1753</v>
      </c>
      <c r="D33" s="841" t="s">
        <v>1743</v>
      </c>
      <c r="E33" s="841" t="s">
        <v>1754</v>
      </c>
      <c r="F33" s="841" t="s">
        <v>1745</v>
      </c>
      <c r="G33" s="841" t="s">
        <v>1746</v>
      </c>
      <c r="H33" s="841" t="s">
        <v>1747</v>
      </c>
      <c r="I33" s="841" t="s">
        <v>1748</v>
      </c>
      <c r="J33" s="841" t="s">
        <v>1749</v>
      </c>
      <c r="K33" s="841" t="s">
        <v>1755</v>
      </c>
      <c r="L33" s="841" t="s">
        <v>1751</v>
      </c>
      <c r="M33" s="841" t="s">
        <v>1669</v>
      </c>
      <c r="N33" s="841" t="s">
        <v>26</v>
      </c>
    </row>
    <row r="34" spans="1:14">
      <c r="A34" s="833" t="s">
        <v>1671</v>
      </c>
      <c r="B34" s="834">
        <v>3632</v>
      </c>
      <c r="C34" s="834">
        <v>5123</v>
      </c>
      <c r="D34" s="834">
        <v>4463</v>
      </c>
      <c r="E34" s="834">
        <v>3995</v>
      </c>
      <c r="F34" s="834">
        <v>3066</v>
      </c>
      <c r="G34" s="834">
        <v>1677</v>
      </c>
      <c r="H34" s="834">
        <v>1403</v>
      </c>
      <c r="I34" s="834">
        <v>898</v>
      </c>
      <c r="J34" s="834">
        <v>128</v>
      </c>
      <c r="K34" s="834">
        <v>157</v>
      </c>
      <c r="L34" s="853">
        <v>3298</v>
      </c>
      <c r="M34" s="834">
        <v>0</v>
      </c>
      <c r="N34" s="834">
        <v>27840</v>
      </c>
    </row>
    <row r="35" spans="1:14">
      <c r="A35" s="833" t="s">
        <v>13</v>
      </c>
      <c r="B35" s="834">
        <v>74900</v>
      </c>
      <c r="C35" s="834">
        <v>55871</v>
      </c>
      <c r="D35" s="834">
        <v>44386</v>
      </c>
      <c r="E35" s="834">
        <v>30460</v>
      </c>
      <c r="F35" s="834">
        <v>30578</v>
      </c>
      <c r="G35" s="834">
        <v>16157</v>
      </c>
      <c r="H35" s="834">
        <v>19161</v>
      </c>
      <c r="I35" s="834">
        <v>9558</v>
      </c>
      <c r="J35" s="834">
        <v>1357</v>
      </c>
      <c r="K35" s="834">
        <v>1714</v>
      </c>
      <c r="L35" s="853">
        <v>33563</v>
      </c>
      <c r="M35" s="834">
        <v>8</v>
      </c>
      <c r="N35" s="834">
        <v>317713</v>
      </c>
    </row>
    <row r="36" spans="1:14">
      <c r="A36" s="833" t="s">
        <v>1672</v>
      </c>
      <c r="B36" s="834">
        <v>361488</v>
      </c>
      <c r="C36" s="834">
        <v>215241</v>
      </c>
      <c r="D36" s="834">
        <v>168471</v>
      </c>
      <c r="E36" s="834">
        <v>80326</v>
      </c>
      <c r="F36" s="834">
        <v>103003</v>
      </c>
      <c r="G36" s="834">
        <v>56225</v>
      </c>
      <c r="H36" s="834">
        <v>74709</v>
      </c>
      <c r="I36" s="834">
        <v>36082</v>
      </c>
      <c r="J36" s="834">
        <v>9274</v>
      </c>
      <c r="K36" s="834">
        <v>9178</v>
      </c>
      <c r="L36" s="853">
        <v>122372</v>
      </c>
      <c r="M36" s="834">
        <v>20</v>
      </c>
      <c r="N36" s="834">
        <v>1236389</v>
      </c>
    </row>
    <row r="37" spans="1:14">
      <c r="A37" s="833" t="s">
        <v>1673</v>
      </c>
      <c r="B37" s="834">
        <v>274307</v>
      </c>
      <c r="C37" s="834">
        <v>214935</v>
      </c>
      <c r="D37" s="834">
        <v>126617</v>
      </c>
      <c r="E37" s="834">
        <v>64541</v>
      </c>
      <c r="F37" s="834">
        <v>58658</v>
      </c>
      <c r="G37" s="834">
        <v>44878</v>
      </c>
      <c r="H37" s="834">
        <v>28396</v>
      </c>
      <c r="I37" s="834">
        <v>32114</v>
      </c>
      <c r="J37" s="834">
        <v>17333</v>
      </c>
      <c r="K37" s="834">
        <v>15586</v>
      </c>
      <c r="L37" s="853">
        <v>108213</v>
      </c>
      <c r="M37" s="834">
        <v>6</v>
      </c>
      <c r="N37" s="834">
        <v>985584</v>
      </c>
    </row>
    <row r="38" spans="1:14" ht="15" customHeight="1">
      <c r="A38" s="833" t="s">
        <v>1674</v>
      </c>
      <c r="B38" s="834">
        <v>169904</v>
      </c>
      <c r="C38" s="834">
        <v>237959</v>
      </c>
      <c r="D38" s="834">
        <v>100293</v>
      </c>
      <c r="E38" s="834">
        <v>64884</v>
      </c>
      <c r="F38" s="834">
        <v>36234</v>
      </c>
      <c r="G38" s="834">
        <v>38374</v>
      </c>
      <c r="H38" s="834">
        <v>622</v>
      </c>
      <c r="I38" s="834">
        <v>27477</v>
      </c>
      <c r="J38" s="834">
        <v>27975</v>
      </c>
      <c r="K38" s="834">
        <v>27318</v>
      </c>
      <c r="L38" s="853">
        <v>105311</v>
      </c>
      <c r="M38" s="834">
        <v>16</v>
      </c>
      <c r="N38" s="834">
        <v>836367</v>
      </c>
    </row>
    <row r="39" spans="1:14">
      <c r="A39" s="833" t="s">
        <v>1675</v>
      </c>
      <c r="B39" s="834">
        <v>104746</v>
      </c>
      <c r="C39" s="834">
        <v>183937</v>
      </c>
      <c r="D39" s="834">
        <v>73325</v>
      </c>
      <c r="E39" s="834">
        <v>49709</v>
      </c>
      <c r="F39" s="834">
        <v>21103</v>
      </c>
      <c r="G39" s="834">
        <v>29147</v>
      </c>
      <c r="H39" s="834">
        <v>108</v>
      </c>
      <c r="I39" s="834">
        <v>19293</v>
      </c>
      <c r="J39" s="834">
        <v>30071</v>
      </c>
      <c r="K39" s="834">
        <v>36822</v>
      </c>
      <c r="L39" s="853">
        <v>84000</v>
      </c>
      <c r="M39" s="834">
        <v>13</v>
      </c>
      <c r="N39" s="834">
        <v>632274</v>
      </c>
    </row>
    <row r="40" spans="1:14">
      <c r="A40" s="833" t="s">
        <v>1676</v>
      </c>
      <c r="B40" s="834">
        <v>21311</v>
      </c>
      <c r="C40" s="834">
        <v>46517</v>
      </c>
      <c r="D40" s="834">
        <v>20297</v>
      </c>
      <c r="E40" s="834">
        <v>13282</v>
      </c>
      <c r="F40" s="834">
        <v>4262</v>
      </c>
      <c r="G40" s="834">
        <v>8255</v>
      </c>
      <c r="H40" s="834">
        <v>38</v>
      </c>
      <c r="I40" s="834">
        <v>7171</v>
      </c>
      <c r="J40" s="834">
        <v>14888</v>
      </c>
      <c r="K40" s="834">
        <v>19089</v>
      </c>
      <c r="L40" s="853">
        <v>28019</v>
      </c>
      <c r="M40" s="834">
        <v>5</v>
      </c>
      <c r="N40" s="834">
        <v>183134</v>
      </c>
    </row>
    <row r="41" spans="1:14" ht="15.75" thickBot="1">
      <c r="A41" s="838" t="s">
        <v>108</v>
      </c>
      <c r="B41" s="839">
        <f>SUM(B34:B40)</f>
        <v>1010288</v>
      </c>
      <c r="C41" s="839">
        <f t="shared" ref="C41:N41" si="1">SUM(C34:C40)</f>
        <v>959583</v>
      </c>
      <c r="D41" s="839">
        <f t="shared" si="1"/>
        <v>537852</v>
      </c>
      <c r="E41" s="839">
        <f t="shared" si="1"/>
        <v>307197</v>
      </c>
      <c r="F41" s="839">
        <f t="shared" si="1"/>
        <v>256904</v>
      </c>
      <c r="G41" s="839">
        <f t="shared" si="1"/>
        <v>194713</v>
      </c>
      <c r="H41" s="839">
        <f t="shared" si="1"/>
        <v>124437</v>
      </c>
      <c r="I41" s="839">
        <f t="shared" si="1"/>
        <v>132593</v>
      </c>
      <c r="J41" s="839">
        <f t="shared" si="1"/>
        <v>101026</v>
      </c>
      <c r="K41" s="839">
        <f t="shared" si="1"/>
        <v>109864</v>
      </c>
      <c r="L41" s="839">
        <f t="shared" si="1"/>
        <v>484776</v>
      </c>
      <c r="M41" s="839">
        <f t="shared" si="1"/>
        <v>68</v>
      </c>
      <c r="N41" s="839">
        <f t="shared" si="1"/>
        <v>4219301</v>
      </c>
    </row>
    <row r="42" spans="1:14">
      <c r="A42" s="845"/>
      <c r="B42" s="830"/>
      <c r="C42" s="830"/>
      <c r="D42" s="830"/>
      <c r="E42" s="830"/>
      <c r="F42" s="845"/>
      <c r="G42" s="845"/>
      <c r="H42" s="845"/>
      <c r="I42" s="845"/>
      <c r="J42" s="845"/>
      <c r="K42" s="845"/>
      <c r="L42" s="845"/>
      <c r="M42" s="845"/>
      <c r="N42" s="845"/>
    </row>
    <row r="43" spans="1:14">
      <c r="A43" s="845"/>
      <c r="B43" s="830"/>
      <c r="C43" s="830"/>
      <c r="D43" s="830"/>
      <c r="E43" s="830"/>
      <c r="F43" s="845"/>
      <c r="G43" s="845"/>
      <c r="H43" s="845"/>
      <c r="I43" s="845"/>
      <c r="J43" s="845"/>
      <c r="K43" s="845"/>
      <c r="L43" s="845"/>
      <c r="M43" s="845"/>
      <c r="N43" s="845"/>
    </row>
    <row r="44" spans="1:14" ht="15" customHeight="1" thickBot="1">
      <c r="A44" s="843" t="s">
        <v>1757</v>
      </c>
      <c r="B44" s="843"/>
      <c r="C44" s="843"/>
      <c r="D44" s="843"/>
      <c r="E44" s="843"/>
      <c r="F44" s="843"/>
      <c r="G44" s="843"/>
      <c r="H44" s="843"/>
      <c r="I44" s="843"/>
      <c r="J44" s="843"/>
      <c r="K44" s="843"/>
      <c r="L44" s="843"/>
      <c r="M44" s="843"/>
      <c r="N44" s="843"/>
    </row>
    <row r="45" spans="1:14" ht="38.25">
      <c r="A45" s="832" t="s">
        <v>1679</v>
      </c>
      <c r="B45" s="841" t="s">
        <v>1741</v>
      </c>
      <c r="C45" s="841" t="s">
        <v>1753</v>
      </c>
      <c r="D45" s="841" t="s">
        <v>1743</v>
      </c>
      <c r="E45" s="841" t="s">
        <v>1754</v>
      </c>
      <c r="F45" s="841" t="s">
        <v>1745</v>
      </c>
      <c r="G45" s="841" t="s">
        <v>1746</v>
      </c>
      <c r="H45" s="841" t="s">
        <v>1747</v>
      </c>
      <c r="I45" s="841" t="s">
        <v>1748</v>
      </c>
      <c r="J45" s="841" t="s">
        <v>1749</v>
      </c>
      <c r="K45" s="841" t="s">
        <v>1755</v>
      </c>
      <c r="L45" s="841" t="s">
        <v>1751</v>
      </c>
      <c r="M45" s="841" t="s">
        <v>1669</v>
      </c>
      <c r="N45" s="841" t="s">
        <v>26</v>
      </c>
    </row>
    <row r="46" spans="1:14">
      <c r="A46" s="833" t="s">
        <v>1680</v>
      </c>
      <c r="B46" s="834">
        <v>3348</v>
      </c>
      <c r="C46" s="834">
        <v>5659</v>
      </c>
      <c r="D46" s="834">
        <v>6085</v>
      </c>
      <c r="E46" s="834">
        <v>2554</v>
      </c>
      <c r="F46" s="834">
        <v>2237</v>
      </c>
      <c r="G46" s="834">
        <v>3615</v>
      </c>
      <c r="H46" s="834">
        <v>1793</v>
      </c>
      <c r="I46" s="834">
        <v>1712</v>
      </c>
      <c r="J46" s="834">
        <v>997</v>
      </c>
      <c r="K46" s="834">
        <v>1118</v>
      </c>
      <c r="L46" s="853">
        <v>3790</v>
      </c>
      <c r="M46" s="834">
        <v>0</v>
      </c>
      <c r="N46" s="834">
        <v>32908</v>
      </c>
    </row>
    <row r="47" spans="1:14">
      <c r="A47" s="833" t="s">
        <v>1681</v>
      </c>
      <c r="B47" s="834">
        <v>16493</v>
      </c>
      <c r="C47" s="834">
        <v>15742</v>
      </c>
      <c r="D47" s="834">
        <v>8046</v>
      </c>
      <c r="E47" s="834">
        <v>4725</v>
      </c>
      <c r="F47" s="834">
        <v>4731</v>
      </c>
      <c r="G47" s="834">
        <v>3189</v>
      </c>
      <c r="H47" s="834">
        <v>1850</v>
      </c>
      <c r="I47" s="834">
        <v>2732</v>
      </c>
      <c r="J47" s="834">
        <v>1968</v>
      </c>
      <c r="K47" s="834">
        <v>1755</v>
      </c>
      <c r="L47" s="853">
        <v>7019</v>
      </c>
      <c r="M47" s="834">
        <v>1</v>
      </c>
      <c r="N47" s="834">
        <v>68251</v>
      </c>
    </row>
    <row r="48" spans="1:14">
      <c r="A48" s="833" t="s">
        <v>1682</v>
      </c>
      <c r="B48" s="834">
        <v>19997</v>
      </c>
      <c r="C48" s="834">
        <v>25017</v>
      </c>
      <c r="D48" s="834">
        <v>11972</v>
      </c>
      <c r="E48" s="834">
        <v>8912</v>
      </c>
      <c r="F48" s="834">
        <v>4947</v>
      </c>
      <c r="G48" s="834">
        <v>4473</v>
      </c>
      <c r="H48" s="834">
        <v>4393</v>
      </c>
      <c r="I48" s="834">
        <v>3883</v>
      </c>
      <c r="J48" s="834">
        <v>2956</v>
      </c>
      <c r="K48" s="834">
        <v>2811</v>
      </c>
      <c r="L48" s="853">
        <v>13537</v>
      </c>
      <c r="M48" s="834">
        <v>10</v>
      </c>
      <c r="N48" s="834">
        <v>102908</v>
      </c>
    </row>
    <row r="49" spans="1:14">
      <c r="A49" s="833" t="s">
        <v>1683</v>
      </c>
      <c r="B49" s="834">
        <v>12186</v>
      </c>
      <c r="C49" s="834">
        <v>12777</v>
      </c>
      <c r="D49" s="834">
        <v>7051</v>
      </c>
      <c r="E49" s="834">
        <v>4581</v>
      </c>
      <c r="F49" s="834">
        <v>2890</v>
      </c>
      <c r="G49" s="834">
        <v>3102</v>
      </c>
      <c r="H49" s="834">
        <v>1629</v>
      </c>
      <c r="I49" s="834">
        <v>2292</v>
      </c>
      <c r="J49" s="834">
        <v>1617</v>
      </c>
      <c r="K49" s="834">
        <v>2042</v>
      </c>
      <c r="L49" s="853">
        <v>7396</v>
      </c>
      <c r="M49" s="834">
        <v>10</v>
      </c>
      <c r="N49" s="834">
        <v>57573</v>
      </c>
    </row>
    <row r="50" spans="1:14">
      <c r="A50" s="833" t="s">
        <v>1684</v>
      </c>
      <c r="B50" s="834">
        <v>28743</v>
      </c>
      <c r="C50" s="834">
        <v>22736</v>
      </c>
      <c r="D50" s="834">
        <v>14776</v>
      </c>
      <c r="E50" s="834">
        <v>7783</v>
      </c>
      <c r="F50" s="834">
        <v>5161</v>
      </c>
      <c r="G50" s="834">
        <v>6271</v>
      </c>
      <c r="H50" s="834">
        <v>4405</v>
      </c>
      <c r="I50" s="834">
        <v>3836</v>
      </c>
      <c r="J50" s="834">
        <v>3313</v>
      </c>
      <c r="K50" s="834">
        <v>3065</v>
      </c>
      <c r="L50" s="853">
        <v>14279</v>
      </c>
      <c r="M50" s="834">
        <v>2</v>
      </c>
      <c r="N50" s="834">
        <v>114370</v>
      </c>
    </row>
    <row r="51" spans="1:14">
      <c r="A51" s="833" t="s">
        <v>1685</v>
      </c>
      <c r="B51" s="834">
        <v>61409</v>
      </c>
      <c r="C51" s="834">
        <v>59681</v>
      </c>
      <c r="D51" s="834">
        <v>31080</v>
      </c>
      <c r="E51" s="834">
        <v>16970</v>
      </c>
      <c r="F51" s="834">
        <v>14885</v>
      </c>
      <c r="G51" s="834">
        <v>9421</v>
      </c>
      <c r="H51" s="834">
        <v>9361</v>
      </c>
      <c r="I51" s="834">
        <v>8696</v>
      </c>
      <c r="J51" s="834">
        <v>6156</v>
      </c>
      <c r="K51" s="834">
        <v>7333</v>
      </c>
      <c r="L51" s="853">
        <v>31209</v>
      </c>
      <c r="M51" s="834">
        <v>0</v>
      </c>
      <c r="N51" s="834">
        <v>256201</v>
      </c>
    </row>
    <row r="52" spans="1:14">
      <c r="A52" s="833" t="s">
        <v>1686</v>
      </c>
      <c r="B52" s="834">
        <v>589216</v>
      </c>
      <c r="C52" s="834">
        <v>518692</v>
      </c>
      <c r="D52" s="834">
        <v>305734</v>
      </c>
      <c r="E52" s="834">
        <v>166649</v>
      </c>
      <c r="F52" s="834">
        <v>160566</v>
      </c>
      <c r="G52" s="834">
        <v>101824</v>
      </c>
      <c r="H52" s="834">
        <v>54905</v>
      </c>
      <c r="I52" s="834">
        <v>72339</v>
      </c>
      <c r="J52" s="834">
        <v>51996</v>
      </c>
      <c r="K52" s="834">
        <v>58180</v>
      </c>
      <c r="L52" s="853">
        <v>271421</v>
      </c>
      <c r="M52" s="834">
        <v>8</v>
      </c>
      <c r="N52" s="834">
        <v>2351530</v>
      </c>
    </row>
    <row r="53" spans="1:14">
      <c r="A53" s="833" t="s">
        <v>1687</v>
      </c>
      <c r="B53" s="834">
        <v>50787</v>
      </c>
      <c r="C53" s="834">
        <v>48279</v>
      </c>
      <c r="D53" s="834">
        <v>13833</v>
      </c>
      <c r="E53" s="834">
        <v>14393</v>
      </c>
      <c r="F53" s="834">
        <v>7087</v>
      </c>
      <c r="G53" s="834">
        <v>7349</v>
      </c>
      <c r="H53" s="834">
        <v>12359</v>
      </c>
      <c r="I53" s="834">
        <v>6293</v>
      </c>
      <c r="J53" s="834">
        <v>5979</v>
      </c>
      <c r="K53" s="834">
        <v>6024</v>
      </c>
      <c r="L53" s="853">
        <v>18971</v>
      </c>
      <c r="M53" s="834">
        <v>0</v>
      </c>
      <c r="N53" s="834">
        <v>191354</v>
      </c>
    </row>
    <row r="54" spans="1:14">
      <c r="A54" s="833" t="s">
        <v>1688</v>
      </c>
      <c r="B54" s="834">
        <v>47669</v>
      </c>
      <c r="C54" s="834">
        <v>41851</v>
      </c>
      <c r="D54" s="834">
        <v>19727</v>
      </c>
      <c r="E54" s="834">
        <v>12899</v>
      </c>
      <c r="F54" s="834">
        <v>4203</v>
      </c>
      <c r="G54" s="834">
        <v>11777</v>
      </c>
      <c r="H54" s="834">
        <v>7440</v>
      </c>
      <c r="I54" s="834">
        <v>5902</v>
      </c>
      <c r="J54" s="834">
        <v>4895</v>
      </c>
      <c r="K54" s="834">
        <v>5070</v>
      </c>
      <c r="L54" s="853">
        <v>17471</v>
      </c>
      <c r="M54" s="834">
        <v>0</v>
      </c>
      <c r="N54" s="834">
        <v>178904</v>
      </c>
    </row>
    <row r="55" spans="1:14">
      <c r="A55" s="833" t="s">
        <v>1710</v>
      </c>
      <c r="B55" s="834">
        <v>14160</v>
      </c>
      <c r="C55" s="834">
        <v>14913</v>
      </c>
      <c r="D55" s="834">
        <v>10288</v>
      </c>
      <c r="E55" s="834">
        <v>6237</v>
      </c>
      <c r="F55" s="834">
        <v>2180</v>
      </c>
      <c r="G55" s="834">
        <v>5719</v>
      </c>
      <c r="H55" s="834">
        <v>3022</v>
      </c>
      <c r="I55" s="834">
        <v>2202</v>
      </c>
      <c r="J55" s="834">
        <v>1652</v>
      </c>
      <c r="K55" s="834">
        <v>2202</v>
      </c>
      <c r="L55" s="853">
        <v>7920</v>
      </c>
      <c r="M55" s="834">
        <v>2</v>
      </c>
      <c r="N55" s="834">
        <v>70497</v>
      </c>
    </row>
    <row r="56" spans="1:14">
      <c r="A56" s="833" t="s">
        <v>1689</v>
      </c>
      <c r="B56" s="834">
        <v>75220</v>
      </c>
      <c r="C56" s="834">
        <v>95780</v>
      </c>
      <c r="D56" s="834">
        <v>44617</v>
      </c>
      <c r="E56" s="834">
        <v>29301</v>
      </c>
      <c r="F56" s="834">
        <v>19589</v>
      </c>
      <c r="G56" s="834">
        <v>15366</v>
      </c>
      <c r="H56" s="834">
        <v>12928</v>
      </c>
      <c r="I56" s="834">
        <v>10422</v>
      </c>
      <c r="J56" s="834">
        <v>9088</v>
      </c>
      <c r="K56" s="834">
        <v>9753</v>
      </c>
      <c r="L56" s="853">
        <v>39973</v>
      </c>
      <c r="M56" s="834">
        <v>28</v>
      </c>
      <c r="N56" s="834">
        <v>362065</v>
      </c>
    </row>
    <row r="57" spans="1:14">
      <c r="A57" s="833" t="s">
        <v>1690</v>
      </c>
      <c r="B57" s="834">
        <v>38597</v>
      </c>
      <c r="C57" s="834">
        <v>36257</v>
      </c>
      <c r="D57" s="834">
        <v>19360</v>
      </c>
      <c r="E57" s="834">
        <v>10386</v>
      </c>
      <c r="F57" s="834">
        <v>8009</v>
      </c>
      <c r="G57" s="834">
        <v>5867</v>
      </c>
      <c r="H57" s="834">
        <v>4858</v>
      </c>
      <c r="I57" s="834">
        <v>4175</v>
      </c>
      <c r="J57" s="834">
        <v>3562</v>
      </c>
      <c r="K57" s="834">
        <v>3501</v>
      </c>
      <c r="L57" s="853">
        <v>19966</v>
      </c>
      <c r="M57" s="834">
        <v>3</v>
      </c>
      <c r="N57" s="834">
        <v>154541</v>
      </c>
    </row>
    <row r="58" spans="1:14">
      <c r="A58" s="833" t="s">
        <v>1691</v>
      </c>
      <c r="B58" s="834">
        <v>7680</v>
      </c>
      <c r="C58" s="834">
        <v>9325</v>
      </c>
      <c r="D58" s="834">
        <v>8720</v>
      </c>
      <c r="E58" s="834">
        <v>3710</v>
      </c>
      <c r="F58" s="834">
        <v>3621</v>
      </c>
      <c r="G58" s="834">
        <v>3344</v>
      </c>
      <c r="H58" s="834">
        <v>907</v>
      </c>
      <c r="I58" s="834">
        <v>1634</v>
      </c>
      <c r="J58" s="834">
        <v>1495</v>
      </c>
      <c r="K58" s="834">
        <v>1202</v>
      </c>
      <c r="L58" s="853">
        <v>5400</v>
      </c>
      <c r="M58" s="834">
        <v>4</v>
      </c>
      <c r="N58" s="834">
        <v>47042</v>
      </c>
    </row>
    <row r="59" spans="1:14">
      <c r="A59" s="833" t="s">
        <v>1692</v>
      </c>
      <c r="B59" s="834">
        <v>31560</v>
      </c>
      <c r="C59" s="834">
        <v>39129</v>
      </c>
      <c r="D59" s="834">
        <v>28392</v>
      </c>
      <c r="E59" s="834">
        <v>13179</v>
      </c>
      <c r="F59" s="834">
        <v>13778</v>
      </c>
      <c r="G59" s="834">
        <v>9156</v>
      </c>
      <c r="H59" s="834">
        <v>3274</v>
      </c>
      <c r="I59" s="834">
        <v>4462</v>
      </c>
      <c r="J59" s="834">
        <v>3499</v>
      </c>
      <c r="K59" s="834">
        <v>4306</v>
      </c>
      <c r="L59" s="853">
        <v>19079</v>
      </c>
      <c r="M59" s="834">
        <v>0</v>
      </c>
      <c r="N59" s="834">
        <v>169814</v>
      </c>
    </row>
    <row r="60" spans="1:14">
      <c r="A60" s="833" t="s">
        <v>1693</v>
      </c>
      <c r="B60" s="834">
        <v>5230</v>
      </c>
      <c r="C60" s="834">
        <v>4267</v>
      </c>
      <c r="D60" s="834">
        <v>3437</v>
      </c>
      <c r="E60" s="834">
        <v>2001</v>
      </c>
      <c r="F60" s="834">
        <v>1477</v>
      </c>
      <c r="G60" s="834">
        <v>1152</v>
      </c>
      <c r="H60" s="834">
        <v>483</v>
      </c>
      <c r="I60" s="834">
        <v>828</v>
      </c>
      <c r="J60" s="834">
        <v>647</v>
      </c>
      <c r="K60" s="834">
        <v>565</v>
      </c>
      <c r="L60" s="853">
        <v>2642</v>
      </c>
      <c r="M60" s="834">
        <v>0</v>
      </c>
      <c r="N60" s="834">
        <v>22729</v>
      </c>
    </row>
    <row r="61" spans="1:14">
      <c r="A61" s="833" t="s">
        <v>1694</v>
      </c>
      <c r="B61" s="834">
        <v>7993</v>
      </c>
      <c r="C61" s="834">
        <v>9478</v>
      </c>
      <c r="D61" s="834">
        <v>4734</v>
      </c>
      <c r="E61" s="834">
        <v>2917</v>
      </c>
      <c r="F61" s="834">
        <v>1543</v>
      </c>
      <c r="G61" s="834">
        <v>3088</v>
      </c>
      <c r="H61" s="834">
        <v>830</v>
      </c>
      <c r="I61" s="834">
        <v>1185</v>
      </c>
      <c r="J61" s="834">
        <v>1206</v>
      </c>
      <c r="K61" s="834">
        <v>937</v>
      </c>
      <c r="L61" s="853">
        <v>4703</v>
      </c>
      <c r="M61" s="834">
        <v>0</v>
      </c>
      <c r="N61" s="834">
        <v>38614</v>
      </c>
    </row>
    <row r="62" spans="1:14" ht="15.75" thickBot="1">
      <c r="A62" s="838" t="s">
        <v>108</v>
      </c>
      <c r="B62" s="839">
        <f>SUM(B46:B61)</f>
        <v>1010288</v>
      </c>
      <c r="C62" s="839">
        <f t="shared" ref="C62:N62" si="2">SUM(C46:C61)</f>
        <v>959583</v>
      </c>
      <c r="D62" s="839">
        <f t="shared" si="2"/>
        <v>537852</v>
      </c>
      <c r="E62" s="839">
        <f t="shared" si="2"/>
        <v>307197</v>
      </c>
      <c r="F62" s="839">
        <f t="shared" si="2"/>
        <v>256904</v>
      </c>
      <c r="G62" s="839">
        <f t="shared" si="2"/>
        <v>194713</v>
      </c>
      <c r="H62" s="839">
        <f t="shared" si="2"/>
        <v>124437</v>
      </c>
      <c r="I62" s="839">
        <f t="shared" si="2"/>
        <v>132593</v>
      </c>
      <c r="J62" s="839">
        <f t="shared" si="2"/>
        <v>101026</v>
      </c>
      <c r="K62" s="839">
        <f t="shared" si="2"/>
        <v>109864</v>
      </c>
      <c r="L62" s="839">
        <f t="shared" si="2"/>
        <v>484776</v>
      </c>
      <c r="M62" s="839">
        <f t="shared" si="2"/>
        <v>68</v>
      </c>
      <c r="N62" s="839">
        <f t="shared" si="2"/>
        <v>4219301</v>
      </c>
    </row>
    <row r="63" spans="1:14">
      <c r="A63" s="845"/>
      <c r="B63" s="830"/>
      <c r="C63" s="830"/>
      <c r="D63" s="830"/>
      <c r="E63" s="830"/>
      <c r="F63" s="845"/>
      <c r="G63" s="845"/>
      <c r="H63" s="845"/>
      <c r="I63" s="845"/>
      <c r="J63" s="845"/>
      <c r="K63" s="845"/>
      <c r="L63" s="845"/>
      <c r="M63" s="845"/>
      <c r="N63" s="845"/>
    </row>
    <row r="64" spans="1:14">
      <c r="A64" s="845"/>
      <c r="B64" s="830"/>
      <c r="C64" s="830"/>
      <c r="D64" s="830"/>
      <c r="E64" s="830"/>
      <c r="F64" s="845"/>
      <c r="G64" s="845"/>
      <c r="H64" s="845"/>
      <c r="I64" s="845"/>
      <c r="J64" s="845"/>
      <c r="K64" s="845"/>
      <c r="L64" s="845"/>
      <c r="M64" s="845"/>
      <c r="N64" s="845"/>
    </row>
    <row r="65" spans="1:14" ht="15" customHeight="1" thickBot="1">
      <c r="A65" s="843" t="s">
        <v>1842</v>
      </c>
      <c r="B65" s="843"/>
      <c r="C65" s="846"/>
      <c r="D65" s="846"/>
      <c r="E65" s="830"/>
      <c r="F65" s="845"/>
      <c r="G65" s="845"/>
      <c r="H65" s="845"/>
      <c r="I65" s="845"/>
      <c r="J65" s="845"/>
      <c r="K65" s="845"/>
      <c r="L65" s="845"/>
      <c r="M65" s="845"/>
      <c r="N65" s="845"/>
    </row>
    <row r="66" spans="1:14" ht="25.5">
      <c r="A66" s="832" t="s">
        <v>1740</v>
      </c>
      <c r="B66" s="841" t="s">
        <v>1699</v>
      </c>
      <c r="C66" s="854"/>
      <c r="D66" s="855"/>
      <c r="E66" s="845"/>
      <c r="F66" s="845"/>
      <c r="G66" s="845"/>
      <c r="H66" s="845"/>
      <c r="I66" s="845"/>
      <c r="J66" s="845"/>
      <c r="K66" s="845"/>
    </row>
    <row r="67" spans="1:14">
      <c r="A67" s="833" t="s">
        <v>1741</v>
      </c>
      <c r="B67" s="834">
        <v>17518792</v>
      </c>
      <c r="C67" s="837"/>
      <c r="D67" s="845"/>
      <c r="E67" s="845"/>
      <c r="F67" s="845"/>
      <c r="G67" s="845"/>
      <c r="H67" s="845"/>
      <c r="I67" s="845"/>
      <c r="J67" s="845"/>
      <c r="K67" s="845"/>
    </row>
    <row r="68" spans="1:14">
      <c r="A68" s="833" t="s">
        <v>1742</v>
      </c>
      <c r="B68" s="834">
        <v>12890224</v>
      </c>
      <c r="C68" s="837"/>
      <c r="D68" s="845"/>
      <c r="E68" s="845"/>
      <c r="F68" s="845"/>
      <c r="G68" s="845"/>
      <c r="H68" s="845"/>
      <c r="I68" s="845"/>
      <c r="J68" s="845"/>
      <c r="K68" s="845"/>
    </row>
    <row r="69" spans="1:14">
      <c r="A69" s="833" t="s">
        <v>1743</v>
      </c>
      <c r="B69" s="834">
        <v>2679542</v>
      </c>
      <c r="C69" s="837"/>
      <c r="D69" s="845"/>
      <c r="E69" s="845"/>
      <c r="F69" s="845"/>
      <c r="G69" s="845"/>
      <c r="H69" s="845"/>
      <c r="I69" s="845"/>
      <c r="J69" s="845"/>
      <c r="K69" s="845"/>
    </row>
    <row r="70" spans="1:14">
      <c r="A70" s="833" t="s">
        <v>1744</v>
      </c>
      <c r="B70" s="834">
        <v>5037006</v>
      </c>
      <c r="C70" s="837"/>
      <c r="D70" s="845"/>
      <c r="E70" s="845"/>
      <c r="F70" s="845"/>
      <c r="G70" s="845"/>
      <c r="H70" s="845"/>
      <c r="I70" s="845"/>
      <c r="J70" s="845"/>
      <c r="K70" s="845"/>
    </row>
    <row r="71" spans="1:14">
      <c r="A71" s="833" t="s">
        <v>1745</v>
      </c>
      <c r="B71" s="834">
        <v>1043361</v>
      </c>
      <c r="C71" s="837"/>
      <c r="D71" s="845"/>
      <c r="E71" s="845"/>
      <c r="F71" s="845"/>
      <c r="G71" s="845"/>
      <c r="H71" s="845"/>
      <c r="I71" s="845"/>
      <c r="J71" s="845"/>
      <c r="K71" s="845"/>
    </row>
    <row r="72" spans="1:14">
      <c r="A72" s="833" t="s">
        <v>1746</v>
      </c>
      <c r="B72" s="834">
        <v>1848419</v>
      </c>
      <c r="C72" s="837"/>
      <c r="D72" s="845"/>
      <c r="E72" s="845"/>
      <c r="F72" s="845"/>
      <c r="G72" s="845"/>
      <c r="H72" s="845"/>
      <c r="I72" s="845"/>
      <c r="J72" s="845"/>
      <c r="K72" s="845"/>
    </row>
    <row r="73" spans="1:14">
      <c r="A73" s="833" t="s">
        <v>1747</v>
      </c>
      <c r="B73" s="834">
        <v>1919099</v>
      </c>
      <c r="C73" s="837"/>
      <c r="D73" s="845"/>
      <c r="E73" s="845"/>
      <c r="F73" s="845"/>
      <c r="G73" s="845"/>
      <c r="H73" s="845"/>
      <c r="I73" s="845"/>
      <c r="J73" s="845"/>
      <c r="K73" s="845"/>
    </row>
    <row r="74" spans="1:14">
      <c r="A74" s="833" t="s">
        <v>1748</v>
      </c>
      <c r="B74" s="834">
        <v>1493418</v>
      </c>
      <c r="C74" s="837"/>
      <c r="D74" s="845"/>
      <c r="E74" s="845"/>
      <c r="F74" s="845"/>
      <c r="G74" s="845"/>
      <c r="H74" s="845"/>
      <c r="I74" s="845"/>
      <c r="J74" s="845"/>
      <c r="K74" s="845"/>
    </row>
    <row r="75" spans="1:14">
      <c r="A75" s="833" t="s">
        <v>1749</v>
      </c>
      <c r="B75" s="834">
        <v>2842776</v>
      </c>
      <c r="C75" s="837"/>
      <c r="D75" s="845"/>
      <c r="E75" s="845"/>
      <c r="F75" s="845"/>
      <c r="G75" s="845"/>
      <c r="H75" s="845"/>
      <c r="I75" s="845"/>
      <c r="J75" s="845"/>
      <c r="K75" s="845"/>
    </row>
    <row r="76" spans="1:14">
      <c r="A76" s="833" t="s">
        <v>1750</v>
      </c>
      <c r="B76" s="834">
        <v>2280962</v>
      </c>
      <c r="C76" s="837"/>
      <c r="D76" s="845"/>
      <c r="E76" s="845"/>
      <c r="F76" s="845"/>
      <c r="G76" s="845"/>
      <c r="H76" s="845"/>
      <c r="I76" s="845"/>
      <c r="J76" s="845"/>
      <c r="K76" s="845"/>
    </row>
    <row r="77" spans="1:14">
      <c r="A77" s="833" t="s">
        <v>1751</v>
      </c>
      <c r="B77" s="834">
        <v>5861525</v>
      </c>
      <c r="C77" s="837"/>
      <c r="D77" s="845"/>
      <c r="E77" s="845"/>
      <c r="F77" s="845"/>
      <c r="G77" s="845"/>
      <c r="H77" s="845"/>
      <c r="I77" s="845"/>
      <c r="J77" s="845"/>
      <c r="K77" s="845"/>
    </row>
    <row r="78" spans="1:14">
      <c r="A78" s="833" t="s">
        <v>1669</v>
      </c>
      <c r="B78" s="834">
        <v>957</v>
      </c>
      <c r="C78" s="837"/>
      <c r="D78" s="845"/>
      <c r="E78" s="845"/>
      <c r="F78" s="845"/>
      <c r="G78" s="845"/>
      <c r="H78" s="845"/>
      <c r="I78" s="845"/>
      <c r="J78" s="845"/>
      <c r="K78" s="845"/>
    </row>
    <row r="79" spans="1:14" ht="15.75" thickBot="1">
      <c r="A79" s="838" t="s">
        <v>108</v>
      </c>
      <c r="B79" s="839">
        <v>55416081</v>
      </c>
      <c r="C79" s="837"/>
      <c r="D79" s="845"/>
      <c r="E79" s="845"/>
      <c r="F79" s="845"/>
      <c r="G79" s="845"/>
      <c r="H79" s="845"/>
      <c r="I79" s="845"/>
      <c r="J79" s="845"/>
      <c r="K79" s="845"/>
    </row>
    <row r="80" spans="1:14">
      <c r="A80" s="845"/>
      <c r="B80" s="830"/>
      <c r="C80" s="830"/>
      <c r="D80" s="830"/>
      <c r="E80" s="830"/>
      <c r="F80" s="845"/>
      <c r="G80" s="845"/>
      <c r="H80" s="845"/>
      <c r="I80" s="845"/>
      <c r="J80" s="845"/>
      <c r="K80" s="845"/>
      <c r="L80" s="845"/>
      <c r="M80" s="845"/>
      <c r="N80" s="845"/>
    </row>
    <row r="81" spans="1:14">
      <c r="A81" s="845"/>
      <c r="B81" s="830"/>
      <c r="C81" s="830"/>
      <c r="D81" s="830"/>
      <c r="E81" s="830"/>
      <c r="F81" s="845"/>
      <c r="G81" s="845"/>
      <c r="H81" s="845"/>
      <c r="I81" s="845"/>
      <c r="J81" s="845"/>
      <c r="K81" s="845"/>
      <c r="L81" s="845"/>
      <c r="M81" s="845"/>
      <c r="N81" s="845"/>
    </row>
    <row r="82" spans="1:14" ht="15" customHeight="1" thickBot="1">
      <c r="A82" s="843" t="s">
        <v>1758</v>
      </c>
      <c r="B82" s="843"/>
      <c r="C82" s="843"/>
      <c r="D82" s="843"/>
      <c r="E82" s="843"/>
      <c r="F82" s="843"/>
      <c r="G82" s="843"/>
      <c r="H82" s="843"/>
      <c r="I82" s="843"/>
      <c r="J82" s="843"/>
      <c r="K82" s="843"/>
      <c r="L82" s="843"/>
      <c r="M82" s="843"/>
      <c r="N82" s="843"/>
    </row>
    <row r="83" spans="1:14" ht="38.25">
      <c r="A83" s="840" t="s">
        <v>1515</v>
      </c>
      <c r="B83" s="841" t="s">
        <v>1741</v>
      </c>
      <c r="C83" s="841" t="s">
        <v>1753</v>
      </c>
      <c r="D83" s="841" t="s">
        <v>1743</v>
      </c>
      <c r="E83" s="841" t="s">
        <v>1754</v>
      </c>
      <c r="F83" s="841" t="s">
        <v>1745</v>
      </c>
      <c r="G83" s="841" t="s">
        <v>1746</v>
      </c>
      <c r="H83" s="841" t="s">
        <v>1747</v>
      </c>
      <c r="I83" s="841" t="s">
        <v>1748</v>
      </c>
      <c r="J83" s="841" t="s">
        <v>1749</v>
      </c>
      <c r="K83" s="841" t="s">
        <v>1755</v>
      </c>
      <c r="L83" s="852" t="s">
        <v>1751</v>
      </c>
      <c r="M83" s="841" t="s">
        <v>1669</v>
      </c>
      <c r="N83" s="841" t="s">
        <v>26</v>
      </c>
    </row>
    <row r="84" spans="1:14">
      <c r="A84" s="833" t="s">
        <v>474</v>
      </c>
      <c r="B84" s="834">
        <v>4180186</v>
      </c>
      <c r="C84" s="834">
        <v>5448064</v>
      </c>
      <c r="D84" s="834">
        <v>906253</v>
      </c>
      <c r="E84" s="834">
        <v>3067048</v>
      </c>
      <c r="F84" s="834">
        <v>423674</v>
      </c>
      <c r="G84" s="834">
        <v>935135</v>
      </c>
      <c r="H84" s="834">
        <v>0</v>
      </c>
      <c r="I84" s="834">
        <v>648576</v>
      </c>
      <c r="J84" s="834">
        <v>1380172</v>
      </c>
      <c r="K84" s="834">
        <v>1578814</v>
      </c>
      <c r="L84" s="853">
        <v>2592732</v>
      </c>
      <c r="M84" s="834">
        <v>526</v>
      </c>
      <c r="N84" s="834">
        <v>21161180</v>
      </c>
    </row>
    <row r="85" spans="1:14">
      <c r="A85" s="833" t="s">
        <v>1449</v>
      </c>
      <c r="B85" s="834">
        <v>13338606</v>
      </c>
      <c r="C85" s="834">
        <v>7442130</v>
      </c>
      <c r="D85" s="834">
        <v>1773279</v>
      </c>
      <c r="E85" s="834">
        <v>1969958</v>
      </c>
      <c r="F85" s="834">
        <v>619680</v>
      </c>
      <c r="G85" s="834">
        <v>913284</v>
      </c>
      <c r="H85" s="834">
        <v>1919099</v>
      </c>
      <c r="I85" s="834">
        <v>844835</v>
      </c>
      <c r="J85" s="834">
        <v>1462589</v>
      </c>
      <c r="K85" s="834">
        <v>702148</v>
      </c>
      <c r="L85" s="853">
        <v>3268787</v>
      </c>
      <c r="M85" s="834">
        <v>431</v>
      </c>
      <c r="N85" s="834">
        <v>34254826</v>
      </c>
    </row>
    <row r="86" spans="1:14">
      <c r="A86" s="833" t="s">
        <v>1701</v>
      </c>
      <c r="B86" s="834">
        <v>0</v>
      </c>
      <c r="C86" s="834">
        <v>19</v>
      </c>
      <c r="D86" s="834">
        <v>0</v>
      </c>
      <c r="E86" s="834">
        <v>0</v>
      </c>
      <c r="F86" s="834">
        <v>7</v>
      </c>
      <c r="G86" s="834">
        <v>0</v>
      </c>
      <c r="H86" s="834">
        <v>0</v>
      </c>
      <c r="I86" s="834">
        <v>0</v>
      </c>
      <c r="J86" s="834">
        <v>15</v>
      </c>
      <c r="K86" s="834">
        <v>0</v>
      </c>
      <c r="L86" s="834">
        <v>6</v>
      </c>
      <c r="M86" s="834">
        <v>0</v>
      </c>
      <c r="N86" s="834">
        <v>47</v>
      </c>
    </row>
    <row r="87" spans="1:14">
      <c r="A87" s="833" t="s">
        <v>1669</v>
      </c>
      <c r="B87" s="834">
        <v>0</v>
      </c>
      <c r="C87" s="834">
        <v>11</v>
      </c>
      <c r="D87" s="834">
        <v>10</v>
      </c>
      <c r="E87" s="834">
        <v>0</v>
      </c>
      <c r="F87" s="834">
        <v>0</v>
      </c>
      <c r="G87" s="834">
        <v>0</v>
      </c>
      <c r="H87" s="834">
        <v>0</v>
      </c>
      <c r="I87" s="834">
        <v>7</v>
      </c>
      <c r="J87" s="834">
        <v>0</v>
      </c>
      <c r="K87" s="834">
        <v>0</v>
      </c>
      <c r="L87" s="834">
        <v>0</v>
      </c>
      <c r="M87" s="834">
        <v>0</v>
      </c>
      <c r="N87" s="834">
        <v>28</v>
      </c>
    </row>
    <row r="88" spans="1:14" ht="15.75" thickBot="1">
      <c r="A88" s="838" t="s">
        <v>108</v>
      </c>
      <c r="B88" s="839">
        <f>SUM(B84:B87)</f>
        <v>17518792</v>
      </c>
      <c r="C88" s="839">
        <f t="shared" ref="C88:N88" si="3">SUM(C84:C87)</f>
        <v>12890224</v>
      </c>
      <c r="D88" s="839">
        <f t="shared" si="3"/>
        <v>2679542</v>
      </c>
      <c r="E88" s="839">
        <f t="shared" si="3"/>
        <v>5037006</v>
      </c>
      <c r="F88" s="839">
        <f t="shared" si="3"/>
        <v>1043361</v>
      </c>
      <c r="G88" s="839">
        <f t="shared" si="3"/>
        <v>1848419</v>
      </c>
      <c r="H88" s="839">
        <f t="shared" si="3"/>
        <v>1919099</v>
      </c>
      <c r="I88" s="839">
        <f t="shared" si="3"/>
        <v>1493418</v>
      </c>
      <c r="J88" s="839">
        <f t="shared" si="3"/>
        <v>2842776</v>
      </c>
      <c r="K88" s="839">
        <f t="shared" si="3"/>
        <v>2280962</v>
      </c>
      <c r="L88" s="839">
        <f t="shared" si="3"/>
        <v>5861525</v>
      </c>
      <c r="M88" s="839">
        <f t="shared" si="3"/>
        <v>957</v>
      </c>
      <c r="N88" s="839">
        <f t="shared" si="3"/>
        <v>55416081</v>
      </c>
    </row>
    <row r="89" spans="1:14">
      <c r="A89" s="844" t="s">
        <v>1702</v>
      </c>
      <c r="B89" s="830"/>
      <c r="C89" s="830"/>
      <c r="D89" s="830"/>
      <c r="E89" s="830"/>
      <c r="F89" s="845"/>
      <c r="G89" s="845"/>
      <c r="H89" s="845"/>
      <c r="I89" s="845"/>
      <c r="J89" s="845"/>
      <c r="K89" s="845"/>
      <c r="L89" s="845"/>
      <c r="M89" s="845"/>
      <c r="N89" s="845"/>
    </row>
    <row r="90" spans="1:14">
      <c r="A90" s="845"/>
      <c r="B90" s="830"/>
      <c r="C90" s="830"/>
      <c r="D90" s="830"/>
      <c r="E90" s="830"/>
      <c r="F90" s="845"/>
      <c r="G90" s="845"/>
      <c r="H90" s="845"/>
      <c r="I90" s="845"/>
      <c r="J90" s="845"/>
      <c r="K90" s="845"/>
      <c r="L90" s="845"/>
      <c r="M90" s="845"/>
      <c r="N90" s="845"/>
    </row>
    <row r="91" spans="1:14" ht="15" customHeight="1" thickBot="1">
      <c r="A91" s="843" t="s">
        <v>1759</v>
      </c>
      <c r="B91" s="843"/>
      <c r="C91" s="843"/>
      <c r="D91" s="843"/>
      <c r="E91" s="843"/>
      <c r="F91" s="843"/>
      <c r="G91" s="843"/>
      <c r="H91" s="843"/>
      <c r="I91" s="843"/>
      <c r="J91" s="843"/>
      <c r="K91" s="843"/>
      <c r="L91" s="843"/>
      <c r="M91" s="843"/>
      <c r="N91" s="843"/>
    </row>
    <row r="92" spans="1:14" ht="38.25">
      <c r="A92" s="832" t="s">
        <v>1670</v>
      </c>
      <c r="B92" s="841" t="s">
        <v>1741</v>
      </c>
      <c r="C92" s="841" t="s">
        <v>1753</v>
      </c>
      <c r="D92" s="841" t="s">
        <v>1743</v>
      </c>
      <c r="E92" s="841" t="s">
        <v>1754</v>
      </c>
      <c r="F92" s="841" t="s">
        <v>1745</v>
      </c>
      <c r="G92" s="841" t="s">
        <v>1746</v>
      </c>
      <c r="H92" s="841" t="s">
        <v>1747</v>
      </c>
      <c r="I92" s="841" t="s">
        <v>1748</v>
      </c>
      <c r="J92" s="841" t="s">
        <v>1749</v>
      </c>
      <c r="K92" s="841" t="s">
        <v>1755</v>
      </c>
      <c r="L92" s="841" t="s">
        <v>1751</v>
      </c>
      <c r="M92" s="841" t="s">
        <v>1669</v>
      </c>
      <c r="N92" s="841" t="s">
        <v>26</v>
      </c>
    </row>
    <row r="93" spans="1:14">
      <c r="A93" s="833" t="s">
        <v>1671</v>
      </c>
      <c r="B93" s="834">
        <v>49518</v>
      </c>
      <c r="C93" s="834">
        <v>43813</v>
      </c>
      <c r="D93" s="834">
        <v>19816</v>
      </c>
      <c r="E93" s="834">
        <v>52040</v>
      </c>
      <c r="F93" s="834">
        <v>14042</v>
      </c>
      <c r="G93" s="834">
        <v>11448</v>
      </c>
      <c r="H93" s="834">
        <v>20050</v>
      </c>
      <c r="I93" s="834">
        <v>6778</v>
      </c>
      <c r="J93" s="834">
        <v>2642</v>
      </c>
      <c r="K93" s="834">
        <v>2042</v>
      </c>
      <c r="L93" s="853">
        <v>26474</v>
      </c>
      <c r="M93" s="834">
        <v>0</v>
      </c>
      <c r="N93" s="834">
        <v>248663</v>
      </c>
    </row>
    <row r="94" spans="1:14">
      <c r="A94" s="833" t="s">
        <v>13</v>
      </c>
      <c r="B94" s="834">
        <v>1170953</v>
      </c>
      <c r="C94" s="834">
        <v>504988</v>
      </c>
      <c r="D94" s="834">
        <v>196373</v>
      </c>
      <c r="E94" s="834">
        <v>421903</v>
      </c>
      <c r="F94" s="834">
        <v>122905</v>
      </c>
      <c r="G94" s="834">
        <v>107133</v>
      </c>
      <c r="H94" s="834">
        <v>283125</v>
      </c>
      <c r="I94" s="834">
        <v>74146</v>
      </c>
      <c r="J94" s="834">
        <v>30639</v>
      </c>
      <c r="K94" s="834">
        <v>22932</v>
      </c>
      <c r="L94" s="853">
        <v>277760</v>
      </c>
      <c r="M94" s="834">
        <v>181</v>
      </c>
      <c r="N94" s="834">
        <v>3213038</v>
      </c>
    </row>
    <row r="95" spans="1:14">
      <c r="A95" s="833" t="s">
        <v>1672</v>
      </c>
      <c r="B95" s="834">
        <v>6208113</v>
      </c>
      <c r="C95" s="834">
        <v>2160893</v>
      </c>
      <c r="D95" s="834">
        <v>742978</v>
      </c>
      <c r="E95" s="834">
        <v>1172179</v>
      </c>
      <c r="F95" s="834">
        <v>376356</v>
      </c>
      <c r="G95" s="834">
        <v>390060</v>
      </c>
      <c r="H95" s="834">
        <v>1163039</v>
      </c>
      <c r="I95" s="834">
        <v>303952</v>
      </c>
      <c r="J95" s="834">
        <v>231280</v>
      </c>
      <c r="K95" s="834">
        <v>136695</v>
      </c>
      <c r="L95" s="853">
        <v>1101872</v>
      </c>
      <c r="M95" s="834">
        <v>156</v>
      </c>
      <c r="N95" s="834">
        <v>13987573</v>
      </c>
    </row>
    <row r="96" spans="1:14">
      <c r="A96" s="833" t="s">
        <v>1673</v>
      </c>
      <c r="B96" s="834">
        <v>4780194</v>
      </c>
      <c r="C96" s="834">
        <v>2610006</v>
      </c>
      <c r="D96" s="834">
        <v>587655</v>
      </c>
      <c r="E96" s="834">
        <v>1040408</v>
      </c>
      <c r="F96" s="834">
        <v>226493</v>
      </c>
      <c r="G96" s="834">
        <v>398820</v>
      </c>
      <c r="H96" s="834">
        <v>442068</v>
      </c>
      <c r="I96" s="834">
        <v>311681</v>
      </c>
      <c r="J96" s="834">
        <v>447176</v>
      </c>
      <c r="K96" s="834">
        <v>262399</v>
      </c>
      <c r="L96" s="853">
        <v>1200679</v>
      </c>
      <c r="M96" s="834">
        <v>78</v>
      </c>
      <c r="N96" s="834">
        <v>12307657</v>
      </c>
    </row>
    <row r="97" spans="1:14">
      <c r="A97" s="833" t="s">
        <v>1674</v>
      </c>
      <c r="B97" s="834">
        <v>2931575</v>
      </c>
      <c r="C97" s="834">
        <v>3519695</v>
      </c>
      <c r="D97" s="834">
        <v>513418</v>
      </c>
      <c r="E97" s="834">
        <v>1134442</v>
      </c>
      <c r="F97" s="834">
        <v>158818</v>
      </c>
      <c r="G97" s="834">
        <v>420311</v>
      </c>
      <c r="H97" s="834">
        <v>8654</v>
      </c>
      <c r="I97" s="834">
        <v>335971</v>
      </c>
      <c r="J97" s="834">
        <v>784317</v>
      </c>
      <c r="K97" s="834">
        <v>543182</v>
      </c>
      <c r="L97" s="853">
        <v>1422465</v>
      </c>
      <c r="M97" s="834">
        <v>249</v>
      </c>
      <c r="N97" s="834">
        <v>11773097</v>
      </c>
    </row>
    <row r="98" spans="1:14">
      <c r="A98" s="833" t="s">
        <v>1675</v>
      </c>
      <c r="B98" s="834">
        <v>1955171</v>
      </c>
      <c r="C98" s="834">
        <v>3163184</v>
      </c>
      <c r="D98" s="834">
        <v>446596</v>
      </c>
      <c r="E98" s="834">
        <v>949872</v>
      </c>
      <c r="F98" s="834">
        <v>111520</v>
      </c>
      <c r="G98" s="834">
        <v>382706</v>
      </c>
      <c r="H98" s="834">
        <v>1607</v>
      </c>
      <c r="I98" s="834">
        <v>310199</v>
      </c>
      <c r="J98" s="834">
        <v>894639</v>
      </c>
      <c r="K98" s="834">
        <v>844706</v>
      </c>
      <c r="L98" s="853">
        <v>1324894</v>
      </c>
      <c r="M98" s="834">
        <v>207</v>
      </c>
      <c r="N98" s="834">
        <v>10385301</v>
      </c>
    </row>
    <row r="99" spans="1:14">
      <c r="A99" s="833" t="s">
        <v>1676</v>
      </c>
      <c r="B99" s="834">
        <v>423268</v>
      </c>
      <c r="C99" s="834">
        <v>887645</v>
      </c>
      <c r="D99" s="834">
        <v>172706</v>
      </c>
      <c r="E99" s="834">
        <v>266162</v>
      </c>
      <c r="F99" s="834">
        <v>33227</v>
      </c>
      <c r="G99" s="834">
        <v>137941</v>
      </c>
      <c r="H99" s="834">
        <v>556</v>
      </c>
      <c r="I99" s="834">
        <v>150691</v>
      </c>
      <c r="J99" s="834">
        <v>452083</v>
      </c>
      <c r="K99" s="834">
        <v>469006</v>
      </c>
      <c r="L99" s="853">
        <v>507381</v>
      </c>
      <c r="M99" s="834">
        <v>86</v>
      </c>
      <c r="N99" s="834">
        <v>3500752</v>
      </c>
    </row>
    <row r="100" spans="1:14" ht="15.75" thickBot="1">
      <c r="A100" s="838" t="s">
        <v>108</v>
      </c>
      <c r="B100" s="839">
        <f>SUM(B93:B99)</f>
        <v>17518792</v>
      </c>
      <c r="C100" s="839">
        <f t="shared" ref="C100:N100" si="4">SUM(C93:C99)</f>
        <v>12890224</v>
      </c>
      <c r="D100" s="839">
        <f t="shared" si="4"/>
        <v>2679542</v>
      </c>
      <c r="E100" s="839">
        <f t="shared" si="4"/>
        <v>5037006</v>
      </c>
      <c r="F100" s="839">
        <f t="shared" si="4"/>
        <v>1043361</v>
      </c>
      <c r="G100" s="839">
        <f t="shared" si="4"/>
        <v>1848419</v>
      </c>
      <c r="H100" s="839">
        <f t="shared" si="4"/>
        <v>1919099</v>
      </c>
      <c r="I100" s="839">
        <f t="shared" si="4"/>
        <v>1493418</v>
      </c>
      <c r="J100" s="839">
        <f t="shared" si="4"/>
        <v>2842776</v>
      </c>
      <c r="K100" s="839">
        <f t="shared" si="4"/>
        <v>2280962</v>
      </c>
      <c r="L100" s="839">
        <f t="shared" si="4"/>
        <v>5861525</v>
      </c>
      <c r="M100" s="839">
        <f t="shared" si="4"/>
        <v>957</v>
      </c>
      <c r="N100" s="839">
        <f t="shared" si="4"/>
        <v>55416081</v>
      </c>
    </row>
    <row r="101" spans="1:14">
      <c r="A101" s="845"/>
      <c r="B101" s="830"/>
      <c r="C101" s="830"/>
      <c r="D101" s="830"/>
      <c r="E101" s="830"/>
      <c r="F101" s="845"/>
      <c r="G101" s="845"/>
      <c r="H101" s="845"/>
      <c r="I101" s="845"/>
      <c r="J101" s="845"/>
      <c r="K101" s="845"/>
      <c r="L101" s="845"/>
      <c r="M101" s="845"/>
      <c r="N101" s="845"/>
    </row>
    <row r="102" spans="1:14">
      <c r="A102" s="845"/>
      <c r="B102" s="830"/>
      <c r="C102" s="830"/>
      <c r="D102" s="830"/>
      <c r="E102" s="830"/>
      <c r="F102" s="845"/>
      <c r="G102" s="845"/>
      <c r="H102" s="845"/>
      <c r="I102" s="845"/>
      <c r="J102" s="845"/>
      <c r="K102" s="845"/>
      <c r="L102" s="845"/>
      <c r="M102" s="845"/>
      <c r="N102" s="845"/>
    </row>
    <row r="103" spans="1:14" ht="15" customHeight="1" thickBot="1">
      <c r="A103" s="843" t="s">
        <v>1760</v>
      </c>
      <c r="B103" s="843"/>
      <c r="C103" s="843"/>
      <c r="D103" s="843"/>
      <c r="E103" s="843"/>
      <c r="F103" s="843"/>
      <c r="G103" s="843"/>
      <c r="H103" s="843"/>
      <c r="I103" s="843"/>
      <c r="J103" s="843"/>
      <c r="K103" s="843"/>
      <c r="L103" s="843"/>
      <c r="M103" s="843"/>
      <c r="N103" s="843"/>
    </row>
    <row r="104" spans="1:14" ht="38.25">
      <c r="A104" s="832" t="s">
        <v>1679</v>
      </c>
      <c r="B104" s="841" t="s">
        <v>1741</v>
      </c>
      <c r="C104" s="841" t="s">
        <v>1753</v>
      </c>
      <c r="D104" s="841" t="s">
        <v>1743</v>
      </c>
      <c r="E104" s="841" t="s">
        <v>1754</v>
      </c>
      <c r="F104" s="841" t="s">
        <v>1745</v>
      </c>
      <c r="G104" s="841" t="s">
        <v>1746</v>
      </c>
      <c r="H104" s="841" t="s">
        <v>1747</v>
      </c>
      <c r="I104" s="841" t="s">
        <v>1748</v>
      </c>
      <c r="J104" s="841" t="s">
        <v>1749</v>
      </c>
      <c r="K104" s="841" t="s">
        <v>1755</v>
      </c>
      <c r="L104" s="841" t="s">
        <v>1751</v>
      </c>
      <c r="M104" s="841" t="s">
        <v>1669</v>
      </c>
      <c r="N104" s="841" t="s">
        <v>26</v>
      </c>
    </row>
    <row r="105" spans="1:14">
      <c r="A105" s="833" t="s">
        <v>1680</v>
      </c>
      <c r="B105" s="834">
        <v>39309</v>
      </c>
      <c r="C105" s="834">
        <v>56612</v>
      </c>
      <c r="D105" s="834">
        <v>26164</v>
      </c>
      <c r="E105" s="834">
        <v>38775</v>
      </c>
      <c r="F105" s="834">
        <v>8936</v>
      </c>
      <c r="G105" s="834">
        <v>23838</v>
      </c>
      <c r="H105" s="834">
        <v>30483</v>
      </c>
      <c r="I105" s="834">
        <v>16811</v>
      </c>
      <c r="J105" s="834">
        <v>24484</v>
      </c>
      <c r="K105" s="834">
        <v>22641</v>
      </c>
      <c r="L105" s="853">
        <v>32347</v>
      </c>
      <c r="M105" s="834">
        <v>0</v>
      </c>
      <c r="N105" s="834">
        <v>320400</v>
      </c>
    </row>
    <row r="106" spans="1:14">
      <c r="A106" s="833" t="s">
        <v>1681</v>
      </c>
      <c r="B106" s="834">
        <v>299753</v>
      </c>
      <c r="C106" s="834">
        <v>212666</v>
      </c>
      <c r="D106" s="834">
        <v>38498</v>
      </c>
      <c r="E106" s="834">
        <v>72696</v>
      </c>
      <c r="F106" s="834">
        <v>19097</v>
      </c>
      <c r="G106" s="834">
        <v>32798</v>
      </c>
      <c r="H106" s="834">
        <v>30794</v>
      </c>
      <c r="I106" s="834">
        <v>28466</v>
      </c>
      <c r="J106" s="834">
        <v>53059</v>
      </c>
      <c r="K106" s="834">
        <v>37006</v>
      </c>
      <c r="L106" s="853">
        <v>78524</v>
      </c>
      <c r="M106" s="834">
        <v>10</v>
      </c>
      <c r="N106" s="834">
        <v>903367</v>
      </c>
    </row>
    <row r="107" spans="1:14">
      <c r="A107" s="833" t="s">
        <v>1682</v>
      </c>
      <c r="B107" s="834">
        <v>342938</v>
      </c>
      <c r="C107" s="834">
        <v>353257</v>
      </c>
      <c r="D107" s="834">
        <v>68431</v>
      </c>
      <c r="E107" s="834">
        <v>155493</v>
      </c>
      <c r="F107" s="834">
        <v>23482</v>
      </c>
      <c r="G107" s="834">
        <v>41735</v>
      </c>
      <c r="H107" s="834">
        <v>60856</v>
      </c>
      <c r="I107" s="834">
        <v>42667</v>
      </c>
      <c r="J107" s="834">
        <v>78948</v>
      </c>
      <c r="K107" s="834">
        <v>59796</v>
      </c>
      <c r="L107" s="853">
        <v>177981</v>
      </c>
      <c r="M107" s="834">
        <v>116</v>
      </c>
      <c r="N107" s="834">
        <v>1405700</v>
      </c>
    </row>
    <row r="108" spans="1:14">
      <c r="A108" s="833" t="s">
        <v>1683</v>
      </c>
      <c r="B108" s="834">
        <v>256862</v>
      </c>
      <c r="C108" s="834">
        <v>200301</v>
      </c>
      <c r="D108" s="834">
        <v>42725</v>
      </c>
      <c r="E108" s="834">
        <v>80669</v>
      </c>
      <c r="F108" s="834">
        <v>13098</v>
      </c>
      <c r="G108" s="834">
        <v>34499</v>
      </c>
      <c r="H108" s="834">
        <v>24802</v>
      </c>
      <c r="I108" s="834">
        <v>26511</v>
      </c>
      <c r="J108" s="834">
        <v>45377</v>
      </c>
      <c r="K108" s="834">
        <v>46584</v>
      </c>
      <c r="L108" s="853">
        <v>96514</v>
      </c>
      <c r="M108" s="834">
        <v>115</v>
      </c>
      <c r="N108" s="834">
        <v>868057</v>
      </c>
    </row>
    <row r="109" spans="1:14">
      <c r="A109" s="833" t="s">
        <v>1684</v>
      </c>
      <c r="B109" s="834">
        <v>558428</v>
      </c>
      <c r="C109" s="834">
        <v>301990</v>
      </c>
      <c r="D109" s="834">
        <v>78084</v>
      </c>
      <c r="E109" s="834">
        <v>131510</v>
      </c>
      <c r="F109" s="834">
        <v>22621</v>
      </c>
      <c r="G109" s="834">
        <v>55639</v>
      </c>
      <c r="H109" s="834">
        <v>61642</v>
      </c>
      <c r="I109" s="834">
        <v>41305</v>
      </c>
      <c r="J109" s="834">
        <v>90816</v>
      </c>
      <c r="K109" s="834">
        <v>68385</v>
      </c>
      <c r="L109" s="853">
        <v>197733</v>
      </c>
      <c r="M109" s="834">
        <v>12</v>
      </c>
      <c r="N109" s="834">
        <v>1608165</v>
      </c>
    </row>
    <row r="110" spans="1:14">
      <c r="A110" s="833" t="s">
        <v>1685</v>
      </c>
      <c r="B110" s="834">
        <v>1134127</v>
      </c>
      <c r="C110" s="834">
        <v>897211</v>
      </c>
      <c r="D110" s="834">
        <v>160919</v>
      </c>
      <c r="E110" s="834">
        <v>281349</v>
      </c>
      <c r="F110" s="834">
        <v>65510</v>
      </c>
      <c r="G110" s="834">
        <v>104217</v>
      </c>
      <c r="H110" s="834">
        <v>145867</v>
      </c>
      <c r="I110" s="834">
        <v>101004</v>
      </c>
      <c r="J110" s="834">
        <v>194125</v>
      </c>
      <c r="K110" s="834">
        <v>161045</v>
      </c>
      <c r="L110" s="853">
        <v>395639</v>
      </c>
      <c r="M110" s="834">
        <v>0</v>
      </c>
      <c r="N110" s="834">
        <v>3641013</v>
      </c>
    </row>
    <row r="111" spans="1:14">
      <c r="A111" s="833" t="s">
        <v>1686</v>
      </c>
      <c r="B111" s="834">
        <v>9818248</v>
      </c>
      <c r="C111" s="834">
        <v>6781846</v>
      </c>
      <c r="D111" s="834">
        <v>1455726</v>
      </c>
      <c r="E111" s="834">
        <v>2699248</v>
      </c>
      <c r="F111" s="834">
        <v>612669</v>
      </c>
      <c r="G111" s="834">
        <v>948984</v>
      </c>
      <c r="H111" s="834">
        <v>798778</v>
      </c>
      <c r="I111" s="834">
        <v>829155</v>
      </c>
      <c r="J111" s="834">
        <v>1494293</v>
      </c>
      <c r="K111" s="834">
        <v>1186545</v>
      </c>
      <c r="L111" s="853">
        <v>3207783</v>
      </c>
      <c r="M111" s="834">
        <v>116</v>
      </c>
      <c r="N111" s="834">
        <v>29833391</v>
      </c>
    </row>
    <row r="112" spans="1:14">
      <c r="A112" s="833" t="s">
        <v>1687</v>
      </c>
      <c r="B112" s="834">
        <v>954588</v>
      </c>
      <c r="C112" s="834">
        <v>852967</v>
      </c>
      <c r="D112" s="834">
        <v>93047</v>
      </c>
      <c r="E112" s="834">
        <v>276147</v>
      </c>
      <c r="F112" s="834">
        <v>37492</v>
      </c>
      <c r="G112" s="834">
        <v>113656</v>
      </c>
      <c r="H112" s="834">
        <v>213626</v>
      </c>
      <c r="I112" s="834">
        <v>82375</v>
      </c>
      <c r="J112" s="834">
        <v>168137</v>
      </c>
      <c r="K112" s="834">
        <v>141406</v>
      </c>
      <c r="L112" s="853">
        <v>295550</v>
      </c>
      <c r="M112" s="834">
        <v>0</v>
      </c>
      <c r="N112" s="834">
        <v>3228991</v>
      </c>
    </row>
    <row r="113" spans="1:18">
      <c r="A113" s="833" t="s">
        <v>1688</v>
      </c>
      <c r="B113" s="834">
        <v>838472</v>
      </c>
      <c r="C113" s="834">
        <v>635381</v>
      </c>
      <c r="D113" s="834">
        <v>122267</v>
      </c>
      <c r="E113" s="834">
        <v>227841</v>
      </c>
      <c r="F113" s="834">
        <v>25818</v>
      </c>
      <c r="G113" s="834">
        <v>105484</v>
      </c>
      <c r="H113" s="834">
        <v>112807</v>
      </c>
      <c r="I113" s="834">
        <v>68140</v>
      </c>
      <c r="J113" s="834">
        <v>121542</v>
      </c>
      <c r="K113" s="834">
        <v>107057</v>
      </c>
      <c r="L113" s="853">
        <v>222487</v>
      </c>
      <c r="M113" s="834">
        <v>0</v>
      </c>
      <c r="N113" s="834">
        <v>2587296</v>
      </c>
    </row>
    <row r="114" spans="1:18">
      <c r="A114" s="833" t="s">
        <v>1710</v>
      </c>
      <c r="B114" s="834">
        <v>291124</v>
      </c>
      <c r="C114" s="834">
        <v>201335</v>
      </c>
      <c r="D114" s="834">
        <v>54249</v>
      </c>
      <c r="E114" s="834">
        <v>104512</v>
      </c>
      <c r="F114" s="834">
        <v>9944</v>
      </c>
      <c r="G114" s="834">
        <v>42876</v>
      </c>
      <c r="H114" s="834">
        <v>47368</v>
      </c>
      <c r="I114" s="834">
        <v>23467</v>
      </c>
      <c r="J114" s="834">
        <v>44933</v>
      </c>
      <c r="K114" s="834">
        <v>43505</v>
      </c>
      <c r="L114" s="853">
        <v>82762</v>
      </c>
      <c r="M114" s="834">
        <v>9</v>
      </c>
      <c r="N114" s="834">
        <v>946084</v>
      </c>
    </row>
    <row r="115" spans="1:18">
      <c r="A115" s="833" t="s">
        <v>1689</v>
      </c>
      <c r="B115" s="834">
        <v>1496796</v>
      </c>
      <c r="C115" s="834">
        <v>1329881</v>
      </c>
      <c r="D115" s="834">
        <v>246955</v>
      </c>
      <c r="E115" s="834">
        <v>497949</v>
      </c>
      <c r="F115" s="834">
        <v>90058</v>
      </c>
      <c r="G115" s="834">
        <v>161200</v>
      </c>
      <c r="H115" s="834">
        <v>249885</v>
      </c>
      <c r="I115" s="834">
        <v>117132</v>
      </c>
      <c r="J115" s="834">
        <v>249292</v>
      </c>
      <c r="K115" s="834">
        <v>201748</v>
      </c>
      <c r="L115" s="853">
        <v>516079</v>
      </c>
      <c r="M115" s="834">
        <v>457</v>
      </c>
      <c r="N115" s="834">
        <v>5157432</v>
      </c>
    </row>
    <row r="116" spans="1:18">
      <c r="A116" s="833" t="s">
        <v>1690</v>
      </c>
      <c r="B116" s="834">
        <v>654995</v>
      </c>
      <c r="C116" s="834">
        <v>413904</v>
      </c>
      <c r="D116" s="834">
        <v>98068</v>
      </c>
      <c r="E116" s="834">
        <v>153636</v>
      </c>
      <c r="F116" s="834">
        <v>32723</v>
      </c>
      <c r="G116" s="834">
        <v>42807</v>
      </c>
      <c r="H116" s="834">
        <v>74523</v>
      </c>
      <c r="I116" s="834">
        <v>38360</v>
      </c>
      <c r="J116" s="834">
        <v>97770</v>
      </c>
      <c r="K116" s="834">
        <v>67906</v>
      </c>
      <c r="L116" s="853">
        <v>248784</v>
      </c>
      <c r="M116" s="834">
        <v>95</v>
      </c>
      <c r="N116" s="834">
        <v>1923571</v>
      </c>
    </row>
    <row r="117" spans="1:18">
      <c r="A117" s="833" t="s">
        <v>1691</v>
      </c>
      <c r="B117" s="834">
        <v>113698</v>
      </c>
      <c r="C117" s="834">
        <v>81654</v>
      </c>
      <c r="D117" s="834">
        <v>31490</v>
      </c>
      <c r="E117" s="834">
        <v>48338</v>
      </c>
      <c r="F117" s="834">
        <v>12140</v>
      </c>
      <c r="G117" s="834">
        <v>26006</v>
      </c>
      <c r="H117" s="834">
        <v>9891</v>
      </c>
      <c r="I117" s="834">
        <v>14338</v>
      </c>
      <c r="J117" s="834">
        <v>38730</v>
      </c>
      <c r="K117" s="834">
        <v>23010</v>
      </c>
      <c r="L117" s="853">
        <v>43866</v>
      </c>
      <c r="M117" s="834">
        <v>27</v>
      </c>
      <c r="N117" s="834">
        <v>443188</v>
      </c>
    </row>
    <row r="118" spans="1:18">
      <c r="A118" s="833" t="s">
        <v>1692</v>
      </c>
      <c r="B118" s="834">
        <v>504188</v>
      </c>
      <c r="C118" s="834">
        <v>395391</v>
      </c>
      <c r="D118" s="834">
        <v>125710</v>
      </c>
      <c r="E118" s="834">
        <v>193936</v>
      </c>
      <c r="F118" s="834">
        <v>56431</v>
      </c>
      <c r="G118" s="834">
        <v>79988</v>
      </c>
      <c r="H118" s="834">
        <v>41713</v>
      </c>
      <c r="I118" s="834">
        <v>43128</v>
      </c>
      <c r="J118" s="834">
        <v>93363</v>
      </c>
      <c r="K118" s="834">
        <v>86362</v>
      </c>
      <c r="L118" s="853">
        <v>184752</v>
      </c>
      <c r="M118" s="834">
        <v>0</v>
      </c>
      <c r="N118" s="834">
        <v>1804962</v>
      </c>
    </row>
    <row r="119" spans="1:18">
      <c r="A119" s="833" t="s">
        <v>1693</v>
      </c>
      <c r="B119" s="834">
        <v>80620</v>
      </c>
      <c r="C119" s="834">
        <v>45528</v>
      </c>
      <c r="D119" s="834">
        <v>15761</v>
      </c>
      <c r="E119" s="834">
        <v>29629</v>
      </c>
      <c r="F119" s="834">
        <v>6003</v>
      </c>
      <c r="G119" s="834">
        <v>10580</v>
      </c>
      <c r="H119" s="834">
        <v>5482</v>
      </c>
      <c r="I119" s="834">
        <v>8246</v>
      </c>
      <c r="J119" s="834">
        <v>16860</v>
      </c>
      <c r="K119" s="834">
        <v>9680</v>
      </c>
      <c r="L119" s="853">
        <v>26109</v>
      </c>
      <c r="M119" s="834">
        <v>0</v>
      </c>
      <c r="N119" s="834">
        <v>254498</v>
      </c>
    </row>
    <row r="120" spans="1:18">
      <c r="A120" s="833" t="s">
        <v>1694</v>
      </c>
      <c r="B120" s="834">
        <v>134646</v>
      </c>
      <c r="C120" s="834">
        <v>130300</v>
      </c>
      <c r="D120" s="834">
        <v>21448</v>
      </c>
      <c r="E120" s="834">
        <v>45278</v>
      </c>
      <c r="F120" s="834">
        <v>7339</v>
      </c>
      <c r="G120" s="834">
        <v>24112</v>
      </c>
      <c r="H120" s="834">
        <v>10582</v>
      </c>
      <c r="I120" s="834">
        <v>12313</v>
      </c>
      <c r="J120" s="834">
        <v>31047</v>
      </c>
      <c r="K120" s="834">
        <v>18286</v>
      </c>
      <c r="L120" s="853">
        <v>54615</v>
      </c>
      <c r="M120" s="834">
        <v>0</v>
      </c>
      <c r="N120" s="834">
        <v>489966</v>
      </c>
    </row>
    <row r="121" spans="1:18" ht="15.75" thickBot="1">
      <c r="A121" s="838" t="s">
        <v>108</v>
      </c>
      <c r="B121" s="839">
        <f>SUM(B105:B120)</f>
        <v>17518792</v>
      </c>
      <c r="C121" s="839">
        <f t="shared" ref="C121:N121" si="5">SUM(C105:C120)</f>
        <v>12890224</v>
      </c>
      <c r="D121" s="839">
        <f t="shared" si="5"/>
        <v>2679542</v>
      </c>
      <c r="E121" s="839">
        <f t="shared" si="5"/>
        <v>5037006</v>
      </c>
      <c r="F121" s="839">
        <f t="shared" si="5"/>
        <v>1043361</v>
      </c>
      <c r="G121" s="839">
        <f t="shared" si="5"/>
        <v>1848419</v>
      </c>
      <c r="H121" s="839">
        <f t="shared" si="5"/>
        <v>1919099</v>
      </c>
      <c r="I121" s="839">
        <f t="shared" si="5"/>
        <v>1493418</v>
      </c>
      <c r="J121" s="839">
        <f t="shared" si="5"/>
        <v>2842776</v>
      </c>
      <c r="K121" s="839">
        <f t="shared" si="5"/>
        <v>2280962</v>
      </c>
      <c r="L121" s="839">
        <f t="shared" si="5"/>
        <v>5861525</v>
      </c>
      <c r="M121" s="839">
        <f t="shared" si="5"/>
        <v>957</v>
      </c>
      <c r="N121" s="839">
        <f t="shared" si="5"/>
        <v>55416081</v>
      </c>
    </row>
    <row r="122" spans="1:18">
      <c r="E122" s="844"/>
      <c r="F122" s="830"/>
      <c r="G122" s="830"/>
      <c r="H122" s="830"/>
      <c r="I122" s="830"/>
      <c r="J122" s="844"/>
      <c r="K122" s="844"/>
      <c r="L122" s="844"/>
      <c r="M122" s="844"/>
      <c r="N122" s="844"/>
      <c r="O122" s="844"/>
      <c r="P122" s="844"/>
      <c r="Q122" s="844"/>
      <c r="R122" s="844"/>
    </row>
    <row r="124" spans="1:18">
      <c r="A124" s="272" t="s">
        <v>845</v>
      </c>
    </row>
    <row r="125" spans="1:18">
      <c r="A125" s="5" t="s">
        <v>1845</v>
      </c>
    </row>
    <row r="126" spans="1:18">
      <c r="A126" s="5" t="s">
        <v>1951</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124"/>
  <sheetViews>
    <sheetView topLeftCell="A94" zoomScale="80" zoomScaleNormal="80" workbookViewId="0">
      <selection activeCell="A124" sqref="A124"/>
    </sheetView>
  </sheetViews>
  <sheetFormatPr baseColWidth="10" defaultRowHeight="15"/>
  <cols>
    <col min="1" max="1" width="38.85546875" style="827" customWidth="1"/>
    <col min="2" max="13" width="18.85546875" style="827" customWidth="1"/>
    <col min="14" max="16384" width="11.42578125" style="827"/>
  </cols>
  <sheetData>
    <row r="1" spans="1:13">
      <c r="A1" s="972" t="s">
        <v>1761</v>
      </c>
      <c r="B1" s="972"/>
      <c r="C1" s="972"/>
      <c r="D1" s="972"/>
      <c r="E1" s="972"/>
      <c r="F1" s="972"/>
      <c r="G1" s="972"/>
      <c r="H1" s="972"/>
      <c r="I1" s="972"/>
      <c r="J1" s="972"/>
      <c r="K1" s="972"/>
      <c r="L1" s="972"/>
      <c r="M1" s="972"/>
    </row>
    <row r="2" spans="1:13">
      <c r="A2" s="973" t="s">
        <v>1667</v>
      </c>
      <c r="B2" s="973"/>
      <c r="C2" s="973"/>
      <c r="D2" s="973"/>
      <c r="E2" s="973"/>
      <c r="F2" s="973"/>
      <c r="G2" s="973"/>
      <c r="H2" s="973"/>
      <c r="I2" s="973"/>
      <c r="J2" s="973"/>
      <c r="K2" s="973"/>
      <c r="L2" s="973"/>
      <c r="M2" s="973"/>
    </row>
    <row r="3" spans="1:13">
      <c r="A3" s="973" t="s">
        <v>1762</v>
      </c>
      <c r="B3" s="973"/>
      <c r="C3" s="973"/>
      <c r="D3" s="973"/>
      <c r="E3" s="973"/>
      <c r="F3" s="973"/>
      <c r="G3" s="973"/>
      <c r="H3" s="973"/>
      <c r="I3" s="973"/>
      <c r="J3" s="973"/>
      <c r="K3" s="973"/>
      <c r="L3" s="973"/>
      <c r="M3" s="973"/>
    </row>
    <row r="4" spans="1:13" ht="15.75" thickBot="1">
      <c r="A4" s="828"/>
      <c r="B4" s="828"/>
      <c r="C4" s="828"/>
      <c r="D4" s="828"/>
      <c r="E4" s="828"/>
      <c r="F4" s="828"/>
      <c r="G4" s="828"/>
      <c r="H4" s="828"/>
      <c r="I4" s="828"/>
      <c r="J4" s="828"/>
      <c r="K4" s="828"/>
      <c r="L4" s="828"/>
      <c r="M4" s="829"/>
    </row>
    <row r="6" spans="1:13" ht="15" customHeight="1" thickBot="1">
      <c r="A6" s="843" t="s">
        <v>1841</v>
      </c>
      <c r="B6" s="843"/>
      <c r="C6" s="846"/>
      <c r="D6" s="846"/>
      <c r="E6" s="830"/>
      <c r="F6" s="844"/>
      <c r="G6" s="844"/>
      <c r="H6" s="844"/>
      <c r="I6" s="844"/>
      <c r="J6" s="844"/>
      <c r="K6" s="844"/>
      <c r="L6" s="844"/>
      <c r="M6" s="844"/>
    </row>
    <row r="7" spans="1:13" ht="25.5">
      <c r="A7" s="832" t="s">
        <v>1740</v>
      </c>
      <c r="B7" s="841" t="s">
        <v>1720</v>
      </c>
      <c r="C7" s="830"/>
      <c r="D7" s="844"/>
      <c r="E7" s="844"/>
      <c r="F7" s="844"/>
      <c r="G7" s="844"/>
      <c r="H7" s="844"/>
      <c r="I7" s="844"/>
      <c r="J7" s="844"/>
      <c r="K7" s="844"/>
    </row>
    <row r="8" spans="1:13">
      <c r="A8" s="833" t="s">
        <v>1741</v>
      </c>
      <c r="B8" s="834">
        <v>895548</v>
      </c>
      <c r="C8" s="837"/>
      <c r="D8" s="844"/>
      <c r="E8" s="844"/>
      <c r="F8" s="844"/>
      <c r="G8" s="844"/>
      <c r="H8" s="844"/>
      <c r="I8" s="844"/>
      <c r="J8" s="844"/>
      <c r="K8" s="844"/>
    </row>
    <row r="9" spans="1:13">
      <c r="A9" s="833" t="s">
        <v>1742</v>
      </c>
      <c r="B9" s="834">
        <v>910912</v>
      </c>
      <c r="C9" s="837"/>
      <c r="D9" s="844"/>
      <c r="E9" s="844"/>
      <c r="F9" s="844"/>
      <c r="G9" s="844"/>
      <c r="H9" s="844"/>
      <c r="I9" s="844"/>
      <c r="J9" s="844"/>
      <c r="K9" s="844"/>
    </row>
    <row r="10" spans="1:13">
      <c r="A10" s="833" t="s">
        <v>1743</v>
      </c>
      <c r="B10" s="834">
        <v>532286</v>
      </c>
      <c r="C10" s="837"/>
      <c r="D10" s="844"/>
      <c r="E10" s="844"/>
      <c r="F10" s="844"/>
      <c r="G10" s="844"/>
      <c r="H10" s="844"/>
      <c r="I10" s="844"/>
      <c r="J10" s="844"/>
      <c r="K10" s="844"/>
    </row>
    <row r="11" spans="1:13">
      <c r="A11" s="833" t="s">
        <v>1744</v>
      </c>
      <c r="B11" s="834">
        <v>299629</v>
      </c>
      <c r="C11" s="837"/>
      <c r="D11" s="844"/>
      <c r="E11" s="844"/>
      <c r="F11" s="844"/>
      <c r="G11" s="844"/>
      <c r="H11" s="844"/>
      <c r="I11" s="844"/>
      <c r="J11" s="844"/>
      <c r="K11" s="844"/>
    </row>
    <row r="12" spans="1:13">
      <c r="A12" s="833" t="s">
        <v>1745</v>
      </c>
      <c r="B12" s="834">
        <v>254300</v>
      </c>
      <c r="C12" s="837"/>
      <c r="D12" s="844"/>
      <c r="E12" s="844"/>
      <c r="F12" s="844"/>
      <c r="G12" s="844"/>
      <c r="H12" s="844"/>
      <c r="I12" s="844"/>
      <c r="J12" s="844"/>
      <c r="K12" s="844"/>
    </row>
    <row r="13" spans="1:13">
      <c r="A13" s="833" t="s">
        <v>1746</v>
      </c>
      <c r="B13" s="834">
        <v>191758</v>
      </c>
      <c r="C13" s="837"/>
      <c r="D13" s="844"/>
      <c r="E13" s="844"/>
      <c r="F13" s="844"/>
      <c r="G13" s="844"/>
      <c r="H13" s="844"/>
      <c r="I13" s="844"/>
      <c r="J13" s="844"/>
      <c r="K13" s="844"/>
    </row>
    <row r="14" spans="1:13">
      <c r="A14" s="833" t="s">
        <v>1747</v>
      </c>
      <c r="B14" s="834">
        <v>122500</v>
      </c>
      <c r="C14" s="837"/>
      <c r="D14" s="844"/>
      <c r="E14" s="844"/>
      <c r="F14" s="844"/>
      <c r="G14" s="844"/>
      <c r="H14" s="844"/>
      <c r="I14" s="844"/>
      <c r="J14" s="844"/>
      <c r="K14" s="844"/>
    </row>
    <row r="15" spans="1:13">
      <c r="A15" s="833" t="s">
        <v>1748</v>
      </c>
      <c r="B15" s="834">
        <v>129329</v>
      </c>
      <c r="C15" s="837"/>
      <c r="D15" s="844"/>
      <c r="E15" s="844"/>
      <c r="F15" s="844"/>
      <c r="G15" s="844"/>
      <c r="H15" s="844"/>
      <c r="I15" s="844"/>
      <c r="J15" s="844"/>
      <c r="K15" s="844"/>
    </row>
    <row r="16" spans="1:13" ht="15" customHeight="1">
      <c r="A16" s="833" t="s">
        <v>1749</v>
      </c>
      <c r="B16" s="834">
        <v>98202</v>
      </c>
      <c r="C16" s="837"/>
      <c r="D16" s="844"/>
      <c r="E16" s="844"/>
      <c r="F16" s="844"/>
      <c r="G16" s="844"/>
      <c r="H16" s="844"/>
      <c r="I16" s="844"/>
      <c r="J16" s="844"/>
      <c r="K16" s="844"/>
    </row>
    <row r="17" spans="1:14">
      <c r="A17" s="833" t="s">
        <v>1750</v>
      </c>
      <c r="B17" s="834">
        <v>104274</v>
      </c>
      <c r="C17" s="837"/>
      <c r="D17" s="844"/>
      <c r="E17" s="844"/>
      <c r="F17" s="844"/>
      <c r="G17" s="844"/>
      <c r="H17" s="844"/>
      <c r="I17" s="844"/>
      <c r="J17" s="844"/>
      <c r="K17" s="844"/>
    </row>
    <row r="18" spans="1:14">
      <c r="A18" s="833" t="s">
        <v>1751</v>
      </c>
      <c r="B18" s="834">
        <v>466830</v>
      </c>
      <c r="C18" s="837"/>
      <c r="D18" s="844"/>
      <c r="E18" s="844"/>
      <c r="F18" s="844"/>
      <c r="G18" s="844"/>
      <c r="H18" s="844"/>
      <c r="I18" s="844"/>
      <c r="J18" s="844"/>
      <c r="K18" s="844"/>
    </row>
    <row r="19" spans="1:14">
      <c r="A19" s="833" t="s">
        <v>1669</v>
      </c>
      <c r="B19" s="834">
        <v>36</v>
      </c>
      <c r="C19" s="837"/>
      <c r="D19" s="844"/>
      <c r="E19" s="844"/>
      <c r="F19" s="844"/>
      <c r="G19" s="844"/>
      <c r="H19" s="844"/>
      <c r="I19" s="844"/>
      <c r="J19" s="844"/>
      <c r="K19" s="844"/>
    </row>
    <row r="20" spans="1:14" ht="15.75" thickBot="1">
      <c r="A20" s="838" t="s">
        <v>108</v>
      </c>
      <c r="B20" s="839">
        <v>4005604</v>
      </c>
      <c r="C20" s="837"/>
      <c r="D20" s="844"/>
      <c r="E20" s="844"/>
      <c r="F20" s="844"/>
      <c r="G20" s="844"/>
      <c r="H20" s="844"/>
      <c r="I20" s="844"/>
      <c r="J20" s="844"/>
      <c r="K20" s="844"/>
    </row>
    <row r="21" spans="1:14">
      <c r="A21" s="844"/>
      <c r="B21" s="830"/>
      <c r="C21" s="830"/>
      <c r="D21" s="830"/>
      <c r="E21" s="830"/>
      <c r="F21" s="844"/>
      <c r="G21" s="844"/>
      <c r="H21" s="844"/>
      <c r="I21" s="844"/>
      <c r="J21" s="844"/>
      <c r="K21" s="844"/>
      <c r="L21" s="844"/>
      <c r="M21" s="844"/>
    </row>
    <row r="22" spans="1:14">
      <c r="A22" s="844"/>
      <c r="B22" s="830"/>
      <c r="C22" s="830"/>
      <c r="D22" s="830"/>
      <c r="E22" s="830"/>
      <c r="F22" s="844"/>
      <c r="G22" s="844"/>
      <c r="H22" s="844"/>
      <c r="I22" s="844"/>
      <c r="J22" s="844"/>
      <c r="K22" s="844"/>
      <c r="L22" s="844"/>
      <c r="M22" s="844"/>
    </row>
    <row r="23" spans="1:14" ht="15" customHeight="1" thickBot="1">
      <c r="A23" s="843" t="s">
        <v>1763</v>
      </c>
      <c r="B23" s="843"/>
      <c r="C23" s="843"/>
      <c r="D23" s="843"/>
      <c r="E23" s="843"/>
      <c r="F23" s="843"/>
      <c r="G23" s="843"/>
      <c r="H23" s="843"/>
      <c r="I23" s="843"/>
      <c r="J23" s="843"/>
      <c r="K23" s="843"/>
      <c r="L23" s="843"/>
      <c r="M23" s="843"/>
    </row>
    <row r="24" spans="1:14" ht="38.25">
      <c r="A24" s="840" t="s">
        <v>1515</v>
      </c>
      <c r="B24" s="841" t="s">
        <v>1741</v>
      </c>
      <c r="C24" s="841" t="s">
        <v>1753</v>
      </c>
      <c r="D24" s="841" t="s">
        <v>1743</v>
      </c>
      <c r="E24" s="841" t="s">
        <v>1754</v>
      </c>
      <c r="F24" s="841" t="s">
        <v>1745</v>
      </c>
      <c r="G24" s="841" t="s">
        <v>1746</v>
      </c>
      <c r="H24" s="841" t="s">
        <v>1747</v>
      </c>
      <c r="I24" s="841" t="s">
        <v>1748</v>
      </c>
      <c r="J24" s="841" t="s">
        <v>1749</v>
      </c>
      <c r="K24" s="841" t="s">
        <v>1755</v>
      </c>
      <c r="L24" s="852" t="s">
        <v>1751</v>
      </c>
      <c r="M24" s="841" t="s">
        <v>1669</v>
      </c>
      <c r="N24" s="841" t="s">
        <v>26</v>
      </c>
    </row>
    <row r="25" spans="1:14">
      <c r="A25" s="833" t="s">
        <v>474</v>
      </c>
      <c r="B25" s="834">
        <v>216142</v>
      </c>
      <c r="C25" s="834">
        <v>364863</v>
      </c>
      <c r="D25" s="834">
        <v>160268</v>
      </c>
      <c r="E25" s="834">
        <v>171833</v>
      </c>
      <c r="F25" s="834">
        <v>87218</v>
      </c>
      <c r="G25" s="834">
        <v>76636</v>
      </c>
      <c r="H25" s="834">
        <v>0</v>
      </c>
      <c r="I25" s="834">
        <v>38235</v>
      </c>
      <c r="J25" s="834">
        <v>45650</v>
      </c>
      <c r="K25" s="834">
        <v>65445</v>
      </c>
      <c r="L25" s="853">
        <v>171729</v>
      </c>
      <c r="M25" s="834">
        <v>20</v>
      </c>
      <c r="N25" s="834">
        <v>1398039</v>
      </c>
    </row>
    <row r="26" spans="1:14">
      <c r="A26" s="833" t="s">
        <v>1449</v>
      </c>
      <c r="B26" s="834">
        <v>679406</v>
      </c>
      <c r="C26" s="834">
        <v>546046</v>
      </c>
      <c r="D26" s="834">
        <v>372016</v>
      </c>
      <c r="E26" s="834">
        <v>127796</v>
      </c>
      <c r="F26" s="834">
        <v>167081</v>
      </c>
      <c r="G26" s="834">
        <v>115122</v>
      </c>
      <c r="H26" s="834">
        <v>122500</v>
      </c>
      <c r="I26" s="834">
        <v>91093</v>
      </c>
      <c r="J26" s="834">
        <v>52551</v>
      </c>
      <c r="K26" s="834">
        <v>38829</v>
      </c>
      <c r="L26" s="853">
        <v>295100</v>
      </c>
      <c r="M26" s="834">
        <v>16</v>
      </c>
      <c r="N26" s="834">
        <v>2607556</v>
      </c>
    </row>
    <row r="27" spans="1:14">
      <c r="A27" s="833" t="s">
        <v>1701</v>
      </c>
      <c r="B27" s="834">
        <v>0</v>
      </c>
      <c r="C27" s="834">
        <v>2</v>
      </c>
      <c r="D27" s="834">
        <v>0</v>
      </c>
      <c r="E27" s="834">
        <v>0</v>
      </c>
      <c r="F27" s="834">
        <v>1</v>
      </c>
      <c r="G27" s="834">
        <v>0</v>
      </c>
      <c r="H27" s="834">
        <v>0</v>
      </c>
      <c r="I27" s="834">
        <v>0</v>
      </c>
      <c r="J27" s="834">
        <v>1</v>
      </c>
      <c r="K27" s="834">
        <v>0</v>
      </c>
      <c r="L27" s="834">
        <v>1</v>
      </c>
      <c r="M27" s="834">
        <v>0</v>
      </c>
      <c r="N27" s="834">
        <v>5</v>
      </c>
    </row>
    <row r="28" spans="1:14">
      <c r="A28" s="833" t="s">
        <v>1669</v>
      </c>
      <c r="B28" s="834">
        <v>0</v>
      </c>
      <c r="C28" s="834">
        <v>1</v>
      </c>
      <c r="D28" s="834">
        <v>2</v>
      </c>
      <c r="E28" s="834">
        <v>0</v>
      </c>
      <c r="F28" s="834">
        <v>0</v>
      </c>
      <c r="G28" s="834">
        <v>0</v>
      </c>
      <c r="H28" s="834">
        <v>0</v>
      </c>
      <c r="I28" s="834">
        <v>1</v>
      </c>
      <c r="J28" s="834">
        <v>0</v>
      </c>
      <c r="K28" s="834">
        <v>0</v>
      </c>
      <c r="L28" s="834">
        <v>0</v>
      </c>
      <c r="M28" s="834">
        <v>0</v>
      </c>
      <c r="N28" s="834">
        <v>4</v>
      </c>
    </row>
    <row r="29" spans="1:14" ht="15.75" thickBot="1">
      <c r="A29" s="838" t="s">
        <v>108</v>
      </c>
      <c r="B29" s="839">
        <f>SUM(B25:B28)</f>
        <v>895548</v>
      </c>
      <c r="C29" s="839">
        <f t="shared" ref="C29:N29" si="0">SUM(C25:C28)</f>
        <v>910912</v>
      </c>
      <c r="D29" s="839">
        <f t="shared" si="0"/>
        <v>532286</v>
      </c>
      <c r="E29" s="839">
        <f t="shared" si="0"/>
        <v>299629</v>
      </c>
      <c r="F29" s="839">
        <f t="shared" si="0"/>
        <v>254300</v>
      </c>
      <c r="G29" s="839">
        <f t="shared" si="0"/>
        <v>191758</v>
      </c>
      <c r="H29" s="839">
        <f t="shared" si="0"/>
        <v>122500</v>
      </c>
      <c r="I29" s="839">
        <f t="shared" si="0"/>
        <v>129329</v>
      </c>
      <c r="J29" s="839">
        <f t="shared" si="0"/>
        <v>98202</v>
      </c>
      <c r="K29" s="839">
        <f t="shared" si="0"/>
        <v>104274</v>
      </c>
      <c r="L29" s="839">
        <f t="shared" si="0"/>
        <v>466830</v>
      </c>
      <c r="M29" s="839">
        <f t="shared" si="0"/>
        <v>36</v>
      </c>
      <c r="N29" s="839">
        <f t="shared" si="0"/>
        <v>4005604</v>
      </c>
    </row>
    <row r="30" spans="1:14">
      <c r="A30" s="844" t="s">
        <v>1702</v>
      </c>
      <c r="B30" s="830"/>
      <c r="C30" s="830"/>
      <c r="D30" s="830"/>
      <c r="E30" s="830"/>
      <c r="F30" s="845"/>
      <c r="G30" s="845"/>
      <c r="H30" s="845"/>
      <c r="I30" s="845"/>
      <c r="J30" s="845"/>
      <c r="K30" s="845"/>
      <c r="L30" s="845"/>
      <c r="M30" s="845"/>
      <c r="N30" s="845"/>
    </row>
    <row r="31" spans="1:14">
      <c r="A31" s="845"/>
      <c r="B31" s="830"/>
      <c r="C31" s="830"/>
      <c r="D31" s="830"/>
      <c r="E31" s="830"/>
      <c r="F31" s="845"/>
      <c r="G31" s="845"/>
      <c r="H31" s="845"/>
      <c r="I31" s="845"/>
      <c r="J31" s="845"/>
      <c r="K31" s="845"/>
      <c r="L31" s="845"/>
      <c r="M31" s="845"/>
      <c r="N31" s="845"/>
    </row>
    <row r="32" spans="1:14" ht="15" customHeight="1" thickBot="1">
      <c r="A32" s="843" t="s">
        <v>1764</v>
      </c>
      <c r="B32" s="843"/>
      <c r="C32" s="843"/>
      <c r="D32" s="843"/>
      <c r="E32" s="843"/>
      <c r="F32" s="843"/>
      <c r="G32" s="843"/>
      <c r="H32" s="843"/>
      <c r="I32" s="843"/>
      <c r="J32" s="843"/>
      <c r="K32" s="843"/>
      <c r="L32" s="843"/>
      <c r="M32" s="843"/>
      <c r="N32" s="843"/>
    </row>
    <row r="33" spans="1:14" ht="38.25">
      <c r="A33" s="832" t="s">
        <v>1670</v>
      </c>
      <c r="B33" s="841" t="s">
        <v>1741</v>
      </c>
      <c r="C33" s="841" t="s">
        <v>1753</v>
      </c>
      <c r="D33" s="841" t="s">
        <v>1743</v>
      </c>
      <c r="E33" s="841" t="s">
        <v>1754</v>
      </c>
      <c r="F33" s="841" t="s">
        <v>1745</v>
      </c>
      <c r="G33" s="841" t="s">
        <v>1746</v>
      </c>
      <c r="H33" s="841" t="s">
        <v>1747</v>
      </c>
      <c r="I33" s="841" t="s">
        <v>1748</v>
      </c>
      <c r="J33" s="841" t="s">
        <v>1749</v>
      </c>
      <c r="K33" s="841" t="s">
        <v>1755</v>
      </c>
      <c r="L33" s="841" t="s">
        <v>1751</v>
      </c>
      <c r="M33" s="841" t="s">
        <v>1669</v>
      </c>
      <c r="N33" s="841" t="s">
        <v>26</v>
      </c>
    </row>
    <row r="34" spans="1:14">
      <c r="A34" s="833" t="s">
        <v>1671</v>
      </c>
      <c r="B34" s="834">
        <v>3510</v>
      </c>
      <c r="C34" s="834">
        <v>5000</v>
      </c>
      <c r="D34" s="834">
        <v>4397</v>
      </c>
      <c r="E34" s="834">
        <v>3918</v>
      </c>
      <c r="F34" s="834">
        <v>3024</v>
      </c>
      <c r="G34" s="834">
        <v>1648</v>
      </c>
      <c r="H34" s="834">
        <v>1370</v>
      </c>
      <c r="I34" s="834">
        <v>880</v>
      </c>
      <c r="J34" s="834">
        <v>127</v>
      </c>
      <c r="K34" s="834">
        <v>154</v>
      </c>
      <c r="L34" s="853">
        <v>3143</v>
      </c>
      <c r="M34" s="834">
        <v>0</v>
      </c>
      <c r="N34" s="834">
        <v>27171</v>
      </c>
    </row>
    <row r="35" spans="1:14">
      <c r="A35" s="833" t="s">
        <v>13</v>
      </c>
      <c r="B35" s="834">
        <v>68129</v>
      </c>
      <c r="C35" s="834">
        <v>54431</v>
      </c>
      <c r="D35" s="834">
        <v>43895</v>
      </c>
      <c r="E35" s="834">
        <v>29912</v>
      </c>
      <c r="F35" s="834">
        <v>30194</v>
      </c>
      <c r="G35" s="834">
        <v>15916</v>
      </c>
      <c r="H35" s="834">
        <v>18848</v>
      </c>
      <c r="I35" s="834">
        <v>9385</v>
      </c>
      <c r="J35" s="834">
        <v>1329</v>
      </c>
      <c r="K35" s="834">
        <v>1650</v>
      </c>
      <c r="L35" s="853">
        <v>32406</v>
      </c>
      <c r="M35" s="834">
        <v>2</v>
      </c>
      <c r="N35" s="834">
        <v>306097</v>
      </c>
    </row>
    <row r="36" spans="1:14">
      <c r="A36" s="833" t="s">
        <v>1672</v>
      </c>
      <c r="B36" s="834">
        <v>318636</v>
      </c>
      <c r="C36" s="834">
        <v>208283</v>
      </c>
      <c r="D36" s="834">
        <v>166628</v>
      </c>
      <c r="E36" s="834">
        <v>78933</v>
      </c>
      <c r="F36" s="834">
        <v>101888</v>
      </c>
      <c r="G36" s="834">
        <v>55502</v>
      </c>
      <c r="H36" s="834">
        <v>73535</v>
      </c>
      <c r="I36" s="834">
        <v>35260</v>
      </c>
      <c r="J36" s="834">
        <v>9118</v>
      </c>
      <c r="K36" s="834">
        <v>8921</v>
      </c>
      <c r="L36" s="853">
        <v>118244</v>
      </c>
      <c r="M36" s="834">
        <v>14</v>
      </c>
      <c r="N36" s="834">
        <v>1174962</v>
      </c>
    </row>
    <row r="37" spans="1:14">
      <c r="A37" s="833" t="s">
        <v>1673</v>
      </c>
      <c r="B37" s="834">
        <v>242676</v>
      </c>
      <c r="C37" s="834">
        <v>205841</v>
      </c>
      <c r="D37" s="834">
        <v>125454</v>
      </c>
      <c r="E37" s="834">
        <v>63005</v>
      </c>
      <c r="F37" s="834">
        <v>58159</v>
      </c>
      <c r="G37" s="834">
        <v>44224</v>
      </c>
      <c r="H37" s="834">
        <v>27993</v>
      </c>
      <c r="I37" s="834">
        <v>31487</v>
      </c>
      <c r="J37" s="834">
        <v>16951</v>
      </c>
      <c r="K37" s="834">
        <v>15039</v>
      </c>
      <c r="L37" s="853">
        <v>104541</v>
      </c>
      <c r="M37" s="834">
        <v>3</v>
      </c>
      <c r="N37" s="834">
        <v>935373</v>
      </c>
    </row>
    <row r="38" spans="1:14" ht="15" customHeight="1">
      <c r="A38" s="833" t="s">
        <v>1674</v>
      </c>
      <c r="B38" s="834">
        <v>153086</v>
      </c>
      <c r="C38" s="834">
        <v>225050</v>
      </c>
      <c r="D38" s="834">
        <v>99426</v>
      </c>
      <c r="E38" s="834">
        <v>63082</v>
      </c>
      <c r="F38" s="834">
        <v>35911</v>
      </c>
      <c r="G38" s="834">
        <v>37783</v>
      </c>
      <c r="H38" s="834">
        <v>612</v>
      </c>
      <c r="I38" s="834">
        <v>26876</v>
      </c>
      <c r="J38" s="834">
        <v>27235</v>
      </c>
      <c r="K38" s="834">
        <v>26293</v>
      </c>
      <c r="L38" s="853">
        <v>101658</v>
      </c>
      <c r="M38" s="834">
        <v>8</v>
      </c>
      <c r="N38" s="834">
        <v>797020</v>
      </c>
    </row>
    <row r="39" spans="1:14">
      <c r="A39" s="833" t="s">
        <v>1675</v>
      </c>
      <c r="B39" s="834">
        <v>91549</v>
      </c>
      <c r="C39" s="834">
        <v>170356</v>
      </c>
      <c r="D39" s="834">
        <v>72598</v>
      </c>
      <c r="E39" s="834">
        <v>48103</v>
      </c>
      <c r="F39" s="834">
        <v>20905</v>
      </c>
      <c r="G39" s="834">
        <v>28644</v>
      </c>
      <c r="H39" s="834">
        <v>106</v>
      </c>
      <c r="I39" s="834">
        <v>18705</v>
      </c>
      <c r="J39" s="834">
        <v>29192</v>
      </c>
      <c r="K39" s="834">
        <v>34783</v>
      </c>
      <c r="L39" s="853">
        <v>80408</v>
      </c>
      <c r="M39" s="834">
        <v>7</v>
      </c>
      <c r="N39" s="834">
        <v>595356</v>
      </c>
    </row>
    <row r="40" spans="1:14">
      <c r="A40" s="833" t="s">
        <v>1676</v>
      </c>
      <c r="B40" s="834">
        <v>17962</v>
      </c>
      <c r="C40" s="834">
        <v>41951</v>
      </c>
      <c r="D40" s="834">
        <v>19888</v>
      </c>
      <c r="E40" s="834">
        <v>12676</v>
      </c>
      <c r="F40" s="834">
        <v>4219</v>
      </c>
      <c r="G40" s="834">
        <v>8041</v>
      </c>
      <c r="H40" s="834">
        <v>36</v>
      </c>
      <c r="I40" s="834">
        <v>6736</v>
      </c>
      <c r="J40" s="834">
        <v>14250</v>
      </c>
      <c r="K40" s="834">
        <v>17434</v>
      </c>
      <c r="L40" s="853">
        <v>26430</v>
      </c>
      <c r="M40" s="834">
        <v>2</v>
      </c>
      <c r="N40" s="834">
        <v>169625</v>
      </c>
    </row>
    <row r="41" spans="1:14" ht="15.75" thickBot="1">
      <c r="A41" s="838" t="s">
        <v>108</v>
      </c>
      <c r="B41" s="839">
        <f>SUM(B34:B40)</f>
        <v>895548</v>
      </c>
      <c r="C41" s="839">
        <f t="shared" ref="C41:N41" si="1">SUM(C34:C40)</f>
        <v>910912</v>
      </c>
      <c r="D41" s="839">
        <f t="shared" si="1"/>
        <v>532286</v>
      </c>
      <c r="E41" s="839">
        <f t="shared" si="1"/>
        <v>299629</v>
      </c>
      <c r="F41" s="839">
        <f t="shared" si="1"/>
        <v>254300</v>
      </c>
      <c r="G41" s="839">
        <f t="shared" si="1"/>
        <v>191758</v>
      </c>
      <c r="H41" s="839">
        <f t="shared" si="1"/>
        <v>122500</v>
      </c>
      <c r="I41" s="839">
        <f t="shared" si="1"/>
        <v>129329</v>
      </c>
      <c r="J41" s="839">
        <f t="shared" si="1"/>
        <v>98202</v>
      </c>
      <c r="K41" s="839">
        <f t="shared" si="1"/>
        <v>104274</v>
      </c>
      <c r="L41" s="839">
        <f t="shared" si="1"/>
        <v>466830</v>
      </c>
      <c r="M41" s="839">
        <f t="shared" si="1"/>
        <v>36</v>
      </c>
      <c r="N41" s="839">
        <f t="shared" si="1"/>
        <v>4005604</v>
      </c>
    </row>
    <row r="42" spans="1:14">
      <c r="A42" s="845"/>
      <c r="B42" s="830"/>
      <c r="C42" s="830"/>
      <c r="D42" s="830"/>
      <c r="E42" s="830"/>
      <c r="F42" s="845"/>
      <c r="G42" s="845"/>
      <c r="H42" s="845"/>
      <c r="I42" s="845"/>
      <c r="J42" s="845"/>
      <c r="K42" s="845"/>
      <c r="L42" s="845"/>
      <c r="M42" s="845"/>
      <c r="N42" s="845"/>
    </row>
    <row r="43" spans="1:14">
      <c r="A43" s="845"/>
      <c r="B43" s="830"/>
      <c r="C43" s="830"/>
      <c r="D43" s="830"/>
      <c r="E43" s="830"/>
      <c r="F43" s="845"/>
      <c r="G43" s="845"/>
      <c r="H43" s="845"/>
      <c r="I43" s="845"/>
      <c r="J43" s="845"/>
      <c r="K43" s="845"/>
      <c r="L43" s="845"/>
      <c r="M43" s="845"/>
      <c r="N43" s="845"/>
    </row>
    <row r="44" spans="1:14" ht="15" customHeight="1" thickBot="1">
      <c r="A44" s="843" t="s">
        <v>1765</v>
      </c>
      <c r="B44" s="843"/>
      <c r="C44" s="843"/>
      <c r="D44" s="843"/>
      <c r="E44" s="843"/>
      <c r="F44" s="843"/>
      <c r="G44" s="843"/>
      <c r="H44" s="843"/>
      <c r="I44" s="843"/>
      <c r="J44" s="843"/>
      <c r="K44" s="843"/>
      <c r="L44" s="843"/>
      <c r="M44" s="843"/>
      <c r="N44" s="843"/>
    </row>
    <row r="45" spans="1:14" ht="38.25">
      <c r="A45" s="832" t="s">
        <v>1679</v>
      </c>
      <c r="B45" s="841" t="s">
        <v>1741</v>
      </c>
      <c r="C45" s="841" t="s">
        <v>1753</v>
      </c>
      <c r="D45" s="841" t="s">
        <v>1743</v>
      </c>
      <c r="E45" s="841" t="s">
        <v>1754</v>
      </c>
      <c r="F45" s="841" t="s">
        <v>1745</v>
      </c>
      <c r="G45" s="841" t="s">
        <v>1746</v>
      </c>
      <c r="H45" s="841" t="s">
        <v>1747</v>
      </c>
      <c r="I45" s="841" t="s">
        <v>1748</v>
      </c>
      <c r="J45" s="841" t="s">
        <v>1749</v>
      </c>
      <c r="K45" s="841" t="s">
        <v>1755</v>
      </c>
      <c r="L45" s="841" t="s">
        <v>1751</v>
      </c>
      <c r="M45" s="841" t="s">
        <v>1669</v>
      </c>
      <c r="N45" s="841" t="s">
        <v>26</v>
      </c>
    </row>
    <row r="46" spans="1:14">
      <c r="A46" s="833" t="s">
        <v>1680</v>
      </c>
      <c r="B46" s="834">
        <v>2814</v>
      </c>
      <c r="C46" s="834">
        <v>5415</v>
      </c>
      <c r="D46" s="834">
        <v>5848</v>
      </c>
      <c r="E46" s="834">
        <v>2500</v>
      </c>
      <c r="F46" s="834">
        <v>2127</v>
      </c>
      <c r="G46" s="834">
        <v>3403</v>
      </c>
      <c r="H46" s="834">
        <v>1766</v>
      </c>
      <c r="I46" s="834">
        <v>1641</v>
      </c>
      <c r="J46" s="834">
        <v>988</v>
      </c>
      <c r="K46" s="834">
        <v>1076</v>
      </c>
      <c r="L46" s="853">
        <v>3656</v>
      </c>
      <c r="M46" s="834">
        <v>0</v>
      </c>
      <c r="N46" s="834">
        <v>31234</v>
      </c>
    </row>
    <row r="47" spans="1:14">
      <c r="A47" s="833" t="s">
        <v>1681</v>
      </c>
      <c r="B47" s="834">
        <v>14669</v>
      </c>
      <c r="C47" s="834">
        <v>14876</v>
      </c>
      <c r="D47" s="834">
        <v>7898</v>
      </c>
      <c r="E47" s="834">
        <v>4576</v>
      </c>
      <c r="F47" s="834">
        <v>4600</v>
      </c>
      <c r="G47" s="834">
        <v>3154</v>
      </c>
      <c r="H47" s="834">
        <v>1806</v>
      </c>
      <c r="I47" s="834">
        <v>2653</v>
      </c>
      <c r="J47" s="834">
        <v>1914</v>
      </c>
      <c r="K47" s="834">
        <v>1672</v>
      </c>
      <c r="L47" s="853">
        <v>6768</v>
      </c>
      <c r="M47" s="834">
        <v>0</v>
      </c>
      <c r="N47" s="834">
        <v>64586</v>
      </c>
    </row>
    <row r="48" spans="1:14">
      <c r="A48" s="833" t="s">
        <v>1682</v>
      </c>
      <c r="B48" s="834">
        <v>18437</v>
      </c>
      <c r="C48" s="834">
        <v>23905</v>
      </c>
      <c r="D48" s="834">
        <v>11847</v>
      </c>
      <c r="E48" s="834">
        <v>8535</v>
      </c>
      <c r="F48" s="834">
        <v>4885</v>
      </c>
      <c r="G48" s="834">
        <v>4396</v>
      </c>
      <c r="H48" s="834">
        <v>4303</v>
      </c>
      <c r="I48" s="834">
        <v>3787</v>
      </c>
      <c r="J48" s="834">
        <v>2911</v>
      </c>
      <c r="K48" s="834">
        <v>2703</v>
      </c>
      <c r="L48" s="853">
        <v>13100</v>
      </c>
      <c r="M48" s="834">
        <v>5</v>
      </c>
      <c r="N48" s="834">
        <v>98814</v>
      </c>
    </row>
    <row r="49" spans="1:14">
      <c r="A49" s="833" t="s">
        <v>1683</v>
      </c>
      <c r="B49" s="834">
        <v>9892</v>
      </c>
      <c r="C49" s="834">
        <v>11986</v>
      </c>
      <c r="D49" s="834">
        <v>6865</v>
      </c>
      <c r="E49" s="834">
        <v>4441</v>
      </c>
      <c r="F49" s="834">
        <v>2810</v>
      </c>
      <c r="G49" s="834">
        <v>3030</v>
      </c>
      <c r="H49" s="834">
        <v>1595</v>
      </c>
      <c r="I49" s="834">
        <v>2222</v>
      </c>
      <c r="J49" s="834">
        <v>1544</v>
      </c>
      <c r="K49" s="834">
        <v>1900</v>
      </c>
      <c r="L49" s="853">
        <v>6526</v>
      </c>
      <c r="M49" s="834">
        <v>1</v>
      </c>
      <c r="N49" s="834">
        <v>52812</v>
      </c>
    </row>
    <row r="50" spans="1:14">
      <c r="A50" s="833" t="s">
        <v>1684</v>
      </c>
      <c r="B50" s="834">
        <v>24882</v>
      </c>
      <c r="C50" s="834">
        <v>21870</v>
      </c>
      <c r="D50" s="834">
        <v>14630</v>
      </c>
      <c r="E50" s="834">
        <v>7621</v>
      </c>
      <c r="F50" s="834">
        <v>5116</v>
      </c>
      <c r="G50" s="834">
        <v>6181</v>
      </c>
      <c r="H50" s="834">
        <v>4091</v>
      </c>
      <c r="I50" s="834">
        <v>3729</v>
      </c>
      <c r="J50" s="834">
        <v>3201</v>
      </c>
      <c r="K50" s="834">
        <v>2877</v>
      </c>
      <c r="L50" s="853">
        <v>13639</v>
      </c>
      <c r="M50" s="834">
        <v>1</v>
      </c>
      <c r="N50" s="834">
        <v>107838</v>
      </c>
    </row>
    <row r="51" spans="1:14">
      <c r="A51" s="833" t="s">
        <v>1685</v>
      </c>
      <c r="B51" s="834">
        <v>52661</v>
      </c>
      <c r="C51" s="834">
        <v>54172</v>
      </c>
      <c r="D51" s="834">
        <v>30326</v>
      </c>
      <c r="E51" s="834">
        <v>16336</v>
      </c>
      <c r="F51" s="834">
        <v>14560</v>
      </c>
      <c r="G51" s="834">
        <v>9155</v>
      </c>
      <c r="H51" s="834">
        <v>9151</v>
      </c>
      <c r="I51" s="834">
        <v>8323</v>
      </c>
      <c r="J51" s="834">
        <v>5913</v>
      </c>
      <c r="K51" s="834">
        <v>6885</v>
      </c>
      <c r="L51" s="853">
        <v>28393</v>
      </c>
      <c r="M51" s="834">
        <v>0</v>
      </c>
      <c r="N51" s="834">
        <v>235875</v>
      </c>
    </row>
    <row r="52" spans="1:14">
      <c r="A52" s="833" t="s">
        <v>1686</v>
      </c>
      <c r="B52" s="834">
        <v>532903</v>
      </c>
      <c r="C52" s="834">
        <v>497411</v>
      </c>
      <c r="D52" s="834">
        <v>304522</v>
      </c>
      <c r="E52" s="834">
        <v>163571</v>
      </c>
      <c r="F52" s="834">
        <v>160207</v>
      </c>
      <c r="G52" s="834">
        <v>101040</v>
      </c>
      <c r="H52" s="834">
        <v>54731</v>
      </c>
      <c r="I52" s="834">
        <v>71060</v>
      </c>
      <c r="J52" s="834">
        <v>51074</v>
      </c>
      <c r="K52" s="834">
        <v>55340</v>
      </c>
      <c r="L52" s="853">
        <v>264831</v>
      </c>
      <c r="M52" s="834">
        <v>2</v>
      </c>
      <c r="N52" s="834">
        <v>2256692</v>
      </c>
    </row>
    <row r="53" spans="1:14">
      <c r="A53" s="833" t="s">
        <v>1687</v>
      </c>
      <c r="B53" s="834">
        <v>40778</v>
      </c>
      <c r="C53" s="834">
        <v>44438</v>
      </c>
      <c r="D53" s="834">
        <v>13540</v>
      </c>
      <c r="E53" s="834">
        <v>13884</v>
      </c>
      <c r="F53" s="834">
        <v>6950</v>
      </c>
      <c r="G53" s="834">
        <v>7124</v>
      </c>
      <c r="H53" s="834">
        <v>12153</v>
      </c>
      <c r="I53" s="834">
        <v>6047</v>
      </c>
      <c r="J53" s="834">
        <v>5706</v>
      </c>
      <c r="K53" s="834">
        <v>5614</v>
      </c>
      <c r="L53" s="853">
        <v>18123</v>
      </c>
      <c r="M53" s="834">
        <v>0</v>
      </c>
      <c r="N53" s="834">
        <v>174357</v>
      </c>
    </row>
    <row r="54" spans="1:14">
      <c r="A54" s="833" t="s">
        <v>1688</v>
      </c>
      <c r="B54" s="834">
        <v>41381</v>
      </c>
      <c r="C54" s="834">
        <v>39502</v>
      </c>
      <c r="D54" s="834">
        <v>19533</v>
      </c>
      <c r="E54" s="834">
        <v>12627</v>
      </c>
      <c r="F54" s="834">
        <v>4158</v>
      </c>
      <c r="G54" s="834">
        <v>11661</v>
      </c>
      <c r="H54" s="834">
        <v>7204</v>
      </c>
      <c r="I54" s="834">
        <v>5773</v>
      </c>
      <c r="J54" s="834">
        <v>4772</v>
      </c>
      <c r="K54" s="834">
        <v>4859</v>
      </c>
      <c r="L54" s="853">
        <v>16789</v>
      </c>
      <c r="M54" s="834">
        <v>0</v>
      </c>
      <c r="N54" s="834">
        <v>168259</v>
      </c>
    </row>
    <row r="55" spans="1:14">
      <c r="A55" s="833" t="s">
        <v>1689</v>
      </c>
      <c r="B55" s="834">
        <v>12766</v>
      </c>
      <c r="C55" s="834">
        <v>13977</v>
      </c>
      <c r="D55" s="834">
        <v>10154</v>
      </c>
      <c r="E55" s="834">
        <v>6027</v>
      </c>
      <c r="F55" s="834">
        <v>2153</v>
      </c>
      <c r="G55" s="834">
        <v>5634</v>
      </c>
      <c r="H55" s="834">
        <v>2990</v>
      </c>
      <c r="I55" s="834">
        <v>2140</v>
      </c>
      <c r="J55" s="834">
        <v>1596</v>
      </c>
      <c r="K55" s="834">
        <v>2082</v>
      </c>
      <c r="L55" s="853">
        <v>7657</v>
      </c>
      <c r="M55" s="834">
        <v>2</v>
      </c>
      <c r="N55" s="834">
        <v>67178</v>
      </c>
    </row>
    <row r="56" spans="1:14">
      <c r="A56" s="833" t="s">
        <v>1690</v>
      </c>
      <c r="B56" s="834">
        <v>66057</v>
      </c>
      <c r="C56" s="834">
        <v>90043</v>
      </c>
      <c r="D56" s="834">
        <v>43947</v>
      </c>
      <c r="E56" s="834">
        <v>28361</v>
      </c>
      <c r="F56" s="834">
        <v>19256</v>
      </c>
      <c r="G56" s="834">
        <v>15104</v>
      </c>
      <c r="H56" s="834">
        <v>12673</v>
      </c>
      <c r="I56" s="834">
        <v>10146</v>
      </c>
      <c r="J56" s="834">
        <v>8692</v>
      </c>
      <c r="K56" s="834">
        <v>9245</v>
      </c>
      <c r="L56" s="853">
        <v>38015</v>
      </c>
      <c r="M56" s="834">
        <v>23</v>
      </c>
      <c r="N56" s="834">
        <v>341562</v>
      </c>
    </row>
    <row r="57" spans="1:14">
      <c r="A57" s="833" t="s">
        <v>1691</v>
      </c>
      <c r="B57" s="834">
        <v>33206</v>
      </c>
      <c r="C57" s="834">
        <v>34087</v>
      </c>
      <c r="D57" s="834">
        <v>18985</v>
      </c>
      <c r="E57" s="834">
        <v>10051</v>
      </c>
      <c r="F57" s="834">
        <v>7807</v>
      </c>
      <c r="G57" s="834">
        <v>5695</v>
      </c>
      <c r="H57" s="834">
        <v>4719</v>
      </c>
      <c r="I57" s="834">
        <v>3993</v>
      </c>
      <c r="J57" s="834">
        <v>3300</v>
      </c>
      <c r="K57" s="834">
        <v>3293</v>
      </c>
      <c r="L57" s="853">
        <v>19154</v>
      </c>
      <c r="M57" s="834">
        <v>1</v>
      </c>
      <c r="N57" s="834">
        <v>144291</v>
      </c>
    </row>
    <row r="58" spans="1:14">
      <c r="A58" s="833" t="s">
        <v>1692</v>
      </c>
      <c r="B58" s="834">
        <v>6259</v>
      </c>
      <c r="C58" s="834">
        <v>8730</v>
      </c>
      <c r="D58" s="834">
        <v>8403</v>
      </c>
      <c r="E58" s="834">
        <v>3610</v>
      </c>
      <c r="F58" s="834">
        <v>3386</v>
      </c>
      <c r="G58" s="834">
        <v>3141</v>
      </c>
      <c r="H58" s="834">
        <v>891</v>
      </c>
      <c r="I58" s="834">
        <v>1557</v>
      </c>
      <c r="J58" s="834">
        <v>1437</v>
      </c>
      <c r="K58" s="834">
        <v>1131</v>
      </c>
      <c r="L58" s="853">
        <v>5011</v>
      </c>
      <c r="M58" s="834">
        <v>1</v>
      </c>
      <c r="N58" s="834">
        <v>43557</v>
      </c>
    </row>
    <row r="59" spans="1:14">
      <c r="A59" s="833" t="s">
        <v>1693</v>
      </c>
      <c r="B59" s="834">
        <v>27841</v>
      </c>
      <c r="C59" s="834">
        <v>37434</v>
      </c>
      <c r="D59" s="834">
        <v>27781</v>
      </c>
      <c r="E59" s="834">
        <v>12775</v>
      </c>
      <c r="F59" s="834">
        <v>13326</v>
      </c>
      <c r="G59" s="834">
        <v>8902</v>
      </c>
      <c r="H59" s="834">
        <v>3197</v>
      </c>
      <c r="I59" s="834">
        <v>4334</v>
      </c>
      <c r="J59" s="834">
        <v>3352</v>
      </c>
      <c r="K59" s="834">
        <v>4169</v>
      </c>
      <c r="L59" s="853">
        <v>18216</v>
      </c>
      <c r="M59" s="834">
        <v>0</v>
      </c>
      <c r="N59" s="834">
        <v>161327</v>
      </c>
    </row>
    <row r="60" spans="1:14">
      <c r="A60" s="833" t="s">
        <v>1694</v>
      </c>
      <c r="B60" s="834">
        <v>4724</v>
      </c>
      <c r="C60" s="834">
        <v>4041</v>
      </c>
      <c r="D60" s="834">
        <v>3324</v>
      </c>
      <c r="E60" s="834">
        <v>1933</v>
      </c>
      <c r="F60" s="834">
        <v>1422</v>
      </c>
      <c r="G60" s="834">
        <v>1101</v>
      </c>
      <c r="H60" s="834">
        <v>446</v>
      </c>
      <c r="I60" s="834">
        <v>779</v>
      </c>
      <c r="J60" s="834">
        <v>636</v>
      </c>
      <c r="K60" s="834">
        <v>533</v>
      </c>
      <c r="L60" s="853">
        <v>2475</v>
      </c>
      <c r="M60" s="834">
        <v>0</v>
      </c>
      <c r="N60" s="834">
        <v>21414</v>
      </c>
    </row>
    <row r="61" spans="1:14" ht="15.75" thickBot="1">
      <c r="A61" s="838" t="s">
        <v>108</v>
      </c>
      <c r="B61" s="839">
        <v>6278</v>
      </c>
      <c r="C61" s="839">
        <v>9025</v>
      </c>
      <c r="D61" s="839">
        <v>4683</v>
      </c>
      <c r="E61" s="839">
        <v>2781</v>
      </c>
      <c r="F61" s="839">
        <v>1537</v>
      </c>
      <c r="G61" s="839">
        <v>3037</v>
      </c>
      <c r="H61" s="839">
        <v>784</v>
      </c>
      <c r="I61" s="839">
        <v>1145</v>
      </c>
      <c r="J61" s="839">
        <v>1166</v>
      </c>
      <c r="K61" s="839">
        <v>895</v>
      </c>
      <c r="L61" s="839">
        <v>4477</v>
      </c>
      <c r="M61" s="839">
        <v>0</v>
      </c>
      <c r="N61" s="839">
        <v>35808</v>
      </c>
    </row>
    <row r="62" spans="1:14">
      <c r="A62" s="845"/>
      <c r="B62" s="830"/>
      <c r="C62" s="830"/>
      <c r="D62" s="830"/>
      <c r="E62" s="830"/>
      <c r="F62" s="845"/>
      <c r="G62" s="845"/>
      <c r="H62" s="845"/>
      <c r="I62" s="845"/>
      <c r="J62" s="845"/>
      <c r="K62" s="845"/>
      <c r="L62" s="845"/>
      <c r="M62" s="845"/>
      <c r="N62" s="845"/>
    </row>
    <row r="63" spans="1:14">
      <c r="A63" s="845"/>
      <c r="B63" s="830"/>
      <c r="C63" s="830"/>
      <c r="D63" s="830"/>
      <c r="E63" s="830"/>
      <c r="F63" s="845"/>
      <c r="G63" s="845"/>
      <c r="H63" s="845"/>
      <c r="I63" s="845"/>
      <c r="J63" s="845"/>
      <c r="K63" s="845"/>
      <c r="L63" s="845"/>
      <c r="M63" s="845"/>
      <c r="N63" s="845"/>
    </row>
    <row r="64" spans="1:14" ht="15" customHeight="1" thickBot="1">
      <c r="A64" s="843" t="s">
        <v>1840</v>
      </c>
      <c r="B64" s="843"/>
      <c r="C64" s="846"/>
      <c r="D64" s="846"/>
      <c r="E64" s="830"/>
      <c r="F64" s="845"/>
      <c r="G64" s="845"/>
      <c r="H64" s="845"/>
      <c r="I64" s="845"/>
      <c r="J64" s="845"/>
      <c r="K64" s="845"/>
      <c r="L64" s="845"/>
      <c r="M64" s="845"/>
      <c r="N64" s="845"/>
    </row>
    <row r="65" spans="1:14" ht="25.5">
      <c r="A65" s="832" t="s">
        <v>1740</v>
      </c>
      <c r="B65" s="841" t="s">
        <v>1721</v>
      </c>
      <c r="C65" s="854"/>
      <c r="D65" s="855"/>
      <c r="E65" s="845"/>
      <c r="F65" s="845"/>
      <c r="G65" s="845"/>
      <c r="H65" s="845"/>
      <c r="I65" s="845"/>
      <c r="J65" s="845"/>
      <c r="K65" s="845"/>
    </row>
    <row r="66" spans="1:14">
      <c r="A66" s="833" t="s">
        <v>1741</v>
      </c>
      <c r="B66" s="834">
        <v>14815256</v>
      </c>
      <c r="C66" s="837"/>
      <c r="D66" s="845"/>
      <c r="E66" s="845"/>
      <c r="F66" s="845"/>
      <c r="G66" s="845"/>
      <c r="H66" s="845"/>
      <c r="I66" s="845"/>
      <c r="J66" s="845"/>
      <c r="K66" s="845"/>
    </row>
    <row r="67" spans="1:14">
      <c r="A67" s="833" t="s">
        <v>1742</v>
      </c>
      <c r="B67" s="834">
        <v>10797245</v>
      </c>
      <c r="C67" s="837"/>
      <c r="D67" s="845"/>
      <c r="E67" s="845"/>
      <c r="F67" s="845"/>
      <c r="G67" s="845"/>
      <c r="H67" s="845"/>
      <c r="I67" s="845"/>
      <c r="J67" s="845"/>
      <c r="K67" s="845"/>
    </row>
    <row r="68" spans="1:14">
      <c r="A68" s="833" t="s">
        <v>1743</v>
      </c>
      <c r="B68" s="834">
        <v>1401353</v>
      </c>
      <c r="C68" s="837"/>
      <c r="D68" s="845"/>
      <c r="E68" s="845"/>
      <c r="F68" s="845"/>
      <c r="G68" s="845"/>
      <c r="H68" s="845"/>
      <c r="I68" s="845"/>
      <c r="J68" s="845"/>
      <c r="K68" s="845"/>
    </row>
    <row r="69" spans="1:14">
      <c r="A69" s="833" t="s">
        <v>1744</v>
      </c>
      <c r="B69" s="834">
        <v>4622810</v>
      </c>
      <c r="C69" s="837"/>
      <c r="D69" s="845"/>
      <c r="E69" s="845"/>
      <c r="F69" s="845"/>
      <c r="G69" s="845"/>
      <c r="H69" s="845"/>
      <c r="I69" s="845"/>
      <c r="J69" s="845"/>
      <c r="K69" s="845"/>
    </row>
    <row r="70" spans="1:14">
      <c r="A70" s="833" t="s">
        <v>1745</v>
      </c>
      <c r="B70" s="834">
        <v>461767</v>
      </c>
      <c r="C70" s="837"/>
      <c r="D70" s="845"/>
      <c r="E70" s="845"/>
      <c r="F70" s="845"/>
      <c r="G70" s="845"/>
      <c r="H70" s="845"/>
      <c r="I70" s="845"/>
      <c r="J70" s="845"/>
      <c r="K70" s="845"/>
    </row>
    <row r="71" spans="1:14">
      <c r="A71" s="833" t="s">
        <v>1746</v>
      </c>
      <c r="B71" s="834">
        <v>1530221</v>
      </c>
      <c r="C71" s="837"/>
      <c r="D71" s="845"/>
      <c r="E71" s="845"/>
      <c r="F71" s="845"/>
      <c r="G71" s="845"/>
      <c r="H71" s="845"/>
      <c r="I71" s="845"/>
      <c r="J71" s="845"/>
      <c r="K71" s="845"/>
    </row>
    <row r="72" spans="1:14">
      <c r="A72" s="833" t="s">
        <v>1747</v>
      </c>
      <c r="B72" s="834">
        <v>1824862</v>
      </c>
      <c r="C72" s="837"/>
      <c r="D72" s="845"/>
      <c r="E72" s="845"/>
      <c r="F72" s="845"/>
      <c r="G72" s="845"/>
      <c r="H72" s="845"/>
      <c r="I72" s="845"/>
      <c r="J72" s="845"/>
      <c r="K72" s="845"/>
    </row>
    <row r="73" spans="1:14">
      <c r="A73" s="833" t="s">
        <v>1748</v>
      </c>
      <c r="B73" s="834">
        <v>1241668</v>
      </c>
      <c r="C73" s="837"/>
      <c r="D73" s="845"/>
      <c r="E73" s="845"/>
      <c r="F73" s="845"/>
      <c r="G73" s="845"/>
      <c r="H73" s="845"/>
      <c r="I73" s="845"/>
      <c r="J73" s="845"/>
      <c r="K73" s="845"/>
    </row>
    <row r="74" spans="1:14">
      <c r="A74" s="833" t="s">
        <v>1749</v>
      </c>
      <c r="B74" s="834">
        <v>2719422</v>
      </c>
      <c r="C74" s="837"/>
      <c r="D74" s="845"/>
      <c r="E74" s="845"/>
      <c r="F74" s="845"/>
      <c r="G74" s="845"/>
      <c r="H74" s="845"/>
      <c r="I74" s="845"/>
      <c r="J74" s="845"/>
      <c r="K74" s="845"/>
    </row>
    <row r="75" spans="1:14">
      <c r="A75" s="833" t="s">
        <v>1750</v>
      </c>
      <c r="B75" s="834">
        <v>2059756</v>
      </c>
      <c r="C75" s="837"/>
      <c r="D75" s="845"/>
      <c r="E75" s="845"/>
      <c r="F75" s="845"/>
      <c r="G75" s="845"/>
      <c r="H75" s="845"/>
      <c r="I75" s="845"/>
      <c r="J75" s="845"/>
      <c r="K75" s="845"/>
    </row>
    <row r="76" spans="1:14">
      <c r="A76" s="833" t="s">
        <v>1751</v>
      </c>
      <c r="B76" s="834">
        <v>4981887</v>
      </c>
      <c r="C76" s="837"/>
      <c r="D76" s="845"/>
      <c r="E76" s="845"/>
      <c r="F76" s="845"/>
      <c r="G76" s="845"/>
      <c r="H76" s="845"/>
      <c r="I76" s="845"/>
      <c r="J76" s="845"/>
      <c r="K76" s="845"/>
    </row>
    <row r="77" spans="1:14">
      <c r="A77" s="833" t="s">
        <v>1669</v>
      </c>
      <c r="B77" s="834">
        <v>72</v>
      </c>
      <c r="C77" s="837"/>
      <c r="D77" s="845"/>
      <c r="E77" s="845"/>
      <c r="F77" s="845"/>
      <c r="G77" s="845"/>
      <c r="H77" s="845"/>
      <c r="I77" s="845"/>
      <c r="J77" s="845"/>
      <c r="K77" s="845"/>
    </row>
    <row r="78" spans="1:14" ht="15.75" thickBot="1">
      <c r="A78" s="838" t="s">
        <v>108</v>
      </c>
      <c r="B78" s="839">
        <v>46456319</v>
      </c>
      <c r="C78" s="837"/>
      <c r="D78" s="845"/>
      <c r="E78" s="845"/>
      <c r="F78" s="845"/>
      <c r="G78" s="845"/>
      <c r="H78" s="845"/>
      <c r="I78" s="845"/>
      <c r="J78" s="845"/>
      <c r="K78" s="845"/>
    </row>
    <row r="79" spans="1:14">
      <c r="A79" s="845"/>
      <c r="B79" s="830"/>
      <c r="C79" s="830"/>
      <c r="D79" s="830"/>
      <c r="E79" s="830"/>
      <c r="F79" s="845"/>
      <c r="G79" s="845"/>
      <c r="H79" s="845"/>
      <c r="I79" s="845"/>
      <c r="J79" s="845"/>
      <c r="K79" s="845"/>
      <c r="L79" s="845"/>
      <c r="M79" s="845"/>
      <c r="N79" s="845"/>
    </row>
    <row r="80" spans="1:14">
      <c r="A80" s="845"/>
      <c r="B80" s="830"/>
      <c r="C80" s="830"/>
      <c r="D80" s="830"/>
      <c r="E80" s="830"/>
      <c r="F80" s="845"/>
      <c r="G80" s="845"/>
      <c r="H80" s="845"/>
      <c r="I80" s="845"/>
      <c r="J80" s="845"/>
      <c r="K80" s="845"/>
      <c r="L80" s="845"/>
      <c r="M80" s="845"/>
      <c r="N80" s="845"/>
    </row>
    <row r="81" spans="1:14" ht="15" customHeight="1" thickBot="1">
      <c r="A81" s="843" t="s">
        <v>1766</v>
      </c>
      <c r="B81" s="843"/>
      <c r="C81" s="843"/>
      <c r="D81" s="843"/>
      <c r="E81" s="843"/>
      <c r="F81" s="843"/>
      <c r="G81" s="843"/>
      <c r="H81" s="843"/>
      <c r="I81" s="843"/>
      <c r="J81" s="843"/>
      <c r="K81" s="843"/>
      <c r="L81" s="843"/>
      <c r="M81" s="843"/>
      <c r="N81" s="843"/>
    </row>
    <row r="82" spans="1:14" ht="38.25">
      <c r="A82" s="840" t="s">
        <v>1515</v>
      </c>
      <c r="B82" s="841" t="s">
        <v>1741</v>
      </c>
      <c r="C82" s="841" t="s">
        <v>1753</v>
      </c>
      <c r="D82" s="841" t="s">
        <v>1743</v>
      </c>
      <c r="E82" s="841" t="s">
        <v>1754</v>
      </c>
      <c r="F82" s="841" t="s">
        <v>1745</v>
      </c>
      <c r="G82" s="841" t="s">
        <v>1746</v>
      </c>
      <c r="H82" s="841" t="s">
        <v>1747</v>
      </c>
      <c r="I82" s="841" t="s">
        <v>1748</v>
      </c>
      <c r="J82" s="841" t="s">
        <v>1749</v>
      </c>
      <c r="K82" s="841" t="s">
        <v>1755</v>
      </c>
      <c r="L82" s="852" t="s">
        <v>1751</v>
      </c>
      <c r="M82" s="841" t="s">
        <v>1669</v>
      </c>
      <c r="N82" s="841" t="s">
        <v>26</v>
      </c>
    </row>
    <row r="83" spans="1:14">
      <c r="A83" s="833" t="s">
        <v>474</v>
      </c>
      <c r="B83" s="834">
        <v>3621865</v>
      </c>
      <c r="C83" s="834">
        <v>4632173</v>
      </c>
      <c r="D83" s="834">
        <v>524926</v>
      </c>
      <c r="E83" s="834">
        <v>2836698</v>
      </c>
      <c r="F83" s="834">
        <v>226724</v>
      </c>
      <c r="G83" s="834">
        <v>819873</v>
      </c>
      <c r="H83" s="834">
        <v>0</v>
      </c>
      <c r="I83" s="834">
        <v>576557</v>
      </c>
      <c r="J83" s="834">
        <v>1316159</v>
      </c>
      <c r="K83" s="834">
        <v>1433582</v>
      </c>
      <c r="L83" s="853">
        <v>2263004</v>
      </c>
      <c r="M83" s="834">
        <v>41</v>
      </c>
      <c r="N83" s="834">
        <v>18251602</v>
      </c>
    </row>
    <row r="84" spans="1:14">
      <c r="A84" s="833" t="s">
        <v>1449</v>
      </c>
      <c r="B84" s="834">
        <v>11193391</v>
      </c>
      <c r="C84" s="834">
        <v>6165049</v>
      </c>
      <c r="D84" s="834">
        <v>876423</v>
      </c>
      <c r="E84" s="834">
        <v>1786112</v>
      </c>
      <c r="F84" s="834">
        <v>235039</v>
      </c>
      <c r="G84" s="834">
        <v>710348</v>
      </c>
      <c r="H84" s="834">
        <v>1824862</v>
      </c>
      <c r="I84" s="834">
        <v>665107</v>
      </c>
      <c r="J84" s="834">
        <v>1403248</v>
      </c>
      <c r="K84" s="834">
        <v>626174</v>
      </c>
      <c r="L84" s="853">
        <v>2718880</v>
      </c>
      <c r="M84" s="834">
        <v>31</v>
      </c>
      <c r="N84" s="834">
        <v>28204664</v>
      </c>
    </row>
    <row r="85" spans="1:14">
      <c r="A85" s="833" t="s">
        <v>1701</v>
      </c>
      <c r="B85" s="834">
        <v>0</v>
      </c>
      <c r="C85" s="834">
        <v>12</v>
      </c>
      <c r="D85" s="834">
        <v>0</v>
      </c>
      <c r="E85" s="834">
        <v>0</v>
      </c>
      <c r="F85" s="834">
        <v>4</v>
      </c>
      <c r="G85" s="834">
        <v>0</v>
      </c>
      <c r="H85" s="834">
        <v>0</v>
      </c>
      <c r="I85" s="834">
        <v>0</v>
      </c>
      <c r="J85" s="834">
        <v>15</v>
      </c>
      <c r="K85" s="834">
        <v>0</v>
      </c>
      <c r="L85" s="834">
        <v>3</v>
      </c>
      <c r="M85" s="834">
        <v>0</v>
      </c>
      <c r="N85" s="834">
        <v>34</v>
      </c>
    </row>
    <row r="86" spans="1:14">
      <c r="A86" s="833" t="s">
        <v>1669</v>
      </c>
      <c r="B86" s="834">
        <v>0</v>
      </c>
      <c r="C86" s="834">
        <v>11</v>
      </c>
      <c r="D86" s="834">
        <v>4</v>
      </c>
      <c r="E86" s="834">
        <v>0</v>
      </c>
      <c r="F86" s="834">
        <v>0</v>
      </c>
      <c r="G86" s="834">
        <v>0</v>
      </c>
      <c r="H86" s="834">
        <v>0</v>
      </c>
      <c r="I86" s="834">
        <v>4</v>
      </c>
      <c r="J86" s="834">
        <v>0</v>
      </c>
      <c r="K86" s="834">
        <v>0</v>
      </c>
      <c r="L86" s="834">
        <v>0</v>
      </c>
      <c r="M86" s="834">
        <v>0</v>
      </c>
      <c r="N86" s="834">
        <v>19</v>
      </c>
    </row>
    <row r="87" spans="1:14" ht="15.75" thickBot="1">
      <c r="A87" s="838" t="s">
        <v>108</v>
      </c>
      <c r="B87" s="839">
        <v>14815256</v>
      </c>
      <c r="C87" s="839">
        <v>10797245</v>
      </c>
      <c r="D87" s="839">
        <v>1401353</v>
      </c>
      <c r="E87" s="839">
        <v>4622810</v>
      </c>
      <c r="F87" s="839">
        <v>461767</v>
      </c>
      <c r="G87" s="839">
        <v>1530221</v>
      </c>
      <c r="H87" s="839">
        <v>1824862</v>
      </c>
      <c r="I87" s="839">
        <v>1241668</v>
      </c>
      <c r="J87" s="839">
        <v>2719422</v>
      </c>
      <c r="K87" s="839">
        <v>2059756</v>
      </c>
      <c r="L87" s="839">
        <v>4981887</v>
      </c>
      <c r="M87" s="839">
        <v>72</v>
      </c>
      <c r="N87" s="839">
        <v>46456319</v>
      </c>
    </row>
    <row r="88" spans="1:14">
      <c r="A88" s="844" t="s">
        <v>1702</v>
      </c>
      <c r="B88" s="830"/>
      <c r="C88" s="830"/>
      <c r="D88" s="830"/>
      <c r="E88" s="830"/>
      <c r="F88" s="845"/>
      <c r="G88" s="845"/>
      <c r="H88" s="845"/>
      <c r="I88" s="845"/>
      <c r="J88" s="845"/>
      <c r="K88" s="845"/>
      <c r="L88" s="845"/>
      <c r="M88" s="845"/>
      <c r="N88" s="845"/>
    </row>
    <row r="89" spans="1:14">
      <c r="A89" s="845"/>
      <c r="B89" s="830"/>
      <c r="C89" s="830"/>
      <c r="D89" s="830"/>
      <c r="E89" s="830"/>
      <c r="F89" s="845"/>
      <c r="G89" s="845"/>
      <c r="H89" s="845"/>
      <c r="I89" s="845"/>
      <c r="J89" s="845"/>
      <c r="K89" s="845"/>
      <c r="L89" s="845"/>
      <c r="M89" s="845"/>
      <c r="N89" s="845"/>
    </row>
    <row r="90" spans="1:14" ht="15" customHeight="1" thickBot="1">
      <c r="A90" s="843" t="s">
        <v>1767</v>
      </c>
      <c r="B90" s="843"/>
      <c r="C90" s="843"/>
      <c r="D90" s="843"/>
      <c r="E90" s="843"/>
      <c r="F90" s="843"/>
      <c r="G90" s="843"/>
      <c r="H90" s="843"/>
      <c r="I90" s="843"/>
      <c r="J90" s="843"/>
      <c r="K90" s="843"/>
      <c r="L90" s="843"/>
      <c r="M90" s="843"/>
      <c r="N90" s="843"/>
    </row>
    <row r="91" spans="1:14" ht="38.25">
      <c r="A91" s="832" t="s">
        <v>1670</v>
      </c>
      <c r="B91" s="841" t="s">
        <v>1741</v>
      </c>
      <c r="C91" s="841" t="s">
        <v>1753</v>
      </c>
      <c r="D91" s="841" t="s">
        <v>1743</v>
      </c>
      <c r="E91" s="841" t="s">
        <v>1754</v>
      </c>
      <c r="F91" s="841" t="s">
        <v>1745</v>
      </c>
      <c r="G91" s="841" t="s">
        <v>1746</v>
      </c>
      <c r="H91" s="841" t="s">
        <v>1747</v>
      </c>
      <c r="I91" s="841" t="s">
        <v>1748</v>
      </c>
      <c r="J91" s="841" t="s">
        <v>1749</v>
      </c>
      <c r="K91" s="841" t="s">
        <v>1755</v>
      </c>
      <c r="L91" s="841" t="s">
        <v>1751</v>
      </c>
      <c r="M91" s="841" t="s">
        <v>1669</v>
      </c>
      <c r="N91" s="841" t="s">
        <v>26</v>
      </c>
    </row>
    <row r="92" spans="1:14">
      <c r="A92" s="833" t="s">
        <v>1671</v>
      </c>
      <c r="B92" s="834">
        <v>44384</v>
      </c>
      <c r="C92" s="834">
        <v>32713</v>
      </c>
      <c r="D92" s="834">
        <v>8068</v>
      </c>
      <c r="E92" s="834">
        <v>45269</v>
      </c>
      <c r="F92" s="834">
        <v>6483</v>
      </c>
      <c r="G92" s="834">
        <v>7670</v>
      </c>
      <c r="H92" s="834">
        <v>18183</v>
      </c>
      <c r="I92" s="834">
        <v>4652</v>
      </c>
      <c r="J92" s="834">
        <v>2433</v>
      </c>
      <c r="K92" s="834">
        <v>1686</v>
      </c>
      <c r="L92" s="853">
        <v>18943</v>
      </c>
      <c r="M92" s="834">
        <v>0</v>
      </c>
      <c r="N92" s="834">
        <v>190484</v>
      </c>
    </row>
    <row r="93" spans="1:14">
      <c r="A93" s="833" t="s">
        <v>13</v>
      </c>
      <c r="B93" s="834">
        <v>1014573</v>
      </c>
      <c r="C93" s="834">
        <v>400448</v>
      </c>
      <c r="D93" s="834">
        <v>85607</v>
      </c>
      <c r="E93" s="834">
        <v>379341</v>
      </c>
      <c r="F93" s="834">
        <v>51728</v>
      </c>
      <c r="G93" s="834">
        <v>73988</v>
      </c>
      <c r="H93" s="834">
        <v>266507</v>
      </c>
      <c r="I93" s="834">
        <v>54995</v>
      </c>
      <c r="J93" s="834">
        <v>28998</v>
      </c>
      <c r="K93" s="834">
        <v>19457</v>
      </c>
      <c r="L93" s="853">
        <v>216063</v>
      </c>
      <c r="M93" s="834">
        <v>0</v>
      </c>
      <c r="N93" s="834">
        <v>2591705</v>
      </c>
    </row>
    <row r="94" spans="1:14">
      <c r="A94" s="833" t="s">
        <v>1672</v>
      </c>
      <c r="B94" s="834">
        <v>5239023</v>
      </c>
      <c r="C94" s="834">
        <v>1757572</v>
      </c>
      <c r="D94" s="834">
        <v>332975</v>
      </c>
      <c r="E94" s="834">
        <v>1070099</v>
      </c>
      <c r="F94" s="834">
        <v>142906</v>
      </c>
      <c r="G94" s="834">
        <v>287229</v>
      </c>
      <c r="H94" s="834">
        <v>1107587</v>
      </c>
      <c r="I94" s="834">
        <v>232388</v>
      </c>
      <c r="J94" s="834">
        <v>222174</v>
      </c>
      <c r="K94" s="834">
        <v>122397</v>
      </c>
      <c r="L94" s="853">
        <v>887820</v>
      </c>
      <c r="M94" s="834">
        <v>12</v>
      </c>
      <c r="N94" s="834">
        <v>11402182</v>
      </c>
    </row>
    <row r="95" spans="1:14">
      <c r="A95" s="833" t="s">
        <v>1673</v>
      </c>
      <c r="B95" s="834">
        <v>4046645</v>
      </c>
      <c r="C95" s="834">
        <v>2185000</v>
      </c>
      <c r="D95" s="834">
        <v>283354</v>
      </c>
      <c r="E95" s="834">
        <v>956234</v>
      </c>
      <c r="F95" s="834">
        <v>93491</v>
      </c>
      <c r="G95" s="834">
        <v>326521</v>
      </c>
      <c r="H95" s="834">
        <v>422564</v>
      </c>
      <c r="I95" s="834">
        <v>253610</v>
      </c>
      <c r="J95" s="834">
        <v>430856</v>
      </c>
      <c r="K95" s="834">
        <v>236147</v>
      </c>
      <c r="L95" s="853">
        <v>1009217</v>
      </c>
      <c r="M95" s="834">
        <v>0</v>
      </c>
      <c r="N95" s="834">
        <v>10243639</v>
      </c>
    </row>
    <row r="96" spans="1:14">
      <c r="A96" s="833" t="s">
        <v>1674</v>
      </c>
      <c r="B96" s="834">
        <v>2516775</v>
      </c>
      <c r="C96" s="834">
        <v>3005617</v>
      </c>
      <c r="D96" s="834">
        <v>279045</v>
      </c>
      <c r="E96" s="834">
        <v>1048341</v>
      </c>
      <c r="F96" s="834">
        <v>77310</v>
      </c>
      <c r="G96" s="834">
        <v>365278</v>
      </c>
      <c r="H96" s="834">
        <v>8093</v>
      </c>
      <c r="I96" s="834">
        <v>288349</v>
      </c>
      <c r="J96" s="834">
        <v>752625</v>
      </c>
      <c r="K96" s="834">
        <v>498792</v>
      </c>
      <c r="L96" s="853">
        <v>1238845</v>
      </c>
      <c r="M96" s="834">
        <v>31</v>
      </c>
      <c r="N96" s="834">
        <v>10079101</v>
      </c>
    </row>
    <row r="97" spans="1:14">
      <c r="A97" s="833" t="s">
        <v>1675</v>
      </c>
      <c r="B97" s="834">
        <v>1615022</v>
      </c>
      <c r="C97" s="834">
        <v>2680022</v>
      </c>
      <c r="D97" s="834">
        <v>282712</v>
      </c>
      <c r="E97" s="834">
        <v>881688</v>
      </c>
      <c r="F97" s="834">
        <v>65086</v>
      </c>
      <c r="G97" s="834">
        <v>343072</v>
      </c>
      <c r="H97" s="834">
        <v>1472</v>
      </c>
      <c r="I97" s="834">
        <v>275269</v>
      </c>
      <c r="J97" s="834">
        <v>856395</v>
      </c>
      <c r="K97" s="834">
        <v>768217</v>
      </c>
      <c r="L97" s="853">
        <v>1166278</v>
      </c>
      <c r="M97" s="834">
        <v>8</v>
      </c>
      <c r="N97" s="834">
        <v>8935241</v>
      </c>
    </row>
    <row r="98" spans="1:14">
      <c r="A98" s="833" t="s">
        <v>1676</v>
      </c>
      <c r="B98" s="834">
        <v>338834</v>
      </c>
      <c r="C98" s="834">
        <v>735873</v>
      </c>
      <c r="D98" s="834">
        <v>129592</v>
      </c>
      <c r="E98" s="834">
        <v>241838</v>
      </c>
      <c r="F98" s="834">
        <v>24763</v>
      </c>
      <c r="G98" s="834">
        <v>126463</v>
      </c>
      <c r="H98" s="834">
        <v>456</v>
      </c>
      <c r="I98" s="834">
        <v>132405</v>
      </c>
      <c r="J98" s="834">
        <v>425941</v>
      </c>
      <c r="K98" s="834">
        <v>413060</v>
      </c>
      <c r="L98" s="853">
        <v>444721</v>
      </c>
      <c r="M98" s="834">
        <v>21</v>
      </c>
      <c r="N98" s="834">
        <v>3013967</v>
      </c>
    </row>
    <row r="99" spans="1:14" ht="15.75" thickBot="1">
      <c r="A99" s="838" t="s">
        <v>108</v>
      </c>
      <c r="B99" s="839">
        <f>SUM(B92:B98)</f>
        <v>14815256</v>
      </c>
      <c r="C99" s="839">
        <f t="shared" ref="C99:N99" si="2">SUM(C92:C98)</f>
        <v>10797245</v>
      </c>
      <c r="D99" s="839">
        <f t="shared" si="2"/>
        <v>1401353</v>
      </c>
      <c r="E99" s="839">
        <f t="shared" si="2"/>
        <v>4622810</v>
      </c>
      <c r="F99" s="839">
        <f t="shared" si="2"/>
        <v>461767</v>
      </c>
      <c r="G99" s="839">
        <f t="shared" si="2"/>
        <v>1530221</v>
      </c>
      <c r="H99" s="839">
        <f t="shared" si="2"/>
        <v>1824862</v>
      </c>
      <c r="I99" s="839">
        <f t="shared" si="2"/>
        <v>1241668</v>
      </c>
      <c r="J99" s="839">
        <f t="shared" si="2"/>
        <v>2719422</v>
      </c>
      <c r="K99" s="839">
        <f t="shared" si="2"/>
        <v>2059756</v>
      </c>
      <c r="L99" s="839">
        <f t="shared" si="2"/>
        <v>4981887</v>
      </c>
      <c r="M99" s="839">
        <f t="shared" si="2"/>
        <v>72</v>
      </c>
      <c r="N99" s="839">
        <f t="shared" si="2"/>
        <v>46456319</v>
      </c>
    </row>
    <row r="100" spans="1:14">
      <c r="A100" s="845"/>
      <c r="B100" s="830"/>
      <c r="C100" s="830"/>
      <c r="D100" s="830"/>
      <c r="E100" s="830"/>
      <c r="F100" s="845"/>
      <c r="G100" s="845"/>
      <c r="H100" s="845"/>
      <c r="I100" s="845"/>
      <c r="J100" s="845"/>
      <c r="K100" s="845"/>
      <c r="L100" s="845"/>
      <c r="M100" s="845"/>
      <c r="N100" s="845"/>
    </row>
    <row r="101" spans="1:14">
      <c r="A101" s="845"/>
      <c r="B101" s="830"/>
      <c r="C101" s="830"/>
      <c r="D101" s="830"/>
      <c r="E101" s="830"/>
      <c r="F101" s="845"/>
      <c r="G101" s="845"/>
      <c r="H101" s="845"/>
      <c r="I101" s="845"/>
      <c r="J101" s="845"/>
      <c r="K101" s="845"/>
      <c r="L101" s="845"/>
      <c r="M101" s="845"/>
      <c r="N101" s="845"/>
    </row>
    <row r="102" spans="1:14" ht="15" customHeight="1" thickBot="1">
      <c r="A102" s="843" t="s">
        <v>1768</v>
      </c>
      <c r="B102" s="843"/>
      <c r="C102" s="843"/>
      <c r="D102" s="843"/>
      <c r="E102" s="843"/>
      <c r="F102" s="843"/>
      <c r="G102" s="843"/>
      <c r="H102" s="843"/>
      <c r="I102" s="843"/>
      <c r="J102" s="843"/>
      <c r="K102" s="843"/>
      <c r="L102" s="843"/>
      <c r="M102" s="843"/>
      <c r="N102" s="843"/>
    </row>
    <row r="103" spans="1:14" ht="38.25">
      <c r="A103" s="832" t="s">
        <v>1679</v>
      </c>
      <c r="B103" s="841" t="s">
        <v>1741</v>
      </c>
      <c r="C103" s="841" t="s">
        <v>1753</v>
      </c>
      <c r="D103" s="841" t="s">
        <v>1743</v>
      </c>
      <c r="E103" s="841" t="s">
        <v>1754</v>
      </c>
      <c r="F103" s="841" t="s">
        <v>1745</v>
      </c>
      <c r="G103" s="841" t="s">
        <v>1746</v>
      </c>
      <c r="H103" s="841" t="s">
        <v>1747</v>
      </c>
      <c r="I103" s="841" t="s">
        <v>1748</v>
      </c>
      <c r="J103" s="841" t="s">
        <v>1749</v>
      </c>
      <c r="K103" s="841" t="s">
        <v>1755</v>
      </c>
      <c r="L103" s="841" t="s">
        <v>1751</v>
      </c>
      <c r="M103" s="841" t="s">
        <v>1669</v>
      </c>
      <c r="N103" s="841" t="s">
        <v>26</v>
      </c>
    </row>
    <row r="104" spans="1:14">
      <c r="A104" s="833" t="s">
        <v>1680</v>
      </c>
      <c r="B104" s="834">
        <v>28841</v>
      </c>
      <c r="C104" s="834">
        <v>46694</v>
      </c>
      <c r="D104" s="834">
        <v>10647</v>
      </c>
      <c r="E104" s="834">
        <v>35788</v>
      </c>
      <c r="F104" s="834">
        <v>3851</v>
      </c>
      <c r="G104" s="834">
        <v>17171</v>
      </c>
      <c r="H104" s="834">
        <v>28854</v>
      </c>
      <c r="I104" s="834">
        <v>13055</v>
      </c>
      <c r="J104" s="834">
        <v>23725</v>
      </c>
      <c r="K104" s="834">
        <v>20988</v>
      </c>
      <c r="L104" s="853">
        <v>25995</v>
      </c>
      <c r="M104" s="834">
        <v>0</v>
      </c>
      <c r="N104" s="834">
        <v>255609</v>
      </c>
    </row>
    <row r="105" spans="1:14">
      <c r="A105" s="833" t="s">
        <v>1681</v>
      </c>
      <c r="B105" s="834">
        <v>256285</v>
      </c>
      <c r="C105" s="834">
        <v>175316</v>
      </c>
      <c r="D105" s="834">
        <v>19082</v>
      </c>
      <c r="E105" s="834">
        <v>65038</v>
      </c>
      <c r="F105" s="834">
        <v>8352</v>
      </c>
      <c r="G105" s="834">
        <v>28163</v>
      </c>
      <c r="H105" s="834">
        <v>28863</v>
      </c>
      <c r="I105" s="834">
        <v>23464</v>
      </c>
      <c r="J105" s="834">
        <v>50770</v>
      </c>
      <c r="K105" s="834">
        <v>32847</v>
      </c>
      <c r="L105" s="853">
        <v>63962</v>
      </c>
      <c r="M105" s="834">
        <v>0</v>
      </c>
      <c r="N105" s="834">
        <v>752142</v>
      </c>
    </row>
    <row r="106" spans="1:14">
      <c r="A106" s="833" t="s">
        <v>1682</v>
      </c>
      <c r="B106" s="834">
        <v>305795</v>
      </c>
      <c r="C106" s="834">
        <v>307023</v>
      </c>
      <c r="D106" s="834">
        <v>39106</v>
      </c>
      <c r="E106" s="834">
        <v>142377</v>
      </c>
      <c r="F106" s="834">
        <v>12712</v>
      </c>
      <c r="G106" s="834">
        <v>33752</v>
      </c>
      <c r="H106" s="834">
        <v>56465</v>
      </c>
      <c r="I106" s="834">
        <v>35666</v>
      </c>
      <c r="J106" s="834">
        <v>76510</v>
      </c>
      <c r="K106" s="834">
        <v>54588</v>
      </c>
      <c r="L106" s="853">
        <v>154190</v>
      </c>
      <c r="M106" s="834">
        <v>0</v>
      </c>
      <c r="N106" s="834">
        <v>1218184</v>
      </c>
    </row>
    <row r="107" spans="1:14">
      <c r="A107" s="833" t="s">
        <v>1683</v>
      </c>
      <c r="B107" s="834">
        <v>197737</v>
      </c>
      <c r="C107" s="834">
        <v>168943</v>
      </c>
      <c r="D107" s="834">
        <v>24666</v>
      </c>
      <c r="E107" s="834">
        <v>74311</v>
      </c>
      <c r="F107" s="834">
        <v>6102</v>
      </c>
      <c r="G107" s="834">
        <v>29571</v>
      </c>
      <c r="H107" s="834">
        <v>23617</v>
      </c>
      <c r="I107" s="834">
        <v>22665</v>
      </c>
      <c r="J107" s="834">
        <v>41661</v>
      </c>
      <c r="K107" s="834">
        <v>41625</v>
      </c>
      <c r="L107" s="853">
        <v>76133</v>
      </c>
      <c r="M107" s="834">
        <v>0</v>
      </c>
      <c r="N107" s="834">
        <v>707031</v>
      </c>
    </row>
    <row r="108" spans="1:14">
      <c r="A108" s="833" t="s">
        <v>1684</v>
      </c>
      <c r="B108" s="834">
        <v>453746</v>
      </c>
      <c r="C108" s="834">
        <v>254415</v>
      </c>
      <c r="D108" s="834">
        <v>40976</v>
      </c>
      <c r="E108" s="834">
        <v>121849</v>
      </c>
      <c r="F108" s="834">
        <v>10809</v>
      </c>
      <c r="G108" s="834">
        <v>43941</v>
      </c>
      <c r="H108" s="834">
        <v>54855</v>
      </c>
      <c r="I108" s="834">
        <v>32850</v>
      </c>
      <c r="J108" s="834">
        <v>86492</v>
      </c>
      <c r="K108" s="834">
        <v>61016</v>
      </c>
      <c r="L108" s="853">
        <v>171177</v>
      </c>
      <c r="M108" s="834">
        <v>2</v>
      </c>
      <c r="N108" s="834">
        <v>1332128</v>
      </c>
    </row>
    <row r="109" spans="1:14">
      <c r="A109" s="833" t="s">
        <v>1685</v>
      </c>
      <c r="B109" s="834">
        <v>922087</v>
      </c>
      <c r="C109" s="834">
        <v>714408</v>
      </c>
      <c r="D109" s="834">
        <v>82932</v>
      </c>
      <c r="E109" s="834">
        <v>255288</v>
      </c>
      <c r="F109" s="834">
        <v>29847</v>
      </c>
      <c r="G109" s="834">
        <v>87761</v>
      </c>
      <c r="H109" s="834">
        <v>138564</v>
      </c>
      <c r="I109" s="834">
        <v>82135</v>
      </c>
      <c r="J109" s="834">
        <v>183038</v>
      </c>
      <c r="K109" s="834">
        <v>142982</v>
      </c>
      <c r="L109" s="853">
        <v>325122</v>
      </c>
      <c r="M109" s="834">
        <v>0</v>
      </c>
      <c r="N109" s="834">
        <v>2964164</v>
      </c>
    </row>
    <row r="110" spans="1:14">
      <c r="A110" s="833" t="s">
        <v>1686</v>
      </c>
      <c r="B110" s="834">
        <v>8490367</v>
      </c>
      <c r="C110" s="834">
        <v>5725699</v>
      </c>
      <c r="D110" s="834">
        <v>749844</v>
      </c>
      <c r="E110" s="834">
        <v>2482899</v>
      </c>
      <c r="F110" s="834">
        <v>253542</v>
      </c>
      <c r="G110" s="834">
        <v>789517</v>
      </c>
      <c r="H110" s="834">
        <v>766543</v>
      </c>
      <c r="I110" s="834">
        <v>693122</v>
      </c>
      <c r="J110" s="834">
        <v>1447372</v>
      </c>
      <c r="K110" s="834">
        <v>1070816</v>
      </c>
      <c r="L110" s="853">
        <v>2739182</v>
      </c>
      <c r="M110" s="834">
        <v>25</v>
      </c>
      <c r="N110" s="834">
        <v>25208928</v>
      </c>
    </row>
    <row r="111" spans="1:14">
      <c r="A111" s="833" t="s">
        <v>1687</v>
      </c>
      <c r="B111" s="834">
        <v>736229</v>
      </c>
      <c r="C111" s="834">
        <v>729217</v>
      </c>
      <c r="D111" s="834">
        <v>61065</v>
      </c>
      <c r="E111" s="834">
        <v>255452</v>
      </c>
      <c r="F111" s="834">
        <v>21056</v>
      </c>
      <c r="G111" s="834">
        <v>102820</v>
      </c>
      <c r="H111" s="834">
        <v>207404</v>
      </c>
      <c r="I111" s="834">
        <v>71120</v>
      </c>
      <c r="J111" s="834">
        <v>158013</v>
      </c>
      <c r="K111" s="834">
        <v>126466</v>
      </c>
      <c r="L111" s="853">
        <v>261252</v>
      </c>
      <c r="M111" s="834">
        <v>0</v>
      </c>
      <c r="N111" s="834">
        <v>2730094</v>
      </c>
    </row>
    <row r="112" spans="1:14">
      <c r="A112" s="833" t="s">
        <v>1688</v>
      </c>
      <c r="B112" s="834">
        <v>706386</v>
      </c>
      <c r="C112" s="834">
        <v>544976</v>
      </c>
      <c r="D112" s="834">
        <v>74640</v>
      </c>
      <c r="E112" s="834">
        <v>213290</v>
      </c>
      <c r="F112" s="834">
        <v>16758</v>
      </c>
      <c r="G112" s="834">
        <v>84185</v>
      </c>
      <c r="H112" s="834">
        <v>103462</v>
      </c>
      <c r="I112" s="834">
        <v>58090</v>
      </c>
      <c r="J112" s="834">
        <v>115631</v>
      </c>
      <c r="K112" s="834">
        <v>98359</v>
      </c>
      <c r="L112" s="853">
        <v>190641</v>
      </c>
      <c r="M112" s="834">
        <v>0</v>
      </c>
      <c r="N112" s="834">
        <v>2206418</v>
      </c>
    </row>
    <row r="113" spans="1:17">
      <c r="A113" s="833" t="s">
        <v>1689</v>
      </c>
      <c r="B113" s="834">
        <v>253225</v>
      </c>
      <c r="C113" s="834">
        <v>163121</v>
      </c>
      <c r="D113" s="834">
        <v>28867</v>
      </c>
      <c r="E113" s="834">
        <v>95534</v>
      </c>
      <c r="F113" s="834">
        <v>5188</v>
      </c>
      <c r="G113" s="834">
        <v>32464</v>
      </c>
      <c r="H113" s="834">
        <v>45848</v>
      </c>
      <c r="I113" s="834">
        <v>19307</v>
      </c>
      <c r="J113" s="834">
        <v>42627</v>
      </c>
      <c r="K113" s="834">
        <v>39508</v>
      </c>
      <c r="L113" s="853">
        <v>70159</v>
      </c>
      <c r="M113" s="834">
        <v>6</v>
      </c>
      <c r="N113" s="834">
        <v>795854</v>
      </c>
    </row>
    <row r="114" spans="1:17">
      <c r="A114" s="833" t="s">
        <v>1690</v>
      </c>
      <c r="B114" s="834">
        <v>1264358</v>
      </c>
      <c r="C114" s="834">
        <v>1126851</v>
      </c>
      <c r="D114" s="834">
        <v>142258</v>
      </c>
      <c r="E114" s="834">
        <v>459372</v>
      </c>
      <c r="F114" s="834">
        <v>46989</v>
      </c>
      <c r="G114" s="834">
        <v>138411</v>
      </c>
      <c r="H114" s="834">
        <v>241729</v>
      </c>
      <c r="I114" s="834">
        <v>100067</v>
      </c>
      <c r="J114" s="834">
        <v>234491</v>
      </c>
      <c r="K114" s="834">
        <v>183469</v>
      </c>
      <c r="L114" s="853">
        <v>442265</v>
      </c>
      <c r="M114" s="834">
        <v>29</v>
      </c>
      <c r="N114" s="834">
        <v>4380289</v>
      </c>
    </row>
    <row r="115" spans="1:17">
      <c r="A115" s="833" t="s">
        <v>1691</v>
      </c>
      <c r="B115" s="834">
        <v>531186</v>
      </c>
      <c r="C115" s="834">
        <v>327024</v>
      </c>
      <c r="D115" s="834">
        <v>49268</v>
      </c>
      <c r="E115" s="834">
        <v>139093</v>
      </c>
      <c r="F115" s="834">
        <v>14056</v>
      </c>
      <c r="G115" s="834">
        <v>31167</v>
      </c>
      <c r="H115" s="834">
        <v>69505</v>
      </c>
      <c r="I115" s="834">
        <v>28979</v>
      </c>
      <c r="J115" s="834">
        <v>89542</v>
      </c>
      <c r="K115" s="834">
        <v>60958</v>
      </c>
      <c r="L115" s="853">
        <v>215237</v>
      </c>
      <c r="M115" s="834">
        <v>4</v>
      </c>
      <c r="N115" s="834">
        <v>1556019</v>
      </c>
    </row>
    <row r="116" spans="1:17">
      <c r="A116" s="833" t="s">
        <v>1692</v>
      </c>
      <c r="B116" s="834">
        <v>87067</v>
      </c>
      <c r="C116" s="834">
        <v>57969</v>
      </c>
      <c r="D116" s="834">
        <v>9416</v>
      </c>
      <c r="E116" s="834">
        <v>42707</v>
      </c>
      <c r="F116" s="834">
        <v>3544</v>
      </c>
      <c r="G116" s="834">
        <v>19967</v>
      </c>
      <c r="H116" s="834">
        <v>8316</v>
      </c>
      <c r="I116" s="834">
        <v>10666</v>
      </c>
      <c r="J116" s="834">
        <v>36653</v>
      </c>
      <c r="K116" s="834">
        <v>20449</v>
      </c>
      <c r="L116" s="853">
        <v>32928</v>
      </c>
      <c r="M116" s="834">
        <v>6</v>
      </c>
      <c r="N116" s="834">
        <v>329688</v>
      </c>
    </row>
    <row r="117" spans="1:17">
      <c r="A117" s="833" t="s">
        <v>1693</v>
      </c>
      <c r="B117" s="834">
        <v>416959</v>
      </c>
      <c r="C117" s="834">
        <v>310174</v>
      </c>
      <c r="D117" s="834">
        <v>52416</v>
      </c>
      <c r="E117" s="834">
        <v>173821</v>
      </c>
      <c r="F117" s="834">
        <v>22824</v>
      </c>
      <c r="G117" s="834">
        <v>64679</v>
      </c>
      <c r="H117" s="834">
        <v>37469</v>
      </c>
      <c r="I117" s="834">
        <v>34230</v>
      </c>
      <c r="J117" s="834">
        <v>87444</v>
      </c>
      <c r="K117" s="834">
        <v>80587</v>
      </c>
      <c r="L117" s="853">
        <v>148288</v>
      </c>
      <c r="M117" s="834">
        <v>0</v>
      </c>
      <c r="N117" s="834">
        <v>1428891</v>
      </c>
    </row>
    <row r="118" spans="1:17">
      <c r="A118" s="833" t="s">
        <v>1694</v>
      </c>
      <c r="B118" s="834">
        <v>68983</v>
      </c>
      <c r="C118" s="834">
        <v>36507</v>
      </c>
      <c r="D118" s="834">
        <v>6918</v>
      </c>
      <c r="E118" s="834">
        <v>27150</v>
      </c>
      <c r="F118" s="834">
        <v>2366</v>
      </c>
      <c r="G118" s="834">
        <v>8614</v>
      </c>
      <c r="H118" s="834">
        <v>4469</v>
      </c>
      <c r="I118" s="834">
        <v>6441</v>
      </c>
      <c r="J118" s="834">
        <v>16334</v>
      </c>
      <c r="K118" s="834">
        <v>8563</v>
      </c>
      <c r="L118" s="853">
        <v>20552</v>
      </c>
      <c r="M118" s="834">
        <v>0</v>
      </c>
      <c r="N118" s="834">
        <v>206897</v>
      </c>
    </row>
    <row r="119" spans="1:17" ht="15.75" thickBot="1">
      <c r="A119" s="838" t="s">
        <v>108</v>
      </c>
      <c r="B119" s="839">
        <v>96005</v>
      </c>
      <c r="C119" s="839">
        <v>108908</v>
      </c>
      <c r="D119" s="839">
        <v>9252</v>
      </c>
      <c r="E119" s="839">
        <v>38841</v>
      </c>
      <c r="F119" s="839">
        <v>3771</v>
      </c>
      <c r="G119" s="839">
        <v>18038</v>
      </c>
      <c r="H119" s="839">
        <v>8899</v>
      </c>
      <c r="I119" s="839">
        <v>9811</v>
      </c>
      <c r="J119" s="839">
        <v>29119</v>
      </c>
      <c r="K119" s="839">
        <v>16535</v>
      </c>
      <c r="L119" s="839">
        <v>44804</v>
      </c>
      <c r="M119" s="839">
        <v>0</v>
      </c>
      <c r="N119" s="839">
        <v>383983</v>
      </c>
    </row>
    <row r="120" spans="1:17">
      <c r="E120" s="844"/>
      <c r="F120" s="830"/>
      <c r="G120" s="830"/>
      <c r="H120" s="830"/>
      <c r="I120" s="830"/>
      <c r="J120" s="844"/>
      <c r="K120" s="844"/>
      <c r="L120" s="844"/>
      <c r="M120" s="844"/>
      <c r="N120" s="844"/>
      <c r="O120" s="844"/>
      <c r="P120" s="844"/>
      <c r="Q120" s="844"/>
    </row>
    <row r="122" spans="1:17">
      <c r="A122" s="272" t="s">
        <v>845</v>
      </c>
    </row>
    <row r="123" spans="1:17">
      <c r="A123" s="5" t="s">
        <v>1845</v>
      </c>
    </row>
    <row r="124" spans="1:17">
      <c r="A124" s="5" t="s">
        <v>1951</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124"/>
  <sheetViews>
    <sheetView topLeftCell="A82" zoomScale="70" zoomScaleNormal="70" workbookViewId="0">
      <selection activeCell="A124" sqref="A124"/>
    </sheetView>
  </sheetViews>
  <sheetFormatPr baseColWidth="10" defaultRowHeight="15"/>
  <cols>
    <col min="1" max="1" width="40.85546875" style="827" customWidth="1"/>
    <col min="2" max="14" width="18.85546875" style="827" customWidth="1"/>
    <col min="15" max="16384" width="11.42578125" style="827"/>
  </cols>
  <sheetData>
    <row r="1" spans="1:14">
      <c r="A1" s="972" t="s">
        <v>1769</v>
      </c>
      <c r="B1" s="972"/>
      <c r="C1" s="972"/>
      <c r="D1" s="972"/>
      <c r="E1" s="972"/>
      <c r="F1" s="972"/>
      <c r="G1" s="972"/>
      <c r="H1" s="972"/>
      <c r="I1" s="972"/>
      <c r="J1" s="972"/>
      <c r="K1" s="972"/>
      <c r="L1" s="972"/>
      <c r="M1" s="972"/>
      <c r="N1" s="974"/>
    </row>
    <row r="2" spans="1:14">
      <c r="A2" s="973" t="s">
        <v>1667</v>
      </c>
      <c r="B2" s="973"/>
      <c r="C2" s="973"/>
      <c r="D2" s="973"/>
      <c r="E2" s="973"/>
      <c r="F2" s="973"/>
      <c r="G2" s="973"/>
      <c r="H2" s="973"/>
      <c r="I2" s="973"/>
      <c r="J2" s="973"/>
      <c r="K2" s="973"/>
      <c r="L2" s="973"/>
      <c r="M2" s="973"/>
      <c r="N2" s="973"/>
    </row>
    <row r="3" spans="1:14">
      <c r="A3" s="973" t="s">
        <v>1770</v>
      </c>
      <c r="B3" s="973"/>
      <c r="C3" s="973"/>
      <c r="D3" s="973"/>
      <c r="E3" s="973"/>
      <c r="F3" s="973"/>
      <c r="G3" s="973"/>
      <c r="H3" s="973"/>
      <c r="I3" s="973"/>
      <c r="J3" s="973"/>
      <c r="K3" s="973"/>
      <c r="L3" s="973"/>
      <c r="M3" s="973"/>
      <c r="N3" s="973"/>
    </row>
    <row r="4" spans="1:14" ht="15.75" thickBot="1">
      <c r="A4" s="828"/>
      <c r="B4" s="828"/>
      <c r="C4" s="828"/>
      <c r="D4" s="828"/>
      <c r="E4" s="828"/>
      <c r="F4" s="828"/>
      <c r="G4" s="828"/>
      <c r="H4" s="828"/>
      <c r="I4" s="828"/>
      <c r="J4" s="828"/>
      <c r="K4" s="828"/>
      <c r="L4" s="828"/>
      <c r="M4" s="828"/>
      <c r="N4" s="829"/>
    </row>
    <row r="6" spans="1:14" ht="15" customHeight="1" thickBot="1">
      <c r="A6" s="843" t="s">
        <v>1839</v>
      </c>
      <c r="B6" s="843"/>
      <c r="C6" s="846"/>
      <c r="D6" s="846"/>
      <c r="E6" s="830"/>
      <c r="F6" s="844"/>
      <c r="G6" s="844"/>
      <c r="H6" s="844"/>
      <c r="I6" s="844"/>
      <c r="J6" s="844"/>
      <c r="K6" s="844"/>
      <c r="L6" s="844"/>
      <c r="M6" s="844"/>
      <c r="N6" s="844"/>
    </row>
    <row r="7" spans="1:14" ht="25.5">
      <c r="A7" s="832" t="s">
        <v>1740</v>
      </c>
      <c r="B7" s="841" t="s">
        <v>1731</v>
      </c>
      <c r="C7" s="830"/>
      <c r="D7" s="844"/>
      <c r="E7" s="844"/>
      <c r="F7" s="844"/>
      <c r="G7" s="844"/>
      <c r="H7" s="844"/>
      <c r="I7" s="844"/>
      <c r="J7" s="844"/>
      <c r="K7" s="844"/>
    </row>
    <row r="8" spans="1:14">
      <c r="A8" s="833" t="s">
        <v>1741</v>
      </c>
      <c r="B8" s="834">
        <v>114715</v>
      </c>
      <c r="C8" s="837"/>
      <c r="D8" s="844"/>
      <c r="E8" s="844"/>
      <c r="F8" s="844"/>
      <c r="G8" s="844"/>
      <c r="H8" s="844"/>
      <c r="I8" s="844"/>
      <c r="J8" s="844"/>
      <c r="K8" s="844"/>
    </row>
    <row r="9" spans="1:14">
      <c r="A9" s="833" t="s">
        <v>1742</v>
      </c>
      <c r="B9" s="834">
        <v>48644</v>
      </c>
      <c r="C9" s="837"/>
      <c r="D9" s="844"/>
      <c r="E9" s="844"/>
      <c r="F9" s="844"/>
      <c r="G9" s="844"/>
      <c r="H9" s="844"/>
      <c r="I9" s="844"/>
      <c r="J9" s="844"/>
      <c r="K9" s="844"/>
    </row>
    <row r="10" spans="1:14">
      <c r="A10" s="833" t="s">
        <v>1743</v>
      </c>
      <c r="B10" s="834">
        <v>5563</v>
      </c>
      <c r="C10" s="837"/>
      <c r="D10" s="844"/>
      <c r="E10" s="844"/>
      <c r="F10" s="844"/>
      <c r="G10" s="844"/>
      <c r="H10" s="844"/>
      <c r="I10" s="844"/>
      <c r="J10" s="844"/>
      <c r="K10" s="844"/>
    </row>
    <row r="11" spans="1:14">
      <c r="A11" s="833" t="s">
        <v>1744</v>
      </c>
      <c r="B11" s="834">
        <v>7548</v>
      </c>
      <c r="C11" s="837"/>
      <c r="D11" s="844"/>
      <c r="E11" s="844"/>
      <c r="F11" s="844"/>
      <c r="G11" s="844"/>
      <c r="H11" s="844"/>
      <c r="I11" s="844"/>
      <c r="J11" s="844"/>
      <c r="K11" s="844"/>
    </row>
    <row r="12" spans="1:14">
      <c r="A12" s="833" t="s">
        <v>1745</v>
      </c>
      <c r="B12" s="834">
        <v>2600</v>
      </c>
      <c r="C12" s="837"/>
      <c r="D12" s="844"/>
      <c r="E12" s="844"/>
      <c r="F12" s="844"/>
      <c r="G12" s="844"/>
      <c r="H12" s="844"/>
      <c r="I12" s="844"/>
      <c r="J12" s="844"/>
      <c r="K12" s="844"/>
    </row>
    <row r="13" spans="1:14">
      <c r="A13" s="833" t="s">
        <v>1746</v>
      </c>
      <c r="B13" s="834">
        <v>2952</v>
      </c>
      <c r="C13" s="837"/>
      <c r="D13" s="844"/>
      <c r="E13" s="844"/>
      <c r="F13" s="844"/>
      <c r="G13" s="844"/>
      <c r="H13" s="844"/>
      <c r="I13" s="844"/>
      <c r="J13" s="844"/>
      <c r="K13" s="844"/>
    </row>
    <row r="14" spans="1:14">
      <c r="A14" s="833" t="s">
        <v>1747</v>
      </c>
      <c r="B14" s="834">
        <v>1936</v>
      </c>
      <c r="C14" s="837"/>
      <c r="D14" s="844"/>
      <c r="E14" s="844"/>
      <c r="F14" s="844"/>
      <c r="G14" s="844"/>
      <c r="H14" s="844"/>
      <c r="I14" s="844"/>
      <c r="J14" s="844"/>
      <c r="K14" s="844"/>
    </row>
    <row r="15" spans="1:14">
      <c r="A15" s="833" t="s">
        <v>1748</v>
      </c>
      <c r="B15" s="834">
        <v>3262</v>
      </c>
      <c r="C15" s="837"/>
      <c r="D15" s="844"/>
      <c r="E15" s="844"/>
      <c r="F15" s="844"/>
      <c r="G15" s="844"/>
      <c r="H15" s="844"/>
      <c r="I15" s="844"/>
      <c r="J15" s="844"/>
      <c r="K15" s="844"/>
    </row>
    <row r="16" spans="1:14" ht="15" customHeight="1">
      <c r="A16" s="833" t="s">
        <v>1749</v>
      </c>
      <c r="B16" s="834">
        <v>2823</v>
      </c>
      <c r="C16" s="837"/>
      <c r="D16" s="844"/>
      <c r="E16" s="844"/>
      <c r="F16" s="844"/>
      <c r="G16" s="844"/>
      <c r="H16" s="844"/>
      <c r="I16" s="844"/>
      <c r="J16" s="844"/>
      <c r="K16" s="844"/>
    </row>
    <row r="17" spans="1:14">
      <c r="A17" s="833" t="s">
        <v>1750</v>
      </c>
      <c r="B17" s="834">
        <v>5588</v>
      </c>
      <c r="C17" s="837"/>
      <c r="D17" s="844"/>
      <c r="E17" s="844"/>
      <c r="F17" s="844"/>
      <c r="G17" s="844"/>
      <c r="H17" s="844"/>
      <c r="I17" s="844"/>
      <c r="J17" s="844"/>
      <c r="K17" s="844"/>
    </row>
    <row r="18" spans="1:14">
      <c r="A18" s="833" t="s">
        <v>1751</v>
      </c>
      <c r="B18" s="834">
        <v>17933</v>
      </c>
      <c r="C18" s="837"/>
      <c r="D18" s="844"/>
      <c r="E18" s="844"/>
      <c r="F18" s="844"/>
      <c r="G18" s="844"/>
      <c r="H18" s="844"/>
      <c r="I18" s="844"/>
      <c r="J18" s="844"/>
      <c r="K18" s="844"/>
    </row>
    <row r="19" spans="1:14">
      <c r="A19" s="833" t="s">
        <v>1669</v>
      </c>
      <c r="B19" s="834">
        <v>0</v>
      </c>
      <c r="C19" s="837"/>
      <c r="D19" s="844"/>
      <c r="E19" s="844"/>
      <c r="F19" s="844"/>
      <c r="G19" s="844"/>
      <c r="H19" s="844"/>
      <c r="I19" s="844"/>
      <c r="J19" s="844"/>
      <c r="K19" s="844"/>
    </row>
    <row r="20" spans="1:14" ht="15.75" thickBot="1">
      <c r="A20" s="838" t="s">
        <v>108</v>
      </c>
      <c r="B20" s="839">
        <f>SUM(B8:B19)</f>
        <v>213564</v>
      </c>
      <c r="C20" s="837"/>
      <c r="D20" s="844"/>
      <c r="E20" s="844"/>
      <c r="F20" s="844"/>
      <c r="G20" s="844"/>
      <c r="H20" s="844"/>
      <c r="I20" s="844"/>
      <c r="J20" s="844"/>
      <c r="K20" s="844"/>
    </row>
    <row r="21" spans="1:14">
      <c r="A21" s="844"/>
      <c r="B21" s="830"/>
      <c r="C21" s="830"/>
      <c r="D21" s="830"/>
      <c r="E21" s="830"/>
      <c r="F21" s="844"/>
      <c r="G21" s="844"/>
      <c r="H21" s="844"/>
      <c r="I21" s="844"/>
      <c r="J21" s="844"/>
      <c r="K21" s="844"/>
      <c r="L21" s="844"/>
      <c r="M21" s="844"/>
      <c r="N21" s="844"/>
    </row>
    <row r="22" spans="1:14">
      <c r="A22" s="844"/>
      <c r="B22" s="830"/>
      <c r="C22" s="830"/>
      <c r="D22" s="830"/>
      <c r="E22" s="830"/>
      <c r="F22" s="844"/>
      <c r="G22" s="844"/>
      <c r="H22" s="844"/>
      <c r="I22" s="844"/>
      <c r="J22" s="844"/>
      <c r="K22" s="844"/>
      <c r="L22" s="844"/>
      <c r="M22" s="844"/>
      <c r="N22" s="844"/>
    </row>
    <row r="23" spans="1:14" ht="15" customHeight="1" thickBot="1">
      <c r="A23" s="843" t="s">
        <v>1771</v>
      </c>
      <c r="B23" s="843"/>
      <c r="C23" s="843"/>
      <c r="D23" s="843"/>
      <c r="E23" s="843"/>
      <c r="F23" s="843"/>
      <c r="G23" s="843"/>
      <c r="H23" s="843"/>
      <c r="I23" s="843"/>
      <c r="J23" s="843"/>
      <c r="K23" s="843"/>
      <c r="L23" s="843"/>
      <c r="M23" s="843"/>
    </row>
    <row r="24" spans="1:14" ht="38.25">
      <c r="A24" s="840" t="s">
        <v>1515</v>
      </c>
      <c r="B24" s="841" t="s">
        <v>1741</v>
      </c>
      <c r="C24" s="841" t="s">
        <v>1753</v>
      </c>
      <c r="D24" s="841" t="s">
        <v>1743</v>
      </c>
      <c r="E24" s="841" t="s">
        <v>1754</v>
      </c>
      <c r="F24" s="841" t="s">
        <v>1745</v>
      </c>
      <c r="G24" s="841" t="s">
        <v>1746</v>
      </c>
      <c r="H24" s="841" t="s">
        <v>1747</v>
      </c>
      <c r="I24" s="841" t="s">
        <v>1748</v>
      </c>
      <c r="J24" s="841" t="s">
        <v>1749</v>
      </c>
      <c r="K24" s="841" t="s">
        <v>1755</v>
      </c>
      <c r="L24" s="852" t="s">
        <v>1751</v>
      </c>
      <c r="M24" s="841" t="s">
        <v>1669</v>
      </c>
      <c r="N24" s="841" t="s">
        <v>26</v>
      </c>
    </row>
    <row r="25" spans="1:14">
      <c r="A25" s="833" t="s">
        <v>474</v>
      </c>
      <c r="B25" s="834">
        <v>22579</v>
      </c>
      <c r="C25" s="834">
        <v>18477</v>
      </c>
      <c r="D25" s="834">
        <v>2021</v>
      </c>
      <c r="E25" s="834">
        <v>4372</v>
      </c>
      <c r="F25" s="834">
        <v>1046</v>
      </c>
      <c r="G25" s="834">
        <v>1461</v>
      </c>
      <c r="H25" s="834">
        <v>0</v>
      </c>
      <c r="I25" s="834">
        <v>1263</v>
      </c>
      <c r="J25" s="834">
        <v>1447</v>
      </c>
      <c r="K25" s="834">
        <v>3884</v>
      </c>
      <c r="L25" s="853">
        <v>7371</v>
      </c>
      <c r="M25" s="834">
        <v>0</v>
      </c>
      <c r="N25" s="834">
        <v>63921</v>
      </c>
    </row>
    <row r="26" spans="1:14">
      <c r="A26" s="833" t="s">
        <v>1449</v>
      </c>
      <c r="B26" s="834">
        <v>92136</v>
      </c>
      <c r="C26" s="834">
        <v>30167</v>
      </c>
      <c r="D26" s="834">
        <v>3542</v>
      </c>
      <c r="E26" s="834">
        <v>3176</v>
      </c>
      <c r="F26" s="834">
        <v>1554</v>
      </c>
      <c r="G26" s="834">
        <v>1491</v>
      </c>
      <c r="H26" s="834">
        <v>1936</v>
      </c>
      <c r="I26" s="834">
        <v>1999</v>
      </c>
      <c r="J26" s="834">
        <v>1376</v>
      </c>
      <c r="K26" s="834">
        <v>1704</v>
      </c>
      <c r="L26" s="853">
        <v>10562</v>
      </c>
      <c r="M26" s="834">
        <v>0</v>
      </c>
      <c r="N26" s="834">
        <v>149643</v>
      </c>
    </row>
    <row r="27" spans="1:14">
      <c r="A27" s="833" t="s">
        <v>1669</v>
      </c>
      <c r="B27" s="834">
        <v>0</v>
      </c>
      <c r="C27" s="834">
        <v>0</v>
      </c>
      <c r="D27" s="834">
        <v>0</v>
      </c>
      <c r="E27" s="834">
        <v>0</v>
      </c>
      <c r="F27" s="834">
        <v>0</v>
      </c>
      <c r="G27" s="834">
        <v>0</v>
      </c>
      <c r="H27" s="834">
        <v>0</v>
      </c>
      <c r="I27" s="834">
        <v>0</v>
      </c>
      <c r="J27" s="834">
        <v>0</v>
      </c>
      <c r="K27" s="834">
        <v>0</v>
      </c>
      <c r="L27" s="834">
        <v>0</v>
      </c>
      <c r="M27" s="834">
        <v>0</v>
      </c>
      <c r="N27" s="834">
        <v>0</v>
      </c>
    </row>
    <row r="28" spans="1:14" ht="15.75" thickBot="1">
      <c r="A28" s="838" t="s">
        <v>108</v>
      </c>
      <c r="B28" s="839">
        <f>SUM(B25:B26)</f>
        <v>114715</v>
      </c>
      <c r="C28" s="839">
        <f t="shared" ref="C28:N28" si="0">SUM(C25:C26)</f>
        <v>48644</v>
      </c>
      <c r="D28" s="839">
        <f t="shared" si="0"/>
        <v>5563</v>
      </c>
      <c r="E28" s="839">
        <f t="shared" si="0"/>
        <v>7548</v>
      </c>
      <c r="F28" s="839">
        <f t="shared" si="0"/>
        <v>2600</v>
      </c>
      <c r="G28" s="839">
        <f t="shared" si="0"/>
        <v>2952</v>
      </c>
      <c r="H28" s="839">
        <f t="shared" si="0"/>
        <v>1936</v>
      </c>
      <c r="I28" s="839">
        <f t="shared" si="0"/>
        <v>3262</v>
      </c>
      <c r="J28" s="839">
        <f t="shared" si="0"/>
        <v>2823</v>
      </c>
      <c r="K28" s="839">
        <f t="shared" si="0"/>
        <v>5588</v>
      </c>
      <c r="L28" s="839">
        <f t="shared" si="0"/>
        <v>17933</v>
      </c>
      <c r="M28" s="839">
        <f t="shared" si="0"/>
        <v>0</v>
      </c>
      <c r="N28" s="839">
        <f t="shared" si="0"/>
        <v>213564</v>
      </c>
    </row>
    <row r="29" spans="1:14">
      <c r="A29" s="845"/>
      <c r="B29" s="830"/>
      <c r="C29" s="830"/>
      <c r="D29" s="830"/>
      <c r="E29" s="830"/>
      <c r="F29" s="845"/>
      <c r="G29" s="845"/>
      <c r="H29" s="845"/>
      <c r="I29" s="845"/>
      <c r="J29" s="845"/>
      <c r="K29" s="845"/>
      <c r="L29" s="845"/>
      <c r="M29" s="845"/>
      <c r="N29" s="845"/>
    </row>
    <row r="30" spans="1:14">
      <c r="A30" s="845"/>
      <c r="B30" s="830"/>
      <c r="C30" s="830"/>
      <c r="D30" s="830"/>
      <c r="E30" s="830"/>
      <c r="F30" s="845"/>
      <c r="G30" s="845"/>
      <c r="H30" s="845"/>
      <c r="I30" s="845"/>
      <c r="J30" s="845"/>
      <c r="K30" s="845"/>
      <c r="L30" s="845"/>
      <c r="M30" s="845"/>
      <c r="N30" s="845"/>
    </row>
    <row r="31" spans="1:14" ht="15" customHeight="1" thickBot="1">
      <c r="A31" s="843" t="s">
        <v>1772</v>
      </c>
      <c r="B31" s="843"/>
      <c r="C31" s="843"/>
      <c r="D31" s="843"/>
      <c r="E31" s="843"/>
      <c r="F31" s="843"/>
      <c r="G31" s="843"/>
      <c r="H31" s="843"/>
      <c r="I31" s="843"/>
      <c r="J31" s="843"/>
      <c r="K31" s="843"/>
      <c r="L31" s="843"/>
      <c r="M31" s="843"/>
      <c r="N31" s="843"/>
    </row>
    <row r="32" spans="1:14" ht="38.25">
      <c r="A32" s="832" t="s">
        <v>1670</v>
      </c>
      <c r="B32" s="841" t="s">
        <v>1741</v>
      </c>
      <c r="C32" s="841" t="s">
        <v>1753</v>
      </c>
      <c r="D32" s="841" t="s">
        <v>1743</v>
      </c>
      <c r="E32" s="841" t="s">
        <v>1754</v>
      </c>
      <c r="F32" s="841" t="s">
        <v>1745</v>
      </c>
      <c r="G32" s="841" t="s">
        <v>1746</v>
      </c>
      <c r="H32" s="841" t="s">
        <v>1747</v>
      </c>
      <c r="I32" s="841" t="s">
        <v>1748</v>
      </c>
      <c r="J32" s="841" t="s">
        <v>1749</v>
      </c>
      <c r="K32" s="841" t="s">
        <v>1755</v>
      </c>
      <c r="L32" s="841" t="s">
        <v>1751</v>
      </c>
      <c r="M32" s="841" t="s">
        <v>1669</v>
      </c>
      <c r="N32" s="841" t="s">
        <v>26</v>
      </c>
    </row>
    <row r="33" spans="1:14">
      <c r="A33" s="833" t="s">
        <v>1671</v>
      </c>
      <c r="B33" s="834">
        <v>122</v>
      </c>
      <c r="C33" s="834">
        <v>123</v>
      </c>
      <c r="D33" s="834">
        <v>66</v>
      </c>
      <c r="E33" s="834">
        <v>77</v>
      </c>
      <c r="F33" s="834">
        <v>42</v>
      </c>
      <c r="G33" s="834">
        <v>29</v>
      </c>
      <c r="H33" s="834">
        <v>33</v>
      </c>
      <c r="I33" s="834">
        <v>18</v>
      </c>
      <c r="J33" s="834">
        <v>1</v>
      </c>
      <c r="K33" s="834">
        <v>3</v>
      </c>
      <c r="L33" s="853">
        <v>155</v>
      </c>
      <c r="M33" s="834">
        <v>0</v>
      </c>
      <c r="N33" s="834">
        <v>669</v>
      </c>
    </row>
    <row r="34" spans="1:14">
      <c r="A34" s="833" t="s">
        <v>13</v>
      </c>
      <c r="B34" s="834">
        <v>6770</v>
      </c>
      <c r="C34" s="834">
        <v>1440</v>
      </c>
      <c r="D34" s="834">
        <v>490</v>
      </c>
      <c r="E34" s="834">
        <v>548</v>
      </c>
      <c r="F34" s="834">
        <v>384</v>
      </c>
      <c r="G34" s="834">
        <v>241</v>
      </c>
      <c r="H34" s="834">
        <v>313</v>
      </c>
      <c r="I34" s="834">
        <v>173</v>
      </c>
      <c r="J34" s="834">
        <v>28</v>
      </c>
      <c r="K34" s="834">
        <v>64</v>
      </c>
      <c r="L34" s="853">
        <v>1157</v>
      </c>
      <c r="M34" s="834">
        <v>0</v>
      </c>
      <c r="N34" s="834">
        <v>11608</v>
      </c>
    </row>
    <row r="35" spans="1:14">
      <c r="A35" s="833" t="s">
        <v>1672</v>
      </c>
      <c r="B35" s="834">
        <v>42842</v>
      </c>
      <c r="C35" s="834">
        <v>6952</v>
      </c>
      <c r="D35" s="834">
        <v>1843</v>
      </c>
      <c r="E35" s="834">
        <v>1382</v>
      </c>
      <c r="F35" s="834">
        <v>1113</v>
      </c>
      <c r="G35" s="834">
        <v>723</v>
      </c>
      <c r="H35" s="834">
        <v>1174</v>
      </c>
      <c r="I35" s="834">
        <v>822</v>
      </c>
      <c r="J35" s="834">
        <v>156</v>
      </c>
      <c r="K35" s="834">
        <v>256</v>
      </c>
      <c r="L35" s="853">
        <v>4124</v>
      </c>
      <c r="M35" s="834">
        <v>0</v>
      </c>
      <c r="N35" s="834">
        <v>61387</v>
      </c>
    </row>
    <row r="36" spans="1:14">
      <c r="A36" s="833" t="s">
        <v>1673</v>
      </c>
      <c r="B36" s="834">
        <v>31624</v>
      </c>
      <c r="C36" s="834">
        <v>9089</v>
      </c>
      <c r="D36" s="834">
        <v>1163</v>
      </c>
      <c r="E36" s="834">
        <v>1533</v>
      </c>
      <c r="F36" s="834">
        <v>498</v>
      </c>
      <c r="G36" s="834">
        <v>653</v>
      </c>
      <c r="H36" s="834">
        <v>402</v>
      </c>
      <c r="I36" s="834">
        <v>626</v>
      </c>
      <c r="J36" s="834">
        <v>382</v>
      </c>
      <c r="K36" s="834">
        <v>547</v>
      </c>
      <c r="L36" s="853">
        <v>3668</v>
      </c>
      <c r="M36" s="834">
        <v>0</v>
      </c>
      <c r="N36" s="834">
        <v>50185</v>
      </c>
    </row>
    <row r="37" spans="1:14" ht="15" customHeight="1">
      <c r="A37" s="833" t="s">
        <v>1674</v>
      </c>
      <c r="B37" s="834">
        <v>16813</v>
      </c>
      <c r="C37" s="834">
        <v>12903</v>
      </c>
      <c r="D37" s="834">
        <v>867</v>
      </c>
      <c r="E37" s="834">
        <v>1800</v>
      </c>
      <c r="F37" s="834">
        <v>323</v>
      </c>
      <c r="G37" s="834">
        <v>589</v>
      </c>
      <c r="H37" s="834">
        <v>10</v>
      </c>
      <c r="I37" s="834">
        <v>600</v>
      </c>
      <c r="J37" s="834">
        <v>739</v>
      </c>
      <c r="K37" s="834">
        <v>1025</v>
      </c>
      <c r="L37" s="853">
        <v>3651</v>
      </c>
      <c r="M37" s="834">
        <v>0</v>
      </c>
      <c r="N37" s="834">
        <v>39320</v>
      </c>
    </row>
    <row r="38" spans="1:14">
      <c r="A38" s="833" t="s">
        <v>1675</v>
      </c>
      <c r="B38" s="834">
        <v>13195</v>
      </c>
      <c r="C38" s="834">
        <v>13572</v>
      </c>
      <c r="D38" s="834">
        <v>726</v>
      </c>
      <c r="E38" s="834">
        <v>1602</v>
      </c>
      <c r="F38" s="834">
        <v>197</v>
      </c>
      <c r="G38" s="834">
        <v>503</v>
      </c>
      <c r="H38" s="834">
        <v>2</v>
      </c>
      <c r="I38" s="834">
        <v>588</v>
      </c>
      <c r="J38" s="834">
        <v>879</v>
      </c>
      <c r="K38" s="834">
        <v>2038</v>
      </c>
      <c r="L38" s="853">
        <v>3590</v>
      </c>
      <c r="M38" s="834">
        <v>0</v>
      </c>
      <c r="N38" s="834">
        <v>36892</v>
      </c>
    </row>
    <row r="39" spans="1:14">
      <c r="A39" s="833" t="s">
        <v>1676</v>
      </c>
      <c r="B39" s="834">
        <v>3349</v>
      </c>
      <c r="C39" s="834">
        <v>4565</v>
      </c>
      <c r="D39" s="834">
        <v>408</v>
      </c>
      <c r="E39" s="834">
        <v>606</v>
      </c>
      <c r="F39" s="834">
        <v>43</v>
      </c>
      <c r="G39" s="834">
        <v>214</v>
      </c>
      <c r="H39" s="834">
        <v>2</v>
      </c>
      <c r="I39" s="834">
        <v>435</v>
      </c>
      <c r="J39" s="834">
        <v>638</v>
      </c>
      <c r="K39" s="834">
        <v>1655</v>
      </c>
      <c r="L39" s="853">
        <v>1588</v>
      </c>
      <c r="M39" s="834">
        <v>0</v>
      </c>
      <c r="N39" s="834">
        <v>13503</v>
      </c>
    </row>
    <row r="40" spans="1:14" ht="15.75" thickBot="1">
      <c r="A40" s="838" t="s">
        <v>108</v>
      </c>
      <c r="B40" s="839">
        <f>SUM(B33:B39)</f>
        <v>114715</v>
      </c>
      <c r="C40" s="839">
        <f t="shared" ref="C40:N40" si="1">SUM(C33:C39)</f>
        <v>48644</v>
      </c>
      <c r="D40" s="839">
        <f t="shared" si="1"/>
        <v>5563</v>
      </c>
      <c r="E40" s="839">
        <f t="shared" si="1"/>
        <v>7548</v>
      </c>
      <c r="F40" s="839">
        <f t="shared" si="1"/>
        <v>2600</v>
      </c>
      <c r="G40" s="839">
        <f t="shared" si="1"/>
        <v>2952</v>
      </c>
      <c r="H40" s="839">
        <f t="shared" si="1"/>
        <v>1936</v>
      </c>
      <c r="I40" s="839">
        <f t="shared" si="1"/>
        <v>3262</v>
      </c>
      <c r="J40" s="839">
        <f t="shared" si="1"/>
        <v>2823</v>
      </c>
      <c r="K40" s="839">
        <f t="shared" si="1"/>
        <v>5588</v>
      </c>
      <c r="L40" s="839">
        <f t="shared" si="1"/>
        <v>17933</v>
      </c>
      <c r="M40" s="839">
        <f t="shared" si="1"/>
        <v>0</v>
      </c>
      <c r="N40" s="839">
        <f t="shared" si="1"/>
        <v>213564</v>
      </c>
    </row>
    <row r="41" spans="1:14">
      <c r="A41" s="845"/>
      <c r="B41" s="830"/>
      <c r="C41" s="830"/>
      <c r="D41" s="830"/>
      <c r="E41" s="830"/>
      <c r="F41" s="845"/>
      <c r="G41" s="845"/>
      <c r="H41" s="845"/>
      <c r="I41" s="845"/>
      <c r="J41" s="845"/>
      <c r="K41" s="845"/>
      <c r="L41" s="845"/>
      <c r="M41" s="845"/>
      <c r="N41" s="845"/>
    </row>
    <row r="42" spans="1:14">
      <c r="A42" s="845"/>
      <c r="B42" s="830"/>
      <c r="C42" s="830"/>
      <c r="D42" s="830"/>
      <c r="E42" s="830"/>
      <c r="F42" s="845"/>
      <c r="G42" s="845"/>
      <c r="H42" s="845"/>
      <c r="I42" s="845"/>
      <c r="J42" s="845"/>
      <c r="K42" s="845"/>
      <c r="L42" s="845"/>
      <c r="M42" s="845"/>
      <c r="N42" s="845"/>
    </row>
    <row r="43" spans="1:14" ht="15" customHeight="1" thickBot="1">
      <c r="A43" s="843" t="s">
        <v>1773</v>
      </c>
      <c r="B43" s="843"/>
      <c r="C43" s="843"/>
      <c r="D43" s="843"/>
      <c r="E43" s="843"/>
      <c r="F43" s="843"/>
      <c r="G43" s="843"/>
      <c r="H43" s="843"/>
      <c r="I43" s="843"/>
      <c r="J43" s="843"/>
      <c r="K43" s="843"/>
      <c r="L43" s="843"/>
      <c r="M43" s="843"/>
      <c r="N43" s="843"/>
    </row>
    <row r="44" spans="1:14" ht="38.25">
      <c r="A44" s="832" t="s">
        <v>1679</v>
      </c>
      <c r="B44" s="841" t="s">
        <v>1741</v>
      </c>
      <c r="C44" s="841" t="s">
        <v>1753</v>
      </c>
      <c r="D44" s="841" t="s">
        <v>1743</v>
      </c>
      <c r="E44" s="841" t="s">
        <v>1754</v>
      </c>
      <c r="F44" s="841" t="s">
        <v>1745</v>
      </c>
      <c r="G44" s="841" t="s">
        <v>1746</v>
      </c>
      <c r="H44" s="841" t="s">
        <v>1747</v>
      </c>
      <c r="I44" s="841" t="s">
        <v>1748</v>
      </c>
      <c r="J44" s="841" t="s">
        <v>1749</v>
      </c>
      <c r="K44" s="841" t="s">
        <v>1755</v>
      </c>
      <c r="L44" s="841" t="s">
        <v>1751</v>
      </c>
      <c r="M44" s="841" t="s">
        <v>1669</v>
      </c>
      <c r="N44" s="841" t="s">
        <v>26</v>
      </c>
    </row>
    <row r="45" spans="1:14">
      <c r="A45" s="833" t="s">
        <v>1680</v>
      </c>
      <c r="B45" s="834">
        <v>534</v>
      </c>
      <c r="C45" s="834">
        <v>244</v>
      </c>
      <c r="D45" s="834">
        <v>237</v>
      </c>
      <c r="E45" s="834">
        <v>54</v>
      </c>
      <c r="F45" s="834">
        <v>110</v>
      </c>
      <c r="G45" s="834">
        <v>212</v>
      </c>
      <c r="H45" s="834">
        <v>27</v>
      </c>
      <c r="I45" s="834">
        <v>71</v>
      </c>
      <c r="J45" s="834">
        <v>9</v>
      </c>
      <c r="K45" s="834">
        <v>42</v>
      </c>
      <c r="L45" s="853">
        <v>134</v>
      </c>
      <c r="M45" s="834">
        <v>0</v>
      </c>
      <c r="N45" s="834">
        <v>1674</v>
      </c>
    </row>
    <row r="46" spans="1:14">
      <c r="A46" s="833" t="s">
        <v>1681</v>
      </c>
      <c r="B46" s="834">
        <v>1824</v>
      </c>
      <c r="C46" s="834">
        <v>866</v>
      </c>
      <c r="D46" s="834">
        <v>148</v>
      </c>
      <c r="E46" s="834">
        <v>149</v>
      </c>
      <c r="F46" s="834">
        <v>131</v>
      </c>
      <c r="G46" s="834">
        <v>35</v>
      </c>
      <c r="H46" s="834">
        <v>44</v>
      </c>
      <c r="I46" s="834">
        <v>79</v>
      </c>
      <c r="J46" s="834">
        <v>54</v>
      </c>
      <c r="K46" s="834">
        <v>83</v>
      </c>
      <c r="L46" s="853">
        <v>249</v>
      </c>
      <c r="M46" s="834">
        <v>0</v>
      </c>
      <c r="N46" s="834">
        <v>3662</v>
      </c>
    </row>
    <row r="47" spans="1:14">
      <c r="A47" s="833" t="s">
        <v>1682</v>
      </c>
      <c r="B47" s="834">
        <v>1559</v>
      </c>
      <c r="C47" s="834">
        <v>1111</v>
      </c>
      <c r="D47" s="834">
        <v>125</v>
      </c>
      <c r="E47" s="834">
        <v>376</v>
      </c>
      <c r="F47" s="834">
        <v>62</v>
      </c>
      <c r="G47" s="834">
        <v>77</v>
      </c>
      <c r="H47" s="834">
        <v>90</v>
      </c>
      <c r="I47" s="834">
        <v>96</v>
      </c>
      <c r="J47" s="834">
        <v>45</v>
      </c>
      <c r="K47" s="834">
        <v>108</v>
      </c>
      <c r="L47" s="853">
        <v>437</v>
      </c>
      <c r="M47" s="834">
        <v>0</v>
      </c>
      <c r="N47" s="834">
        <v>4086</v>
      </c>
    </row>
    <row r="48" spans="1:14">
      <c r="A48" s="833" t="s">
        <v>1683</v>
      </c>
      <c r="B48" s="834">
        <v>2293</v>
      </c>
      <c r="C48" s="834">
        <v>791</v>
      </c>
      <c r="D48" s="834">
        <v>185</v>
      </c>
      <c r="E48" s="834">
        <v>140</v>
      </c>
      <c r="F48" s="834">
        <v>80</v>
      </c>
      <c r="G48" s="834">
        <v>72</v>
      </c>
      <c r="H48" s="834">
        <v>34</v>
      </c>
      <c r="I48" s="834">
        <v>70</v>
      </c>
      <c r="J48" s="834">
        <v>73</v>
      </c>
      <c r="K48" s="834">
        <v>142</v>
      </c>
      <c r="L48" s="853">
        <v>870</v>
      </c>
      <c r="M48" s="834">
        <v>0</v>
      </c>
      <c r="N48" s="834">
        <v>4750</v>
      </c>
    </row>
    <row r="49" spans="1:14">
      <c r="A49" s="833" t="s">
        <v>1684</v>
      </c>
      <c r="B49" s="834">
        <v>3860</v>
      </c>
      <c r="C49" s="834">
        <v>866</v>
      </c>
      <c r="D49" s="834">
        <v>146</v>
      </c>
      <c r="E49" s="834">
        <v>162</v>
      </c>
      <c r="F49" s="834">
        <v>45</v>
      </c>
      <c r="G49" s="834">
        <v>90</v>
      </c>
      <c r="H49" s="834">
        <v>314</v>
      </c>
      <c r="I49" s="834">
        <v>107</v>
      </c>
      <c r="J49" s="834">
        <v>112</v>
      </c>
      <c r="K49" s="834">
        <v>188</v>
      </c>
      <c r="L49" s="853">
        <v>638</v>
      </c>
      <c r="M49" s="834">
        <v>0</v>
      </c>
      <c r="N49" s="834">
        <v>6528</v>
      </c>
    </row>
    <row r="50" spans="1:14">
      <c r="A50" s="833" t="s">
        <v>1685</v>
      </c>
      <c r="B50" s="834">
        <v>8742</v>
      </c>
      <c r="C50" s="834">
        <v>5506</v>
      </c>
      <c r="D50" s="834">
        <v>754</v>
      </c>
      <c r="E50" s="834">
        <v>632</v>
      </c>
      <c r="F50" s="834">
        <v>324</v>
      </c>
      <c r="G50" s="834">
        <v>266</v>
      </c>
      <c r="H50" s="834">
        <v>210</v>
      </c>
      <c r="I50" s="834">
        <v>373</v>
      </c>
      <c r="J50" s="834">
        <v>243</v>
      </c>
      <c r="K50" s="834">
        <v>447</v>
      </c>
      <c r="L50" s="853">
        <v>2816</v>
      </c>
      <c r="M50" s="834">
        <v>0</v>
      </c>
      <c r="N50" s="834">
        <v>20313</v>
      </c>
    </row>
    <row r="51" spans="1:14">
      <c r="A51" s="833" t="s">
        <v>1686</v>
      </c>
      <c r="B51" s="834">
        <v>56301</v>
      </c>
      <c r="C51" s="834">
        <v>21272</v>
      </c>
      <c r="D51" s="834">
        <v>1211</v>
      </c>
      <c r="E51" s="834">
        <v>3072</v>
      </c>
      <c r="F51" s="834">
        <v>357</v>
      </c>
      <c r="G51" s="834">
        <v>782</v>
      </c>
      <c r="H51" s="834">
        <v>173</v>
      </c>
      <c r="I51" s="834">
        <v>1278</v>
      </c>
      <c r="J51" s="834">
        <v>922</v>
      </c>
      <c r="K51" s="834">
        <v>2839</v>
      </c>
      <c r="L51" s="853">
        <v>6584</v>
      </c>
      <c r="M51" s="834">
        <v>0</v>
      </c>
      <c r="N51" s="834">
        <v>94791</v>
      </c>
    </row>
    <row r="52" spans="1:14">
      <c r="A52" s="833" t="s">
        <v>1687</v>
      </c>
      <c r="B52" s="834">
        <v>10006</v>
      </c>
      <c r="C52" s="834">
        <v>3841</v>
      </c>
      <c r="D52" s="834">
        <v>293</v>
      </c>
      <c r="E52" s="834">
        <v>508</v>
      </c>
      <c r="F52" s="834">
        <v>137</v>
      </c>
      <c r="G52" s="834">
        <v>224</v>
      </c>
      <c r="H52" s="834">
        <v>206</v>
      </c>
      <c r="I52" s="834">
        <v>246</v>
      </c>
      <c r="J52" s="834">
        <v>273</v>
      </c>
      <c r="K52" s="834">
        <v>410</v>
      </c>
      <c r="L52" s="853">
        <v>848</v>
      </c>
      <c r="M52" s="834">
        <v>0</v>
      </c>
      <c r="N52" s="834">
        <v>16992</v>
      </c>
    </row>
    <row r="53" spans="1:14">
      <c r="A53" s="833" t="s">
        <v>1688</v>
      </c>
      <c r="B53" s="834">
        <v>6288</v>
      </c>
      <c r="C53" s="834">
        <v>2349</v>
      </c>
      <c r="D53" s="834">
        <v>194</v>
      </c>
      <c r="E53" s="834">
        <v>272</v>
      </c>
      <c r="F53" s="834">
        <v>45</v>
      </c>
      <c r="G53" s="834">
        <v>116</v>
      </c>
      <c r="H53" s="834">
        <v>236</v>
      </c>
      <c r="I53" s="834">
        <v>129</v>
      </c>
      <c r="J53" s="834">
        <v>123</v>
      </c>
      <c r="K53" s="834">
        <v>211</v>
      </c>
      <c r="L53" s="853">
        <v>681</v>
      </c>
      <c r="M53" s="834">
        <v>0</v>
      </c>
      <c r="N53" s="834">
        <v>10644</v>
      </c>
    </row>
    <row r="54" spans="1:14">
      <c r="A54" s="833" t="s">
        <v>1710</v>
      </c>
      <c r="B54" s="834">
        <v>1394</v>
      </c>
      <c r="C54" s="834">
        <v>936</v>
      </c>
      <c r="D54" s="834">
        <v>134</v>
      </c>
      <c r="E54" s="834">
        <v>210</v>
      </c>
      <c r="F54" s="834">
        <v>27</v>
      </c>
      <c r="G54" s="834">
        <v>85</v>
      </c>
      <c r="H54" s="834">
        <v>32</v>
      </c>
      <c r="I54" s="834">
        <v>62</v>
      </c>
      <c r="J54" s="834">
        <v>56</v>
      </c>
      <c r="K54" s="834">
        <v>120</v>
      </c>
      <c r="L54" s="853">
        <v>263</v>
      </c>
      <c r="M54" s="834">
        <v>0</v>
      </c>
      <c r="N54" s="834">
        <v>3319</v>
      </c>
    </row>
    <row r="55" spans="1:14">
      <c r="A55" s="833" t="s">
        <v>1689</v>
      </c>
      <c r="B55" s="834">
        <v>9163</v>
      </c>
      <c r="C55" s="834">
        <v>5729</v>
      </c>
      <c r="D55" s="834">
        <v>669</v>
      </c>
      <c r="E55" s="834">
        <v>936</v>
      </c>
      <c r="F55" s="834">
        <v>333</v>
      </c>
      <c r="G55" s="834">
        <v>262</v>
      </c>
      <c r="H55" s="834">
        <v>255</v>
      </c>
      <c r="I55" s="834">
        <v>276</v>
      </c>
      <c r="J55" s="834">
        <v>396</v>
      </c>
      <c r="K55" s="834">
        <v>508</v>
      </c>
      <c r="L55" s="853">
        <v>1958</v>
      </c>
      <c r="M55" s="834">
        <v>0</v>
      </c>
      <c r="N55" s="834">
        <v>20485</v>
      </c>
    </row>
    <row r="56" spans="1:14">
      <c r="A56" s="833" t="s">
        <v>1690</v>
      </c>
      <c r="B56" s="834">
        <v>5391</v>
      </c>
      <c r="C56" s="834">
        <v>2170</v>
      </c>
      <c r="D56" s="834">
        <v>375</v>
      </c>
      <c r="E56" s="834">
        <v>334</v>
      </c>
      <c r="F56" s="834">
        <v>202</v>
      </c>
      <c r="G56" s="834">
        <v>172</v>
      </c>
      <c r="H56" s="834">
        <v>139</v>
      </c>
      <c r="I56" s="834">
        <v>182</v>
      </c>
      <c r="J56" s="834">
        <v>262</v>
      </c>
      <c r="K56" s="834">
        <v>208</v>
      </c>
      <c r="L56" s="853">
        <v>812</v>
      </c>
      <c r="M56" s="834">
        <v>0</v>
      </c>
      <c r="N56" s="834">
        <v>10247</v>
      </c>
    </row>
    <row r="57" spans="1:14">
      <c r="A57" s="833" t="s">
        <v>1691</v>
      </c>
      <c r="B57" s="834">
        <v>1421</v>
      </c>
      <c r="C57" s="834">
        <v>592</v>
      </c>
      <c r="D57" s="834">
        <v>317</v>
      </c>
      <c r="E57" s="834">
        <v>98</v>
      </c>
      <c r="F57" s="834">
        <v>234</v>
      </c>
      <c r="G57" s="834">
        <v>203</v>
      </c>
      <c r="H57" s="834">
        <v>16</v>
      </c>
      <c r="I57" s="834">
        <v>76</v>
      </c>
      <c r="J57" s="834">
        <v>58</v>
      </c>
      <c r="K57" s="834">
        <v>71</v>
      </c>
      <c r="L57" s="853">
        <v>388</v>
      </c>
      <c r="M57" s="834">
        <v>0</v>
      </c>
      <c r="N57" s="834">
        <v>3474</v>
      </c>
    </row>
    <row r="58" spans="1:14">
      <c r="A58" s="833" t="s">
        <v>1692</v>
      </c>
      <c r="B58" s="834">
        <v>3718</v>
      </c>
      <c r="C58" s="834">
        <v>1693</v>
      </c>
      <c r="D58" s="834">
        <v>611</v>
      </c>
      <c r="E58" s="834">
        <v>401</v>
      </c>
      <c r="F58" s="834">
        <v>452</v>
      </c>
      <c r="G58" s="834">
        <v>254</v>
      </c>
      <c r="H58" s="834">
        <v>77</v>
      </c>
      <c r="I58" s="834">
        <v>128</v>
      </c>
      <c r="J58" s="834">
        <v>147</v>
      </c>
      <c r="K58" s="834">
        <v>137</v>
      </c>
      <c r="L58" s="853">
        <v>862</v>
      </c>
      <c r="M58" s="834">
        <v>0</v>
      </c>
      <c r="N58" s="834">
        <v>8480</v>
      </c>
    </row>
    <row r="59" spans="1:14">
      <c r="A59" s="833" t="s">
        <v>1693</v>
      </c>
      <c r="B59" s="834">
        <v>506</v>
      </c>
      <c r="C59" s="834">
        <v>226</v>
      </c>
      <c r="D59" s="834">
        <v>113</v>
      </c>
      <c r="E59" s="834">
        <v>68</v>
      </c>
      <c r="F59" s="834">
        <v>55</v>
      </c>
      <c r="G59" s="834">
        <v>51</v>
      </c>
      <c r="H59" s="834">
        <v>37</v>
      </c>
      <c r="I59" s="834">
        <v>49</v>
      </c>
      <c r="J59" s="834">
        <v>11</v>
      </c>
      <c r="K59" s="834">
        <v>32</v>
      </c>
      <c r="L59" s="853">
        <v>167</v>
      </c>
      <c r="M59" s="834">
        <v>0</v>
      </c>
      <c r="N59" s="834">
        <v>1315</v>
      </c>
    </row>
    <row r="60" spans="1:14">
      <c r="A60" s="833" t="s">
        <v>1694</v>
      </c>
      <c r="B60" s="834">
        <v>1715</v>
      </c>
      <c r="C60" s="834">
        <v>452</v>
      </c>
      <c r="D60" s="834">
        <v>51</v>
      </c>
      <c r="E60" s="834">
        <v>136</v>
      </c>
      <c r="F60" s="834">
        <v>6</v>
      </c>
      <c r="G60" s="834">
        <v>51</v>
      </c>
      <c r="H60" s="834">
        <v>46</v>
      </c>
      <c r="I60" s="834">
        <v>40</v>
      </c>
      <c r="J60" s="834">
        <v>39</v>
      </c>
      <c r="K60" s="834">
        <v>42</v>
      </c>
      <c r="L60" s="853">
        <v>226</v>
      </c>
      <c r="M60" s="834">
        <v>0</v>
      </c>
      <c r="N60" s="834">
        <v>2804</v>
      </c>
    </row>
    <row r="61" spans="1:14" ht="15.75" thickBot="1">
      <c r="A61" s="838" t="s">
        <v>108</v>
      </c>
      <c r="B61" s="839">
        <f>SUM(B45:B60)</f>
        <v>114715</v>
      </c>
      <c r="C61" s="839">
        <f t="shared" ref="C61:L61" si="2">SUM(C45:C60)</f>
        <v>48644</v>
      </c>
      <c r="D61" s="839">
        <f t="shared" si="2"/>
        <v>5563</v>
      </c>
      <c r="E61" s="839">
        <f t="shared" si="2"/>
        <v>7548</v>
      </c>
      <c r="F61" s="839">
        <f t="shared" si="2"/>
        <v>2600</v>
      </c>
      <c r="G61" s="839">
        <f t="shared" si="2"/>
        <v>2952</v>
      </c>
      <c r="H61" s="839">
        <f t="shared" si="2"/>
        <v>1936</v>
      </c>
      <c r="I61" s="839">
        <f t="shared" si="2"/>
        <v>3262</v>
      </c>
      <c r="J61" s="839">
        <f t="shared" si="2"/>
        <v>2823</v>
      </c>
      <c r="K61" s="839">
        <f t="shared" si="2"/>
        <v>5588</v>
      </c>
      <c r="L61" s="839">
        <f t="shared" si="2"/>
        <v>17933</v>
      </c>
      <c r="M61" s="839">
        <f t="shared" ref="M61" si="3">SUM(M45:M60)</f>
        <v>0</v>
      </c>
      <c r="N61" s="839">
        <f t="shared" ref="N61" si="4">SUM(N45:N60)</f>
        <v>213564</v>
      </c>
    </row>
    <row r="62" spans="1:14">
      <c r="A62" s="845"/>
      <c r="B62" s="830"/>
      <c r="C62" s="830"/>
      <c r="D62" s="830"/>
      <c r="E62" s="830"/>
      <c r="F62" s="845"/>
      <c r="G62" s="845"/>
      <c r="H62" s="845"/>
      <c r="I62" s="845"/>
      <c r="J62" s="845"/>
      <c r="K62" s="845"/>
      <c r="L62" s="845"/>
      <c r="M62" s="845"/>
      <c r="N62" s="845"/>
    </row>
    <row r="63" spans="1:14">
      <c r="A63" s="845"/>
      <c r="B63" s="830"/>
      <c r="C63" s="830"/>
      <c r="D63" s="830"/>
      <c r="E63" s="830"/>
      <c r="F63" s="845"/>
      <c r="G63" s="845"/>
      <c r="H63" s="845"/>
      <c r="I63" s="845"/>
      <c r="J63" s="845"/>
      <c r="K63" s="845"/>
      <c r="L63" s="845"/>
      <c r="M63" s="845"/>
      <c r="N63" s="845"/>
    </row>
    <row r="64" spans="1:14" ht="15" customHeight="1" thickBot="1">
      <c r="A64" s="843" t="s">
        <v>1838</v>
      </c>
      <c r="B64" s="843"/>
      <c r="C64" s="846"/>
      <c r="D64" s="846"/>
      <c r="E64" s="830"/>
      <c r="F64" s="845"/>
      <c r="G64" s="845"/>
      <c r="H64" s="845"/>
      <c r="I64" s="845"/>
      <c r="J64" s="845"/>
      <c r="K64" s="845"/>
      <c r="L64" s="845"/>
      <c r="M64" s="845"/>
      <c r="N64" s="845"/>
    </row>
    <row r="65" spans="1:14" ht="25.5">
      <c r="A65" s="832" t="s">
        <v>1740</v>
      </c>
      <c r="B65" s="841" t="s">
        <v>1732</v>
      </c>
      <c r="C65" s="854"/>
      <c r="D65" s="855"/>
      <c r="E65" s="845"/>
      <c r="F65" s="845"/>
      <c r="G65" s="845"/>
      <c r="H65" s="845"/>
      <c r="I65" s="845"/>
      <c r="J65" s="845"/>
      <c r="K65" s="845"/>
    </row>
    <row r="66" spans="1:14">
      <c r="A66" s="833" t="s">
        <v>1741</v>
      </c>
      <c r="B66" s="834">
        <v>2363260</v>
      </c>
      <c r="C66" s="837"/>
      <c r="D66" s="845"/>
      <c r="E66" s="845"/>
      <c r="F66" s="845"/>
      <c r="G66" s="845"/>
      <c r="H66" s="845"/>
      <c r="I66" s="845"/>
      <c r="J66" s="845"/>
      <c r="K66" s="845"/>
    </row>
    <row r="67" spans="1:14">
      <c r="A67" s="833" t="s">
        <v>1742</v>
      </c>
      <c r="B67" s="834">
        <v>1110709</v>
      </c>
      <c r="C67" s="837"/>
      <c r="D67" s="845"/>
      <c r="E67" s="845"/>
      <c r="F67" s="845"/>
      <c r="G67" s="845"/>
      <c r="H67" s="845"/>
      <c r="I67" s="845"/>
      <c r="J67" s="845"/>
      <c r="K67" s="845"/>
    </row>
    <row r="68" spans="1:14">
      <c r="A68" s="833" t="s">
        <v>1743</v>
      </c>
      <c r="B68" s="834">
        <v>47406</v>
      </c>
      <c r="C68" s="837"/>
      <c r="D68" s="845"/>
      <c r="E68" s="845"/>
      <c r="F68" s="845"/>
      <c r="G68" s="845"/>
      <c r="H68" s="845"/>
      <c r="I68" s="845"/>
      <c r="J68" s="845"/>
      <c r="K68" s="845"/>
    </row>
    <row r="69" spans="1:14">
      <c r="A69" s="833" t="s">
        <v>1744</v>
      </c>
      <c r="B69" s="834">
        <v>170477</v>
      </c>
      <c r="C69" s="837"/>
      <c r="D69" s="845"/>
      <c r="E69" s="845"/>
      <c r="F69" s="845"/>
      <c r="G69" s="845"/>
      <c r="H69" s="845"/>
      <c r="I69" s="845"/>
      <c r="J69" s="845"/>
      <c r="K69" s="845"/>
    </row>
    <row r="70" spans="1:14">
      <c r="A70" s="833" t="s">
        <v>1745</v>
      </c>
      <c r="B70" s="834">
        <v>16794</v>
      </c>
      <c r="C70" s="837"/>
      <c r="D70" s="845"/>
      <c r="E70" s="845"/>
      <c r="F70" s="845"/>
      <c r="G70" s="845"/>
      <c r="H70" s="845"/>
      <c r="I70" s="845"/>
      <c r="J70" s="845"/>
      <c r="K70" s="845"/>
    </row>
    <row r="71" spans="1:14">
      <c r="A71" s="833" t="s">
        <v>1746</v>
      </c>
      <c r="B71" s="834">
        <v>41280</v>
      </c>
      <c r="C71" s="837"/>
      <c r="D71" s="845"/>
      <c r="E71" s="845"/>
      <c r="F71" s="845"/>
      <c r="G71" s="845"/>
      <c r="H71" s="845"/>
      <c r="I71" s="845"/>
      <c r="J71" s="845"/>
      <c r="K71" s="845"/>
    </row>
    <row r="72" spans="1:14">
      <c r="A72" s="833" t="s">
        <v>1747</v>
      </c>
      <c r="B72" s="834">
        <v>30936</v>
      </c>
      <c r="C72" s="837"/>
      <c r="D72" s="845"/>
      <c r="E72" s="845"/>
      <c r="F72" s="845"/>
      <c r="G72" s="845"/>
      <c r="H72" s="845"/>
      <c r="I72" s="845"/>
      <c r="J72" s="845"/>
      <c r="K72" s="845"/>
    </row>
    <row r="73" spans="1:14">
      <c r="A73" s="833" t="s">
        <v>1748</v>
      </c>
      <c r="B73" s="834">
        <v>66821</v>
      </c>
      <c r="C73" s="837"/>
      <c r="D73" s="845"/>
      <c r="E73" s="845"/>
      <c r="F73" s="845"/>
      <c r="G73" s="845"/>
      <c r="H73" s="845"/>
      <c r="I73" s="845"/>
      <c r="J73" s="845"/>
      <c r="K73" s="845"/>
    </row>
    <row r="74" spans="1:14">
      <c r="A74" s="833" t="s">
        <v>1749</v>
      </c>
      <c r="B74" s="834">
        <v>86655</v>
      </c>
      <c r="C74" s="837"/>
      <c r="D74" s="845"/>
      <c r="E74" s="845"/>
      <c r="F74" s="845"/>
      <c r="G74" s="845"/>
      <c r="H74" s="845"/>
      <c r="I74" s="845"/>
      <c r="J74" s="845"/>
      <c r="K74" s="845"/>
    </row>
    <row r="75" spans="1:14">
      <c r="A75" s="833" t="s">
        <v>1750</v>
      </c>
      <c r="B75" s="834">
        <v>156676</v>
      </c>
      <c r="C75" s="837"/>
      <c r="D75" s="845"/>
      <c r="E75" s="845"/>
      <c r="F75" s="845"/>
      <c r="G75" s="845"/>
      <c r="H75" s="845"/>
      <c r="I75" s="845"/>
      <c r="J75" s="845"/>
      <c r="K75" s="845"/>
    </row>
    <row r="76" spans="1:14">
      <c r="A76" s="833" t="s">
        <v>1751</v>
      </c>
      <c r="B76" s="834">
        <v>343575</v>
      </c>
      <c r="C76" s="837"/>
      <c r="D76" s="845"/>
      <c r="E76" s="845"/>
      <c r="F76" s="845"/>
      <c r="G76" s="845"/>
      <c r="H76" s="845"/>
      <c r="I76" s="845"/>
      <c r="J76" s="845"/>
      <c r="K76" s="845"/>
    </row>
    <row r="77" spans="1:14">
      <c r="A77" s="833" t="s">
        <v>1669</v>
      </c>
      <c r="B77" s="834">
        <v>0</v>
      </c>
      <c r="C77" s="837"/>
      <c r="D77" s="845"/>
      <c r="E77" s="845"/>
      <c r="F77" s="845"/>
      <c r="G77" s="845"/>
      <c r="H77" s="845"/>
      <c r="I77" s="845"/>
      <c r="J77" s="845"/>
      <c r="K77" s="845"/>
    </row>
    <row r="78" spans="1:14" ht="15.75" thickBot="1">
      <c r="A78" s="838" t="s">
        <v>108</v>
      </c>
      <c r="B78" s="839">
        <f>SUM(B66:B77)</f>
        <v>4434589</v>
      </c>
      <c r="C78" s="837"/>
      <c r="D78" s="845"/>
      <c r="E78" s="845"/>
      <c r="F78" s="845"/>
      <c r="G78" s="845"/>
      <c r="H78" s="845"/>
      <c r="I78" s="845"/>
      <c r="J78" s="845"/>
      <c r="K78" s="845"/>
    </row>
    <row r="79" spans="1:14">
      <c r="A79" s="845"/>
      <c r="B79" s="830"/>
      <c r="C79" s="830"/>
      <c r="D79" s="830"/>
      <c r="E79" s="830"/>
      <c r="F79" s="845"/>
      <c r="G79" s="845"/>
      <c r="H79" s="845"/>
      <c r="I79" s="845"/>
      <c r="J79" s="845"/>
      <c r="K79" s="845"/>
      <c r="L79" s="845"/>
      <c r="M79" s="845"/>
      <c r="N79" s="845"/>
    </row>
    <row r="80" spans="1:14">
      <c r="A80" s="845"/>
      <c r="B80" s="830"/>
      <c r="C80" s="830"/>
      <c r="D80" s="830"/>
      <c r="E80" s="830"/>
      <c r="F80" s="845"/>
      <c r="G80" s="845"/>
      <c r="H80" s="845"/>
      <c r="I80" s="845"/>
      <c r="J80" s="845"/>
      <c r="K80" s="845"/>
      <c r="L80" s="845"/>
      <c r="M80" s="845"/>
      <c r="N80" s="845"/>
    </row>
    <row r="81" spans="1:14" ht="15" customHeight="1" thickBot="1">
      <c r="A81" s="843" t="s">
        <v>1766</v>
      </c>
      <c r="B81" s="843"/>
      <c r="C81" s="843"/>
      <c r="D81" s="843"/>
      <c r="E81" s="843"/>
      <c r="F81" s="843"/>
      <c r="G81" s="843"/>
      <c r="H81" s="843"/>
      <c r="I81" s="843"/>
      <c r="J81" s="843"/>
      <c r="K81" s="843"/>
      <c r="L81" s="843"/>
      <c r="M81" s="843"/>
      <c r="N81" s="843"/>
    </row>
    <row r="82" spans="1:14" ht="38.25">
      <c r="A82" s="832" t="s">
        <v>1515</v>
      </c>
      <c r="B82" s="841" t="s">
        <v>1741</v>
      </c>
      <c r="C82" s="841" t="s">
        <v>1753</v>
      </c>
      <c r="D82" s="841" t="s">
        <v>1743</v>
      </c>
      <c r="E82" s="841" t="s">
        <v>1754</v>
      </c>
      <c r="F82" s="841" t="s">
        <v>1745</v>
      </c>
      <c r="G82" s="841" t="s">
        <v>1746</v>
      </c>
      <c r="H82" s="841" t="s">
        <v>1747</v>
      </c>
      <c r="I82" s="841" t="s">
        <v>1748</v>
      </c>
      <c r="J82" s="841" t="s">
        <v>1749</v>
      </c>
      <c r="K82" s="841" t="s">
        <v>1755</v>
      </c>
      <c r="L82" s="841" t="s">
        <v>1751</v>
      </c>
      <c r="M82" s="841" t="s">
        <v>1669</v>
      </c>
      <c r="N82" s="841" t="s">
        <v>26</v>
      </c>
    </row>
    <row r="83" spans="1:14">
      <c r="A83" s="833" t="s">
        <v>474</v>
      </c>
      <c r="B83" s="834">
        <v>475929</v>
      </c>
      <c r="C83" s="834">
        <v>439702</v>
      </c>
      <c r="D83" s="834">
        <v>20051</v>
      </c>
      <c r="E83" s="834">
        <v>102020</v>
      </c>
      <c r="F83" s="834">
        <v>8635</v>
      </c>
      <c r="G83" s="834">
        <v>23559</v>
      </c>
      <c r="H83" s="834">
        <v>0</v>
      </c>
      <c r="I83" s="834">
        <v>35216</v>
      </c>
      <c r="J83" s="834">
        <v>44874</v>
      </c>
      <c r="K83" s="834">
        <v>113465</v>
      </c>
      <c r="L83" s="853">
        <v>158616</v>
      </c>
      <c r="M83" s="834">
        <v>0</v>
      </c>
      <c r="N83" s="834">
        <v>1422067</v>
      </c>
    </row>
    <row r="84" spans="1:14">
      <c r="A84" s="833" t="s">
        <v>1449</v>
      </c>
      <c r="B84" s="834">
        <v>1887331</v>
      </c>
      <c r="C84" s="834">
        <v>671007</v>
      </c>
      <c r="D84" s="834">
        <v>27355</v>
      </c>
      <c r="E84" s="834">
        <v>68457</v>
      </c>
      <c r="F84" s="834">
        <v>8159</v>
      </c>
      <c r="G84" s="834">
        <v>17721</v>
      </c>
      <c r="H84" s="834">
        <v>30936</v>
      </c>
      <c r="I84" s="834">
        <v>31605</v>
      </c>
      <c r="J84" s="834">
        <v>41781</v>
      </c>
      <c r="K84" s="834">
        <v>43211</v>
      </c>
      <c r="L84" s="853">
        <v>184959</v>
      </c>
      <c r="M84" s="834">
        <v>0</v>
      </c>
      <c r="N84" s="834">
        <v>3012522</v>
      </c>
    </row>
    <row r="85" spans="1:14">
      <c r="A85" s="833" t="s">
        <v>1669</v>
      </c>
      <c r="B85" s="834"/>
      <c r="C85" s="834"/>
      <c r="D85" s="834"/>
      <c r="E85" s="834"/>
      <c r="F85" s="834"/>
      <c r="G85" s="834"/>
      <c r="H85" s="834"/>
      <c r="I85" s="834"/>
      <c r="J85" s="834"/>
      <c r="K85" s="834"/>
      <c r="L85" s="834"/>
      <c r="M85" s="834"/>
      <c r="N85" s="834"/>
    </row>
    <row r="86" spans="1:14" ht="15.75" thickBot="1">
      <c r="A86" s="838" t="s">
        <v>108</v>
      </c>
      <c r="B86" s="839">
        <f>SUM(B83:B84)</f>
        <v>2363260</v>
      </c>
      <c r="C86" s="839">
        <f t="shared" ref="C86:N86" si="5">SUM(C83:C84)</f>
        <v>1110709</v>
      </c>
      <c r="D86" s="839">
        <f t="shared" si="5"/>
        <v>47406</v>
      </c>
      <c r="E86" s="839">
        <f t="shared" si="5"/>
        <v>170477</v>
      </c>
      <c r="F86" s="839">
        <f t="shared" si="5"/>
        <v>16794</v>
      </c>
      <c r="G86" s="839">
        <f t="shared" si="5"/>
        <v>41280</v>
      </c>
      <c r="H86" s="839">
        <f t="shared" si="5"/>
        <v>30936</v>
      </c>
      <c r="I86" s="839">
        <f t="shared" si="5"/>
        <v>66821</v>
      </c>
      <c r="J86" s="839">
        <f t="shared" si="5"/>
        <v>86655</v>
      </c>
      <c r="K86" s="839">
        <f t="shared" si="5"/>
        <v>156676</v>
      </c>
      <c r="L86" s="839">
        <f t="shared" si="5"/>
        <v>343575</v>
      </c>
      <c r="M86" s="839">
        <f t="shared" si="5"/>
        <v>0</v>
      </c>
      <c r="N86" s="839">
        <f t="shared" si="5"/>
        <v>4434589</v>
      </c>
    </row>
    <row r="87" spans="1:14">
      <c r="A87" s="845"/>
      <c r="B87" s="830"/>
      <c r="C87" s="830"/>
      <c r="D87" s="830"/>
      <c r="E87" s="830"/>
      <c r="F87" s="845"/>
      <c r="G87" s="845"/>
      <c r="H87" s="845"/>
      <c r="I87" s="845"/>
      <c r="J87" s="845"/>
      <c r="K87" s="845"/>
      <c r="L87" s="845"/>
      <c r="M87" s="845"/>
      <c r="N87" s="845"/>
    </row>
    <row r="88" spans="1:14">
      <c r="A88" s="845"/>
      <c r="B88" s="830"/>
      <c r="C88" s="830"/>
      <c r="D88" s="830"/>
      <c r="E88" s="830"/>
      <c r="F88" s="845"/>
      <c r="G88" s="845"/>
      <c r="H88" s="845"/>
      <c r="I88" s="845"/>
      <c r="J88" s="845"/>
      <c r="K88" s="845"/>
      <c r="L88" s="845"/>
      <c r="M88" s="845"/>
      <c r="N88" s="845"/>
    </row>
    <row r="89" spans="1:14" ht="15" customHeight="1" thickBot="1">
      <c r="A89" s="843" t="s">
        <v>1767</v>
      </c>
      <c r="B89" s="843"/>
      <c r="C89" s="843"/>
      <c r="D89" s="843"/>
      <c r="E89" s="843"/>
      <c r="F89" s="843"/>
      <c r="G89" s="843"/>
      <c r="H89" s="843"/>
      <c r="I89" s="843"/>
      <c r="J89" s="843"/>
      <c r="K89" s="843"/>
      <c r="L89" s="843"/>
      <c r="M89" s="843"/>
      <c r="N89" s="843"/>
    </row>
    <row r="90" spans="1:14" ht="38.25">
      <c r="A90" s="832" t="s">
        <v>1670</v>
      </c>
      <c r="B90" s="841" t="s">
        <v>1741</v>
      </c>
      <c r="C90" s="841" t="s">
        <v>1753</v>
      </c>
      <c r="D90" s="841" t="s">
        <v>1743</v>
      </c>
      <c r="E90" s="841" t="s">
        <v>1754</v>
      </c>
      <c r="F90" s="841" t="s">
        <v>1745</v>
      </c>
      <c r="G90" s="841" t="s">
        <v>1746</v>
      </c>
      <c r="H90" s="841" t="s">
        <v>1747</v>
      </c>
      <c r="I90" s="841" t="s">
        <v>1748</v>
      </c>
      <c r="J90" s="841" t="s">
        <v>1749</v>
      </c>
      <c r="K90" s="841" t="s">
        <v>1755</v>
      </c>
      <c r="L90" s="841" t="s">
        <v>1751</v>
      </c>
      <c r="M90" s="841" t="s">
        <v>1669</v>
      </c>
      <c r="N90" s="841" t="s">
        <v>26</v>
      </c>
    </row>
    <row r="91" spans="1:14">
      <c r="A91" s="833" t="s">
        <v>1671</v>
      </c>
      <c r="B91" s="834">
        <v>1996</v>
      </c>
      <c r="C91" s="834">
        <v>1502</v>
      </c>
      <c r="D91" s="834">
        <v>284</v>
      </c>
      <c r="E91" s="834">
        <v>936</v>
      </c>
      <c r="F91" s="834">
        <v>233</v>
      </c>
      <c r="G91" s="834">
        <v>191</v>
      </c>
      <c r="H91" s="834">
        <v>473</v>
      </c>
      <c r="I91" s="834">
        <v>143</v>
      </c>
      <c r="J91" s="834">
        <v>10</v>
      </c>
      <c r="K91" s="834">
        <v>49</v>
      </c>
      <c r="L91" s="853">
        <v>1138</v>
      </c>
      <c r="M91" s="834">
        <v>0</v>
      </c>
      <c r="N91" s="834">
        <v>6955</v>
      </c>
    </row>
    <row r="92" spans="1:14">
      <c r="A92" s="833" t="s">
        <v>13</v>
      </c>
      <c r="B92" s="834">
        <v>124211</v>
      </c>
      <c r="C92" s="834">
        <v>18355</v>
      </c>
      <c r="D92" s="834">
        <v>2721</v>
      </c>
      <c r="E92" s="834">
        <v>8822</v>
      </c>
      <c r="F92" s="834">
        <v>2088</v>
      </c>
      <c r="G92" s="834">
        <v>2022</v>
      </c>
      <c r="H92" s="834">
        <v>4801</v>
      </c>
      <c r="I92" s="834">
        <v>1982</v>
      </c>
      <c r="J92" s="834">
        <v>742</v>
      </c>
      <c r="K92" s="834">
        <v>1324</v>
      </c>
      <c r="L92" s="853">
        <v>11897</v>
      </c>
      <c r="M92" s="834">
        <v>0</v>
      </c>
      <c r="N92" s="834">
        <v>178965</v>
      </c>
    </row>
    <row r="93" spans="1:14">
      <c r="A93" s="833" t="s">
        <v>1672</v>
      </c>
      <c r="B93" s="834">
        <v>847803</v>
      </c>
      <c r="C93" s="834">
        <v>108317</v>
      </c>
      <c r="D93" s="834">
        <v>10696</v>
      </c>
      <c r="E93" s="834">
        <v>25289</v>
      </c>
      <c r="F93" s="834">
        <v>5380</v>
      </c>
      <c r="G93" s="834">
        <v>6079</v>
      </c>
      <c r="H93" s="834">
        <v>18815</v>
      </c>
      <c r="I93" s="834">
        <v>11416</v>
      </c>
      <c r="J93" s="834">
        <v>4457</v>
      </c>
      <c r="K93" s="834">
        <v>5021</v>
      </c>
      <c r="L93" s="853">
        <v>52856</v>
      </c>
      <c r="M93" s="834">
        <v>0</v>
      </c>
      <c r="N93" s="834">
        <v>1096129</v>
      </c>
    </row>
    <row r="94" spans="1:14">
      <c r="A94" s="833" t="s">
        <v>1673</v>
      </c>
      <c r="B94" s="834">
        <v>646693</v>
      </c>
      <c r="C94" s="834">
        <v>186000</v>
      </c>
      <c r="D94" s="834">
        <v>8281</v>
      </c>
      <c r="E94" s="834">
        <v>33533</v>
      </c>
      <c r="F94" s="834">
        <v>3014</v>
      </c>
      <c r="G94" s="834">
        <v>8388</v>
      </c>
      <c r="H94" s="834">
        <v>6658</v>
      </c>
      <c r="I94" s="834">
        <v>10110</v>
      </c>
      <c r="J94" s="834">
        <v>10840</v>
      </c>
      <c r="K94" s="834">
        <v>12792</v>
      </c>
      <c r="L94" s="853">
        <v>63578</v>
      </c>
      <c r="M94" s="834">
        <v>0</v>
      </c>
      <c r="N94" s="834">
        <v>989887</v>
      </c>
    </row>
    <row r="95" spans="1:14">
      <c r="A95" s="833" t="s">
        <v>1674</v>
      </c>
      <c r="B95" s="834">
        <v>355048</v>
      </c>
      <c r="C95" s="834">
        <v>311615</v>
      </c>
      <c r="D95" s="834">
        <v>7369</v>
      </c>
      <c r="E95" s="834">
        <v>43700</v>
      </c>
      <c r="F95" s="834">
        <v>2945</v>
      </c>
      <c r="G95" s="834">
        <v>9234</v>
      </c>
      <c r="H95" s="834">
        <v>116</v>
      </c>
      <c r="I95" s="834">
        <v>13199</v>
      </c>
      <c r="J95" s="834">
        <v>22116</v>
      </c>
      <c r="K95" s="834">
        <v>27163</v>
      </c>
      <c r="L95" s="853">
        <v>79513</v>
      </c>
      <c r="M95" s="834">
        <v>0</v>
      </c>
      <c r="N95" s="834">
        <v>872018</v>
      </c>
    </row>
    <row r="96" spans="1:14">
      <c r="A96" s="833" t="s">
        <v>1675</v>
      </c>
      <c r="B96" s="834">
        <v>308632</v>
      </c>
      <c r="C96" s="834">
        <v>358108</v>
      </c>
      <c r="D96" s="834">
        <v>10003</v>
      </c>
      <c r="E96" s="834">
        <v>40901</v>
      </c>
      <c r="F96" s="834">
        <v>2655</v>
      </c>
      <c r="G96" s="834">
        <v>9938</v>
      </c>
      <c r="H96" s="834">
        <v>28</v>
      </c>
      <c r="I96" s="834">
        <v>15699</v>
      </c>
      <c r="J96" s="834">
        <v>28279</v>
      </c>
      <c r="K96" s="834">
        <v>60599</v>
      </c>
      <c r="L96" s="853">
        <v>89244</v>
      </c>
      <c r="M96" s="834">
        <v>0</v>
      </c>
      <c r="N96" s="834">
        <v>924086</v>
      </c>
    </row>
    <row r="97" spans="1:14">
      <c r="A97" s="833" t="s">
        <v>1676</v>
      </c>
      <c r="B97" s="834">
        <v>78877</v>
      </c>
      <c r="C97" s="834">
        <v>126812</v>
      </c>
      <c r="D97" s="834">
        <v>8052</v>
      </c>
      <c r="E97" s="834">
        <v>17296</v>
      </c>
      <c r="F97" s="834">
        <v>479</v>
      </c>
      <c r="G97" s="834">
        <v>5428</v>
      </c>
      <c r="H97" s="834">
        <v>45</v>
      </c>
      <c r="I97" s="834">
        <v>14272</v>
      </c>
      <c r="J97" s="834">
        <v>20211</v>
      </c>
      <c r="K97" s="834">
        <v>49728</v>
      </c>
      <c r="L97" s="853">
        <v>45349</v>
      </c>
      <c r="M97" s="834">
        <v>0</v>
      </c>
      <c r="N97" s="834">
        <v>366549</v>
      </c>
    </row>
    <row r="98" spans="1:14" ht="15.75" thickBot="1">
      <c r="A98" s="838" t="s">
        <v>108</v>
      </c>
      <c r="B98" s="839">
        <f>SUM(B91:B97)</f>
        <v>2363260</v>
      </c>
      <c r="C98" s="839">
        <f t="shared" ref="C98:N98" si="6">SUM(C91:C97)</f>
        <v>1110709</v>
      </c>
      <c r="D98" s="839">
        <f t="shared" si="6"/>
        <v>47406</v>
      </c>
      <c r="E98" s="839">
        <f t="shared" si="6"/>
        <v>170477</v>
      </c>
      <c r="F98" s="839">
        <f t="shared" si="6"/>
        <v>16794</v>
      </c>
      <c r="G98" s="839">
        <f t="shared" si="6"/>
        <v>41280</v>
      </c>
      <c r="H98" s="839">
        <f t="shared" si="6"/>
        <v>30936</v>
      </c>
      <c r="I98" s="839">
        <f t="shared" si="6"/>
        <v>66821</v>
      </c>
      <c r="J98" s="839">
        <f t="shared" si="6"/>
        <v>86655</v>
      </c>
      <c r="K98" s="839">
        <f t="shared" si="6"/>
        <v>156676</v>
      </c>
      <c r="L98" s="839">
        <f t="shared" si="6"/>
        <v>343575</v>
      </c>
      <c r="M98" s="839">
        <f t="shared" si="6"/>
        <v>0</v>
      </c>
      <c r="N98" s="839">
        <f t="shared" si="6"/>
        <v>4434589</v>
      </c>
    </row>
    <row r="99" spans="1:14">
      <c r="A99" s="845"/>
      <c r="B99" s="830"/>
      <c r="C99" s="830"/>
      <c r="D99" s="830"/>
      <c r="E99" s="830"/>
      <c r="F99" s="845"/>
      <c r="G99" s="845"/>
      <c r="H99" s="845"/>
      <c r="I99" s="845"/>
      <c r="J99" s="845"/>
      <c r="K99" s="845"/>
      <c r="L99" s="845"/>
      <c r="M99" s="845"/>
      <c r="N99" s="845"/>
    </row>
    <row r="100" spans="1:14">
      <c r="A100" s="845"/>
      <c r="B100" s="830"/>
      <c r="C100" s="830"/>
      <c r="D100" s="830"/>
      <c r="E100" s="830"/>
      <c r="F100" s="845"/>
      <c r="G100" s="845"/>
      <c r="H100" s="845"/>
      <c r="I100" s="845"/>
      <c r="J100" s="845"/>
      <c r="K100" s="845"/>
      <c r="L100" s="845"/>
      <c r="M100" s="845"/>
      <c r="N100" s="845"/>
    </row>
    <row r="101" spans="1:14" ht="15" customHeight="1" thickBot="1">
      <c r="A101" s="843" t="s">
        <v>1768</v>
      </c>
      <c r="B101" s="843"/>
      <c r="C101" s="843"/>
      <c r="D101" s="843"/>
      <c r="E101" s="843"/>
      <c r="F101" s="843"/>
      <c r="G101" s="843"/>
      <c r="H101" s="843"/>
      <c r="I101" s="843"/>
      <c r="J101" s="843"/>
      <c r="K101" s="843"/>
      <c r="L101" s="843"/>
      <c r="M101" s="843"/>
      <c r="N101" s="843"/>
    </row>
    <row r="102" spans="1:14" ht="38.25">
      <c r="A102" s="832" t="s">
        <v>1679</v>
      </c>
      <c r="B102" s="841" t="s">
        <v>1741</v>
      </c>
      <c r="C102" s="841" t="s">
        <v>1753</v>
      </c>
      <c r="D102" s="841" t="s">
        <v>1743</v>
      </c>
      <c r="E102" s="841" t="s">
        <v>1754</v>
      </c>
      <c r="F102" s="841" t="s">
        <v>1745</v>
      </c>
      <c r="G102" s="841" t="s">
        <v>1746</v>
      </c>
      <c r="H102" s="841" t="s">
        <v>1747</v>
      </c>
      <c r="I102" s="841" t="s">
        <v>1748</v>
      </c>
      <c r="J102" s="841" t="s">
        <v>1749</v>
      </c>
      <c r="K102" s="841" t="s">
        <v>1755</v>
      </c>
      <c r="L102" s="841" t="s">
        <v>1751</v>
      </c>
      <c r="M102" s="841" t="s">
        <v>1669</v>
      </c>
      <c r="N102" s="841" t="s">
        <v>26</v>
      </c>
    </row>
    <row r="103" spans="1:14">
      <c r="A103" s="833" t="s">
        <v>1680</v>
      </c>
      <c r="B103" s="834">
        <v>7565</v>
      </c>
      <c r="C103" s="834">
        <v>2087</v>
      </c>
      <c r="D103" s="834">
        <v>988</v>
      </c>
      <c r="E103" s="834">
        <v>882</v>
      </c>
      <c r="F103" s="834">
        <v>369</v>
      </c>
      <c r="G103" s="834">
        <v>657</v>
      </c>
      <c r="H103" s="834">
        <v>490</v>
      </c>
      <c r="I103" s="834">
        <v>1177</v>
      </c>
      <c r="J103" s="834">
        <v>185</v>
      </c>
      <c r="K103" s="834">
        <v>821</v>
      </c>
      <c r="L103" s="853">
        <v>1087</v>
      </c>
      <c r="M103" s="834">
        <v>0</v>
      </c>
      <c r="N103" s="834">
        <v>16308</v>
      </c>
    </row>
    <row r="104" spans="1:14">
      <c r="A104" s="833" t="s">
        <v>1681</v>
      </c>
      <c r="B104" s="834">
        <v>38515</v>
      </c>
      <c r="C104" s="834">
        <v>20223</v>
      </c>
      <c r="D104" s="834">
        <v>827</v>
      </c>
      <c r="E104" s="834">
        <v>3438</v>
      </c>
      <c r="F104" s="834">
        <v>781</v>
      </c>
      <c r="G104" s="834">
        <v>353</v>
      </c>
      <c r="H104" s="834">
        <v>920</v>
      </c>
      <c r="I104" s="834">
        <v>1027</v>
      </c>
      <c r="J104" s="834">
        <v>1536</v>
      </c>
      <c r="K104" s="834">
        <v>2828</v>
      </c>
      <c r="L104" s="853">
        <v>5930</v>
      </c>
      <c r="M104" s="834">
        <v>0</v>
      </c>
      <c r="N104" s="834">
        <v>76378</v>
      </c>
    </row>
    <row r="105" spans="1:14">
      <c r="A105" s="833" t="s">
        <v>1682</v>
      </c>
      <c r="B105" s="834">
        <v>29805</v>
      </c>
      <c r="C105" s="834">
        <v>22708</v>
      </c>
      <c r="D105" s="834">
        <v>1061</v>
      </c>
      <c r="E105" s="834">
        <v>7027</v>
      </c>
      <c r="F105" s="834">
        <v>328</v>
      </c>
      <c r="G105" s="834">
        <v>986</v>
      </c>
      <c r="H105" s="834">
        <v>1377</v>
      </c>
      <c r="I105" s="834">
        <v>1275</v>
      </c>
      <c r="J105" s="834">
        <v>1526</v>
      </c>
      <c r="K105" s="834">
        <v>3046</v>
      </c>
      <c r="L105" s="853">
        <v>8038</v>
      </c>
      <c r="M105" s="834">
        <v>0</v>
      </c>
      <c r="N105" s="834">
        <v>77177</v>
      </c>
    </row>
    <row r="106" spans="1:14">
      <c r="A106" s="833" t="s">
        <v>1683</v>
      </c>
      <c r="B106" s="834">
        <v>55863</v>
      </c>
      <c r="C106" s="834">
        <v>19465</v>
      </c>
      <c r="D106" s="834">
        <v>1683</v>
      </c>
      <c r="E106" s="834">
        <v>3048</v>
      </c>
      <c r="F106" s="834">
        <v>378</v>
      </c>
      <c r="G106" s="834">
        <v>1000</v>
      </c>
      <c r="H106" s="834">
        <v>465</v>
      </c>
      <c r="I106" s="834">
        <v>1093</v>
      </c>
      <c r="J106" s="834">
        <v>2806</v>
      </c>
      <c r="K106" s="834">
        <v>3625</v>
      </c>
      <c r="L106" s="853">
        <v>13717</v>
      </c>
      <c r="M106" s="834">
        <v>0</v>
      </c>
      <c r="N106" s="834">
        <v>103143</v>
      </c>
    </row>
    <row r="107" spans="1:14">
      <c r="A107" s="833" t="s">
        <v>1684</v>
      </c>
      <c r="B107" s="834">
        <v>93158</v>
      </c>
      <c r="C107" s="834">
        <v>21440</v>
      </c>
      <c r="D107" s="834">
        <v>1701</v>
      </c>
      <c r="E107" s="834">
        <v>3411</v>
      </c>
      <c r="F107" s="834">
        <v>494</v>
      </c>
      <c r="G107" s="834">
        <v>1571</v>
      </c>
      <c r="H107" s="834">
        <v>4288</v>
      </c>
      <c r="I107" s="834">
        <v>2254</v>
      </c>
      <c r="J107" s="834">
        <v>3314</v>
      </c>
      <c r="K107" s="834">
        <v>5623</v>
      </c>
      <c r="L107" s="853">
        <v>12227</v>
      </c>
      <c r="M107" s="834">
        <v>0</v>
      </c>
      <c r="N107" s="834">
        <v>149481</v>
      </c>
    </row>
    <row r="108" spans="1:14">
      <c r="A108" s="833" t="s">
        <v>1685</v>
      </c>
      <c r="B108" s="834">
        <v>192164</v>
      </c>
      <c r="C108" s="834">
        <v>125719</v>
      </c>
      <c r="D108" s="834">
        <v>5598</v>
      </c>
      <c r="E108" s="834">
        <v>13178</v>
      </c>
      <c r="F108" s="834">
        <v>2141</v>
      </c>
      <c r="G108" s="834">
        <v>3868</v>
      </c>
      <c r="H108" s="834">
        <v>3480</v>
      </c>
      <c r="I108" s="834">
        <v>6431</v>
      </c>
      <c r="J108" s="834">
        <v>8125</v>
      </c>
      <c r="K108" s="834">
        <v>13006</v>
      </c>
      <c r="L108" s="853">
        <v>39044</v>
      </c>
      <c r="M108" s="834">
        <v>0</v>
      </c>
      <c r="N108" s="834">
        <v>412754</v>
      </c>
    </row>
    <row r="109" spans="1:14">
      <c r="A109" s="833" t="s">
        <v>1686</v>
      </c>
      <c r="B109" s="834">
        <v>1126739</v>
      </c>
      <c r="C109" s="834">
        <v>515523</v>
      </c>
      <c r="D109" s="834">
        <v>16602</v>
      </c>
      <c r="E109" s="834">
        <v>77121</v>
      </c>
      <c r="F109" s="834">
        <v>3584</v>
      </c>
      <c r="G109" s="834">
        <v>16465</v>
      </c>
      <c r="H109" s="834">
        <v>2734</v>
      </c>
      <c r="I109" s="834">
        <v>34381</v>
      </c>
      <c r="J109" s="834">
        <v>29210</v>
      </c>
      <c r="K109" s="834">
        <v>80913</v>
      </c>
      <c r="L109" s="853">
        <v>156743</v>
      </c>
      <c r="M109" s="834">
        <v>0</v>
      </c>
      <c r="N109" s="834">
        <v>2060015</v>
      </c>
    </row>
    <row r="110" spans="1:14">
      <c r="A110" s="833" t="s">
        <v>1687</v>
      </c>
      <c r="B110" s="834">
        <v>209580</v>
      </c>
      <c r="C110" s="834">
        <v>99958</v>
      </c>
      <c r="D110" s="834">
        <v>3437</v>
      </c>
      <c r="E110" s="834">
        <v>13955</v>
      </c>
      <c r="F110" s="834">
        <v>1740</v>
      </c>
      <c r="G110" s="834">
        <v>4459</v>
      </c>
      <c r="H110" s="834">
        <v>3476</v>
      </c>
      <c r="I110" s="834">
        <v>4873</v>
      </c>
      <c r="J110" s="834">
        <v>8142</v>
      </c>
      <c r="K110" s="834">
        <v>12531</v>
      </c>
      <c r="L110" s="853">
        <v>20241</v>
      </c>
      <c r="M110" s="834">
        <v>0</v>
      </c>
      <c r="N110" s="834">
        <v>382392</v>
      </c>
    </row>
    <row r="111" spans="1:14">
      <c r="A111" s="833" t="s">
        <v>1688</v>
      </c>
      <c r="B111" s="834">
        <v>118939</v>
      </c>
      <c r="C111" s="834">
        <v>52091</v>
      </c>
      <c r="D111" s="834">
        <v>1589</v>
      </c>
      <c r="E111" s="834">
        <v>5515</v>
      </c>
      <c r="F111" s="834">
        <v>317</v>
      </c>
      <c r="G111" s="834">
        <v>1453</v>
      </c>
      <c r="H111" s="834">
        <v>3538</v>
      </c>
      <c r="I111" s="834">
        <v>2296</v>
      </c>
      <c r="J111" s="834">
        <v>3412</v>
      </c>
      <c r="K111" s="834">
        <v>5941</v>
      </c>
      <c r="L111" s="853">
        <v>13510</v>
      </c>
      <c r="M111" s="834">
        <v>0</v>
      </c>
      <c r="N111" s="834">
        <v>208601</v>
      </c>
    </row>
    <row r="112" spans="1:14">
      <c r="A112" s="833" t="s">
        <v>1710</v>
      </c>
      <c r="B112" s="834">
        <v>34505</v>
      </c>
      <c r="C112" s="834">
        <v>23109</v>
      </c>
      <c r="D112" s="834">
        <v>1307</v>
      </c>
      <c r="E112" s="834">
        <v>4980</v>
      </c>
      <c r="F112" s="834">
        <v>224</v>
      </c>
      <c r="G112" s="834">
        <v>993</v>
      </c>
      <c r="H112" s="834">
        <v>454</v>
      </c>
      <c r="I112" s="834">
        <v>1176</v>
      </c>
      <c r="J112" s="834">
        <v>1863</v>
      </c>
      <c r="K112" s="834">
        <v>2961</v>
      </c>
      <c r="L112" s="853">
        <v>3780</v>
      </c>
      <c r="M112" s="834">
        <v>0</v>
      </c>
      <c r="N112" s="834">
        <v>75352</v>
      </c>
    </row>
    <row r="113" spans="1:18">
      <c r="A113" s="833" t="s">
        <v>1689</v>
      </c>
      <c r="B113" s="834">
        <v>214284</v>
      </c>
      <c r="C113" s="834">
        <v>121635</v>
      </c>
      <c r="D113" s="834">
        <v>4510</v>
      </c>
      <c r="E113" s="834">
        <v>20064</v>
      </c>
      <c r="F113" s="834">
        <v>2019</v>
      </c>
      <c r="G113" s="834">
        <v>3989</v>
      </c>
      <c r="H113" s="834">
        <v>4995</v>
      </c>
      <c r="I113" s="834">
        <v>4305</v>
      </c>
      <c r="J113" s="834">
        <v>11749</v>
      </c>
      <c r="K113" s="834">
        <v>13737</v>
      </c>
      <c r="L113" s="853">
        <v>37024</v>
      </c>
      <c r="M113" s="834">
        <v>0</v>
      </c>
      <c r="N113" s="834">
        <v>438311</v>
      </c>
    </row>
    <row r="114" spans="1:18">
      <c r="A114" s="833" t="s">
        <v>1690</v>
      </c>
      <c r="B114" s="834">
        <v>110114</v>
      </c>
      <c r="C114" s="834">
        <v>41849</v>
      </c>
      <c r="D114" s="834">
        <v>2425</v>
      </c>
      <c r="E114" s="834">
        <v>5809</v>
      </c>
      <c r="F114" s="834">
        <v>1082</v>
      </c>
      <c r="G114" s="834">
        <v>1656</v>
      </c>
      <c r="H114" s="834">
        <v>2238</v>
      </c>
      <c r="I114" s="834">
        <v>2799</v>
      </c>
      <c r="J114" s="834">
        <v>7349</v>
      </c>
      <c r="K114" s="834">
        <v>5092</v>
      </c>
      <c r="L114" s="853">
        <v>13262</v>
      </c>
      <c r="M114" s="834">
        <v>0</v>
      </c>
      <c r="N114" s="834">
        <v>193675</v>
      </c>
    </row>
    <row r="115" spans="1:18">
      <c r="A115" s="833" t="s">
        <v>1691</v>
      </c>
      <c r="B115" s="834">
        <v>21217</v>
      </c>
      <c r="C115" s="834">
        <v>7049</v>
      </c>
      <c r="D115" s="834">
        <v>1086</v>
      </c>
      <c r="E115" s="834">
        <v>1133</v>
      </c>
      <c r="F115" s="834">
        <v>632</v>
      </c>
      <c r="G115" s="834">
        <v>1038</v>
      </c>
      <c r="H115" s="834">
        <v>203</v>
      </c>
      <c r="I115" s="834">
        <v>869</v>
      </c>
      <c r="J115" s="834">
        <v>1577</v>
      </c>
      <c r="K115" s="834">
        <v>1706</v>
      </c>
      <c r="L115" s="853">
        <v>2843</v>
      </c>
      <c r="M115" s="834">
        <v>0</v>
      </c>
      <c r="N115" s="834">
        <v>39353</v>
      </c>
    </row>
    <row r="116" spans="1:18">
      <c r="A116" s="833" t="s">
        <v>1692</v>
      </c>
      <c r="B116" s="834">
        <v>67758</v>
      </c>
      <c r="C116" s="834">
        <v>24330</v>
      </c>
      <c r="D116" s="834">
        <v>3592</v>
      </c>
      <c r="E116" s="834">
        <v>6676</v>
      </c>
      <c r="F116" s="834">
        <v>2357</v>
      </c>
      <c r="G116" s="834">
        <v>1805</v>
      </c>
      <c r="H116" s="834">
        <v>1049</v>
      </c>
      <c r="I116" s="834">
        <v>1596</v>
      </c>
      <c r="J116" s="834">
        <v>4440</v>
      </c>
      <c r="K116" s="834">
        <v>3013</v>
      </c>
      <c r="L116" s="853">
        <v>10486</v>
      </c>
      <c r="M116" s="834">
        <v>0</v>
      </c>
      <c r="N116" s="834">
        <v>127102</v>
      </c>
    </row>
    <row r="117" spans="1:18">
      <c r="A117" s="833" t="s">
        <v>1693</v>
      </c>
      <c r="B117" s="834">
        <v>8974</v>
      </c>
      <c r="C117" s="834">
        <v>3004</v>
      </c>
      <c r="D117" s="834">
        <v>591</v>
      </c>
      <c r="E117" s="834">
        <v>824</v>
      </c>
      <c r="F117" s="834">
        <v>272</v>
      </c>
      <c r="G117" s="834">
        <v>413</v>
      </c>
      <c r="H117" s="834">
        <v>446</v>
      </c>
      <c r="I117" s="834">
        <v>554</v>
      </c>
      <c r="J117" s="834">
        <v>231</v>
      </c>
      <c r="K117" s="834">
        <v>699</v>
      </c>
      <c r="L117" s="853">
        <v>2096</v>
      </c>
      <c r="M117" s="834">
        <v>0</v>
      </c>
      <c r="N117" s="834">
        <v>18104</v>
      </c>
    </row>
    <row r="118" spans="1:18">
      <c r="A118" s="833" t="s">
        <v>1694</v>
      </c>
      <c r="B118" s="834">
        <v>34080</v>
      </c>
      <c r="C118" s="834">
        <v>10519</v>
      </c>
      <c r="D118" s="834">
        <v>409</v>
      </c>
      <c r="E118" s="834">
        <v>3416</v>
      </c>
      <c r="F118" s="834">
        <v>76</v>
      </c>
      <c r="G118" s="834">
        <v>574</v>
      </c>
      <c r="H118" s="834">
        <v>783</v>
      </c>
      <c r="I118" s="834">
        <v>715</v>
      </c>
      <c r="J118" s="834">
        <v>1190</v>
      </c>
      <c r="K118" s="834">
        <v>1134</v>
      </c>
      <c r="L118" s="853">
        <v>3547</v>
      </c>
      <c r="M118" s="834">
        <v>0</v>
      </c>
      <c r="N118" s="834">
        <v>56443</v>
      </c>
    </row>
    <row r="119" spans="1:18" ht="15.75" thickBot="1">
      <c r="A119" s="838" t="s">
        <v>108</v>
      </c>
      <c r="B119" s="839">
        <f>SUM(B103:B118)</f>
        <v>2363260</v>
      </c>
      <c r="C119" s="839">
        <f t="shared" ref="C119:N119" si="7">SUM(C103:C118)</f>
        <v>1110709</v>
      </c>
      <c r="D119" s="839">
        <f t="shared" si="7"/>
        <v>47406</v>
      </c>
      <c r="E119" s="839">
        <f t="shared" si="7"/>
        <v>170477</v>
      </c>
      <c r="F119" s="839">
        <f t="shared" si="7"/>
        <v>16794</v>
      </c>
      <c r="G119" s="839">
        <f t="shared" si="7"/>
        <v>41280</v>
      </c>
      <c r="H119" s="839">
        <f t="shared" si="7"/>
        <v>30936</v>
      </c>
      <c r="I119" s="839">
        <f t="shared" si="7"/>
        <v>66821</v>
      </c>
      <c r="J119" s="839">
        <f t="shared" si="7"/>
        <v>86655</v>
      </c>
      <c r="K119" s="839">
        <f t="shared" si="7"/>
        <v>156676</v>
      </c>
      <c r="L119" s="839">
        <f t="shared" si="7"/>
        <v>343575</v>
      </c>
      <c r="M119" s="839">
        <f t="shared" si="7"/>
        <v>0</v>
      </c>
      <c r="N119" s="839">
        <f t="shared" si="7"/>
        <v>4434589</v>
      </c>
    </row>
    <row r="120" spans="1:18">
      <c r="E120" s="844"/>
      <c r="F120" s="830"/>
      <c r="G120" s="830"/>
      <c r="H120" s="830"/>
      <c r="I120" s="830"/>
      <c r="J120" s="844"/>
      <c r="K120" s="844"/>
      <c r="L120" s="844"/>
      <c r="M120" s="844"/>
      <c r="N120" s="844"/>
      <c r="O120" s="844"/>
      <c r="P120" s="844"/>
      <c r="Q120" s="844"/>
      <c r="R120" s="844"/>
    </row>
    <row r="122" spans="1:18">
      <c r="A122" s="272" t="s">
        <v>845</v>
      </c>
    </row>
    <row r="123" spans="1:18">
      <c r="A123" s="5" t="s">
        <v>1845</v>
      </c>
    </row>
    <row r="124" spans="1:18">
      <c r="A124" s="5" t="s">
        <v>1951</v>
      </c>
    </row>
  </sheetData>
  <mergeCells count="3">
    <mergeCell ref="A1:N1"/>
    <mergeCell ref="A2:N2"/>
    <mergeCell ref="A3:N3"/>
  </mergeCells>
  <hyperlinks>
    <hyperlink ref="A1:N1" location="'Sección PM'!A4" display="TABLA F16"/>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0"/>
  <sheetViews>
    <sheetView topLeftCell="A34" zoomScale="80" zoomScaleNormal="80" workbookViewId="0">
      <selection activeCell="A60" sqref="A60"/>
    </sheetView>
  </sheetViews>
  <sheetFormatPr baseColWidth="10" defaultRowHeight="15"/>
  <cols>
    <col min="1" max="1" width="35.5703125" style="827" customWidth="1"/>
    <col min="2" max="2" width="25" style="827" customWidth="1"/>
    <col min="3" max="13" width="18.85546875" style="827" customWidth="1"/>
    <col min="14" max="16384" width="11.42578125" style="827"/>
  </cols>
  <sheetData>
    <row r="1" spans="1:13">
      <c r="A1" s="972" t="s">
        <v>1774</v>
      </c>
      <c r="B1" s="972"/>
      <c r="C1" s="972"/>
      <c r="D1" s="972"/>
      <c r="E1" s="972"/>
      <c r="F1" s="972"/>
      <c r="G1" s="972"/>
      <c r="H1" s="972"/>
      <c r="I1" s="972"/>
      <c r="J1" s="972"/>
      <c r="K1" s="972"/>
      <c r="L1" s="972"/>
      <c r="M1" s="972"/>
    </row>
    <row r="2" spans="1:13">
      <c r="A2" s="973" t="s">
        <v>1667</v>
      </c>
      <c r="B2" s="973"/>
      <c r="C2" s="973"/>
      <c r="D2" s="973"/>
      <c r="E2" s="973"/>
      <c r="F2" s="973"/>
      <c r="G2" s="973"/>
      <c r="H2" s="973"/>
      <c r="I2" s="973"/>
      <c r="J2" s="973"/>
      <c r="K2" s="973"/>
      <c r="L2" s="973"/>
      <c r="M2" s="973"/>
    </row>
    <row r="3" spans="1:13">
      <c r="A3" s="973" t="s">
        <v>1775</v>
      </c>
      <c r="B3" s="973"/>
      <c r="C3" s="973"/>
      <c r="D3" s="973"/>
      <c r="E3" s="973"/>
      <c r="F3" s="973"/>
      <c r="G3" s="973"/>
      <c r="H3" s="973"/>
      <c r="I3" s="973"/>
      <c r="J3" s="973"/>
      <c r="K3" s="973"/>
      <c r="L3" s="973"/>
      <c r="M3" s="973"/>
    </row>
    <row r="4" spans="1:13" ht="15.75" thickBot="1">
      <c r="A4" s="828"/>
      <c r="B4" s="828"/>
      <c r="C4" s="828"/>
      <c r="D4" s="828"/>
      <c r="E4" s="828"/>
      <c r="F4" s="828"/>
      <c r="G4" s="828"/>
      <c r="H4" s="828"/>
      <c r="I4" s="828"/>
      <c r="J4" s="828"/>
      <c r="K4" s="828"/>
      <c r="L4" s="828"/>
      <c r="M4" s="829"/>
    </row>
    <row r="6" spans="1:13" ht="15" customHeight="1" thickBot="1">
      <c r="A6" s="848" t="s">
        <v>1837</v>
      </c>
      <c r="B6" s="848"/>
    </row>
    <row r="7" spans="1:13" ht="25.5">
      <c r="A7" s="832" t="s">
        <v>1668</v>
      </c>
      <c r="B7" s="841" t="s">
        <v>1776</v>
      </c>
    </row>
    <row r="8" spans="1:13">
      <c r="A8" s="833">
        <v>2014</v>
      </c>
      <c r="B8" s="834">
        <v>473197696</v>
      </c>
    </row>
    <row r="9" spans="1:13">
      <c r="A9" s="833">
        <v>2015</v>
      </c>
      <c r="B9" s="834">
        <v>570889517</v>
      </c>
    </row>
    <row r="10" spans="1:13">
      <c r="A10" s="833">
        <v>2016</v>
      </c>
      <c r="B10" s="834">
        <v>647982618</v>
      </c>
    </row>
    <row r="11" spans="1:13">
      <c r="A11" s="833">
        <v>2017</v>
      </c>
      <c r="B11" s="834">
        <v>717127372.00999999</v>
      </c>
    </row>
    <row r="12" spans="1:13" ht="15.75" thickBot="1">
      <c r="A12" s="835">
        <v>2018</v>
      </c>
      <c r="B12" s="836">
        <v>807358184.11300004</v>
      </c>
    </row>
    <row r="13" spans="1:13" ht="15" customHeight="1">
      <c r="A13" s="851"/>
      <c r="B13" s="851"/>
    </row>
    <row r="14" spans="1:13">
      <c r="A14" s="845"/>
      <c r="B14" s="830"/>
    </row>
    <row r="15" spans="1:13" ht="15" customHeight="1" thickBot="1">
      <c r="A15" s="848" t="s">
        <v>1836</v>
      </c>
      <c r="B15" s="848"/>
    </row>
    <row r="16" spans="1:13" ht="25.5">
      <c r="A16" s="832" t="s">
        <v>1668</v>
      </c>
      <c r="B16" s="841" t="s">
        <v>1777</v>
      </c>
    </row>
    <row r="17" spans="1:2">
      <c r="A17" s="833">
        <v>2014</v>
      </c>
      <c r="B17" s="834">
        <v>532096269.55798888</v>
      </c>
    </row>
    <row r="18" spans="1:2">
      <c r="A18" s="833">
        <v>2015</v>
      </c>
      <c r="B18" s="834">
        <v>615076768.98490536</v>
      </c>
    </row>
    <row r="19" spans="1:2">
      <c r="A19" s="833">
        <v>2016</v>
      </c>
      <c r="B19" s="834">
        <v>679726606.99937463</v>
      </c>
    </row>
    <row r="20" spans="1:2">
      <c r="A20" s="833">
        <v>2017</v>
      </c>
      <c r="B20" s="834">
        <v>735545237.65885031</v>
      </c>
    </row>
    <row r="21" spans="1:2" ht="15.75" thickBot="1">
      <c r="A21" s="835">
        <v>2018</v>
      </c>
      <c r="B21" s="836">
        <v>807358184.11300004</v>
      </c>
    </row>
    <row r="22" spans="1:2" ht="15" customHeight="1">
      <c r="A22" s="851"/>
      <c r="B22" s="851"/>
    </row>
    <row r="23" spans="1:2">
      <c r="A23" s="845"/>
      <c r="B23" s="830"/>
    </row>
    <row r="24" spans="1:2" ht="15" customHeight="1" thickBot="1">
      <c r="A24" s="848" t="s">
        <v>1778</v>
      </c>
      <c r="B24" s="848"/>
    </row>
    <row r="25" spans="1:2" ht="25.5">
      <c r="A25" s="832" t="s">
        <v>1740</v>
      </c>
      <c r="B25" s="841" t="s">
        <v>1777</v>
      </c>
    </row>
    <row r="26" spans="1:2">
      <c r="A26" s="833" t="s">
        <v>1741</v>
      </c>
      <c r="B26" s="834">
        <v>257472361.96929914</v>
      </c>
    </row>
    <row r="27" spans="1:2">
      <c r="A27" s="833" t="s">
        <v>1742</v>
      </c>
      <c r="B27" s="834">
        <v>187643883.63665164</v>
      </c>
    </row>
    <row r="28" spans="1:2">
      <c r="A28" s="833" t="s">
        <v>1743</v>
      </c>
      <c r="B28" s="834">
        <v>24353927.253282916</v>
      </c>
    </row>
    <row r="29" spans="1:2">
      <c r="A29" s="833" t="s">
        <v>1779</v>
      </c>
      <c r="B29" s="834">
        <v>80339199.649016917</v>
      </c>
    </row>
    <row r="30" spans="1:2">
      <c r="A30" s="833" t="s">
        <v>1745</v>
      </c>
      <c r="B30" s="834">
        <v>8024987.2273200918</v>
      </c>
    </row>
    <row r="31" spans="1:2">
      <c r="A31" s="833" t="s">
        <v>1746</v>
      </c>
      <c r="B31" s="834">
        <v>26593507.07169845</v>
      </c>
    </row>
    <row r="32" spans="1:2">
      <c r="A32" s="833" t="s">
        <v>1747</v>
      </c>
      <c r="B32" s="834">
        <v>31714033.791114993</v>
      </c>
    </row>
    <row r="33" spans="1:4">
      <c r="A33" s="833" t="s">
        <v>1780</v>
      </c>
      <c r="B33" s="834">
        <v>21578782.893909879</v>
      </c>
    </row>
    <row r="34" spans="1:4">
      <c r="A34" s="833" t="s">
        <v>1749</v>
      </c>
      <c r="B34" s="834">
        <v>47260472.956476443</v>
      </c>
    </row>
    <row r="35" spans="1:4">
      <c r="A35" s="833" t="s">
        <v>1750</v>
      </c>
      <c r="B35" s="834">
        <v>35796225.350438476</v>
      </c>
    </row>
    <row r="36" spans="1:4">
      <c r="A36" s="833" t="s">
        <v>1781</v>
      </c>
      <c r="B36" s="834">
        <v>86579551.035374999</v>
      </c>
    </row>
    <row r="37" spans="1:4">
      <c r="A37" s="833" t="s">
        <v>1669</v>
      </c>
      <c r="B37" s="834">
        <v>1251.2784160995623</v>
      </c>
    </row>
    <row r="38" spans="1:4" ht="15.75" thickBot="1">
      <c r="A38" s="838" t="s">
        <v>108</v>
      </c>
      <c r="B38" s="839">
        <v>807358184.11300015</v>
      </c>
    </row>
    <row r="39" spans="1:4" ht="15" customHeight="1">
      <c r="A39" s="851"/>
      <c r="B39" s="851"/>
    </row>
    <row r="40" spans="1:4">
      <c r="A40" s="845"/>
      <c r="B40" s="830"/>
      <c r="C40" s="830"/>
      <c r="D40" s="830"/>
    </row>
    <row r="41" spans="1:4" ht="15" customHeight="1" thickBot="1">
      <c r="A41" s="848" t="s">
        <v>1782</v>
      </c>
      <c r="B41" s="848"/>
      <c r="C41" s="848"/>
      <c r="D41" s="848"/>
    </row>
    <row r="42" spans="1:4">
      <c r="A42" s="832" t="s">
        <v>1740</v>
      </c>
      <c r="B42" s="841" t="s">
        <v>1783</v>
      </c>
      <c r="C42" s="841" t="s">
        <v>1784</v>
      </c>
      <c r="D42" s="841" t="s">
        <v>26</v>
      </c>
    </row>
    <row r="43" spans="1:4">
      <c r="A43" s="833" t="s">
        <v>1741</v>
      </c>
      <c r="B43" s="834">
        <v>46647641.973324791</v>
      </c>
      <c r="C43" s="834">
        <v>210824719.99597433</v>
      </c>
      <c r="D43" s="834">
        <v>257472361.96929914</v>
      </c>
    </row>
    <row r="44" spans="1:4">
      <c r="A44" s="833" t="s">
        <v>1742</v>
      </c>
      <c r="B44" s="834">
        <v>28790560.802833486</v>
      </c>
      <c r="C44" s="834">
        <v>158853322.83381817</v>
      </c>
      <c r="D44" s="834">
        <v>187643883.63665166</v>
      </c>
    </row>
    <row r="45" spans="1:4">
      <c r="A45" s="833" t="s">
        <v>1743</v>
      </c>
      <c r="B45" s="834">
        <v>5813839.2351370426</v>
      </c>
      <c r="C45" s="834">
        <v>18540088.018145874</v>
      </c>
      <c r="D45" s="834">
        <v>24353927.253282916</v>
      </c>
    </row>
    <row r="46" spans="1:4">
      <c r="A46" s="833" t="s">
        <v>1779</v>
      </c>
      <c r="B46" s="834">
        <v>8866558.8564814981</v>
      </c>
      <c r="C46" s="834">
        <v>71472640.792535409</v>
      </c>
      <c r="D46" s="834">
        <v>80339199.649016902</v>
      </c>
    </row>
    <row r="47" spans="1:4">
      <c r="A47" s="833" t="s">
        <v>1745</v>
      </c>
      <c r="B47" s="834">
        <v>1351102.627517283</v>
      </c>
      <c r="C47" s="834">
        <v>6673884.5998028088</v>
      </c>
      <c r="D47" s="834">
        <v>8024987.2273200918</v>
      </c>
    </row>
    <row r="48" spans="1:4">
      <c r="A48" s="833" t="s">
        <v>1746</v>
      </c>
      <c r="B48" s="834">
        <v>3258572.2996597239</v>
      </c>
      <c r="C48" s="834">
        <v>23334934.772038724</v>
      </c>
      <c r="D48" s="834">
        <v>26593507.07169845</v>
      </c>
    </row>
    <row r="49" spans="1:4">
      <c r="A49" s="833" t="s">
        <v>1747</v>
      </c>
      <c r="B49" s="834">
        <v>6121775.3775657667</v>
      </c>
      <c r="C49" s="834">
        <v>25592258.413549226</v>
      </c>
      <c r="D49" s="834">
        <v>31714033.791114993</v>
      </c>
    </row>
    <row r="50" spans="1:4">
      <c r="A50" s="833" t="s">
        <v>1780</v>
      </c>
      <c r="B50" s="834">
        <v>3024826.5399855697</v>
      </c>
      <c r="C50" s="834">
        <v>18553956.353924308</v>
      </c>
      <c r="D50" s="834">
        <v>21578782.893909879</v>
      </c>
    </row>
    <row r="51" spans="1:4">
      <c r="A51" s="833" t="s">
        <v>1749</v>
      </c>
      <c r="B51" s="834">
        <v>5700772.3271489348</v>
      </c>
      <c r="C51" s="834">
        <v>41559700.629327506</v>
      </c>
      <c r="D51" s="834">
        <v>47260472.956476443</v>
      </c>
    </row>
    <row r="52" spans="1:4">
      <c r="A52" s="833" t="s">
        <v>1750</v>
      </c>
      <c r="B52" s="834">
        <v>3676203.8498998433</v>
      </c>
      <c r="C52" s="834">
        <v>32120021.500538629</v>
      </c>
      <c r="D52" s="834">
        <v>35796225.350438476</v>
      </c>
    </row>
    <row r="53" spans="1:4">
      <c r="A53" s="833" t="s">
        <v>1781</v>
      </c>
      <c r="B53" s="834">
        <v>12728681.824373469</v>
      </c>
      <c r="C53" s="834">
        <v>73850869.21100153</v>
      </c>
      <c r="D53" s="834">
        <v>86579551.035374999</v>
      </c>
    </row>
    <row r="54" spans="1:4">
      <c r="A54" s="833" t="s">
        <v>1669</v>
      </c>
      <c r="B54" s="834">
        <v>208.5464026832604</v>
      </c>
      <c r="C54" s="834">
        <v>1042.7320134163019</v>
      </c>
      <c r="D54" s="834">
        <v>1251.2784160995623</v>
      </c>
    </row>
    <row r="55" spans="1:4" ht="15.75" thickBot="1">
      <c r="A55" s="838" t="s">
        <v>108</v>
      </c>
      <c r="B55" s="839">
        <v>125980744.26033008</v>
      </c>
      <c r="C55" s="839">
        <v>681377439.85266995</v>
      </c>
      <c r="D55" s="839">
        <v>807358184.11300015</v>
      </c>
    </row>
    <row r="58" spans="1:4">
      <c r="A58" s="272" t="s">
        <v>845</v>
      </c>
    </row>
    <row r="59" spans="1:4">
      <c r="A59" s="5" t="s">
        <v>1845</v>
      </c>
    </row>
    <row r="60" spans="1:4">
      <c r="A60" s="5" t="s">
        <v>1951</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35"/>
  <sheetViews>
    <sheetView topLeftCell="A16" zoomScale="80" zoomScaleNormal="80" workbookViewId="0">
      <selection activeCell="A35" sqref="A35"/>
    </sheetView>
  </sheetViews>
  <sheetFormatPr baseColWidth="10" defaultRowHeight="15"/>
  <cols>
    <col min="1" max="1" width="35.5703125" style="827" customWidth="1"/>
    <col min="2" max="2" width="25" style="827" customWidth="1"/>
    <col min="3" max="13" width="18.85546875" style="827" customWidth="1"/>
    <col min="14" max="16384" width="11.42578125" style="827"/>
  </cols>
  <sheetData>
    <row r="1" spans="1:13">
      <c r="A1" s="972" t="s">
        <v>1785</v>
      </c>
      <c r="B1" s="972"/>
      <c r="C1" s="972"/>
      <c r="D1" s="972"/>
      <c r="E1" s="972"/>
      <c r="F1" s="972"/>
      <c r="G1" s="972"/>
      <c r="H1" s="972"/>
      <c r="I1" s="972"/>
      <c r="J1" s="972"/>
      <c r="K1" s="972"/>
      <c r="L1" s="972"/>
      <c r="M1" s="972"/>
    </row>
    <row r="2" spans="1:13">
      <c r="A2" s="973" t="s">
        <v>1667</v>
      </c>
      <c r="B2" s="973"/>
      <c r="C2" s="973"/>
      <c r="D2" s="973"/>
      <c r="E2" s="973"/>
      <c r="F2" s="973"/>
      <c r="G2" s="973"/>
      <c r="H2" s="973"/>
      <c r="I2" s="973"/>
      <c r="J2" s="973"/>
      <c r="K2" s="973"/>
      <c r="L2" s="973"/>
      <c r="M2" s="973"/>
    </row>
    <row r="3" spans="1:13">
      <c r="A3" s="973" t="s">
        <v>1832</v>
      </c>
      <c r="B3" s="973"/>
      <c r="C3" s="973"/>
      <c r="D3" s="973"/>
      <c r="E3" s="973"/>
      <c r="F3" s="973"/>
      <c r="G3" s="973"/>
      <c r="H3" s="973"/>
      <c r="I3" s="973"/>
      <c r="J3" s="973"/>
      <c r="K3" s="973"/>
      <c r="L3" s="973"/>
      <c r="M3" s="973"/>
    </row>
    <row r="4" spans="1:13" ht="15.75" thickBot="1">
      <c r="A4" s="828"/>
      <c r="B4" s="828"/>
      <c r="C4" s="828"/>
      <c r="D4" s="828"/>
      <c r="E4" s="828"/>
      <c r="F4" s="828"/>
      <c r="G4" s="828"/>
      <c r="H4" s="828"/>
      <c r="I4" s="828"/>
      <c r="J4" s="828"/>
      <c r="K4" s="828"/>
      <c r="L4" s="828"/>
      <c r="M4" s="829"/>
    </row>
    <row r="6" spans="1:13" ht="15" customHeight="1" thickBot="1">
      <c r="A6" s="848" t="s">
        <v>1833</v>
      </c>
      <c r="B6" s="848"/>
    </row>
    <row r="7" spans="1:13" ht="25.5">
      <c r="A7" s="832" t="s">
        <v>1668</v>
      </c>
      <c r="B7" s="841" t="s">
        <v>1777</v>
      </c>
    </row>
    <row r="8" spans="1:13">
      <c r="A8" s="833">
        <v>2014</v>
      </c>
      <c r="B8" s="849">
        <v>16.039171831495725</v>
      </c>
    </row>
    <row r="9" spans="1:13">
      <c r="A9" s="833">
        <v>2015</v>
      </c>
      <c r="B9" s="849">
        <v>17.290723503549014</v>
      </c>
    </row>
    <row r="10" spans="1:13">
      <c r="A10" s="833">
        <v>2016</v>
      </c>
      <c r="B10" s="849">
        <v>17.462701866195072</v>
      </c>
    </row>
    <row r="11" spans="1:13">
      <c r="A11" s="833">
        <v>2017</v>
      </c>
      <c r="B11" s="849">
        <v>17.447253889510392</v>
      </c>
    </row>
    <row r="12" spans="1:13" ht="15.75" thickBot="1">
      <c r="A12" s="835">
        <v>2018</v>
      </c>
      <c r="B12" s="850">
        <v>17.378866890271699</v>
      </c>
    </row>
    <row r="13" spans="1:13">
      <c r="A13" s="845"/>
      <c r="B13" s="830"/>
    </row>
    <row r="14" spans="1:13">
      <c r="A14" s="845"/>
      <c r="B14" s="830"/>
    </row>
    <row r="15" spans="1:13" ht="15" customHeight="1" thickBot="1">
      <c r="A15" s="848" t="s">
        <v>1834</v>
      </c>
      <c r="B15" s="848"/>
    </row>
    <row r="16" spans="1:13" ht="25.5">
      <c r="A16" s="832" t="s">
        <v>1668</v>
      </c>
      <c r="B16" s="841" t="s">
        <v>1777</v>
      </c>
    </row>
    <row r="17" spans="1:2">
      <c r="A17" s="833">
        <v>2014</v>
      </c>
      <c r="B17" s="849">
        <v>186.88674203231673</v>
      </c>
    </row>
    <row r="18" spans="1:2">
      <c r="A18" s="833">
        <v>2015</v>
      </c>
      <c r="B18" s="849">
        <v>194.70258823513382</v>
      </c>
    </row>
    <row r="19" spans="1:2">
      <c r="A19" s="833">
        <v>2016</v>
      </c>
      <c r="B19" s="849">
        <v>202.99072048862038</v>
      </c>
    </row>
    <row r="20" spans="1:2">
      <c r="A20" s="833">
        <v>2017</v>
      </c>
      <c r="B20" s="849">
        <v>200.74530130926749</v>
      </c>
    </row>
    <row r="21" spans="1:2" ht="15.75" thickBot="1">
      <c r="A21" s="835">
        <v>2018</v>
      </c>
      <c r="B21" s="850">
        <v>201.55716444086835</v>
      </c>
    </row>
    <row r="22" spans="1:2">
      <c r="A22" s="845"/>
      <c r="B22" s="830"/>
    </row>
    <row r="23" spans="1:2">
      <c r="A23" s="845"/>
      <c r="B23" s="830"/>
    </row>
    <row r="24" spans="1:2" ht="15" customHeight="1" thickBot="1">
      <c r="A24" s="848" t="s">
        <v>1835</v>
      </c>
      <c r="B24" s="848"/>
    </row>
    <row r="25" spans="1:2">
      <c r="A25" s="832" t="s">
        <v>1668</v>
      </c>
      <c r="B25" s="841" t="s">
        <v>1721</v>
      </c>
    </row>
    <row r="26" spans="1:2">
      <c r="A26" s="833">
        <v>2014</v>
      </c>
      <c r="B26" s="849">
        <v>11.65189474841412</v>
      </c>
    </row>
    <row r="27" spans="1:2">
      <c r="A27" s="833">
        <v>2015</v>
      </c>
      <c r="B27" s="849">
        <v>11.260522915375406</v>
      </c>
    </row>
    <row r="28" spans="1:2">
      <c r="A28" s="833">
        <v>2016</v>
      </c>
      <c r="B28" s="849">
        <v>11.624244749982083</v>
      </c>
    </row>
    <row r="29" spans="1:2">
      <c r="A29" s="833">
        <v>2017</v>
      </c>
      <c r="B29" s="849">
        <v>11.505839404902524</v>
      </c>
    </row>
    <row r="30" spans="1:2" ht="15.75" thickBot="1">
      <c r="A30" s="835">
        <v>2018</v>
      </c>
      <c r="B30" s="850">
        <v>11.597831188504905</v>
      </c>
    </row>
    <row r="31" spans="1:2">
      <c r="A31" s="845"/>
      <c r="B31" s="830"/>
    </row>
    <row r="32" spans="1:2">
      <c r="A32" s="845"/>
      <c r="B32" s="830"/>
    </row>
    <row r="33" spans="1:1">
      <c r="A33" s="272" t="s">
        <v>845</v>
      </c>
    </row>
    <row r="34" spans="1:1">
      <c r="A34" s="5" t="s">
        <v>1845</v>
      </c>
    </row>
    <row r="35" spans="1:1">
      <c r="A35" s="5" t="s">
        <v>1951</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98"/>
  <sheetViews>
    <sheetView topLeftCell="A61" zoomScale="80" zoomScaleNormal="80" workbookViewId="0">
      <selection activeCell="A98" sqref="A98"/>
    </sheetView>
  </sheetViews>
  <sheetFormatPr baseColWidth="10" defaultRowHeight="15"/>
  <cols>
    <col min="1" max="1" width="38.85546875" style="827" customWidth="1"/>
    <col min="2" max="2" width="25" style="827" customWidth="1"/>
    <col min="3" max="13" width="18.85546875" style="827" customWidth="1"/>
    <col min="14" max="16384" width="11.42578125" style="827"/>
  </cols>
  <sheetData>
    <row r="1" spans="1:13">
      <c r="A1" s="972" t="s">
        <v>1786</v>
      </c>
      <c r="B1" s="972"/>
      <c r="C1" s="972"/>
      <c r="D1" s="972"/>
      <c r="E1" s="972"/>
      <c r="F1" s="972"/>
      <c r="G1" s="972"/>
      <c r="H1" s="972"/>
      <c r="I1" s="972"/>
      <c r="J1" s="972"/>
      <c r="K1" s="972"/>
      <c r="L1" s="972"/>
      <c r="M1" s="972"/>
    </row>
    <row r="2" spans="1:13">
      <c r="A2" s="973" t="s">
        <v>1667</v>
      </c>
      <c r="B2" s="973"/>
      <c r="C2" s="973"/>
      <c r="D2" s="973"/>
      <c r="E2" s="973"/>
      <c r="F2" s="973"/>
      <c r="G2" s="973"/>
      <c r="H2" s="973"/>
      <c r="I2" s="973"/>
      <c r="J2" s="973"/>
      <c r="K2" s="973"/>
      <c r="L2" s="973"/>
      <c r="M2" s="973"/>
    </row>
    <row r="3" spans="1:13">
      <c r="A3" s="973" t="s">
        <v>1787</v>
      </c>
      <c r="B3" s="973"/>
      <c r="C3" s="973"/>
      <c r="D3" s="973"/>
      <c r="E3" s="973"/>
      <c r="F3" s="973"/>
      <c r="G3" s="973"/>
      <c r="H3" s="973"/>
      <c r="I3" s="973"/>
      <c r="J3" s="973"/>
      <c r="K3" s="973"/>
      <c r="L3" s="973"/>
      <c r="M3" s="973"/>
    </row>
    <row r="4" spans="1:13" ht="15.75" thickBot="1">
      <c r="A4" s="828"/>
      <c r="B4" s="828"/>
      <c r="C4" s="828"/>
      <c r="D4" s="828"/>
      <c r="E4" s="828"/>
      <c r="F4" s="828"/>
      <c r="G4" s="828"/>
      <c r="H4" s="828"/>
      <c r="I4" s="828"/>
      <c r="J4" s="828"/>
      <c r="K4" s="828"/>
      <c r="L4" s="828"/>
      <c r="M4" s="829"/>
    </row>
    <row r="6" spans="1:13" ht="15" customHeight="1" thickBot="1">
      <c r="A6" s="843" t="s">
        <v>1788</v>
      </c>
      <c r="B6" s="843"/>
      <c r="C6" s="846"/>
      <c r="D6" s="846"/>
    </row>
    <row r="7" spans="1:13" ht="25.5">
      <c r="A7" s="832" t="s">
        <v>1789</v>
      </c>
      <c r="B7" s="841" t="s">
        <v>1698</v>
      </c>
      <c r="C7" s="847"/>
      <c r="D7" s="847"/>
    </row>
    <row r="8" spans="1:13">
      <c r="A8" s="833" t="s">
        <v>1790</v>
      </c>
      <c r="B8" s="834">
        <v>930636</v>
      </c>
    </row>
    <row r="9" spans="1:13">
      <c r="A9" s="833" t="s">
        <v>1791</v>
      </c>
      <c r="B9" s="834">
        <v>3288665</v>
      </c>
    </row>
    <row r="10" spans="1:13" ht="15.75" thickBot="1">
      <c r="A10" s="838" t="s">
        <v>108</v>
      </c>
      <c r="B10" s="839">
        <f>SUM(B8:B9)</f>
        <v>4219301</v>
      </c>
    </row>
    <row r="11" spans="1:13">
      <c r="A11" s="845"/>
      <c r="B11" s="830"/>
    </row>
    <row r="12" spans="1:13">
      <c r="A12" s="845"/>
      <c r="B12" s="830"/>
      <c r="C12" s="830"/>
      <c r="D12" s="830"/>
    </row>
    <row r="13" spans="1:13" ht="15" customHeight="1" thickBot="1">
      <c r="A13" s="843" t="s">
        <v>1792</v>
      </c>
      <c r="B13" s="843"/>
      <c r="C13" s="843"/>
      <c r="D13" s="843"/>
    </row>
    <row r="14" spans="1:13">
      <c r="A14" s="832" t="s">
        <v>1515</v>
      </c>
      <c r="B14" s="841" t="s">
        <v>1783</v>
      </c>
      <c r="C14" s="841" t="s">
        <v>1784</v>
      </c>
      <c r="D14" s="841" t="s">
        <v>26</v>
      </c>
    </row>
    <row r="15" spans="1:13">
      <c r="A15" s="833" t="s">
        <v>474</v>
      </c>
      <c r="B15" s="834">
        <v>208878</v>
      </c>
      <c r="C15" s="834">
        <v>1253142</v>
      </c>
      <c r="D15" s="834">
        <v>1462020</v>
      </c>
    </row>
    <row r="16" spans="1:13">
      <c r="A16" s="833" t="s">
        <v>1449</v>
      </c>
      <c r="B16" s="834">
        <v>721756</v>
      </c>
      <c r="C16" s="834">
        <v>2035516</v>
      </c>
      <c r="D16" s="834">
        <v>2757272</v>
      </c>
    </row>
    <row r="17" spans="1:4">
      <c r="A17" s="833" t="s">
        <v>1701</v>
      </c>
      <c r="B17" s="834">
        <v>1</v>
      </c>
      <c r="C17" s="834">
        <v>4</v>
      </c>
      <c r="D17" s="834">
        <v>5</v>
      </c>
    </row>
    <row r="18" spans="1:4">
      <c r="A18" s="833" t="s">
        <v>1669</v>
      </c>
      <c r="B18" s="834">
        <v>1</v>
      </c>
      <c r="C18" s="834">
        <v>3</v>
      </c>
      <c r="D18" s="834">
        <v>4</v>
      </c>
    </row>
    <row r="19" spans="1:4" ht="15.75" thickBot="1">
      <c r="A19" s="838" t="s">
        <v>108</v>
      </c>
      <c r="B19" s="839">
        <v>930636</v>
      </c>
      <c r="C19" s="839">
        <v>3288665</v>
      </c>
      <c r="D19" s="839">
        <v>4219301</v>
      </c>
    </row>
    <row r="20" spans="1:4">
      <c r="A20" s="845" t="s">
        <v>1702</v>
      </c>
      <c r="B20" s="830"/>
      <c r="C20" s="830"/>
      <c r="D20" s="845"/>
    </row>
    <row r="21" spans="1:4">
      <c r="B21" s="830"/>
      <c r="C21" s="830"/>
      <c r="D21" s="845"/>
    </row>
    <row r="22" spans="1:4" ht="15" customHeight="1" thickBot="1">
      <c r="A22" s="843" t="s">
        <v>1793</v>
      </c>
      <c r="B22" s="843"/>
      <c r="C22" s="843"/>
      <c r="D22" s="843"/>
    </row>
    <row r="23" spans="1:4">
      <c r="A23" s="832" t="s">
        <v>1670</v>
      </c>
      <c r="B23" s="841" t="s">
        <v>1783</v>
      </c>
      <c r="C23" s="841" t="s">
        <v>1784</v>
      </c>
      <c r="D23" s="841" t="s">
        <v>26</v>
      </c>
    </row>
    <row r="24" spans="1:4">
      <c r="A24" s="833" t="s">
        <v>1671</v>
      </c>
      <c r="B24" s="834">
        <v>928</v>
      </c>
      <c r="C24" s="834">
        <v>26912</v>
      </c>
      <c r="D24" s="834">
        <v>27840</v>
      </c>
    </row>
    <row r="25" spans="1:4">
      <c r="A25" s="833" t="s">
        <v>13</v>
      </c>
      <c r="B25" s="834">
        <v>36403</v>
      </c>
      <c r="C25" s="834">
        <v>281310</v>
      </c>
      <c r="D25" s="834">
        <v>317713</v>
      </c>
    </row>
    <row r="26" spans="1:4">
      <c r="A26" s="833" t="s">
        <v>1672</v>
      </c>
      <c r="B26" s="834">
        <v>279488</v>
      </c>
      <c r="C26" s="834">
        <v>956901</v>
      </c>
      <c r="D26" s="834">
        <v>1236389</v>
      </c>
    </row>
    <row r="27" spans="1:4">
      <c r="A27" s="833" t="s">
        <v>1673</v>
      </c>
      <c r="B27" s="834">
        <v>241206</v>
      </c>
      <c r="C27" s="834">
        <v>744378</v>
      </c>
      <c r="D27" s="834">
        <v>985584</v>
      </c>
    </row>
    <row r="28" spans="1:4">
      <c r="A28" s="833" t="s">
        <v>1674</v>
      </c>
      <c r="B28" s="834">
        <v>194480</v>
      </c>
      <c r="C28" s="834">
        <v>641887</v>
      </c>
      <c r="D28" s="834">
        <v>836367</v>
      </c>
    </row>
    <row r="29" spans="1:4">
      <c r="A29" s="833" t="s">
        <v>1675</v>
      </c>
      <c r="B29" s="834">
        <v>154951</v>
      </c>
      <c r="C29" s="834">
        <v>477323</v>
      </c>
      <c r="D29" s="834">
        <v>632274</v>
      </c>
    </row>
    <row r="30" spans="1:4">
      <c r="A30" s="833" t="s">
        <v>1676</v>
      </c>
      <c r="B30" s="834">
        <v>23180</v>
      </c>
      <c r="C30" s="834">
        <v>159954</v>
      </c>
      <c r="D30" s="834">
        <v>183134</v>
      </c>
    </row>
    <row r="31" spans="1:4" ht="15.75" thickBot="1">
      <c r="A31" s="838" t="s">
        <v>108</v>
      </c>
      <c r="B31" s="839">
        <f>SUM(B24:B30)</f>
        <v>930636</v>
      </c>
      <c r="C31" s="839">
        <f t="shared" ref="C31:D31" si="0">SUM(C24:C30)</f>
        <v>3288665</v>
      </c>
      <c r="D31" s="839">
        <f t="shared" si="0"/>
        <v>4219301</v>
      </c>
    </row>
    <row r="32" spans="1:4">
      <c r="A32" s="845"/>
      <c r="B32" s="830"/>
      <c r="C32" s="830"/>
      <c r="D32" s="845"/>
    </row>
    <row r="33" spans="1:4">
      <c r="A33" s="845"/>
      <c r="B33" s="830"/>
      <c r="C33" s="830"/>
      <c r="D33" s="845"/>
    </row>
    <row r="34" spans="1:4" ht="15" customHeight="1" thickBot="1">
      <c r="A34" s="843" t="s">
        <v>1794</v>
      </c>
      <c r="B34" s="843"/>
      <c r="C34" s="843"/>
      <c r="D34" s="843"/>
    </row>
    <row r="35" spans="1:4">
      <c r="A35" s="832" t="s">
        <v>1740</v>
      </c>
      <c r="B35" s="841" t="s">
        <v>1783</v>
      </c>
      <c r="C35" s="841" t="s">
        <v>1784</v>
      </c>
      <c r="D35" s="841" t="s">
        <v>26</v>
      </c>
    </row>
    <row r="36" spans="1:4">
      <c r="A36" s="833" t="s">
        <v>1741</v>
      </c>
      <c r="B36" s="834">
        <v>199907</v>
      </c>
      <c r="C36" s="834">
        <v>810381</v>
      </c>
      <c r="D36" s="834">
        <v>1010288</v>
      </c>
    </row>
    <row r="37" spans="1:4">
      <c r="A37" s="833" t="s">
        <v>1742</v>
      </c>
      <c r="B37" s="834">
        <v>193658</v>
      </c>
      <c r="C37" s="834">
        <v>765925</v>
      </c>
      <c r="D37" s="834">
        <v>959583</v>
      </c>
    </row>
    <row r="38" spans="1:4">
      <c r="A38" s="833" t="s">
        <v>1743</v>
      </c>
      <c r="B38" s="834">
        <v>172824</v>
      </c>
      <c r="C38" s="834">
        <v>365028</v>
      </c>
      <c r="D38" s="834">
        <v>537852</v>
      </c>
    </row>
    <row r="39" spans="1:4">
      <c r="A39" s="833" t="s">
        <v>1779</v>
      </c>
      <c r="B39" s="834">
        <v>45313</v>
      </c>
      <c r="C39" s="834">
        <v>261884</v>
      </c>
      <c r="D39" s="834">
        <v>307197</v>
      </c>
    </row>
    <row r="40" spans="1:4">
      <c r="A40" s="833" t="s">
        <v>1745</v>
      </c>
      <c r="B40" s="834">
        <v>81577</v>
      </c>
      <c r="C40" s="834">
        <v>175327</v>
      </c>
      <c r="D40" s="834">
        <v>256904</v>
      </c>
    </row>
    <row r="41" spans="1:4">
      <c r="A41" s="833" t="s">
        <v>1746</v>
      </c>
      <c r="B41" s="834">
        <v>48183</v>
      </c>
      <c r="C41" s="834">
        <v>146530</v>
      </c>
      <c r="D41" s="834">
        <v>194713</v>
      </c>
    </row>
    <row r="42" spans="1:4">
      <c r="A42" s="833" t="s">
        <v>1747</v>
      </c>
      <c r="B42" s="834">
        <v>24555</v>
      </c>
      <c r="C42" s="834">
        <v>99882</v>
      </c>
      <c r="D42" s="834">
        <v>124437</v>
      </c>
    </row>
    <row r="43" spans="1:4">
      <c r="A43" s="833" t="s">
        <v>1780</v>
      </c>
      <c r="B43" s="834">
        <v>31306</v>
      </c>
      <c r="C43" s="834">
        <v>101287</v>
      </c>
      <c r="D43" s="834">
        <v>132593</v>
      </c>
    </row>
    <row r="44" spans="1:4">
      <c r="A44" s="833" t="s">
        <v>1749</v>
      </c>
      <c r="B44" s="834">
        <v>14003</v>
      </c>
      <c r="C44" s="834">
        <v>87023</v>
      </c>
      <c r="D44" s="834">
        <v>101026</v>
      </c>
    </row>
    <row r="45" spans="1:4">
      <c r="A45" s="833" t="s">
        <v>1750</v>
      </c>
      <c r="B45" s="834">
        <v>15885</v>
      </c>
      <c r="C45" s="834">
        <v>93979</v>
      </c>
      <c r="D45" s="834">
        <v>109864</v>
      </c>
    </row>
    <row r="46" spans="1:4">
      <c r="A46" s="833" t="s">
        <v>1751</v>
      </c>
      <c r="B46" s="834">
        <v>103411</v>
      </c>
      <c r="C46" s="834">
        <v>381365</v>
      </c>
      <c r="D46" s="834">
        <v>484776</v>
      </c>
    </row>
    <row r="47" spans="1:4">
      <c r="A47" s="833" t="s">
        <v>1669</v>
      </c>
      <c r="B47" s="834">
        <v>14</v>
      </c>
      <c r="C47" s="834">
        <v>54</v>
      </c>
      <c r="D47" s="834">
        <v>68</v>
      </c>
    </row>
    <row r="48" spans="1:4" ht="15.75" thickBot="1">
      <c r="A48" s="838" t="s">
        <v>108</v>
      </c>
      <c r="B48" s="839">
        <f>SUM(B36:B47)</f>
        <v>930636</v>
      </c>
      <c r="C48" s="839">
        <f t="shared" ref="C48:D48" si="1">SUM(C36:C47)</f>
        <v>3288665</v>
      </c>
      <c r="D48" s="839">
        <f t="shared" si="1"/>
        <v>4219301</v>
      </c>
    </row>
    <row r="49" spans="1:4">
      <c r="A49" s="845"/>
      <c r="B49" s="837"/>
      <c r="C49" s="837"/>
      <c r="D49" s="845"/>
    </row>
    <row r="50" spans="1:4">
      <c r="A50" s="845"/>
      <c r="B50" s="830"/>
      <c r="C50" s="830"/>
      <c r="D50" s="845"/>
    </row>
    <row r="51" spans="1:4" ht="15" customHeight="1" thickBot="1">
      <c r="A51" s="843" t="s">
        <v>1795</v>
      </c>
      <c r="B51" s="843"/>
    </row>
    <row r="52" spans="1:4">
      <c r="A52" s="832" t="s">
        <v>1789</v>
      </c>
      <c r="B52" s="841" t="s">
        <v>1796</v>
      </c>
    </row>
    <row r="53" spans="1:4">
      <c r="A53" s="833" t="s">
        <v>1790</v>
      </c>
      <c r="B53" s="834">
        <v>9446942</v>
      </c>
    </row>
    <row r="54" spans="1:4">
      <c r="A54" s="833" t="s">
        <v>1791</v>
      </c>
      <c r="B54" s="834">
        <v>45969139</v>
      </c>
    </row>
    <row r="55" spans="1:4" ht="15.75" thickBot="1">
      <c r="A55" s="838" t="s">
        <v>108</v>
      </c>
      <c r="B55" s="839">
        <f>SUM(B53:B54)</f>
        <v>55416081</v>
      </c>
    </row>
    <row r="56" spans="1:4">
      <c r="A56" s="845"/>
      <c r="B56" s="830"/>
      <c r="C56" s="830"/>
      <c r="D56" s="845"/>
    </row>
    <row r="57" spans="1:4">
      <c r="A57" s="845"/>
      <c r="B57" s="830"/>
      <c r="C57" s="830"/>
      <c r="D57" s="845"/>
    </row>
    <row r="58" spans="1:4" ht="15" customHeight="1" thickBot="1">
      <c r="A58" s="843" t="s">
        <v>1797</v>
      </c>
      <c r="B58" s="843"/>
      <c r="C58" s="843"/>
      <c r="D58" s="843"/>
    </row>
    <row r="59" spans="1:4">
      <c r="A59" s="832" t="s">
        <v>1515</v>
      </c>
      <c r="B59" s="841" t="s">
        <v>1783</v>
      </c>
      <c r="C59" s="841" t="s">
        <v>1784</v>
      </c>
      <c r="D59" s="841" t="s">
        <v>26</v>
      </c>
    </row>
    <row r="60" spans="1:4">
      <c r="A60" s="833" t="s">
        <v>474</v>
      </c>
      <c r="B60" s="834">
        <v>2206675</v>
      </c>
      <c r="C60" s="834">
        <v>18954505</v>
      </c>
      <c r="D60" s="834">
        <v>21161180</v>
      </c>
    </row>
    <row r="61" spans="1:4">
      <c r="A61" s="833" t="s">
        <v>1449</v>
      </c>
      <c r="B61" s="834">
        <v>7240245</v>
      </c>
      <c r="C61" s="834">
        <v>27014581</v>
      </c>
      <c r="D61" s="834">
        <v>34254826</v>
      </c>
    </row>
    <row r="62" spans="1:4">
      <c r="A62" s="833" t="s">
        <v>1701</v>
      </c>
      <c r="B62" s="834">
        <v>15</v>
      </c>
      <c r="C62" s="834">
        <v>32</v>
      </c>
      <c r="D62" s="834">
        <v>47</v>
      </c>
    </row>
    <row r="63" spans="1:4">
      <c r="A63" s="833" t="s">
        <v>1669</v>
      </c>
      <c r="B63" s="834">
        <v>7</v>
      </c>
      <c r="C63" s="834">
        <v>21</v>
      </c>
      <c r="D63" s="834">
        <v>28</v>
      </c>
    </row>
    <row r="64" spans="1:4" ht="15.75" thickBot="1">
      <c r="A64" s="838" t="s">
        <v>108</v>
      </c>
      <c r="B64" s="839">
        <f>SUM(B60:B63)</f>
        <v>9446942</v>
      </c>
      <c r="C64" s="839">
        <f t="shared" ref="C64:D64" si="2">SUM(C60:C63)</f>
        <v>45969139</v>
      </c>
      <c r="D64" s="839">
        <f t="shared" si="2"/>
        <v>55416081</v>
      </c>
    </row>
    <row r="65" spans="1:4">
      <c r="A65" s="845" t="s">
        <v>1702</v>
      </c>
      <c r="B65" s="830"/>
      <c r="C65" s="830"/>
      <c r="D65" s="845"/>
    </row>
    <row r="66" spans="1:4">
      <c r="A66" s="845"/>
      <c r="B66" s="830"/>
      <c r="C66" s="830"/>
      <c r="D66" s="845"/>
    </row>
    <row r="67" spans="1:4" ht="15" customHeight="1" thickBot="1">
      <c r="A67" s="843" t="s">
        <v>1798</v>
      </c>
      <c r="B67" s="843"/>
      <c r="C67" s="843"/>
      <c r="D67" s="843"/>
    </row>
    <row r="68" spans="1:4">
      <c r="A68" s="832" t="s">
        <v>1670</v>
      </c>
      <c r="B68" s="841" t="s">
        <v>1783</v>
      </c>
      <c r="C68" s="841" t="s">
        <v>1784</v>
      </c>
      <c r="D68" s="841" t="s">
        <v>26</v>
      </c>
    </row>
    <row r="69" spans="1:4">
      <c r="A69" s="833" t="s">
        <v>1671</v>
      </c>
      <c r="B69" s="834">
        <v>6057</v>
      </c>
      <c r="C69" s="834">
        <v>242606</v>
      </c>
      <c r="D69" s="834">
        <v>248663</v>
      </c>
    </row>
    <row r="70" spans="1:4">
      <c r="A70" s="833" t="s">
        <v>13</v>
      </c>
      <c r="B70" s="834">
        <v>293464</v>
      </c>
      <c r="C70" s="834">
        <v>2919574</v>
      </c>
      <c r="D70" s="834">
        <v>3213038</v>
      </c>
    </row>
    <row r="71" spans="1:4">
      <c r="A71" s="833" t="s">
        <v>1672</v>
      </c>
      <c r="B71" s="834">
        <v>2534416</v>
      </c>
      <c r="C71" s="834">
        <v>11453157</v>
      </c>
      <c r="D71" s="834">
        <v>13987573</v>
      </c>
    </row>
    <row r="72" spans="1:4">
      <c r="A72" s="833" t="s">
        <v>1673</v>
      </c>
      <c r="B72" s="834">
        <v>2275920</v>
      </c>
      <c r="C72" s="834">
        <v>10031737</v>
      </c>
      <c r="D72" s="834">
        <v>12307657</v>
      </c>
    </row>
    <row r="73" spans="1:4">
      <c r="A73" s="833" t="s">
        <v>1674</v>
      </c>
      <c r="B73" s="834">
        <v>2008579</v>
      </c>
      <c r="C73" s="834">
        <v>9764518</v>
      </c>
      <c r="D73" s="834">
        <v>11773097</v>
      </c>
    </row>
    <row r="74" spans="1:4">
      <c r="A74" s="833" t="s">
        <v>1675</v>
      </c>
      <c r="B74" s="834">
        <v>1963612</v>
      </c>
      <c r="C74" s="834">
        <v>8421689</v>
      </c>
      <c r="D74" s="834">
        <v>10385301</v>
      </c>
    </row>
    <row r="75" spans="1:4">
      <c r="A75" s="833" t="s">
        <v>1676</v>
      </c>
      <c r="B75" s="834">
        <v>364894</v>
      </c>
      <c r="C75" s="834">
        <v>3135858</v>
      </c>
      <c r="D75" s="834">
        <v>3500752</v>
      </c>
    </row>
    <row r="76" spans="1:4" ht="15.75" thickBot="1">
      <c r="A76" s="838" t="s">
        <v>108</v>
      </c>
      <c r="B76" s="839">
        <f>SUM(B69:B75)</f>
        <v>9446942</v>
      </c>
      <c r="C76" s="839">
        <f t="shared" ref="C76:D76" si="3">SUM(C69:C75)</f>
        <v>45969139</v>
      </c>
      <c r="D76" s="839">
        <f t="shared" si="3"/>
        <v>55416081</v>
      </c>
    </row>
    <row r="77" spans="1:4">
      <c r="A77" s="845"/>
      <c r="B77" s="830"/>
      <c r="C77" s="830"/>
      <c r="D77" s="845"/>
    </row>
    <row r="78" spans="1:4">
      <c r="A78" s="845"/>
      <c r="B78" s="830"/>
      <c r="C78" s="830"/>
      <c r="D78" s="845"/>
    </row>
    <row r="79" spans="1:4" ht="15" customHeight="1" thickBot="1">
      <c r="A79" s="843" t="s">
        <v>1799</v>
      </c>
      <c r="B79" s="843"/>
      <c r="C79" s="843"/>
      <c r="D79" s="843"/>
    </row>
    <row r="80" spans="1:4">
      <c r="A80" s="832" t="s">
        <v>1740</v>
      </c>
      <c r="B80" s="841" t="s">
        <v>1783</v>
      </c>
      <c r="C80" s="841" t="s">
        <v>1784</v>
      </c>
      <c r="D80" s="841" t="s">
        <v>26</v>
      </c>
    </row>
    <row r="81" spans="1:4">
      <c r="A81" s="833" t="s">
        <v>1741</v>
      </c>
      <c r="B81" s="834">
        <v>3276918</v>
      </c>
      <c r="C81" s="834">
        <v>14241874</v>
      </c>
      <c r="D81" s="834">
        <v>17518792</v>
      </c>
    </row>
    <row r="82" spans="1:4">
      <c r="A82" s="833" t="s">
        <v>1742</v>
      </c>
      <c r="B82" s="834">
        <v>2113189</v>
      </c>
      <c r="C82" s="834">
        <v>10777035</v>
      </c>
      <c r="D82" s="834">
        <v>12890224</v>
      </c>
    </row>
    <row r="83" spans="1:4">
      <c r="A83" s="833" t="s">
        <v>1743</v>
      </c>
      <c r="B83" s="834">
        <v>762799</v>
      </c>
      <c r="C83" s="834">
        <v>1916743</v>
      </c>
      <c r="D83" s="834">
        <v>2679542</v>
      </c>
    </row>
    <row r="84" spans="1:4">
      <c r="A84" s="833" t="s">
        <v>1779</v>
      </c>
      <c r="B84" s="834">
        <v>586064</v>
      </c>
      <c r="C84" s="834">
        <v>4450942</v>
      </c>
      <c r="D84" s="834">
        <v>5037006</v>
      </c>
    </row>
    <row r="85" spans="1:4">
      <c r="A85" s="833" t="s">
        <v>1745</v>
      </c>
      <c r="B85" s="834">
        <v>263452</v>
      </c>
      <c r="C85" s="834">
        <v>779909</v>
      </c>
      <c r="D85" s="834">
        <v>1043361</v>
      </c>
    </row>
    <row r="86" spans="1:4">
      <c r="A86" s="833" t="s">
        <v>1746</v>
      </c>
      <c r="B86" s="834">
        <v>283570</v>
      </c>
      <c r="C86" s="834">
        <v>1564849</v>
      </c>
      <c r="D86" s="834">
        <v>1848419</v>
      </c>
    </row>
    <row r="87" spans="1:4">
      <c r="A87" s="833" t="s">
        <v>1747</v>
      </c>
      <c r="B87" s="834">
        <v>374170</v>
      </c>
      <c r="C87" s="834">
        <v>1544929</v>
      </c>
      <c r="D87" s="834">
        <v>1919099</v>
      </c>
    </row>
    <row r="88" spans="1:4">
      <c r="A88" s="833" t="s">
        <v>1780</v>
      </c>
      <c r="B88" s="834">
        <v>241145</v>
      </c>
      <c r="C88" s="834">
        <v>1252273</v>
      </c>
      <c r="D88" s="834">
        <v>1493418</v>
      </c>
    </row>
    <row r="89" spans="1:4">
      <c r="A89" s="833" t="s">
        <v>1749</v>
      </c>
      <c r="B89" s="834">
        <v>350378</v>
      </c>
      <c r="C89" s="834">
        <v>2492398</v>
      </c>
      <c r="D89" s="834">
        <v>2842776</v>
      </c>
    </row>
    <row r="90" spans="1:4">
      <c r="A90" s="833" t="s">
        <v>1750</v>
      </c>
      <c r="B90" s="834">
        <v>249244</v>
      </c>
      <c r="C90" s="834">
        <v>2031718</v>
      </c>
      <c r="D90" s="834">
        <v>2280962</v>
      </c>
    </row>
    <row r="91" spans="1:4">
      <c r="A91" s="833" t="s">
        <v>1751</v>
      </c>
      <c r="B91" s="834">
        <v>945902</v>
      </c>
      <c r="C91" s="834">
        <v>4915623</v>
      </c>
      <c r="D91" s="834">
        <v>5861525</v>
      </c>
    </row>
    <row r="92" spans="1:4">
      <c r="A92" s="833" t="s">
        <v>1669</v>
      </c>
      <c r="B92" s="834">
        <v>111</v>
      </c>
      <c r="C92" s="834">
        <v>846</v>
      </c>
      <c r="D92" s="834">
        <v>957</v>
      </c>
    </row>
    <row r="93" spans="1:4" ht="15.75" thickBot="1">
      <c r="A93" s="838" t="s">
        <v>108</v>
      </c>
      <c r="B93" s="839">
        <f>SUM(B81:B92)</f>
        <v>9446942</v>
      </c>
      <c r="C93" s="839">
        <f t="shared" ref="C93:D93" si="4">SUM(C81:C92)</f>
        <v>45969139</v>
      </c>
      <c r="D93" s="839">
        <f t="shared" si="4"/>
        <v>55416081</v>
      </c>
    </row>
    <row r="94" spans="1:4">
      <c r="A94" s="845"/>
      <c r="B94" s="830"/>
      <c r="C94" s="830"/>
      <c r="D94" s="830"/>
    </row>
    <row r="96" spans="1:4">
      <c r="A96" s="272" t="s">
        <v>845</v>
      </c>
    </row>
    <row r="97" spans="1:1">
      <c r="A97" s="5" t="s">
        <v>1845</v>
      </c>
    </row>
    <row r="98" spans="1:1">
      <c r="A98" s="5" t="s">
        <v>1951</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2586"/>
  <sheetViews>
    <sheetView showGridLines="0" zoomScale="90" zoomScaleNormal="90" workbookViewId="0">
      <selection activeCell="A4" sqref="A4"/>
    </sheetView>
  </sheetViews>
  <sheetFormatPr baseColWidth="10" defaultColWidth="11.42578125" defaultRowHeight="14.25"/>
  <cols>
    <col min="1" max="1" width="5.140625" style="135" customWidth="1"/>
    <col min="2" max="2" width="9.7109375" style="135" customWidth="1"/>
    <col min="3" max="3" width="10.28515625" style="135" customWidth="1"/>
    <col min="4" max="4" width="11" style="135" customWidth="1"/>
    <col min="5" max="5" width="10.7109375" style="135" customWidth="1"/>
    <col min="6" max="7" width="10.42578125" style="135" customWidth="1"/>
    <col min="8" max="12" width="11.42578125" style="135"/>
    <col min="13" max="13" width="14.28515625" style="135" customWidth="1"/>
    <col min="14" max="71" width="11.42578125" style="27"/>
    <col min="72" max="16384" width="11.42578125" style="135"/>
  </cols>
  <sheetData>
    <row r="1" spans="1:13">
      <c r="A1" s="194"/>
      <c r="B1" s="195"/>
      <c r="C1" s="195"/>
      <c r="D1" s="195"/>
      <c r="E1" s="195"/>
      <c r="F1" s="195"/>
      <c r="G1" s="195"/>
      <c r="H1" s="195"/>
      <c r="I1" s="195"/>
      <c r="J1" s="195"/>
      <c r="K1" s="195"/>
      <c r="L1" s="195"/>
      <c r="M1" s="196"/>
    </row>
    <row r="2" spans="1:13" ht="34.5">
      <c r="A2" s="197"/>
      <c r="B2" s="872" t="s">
        <v>1664</v>
      </c>
      <c r="C2" s="872"/>
      <c r="D2" s="872"/>
      <c r="E2" s="872"/>
      <c r="F2" s="872"/>
      <c r="G2" s="872"/>
      <c r="H2" s="872"/>
      <c r="I2" s="872"/>
      <c r="J2" s="872"/>
      <c r="K2" s="872"/>
      <c r="L2" s="872"/>
      <c r="M2" s="873"/>
    </row>
    <row r="3" spans="1:13" ht="25.5">
      <c r="A3" s="197"/>
      <c r="B3" s="874" t="s">
        <v>1022</v>
      </c>
      <c r="C3" s="874"/>
      <c r="D3" s="874"/>
      <c r="E3" s="874"/>
      <c r="F3" s="874"/>
      <c r="G3" s="874"/>
      <c r="H3" s="874"/>
      <c r="I3" s="874"/>
      <c r="J3" s="874"/>
      <c r="K3" s="874"/>
      <c r="L3" s="874"/>
      <c r="M3" s="875"/>
    </row>
    <row r="4" spans="1:13" ht="20.25">
      <c r="A4" s="208"/>
      <c r="B4" s="209" t="s">
        <v>897</v>
      </c>
      <c r="C4" s="206"/>
      <c r="D4" s="206"/>
      <c r="E4" s="206"/>
      <c r="F4" s="206"/>
      <c r="G4" s="206"/>
      <c r="H4" s="206"/>
      <c r="I4" s="206"/>
      <c r="J4" s="206"/>
      <c r="K4" s="206"/>
      <c r="L4" s="206"/>
      <c r="M4" s="207"/>
    </row>
    <row r="5" spans="1:13" ht="10.5" customHeight="1">
      <c r="A5" s="142"/>
      <c r="B5" s="136"/>
      <c r="C5" s="136"/>
      <c r="D5" s="136"/>
      <c r="E5" s="136"/>
      <c r="F5" s="136"/>
      <c r="G5" s="136"/>
      <c r="H5" s="136"/>
      <c r="I5" s="136"/>
      <c r="J5" s="136"/>
      <c r="K5" s="136"/>
      <c r="L5" s="136"/>
      <c r="M5" s="143"/>
    </row>
    <row r="6" spans="1:13" ht="48" customHeight="1">
      <c r="A6" s="142"/>
      <c r="B6" s="884" t="s">
        <v>1923</v>
      </c>
      <c r="C6" s="884"/>
      <c r="D6" s="884"/>
      <c r="E6" s="884"/>
      <c r="F6" s="884"/>
      <c r="G6" s="884"/>
      <c r="H6" s="884"/>
      <c r="I6" s="884"/>
      <c r="J6" s="884"/>
      <c r="K6" s="884"/>
      <c r="L6" s="884"/>
      <c r="M6" s="885"/>
    </row>
    <row r="7" spans="1:13" ht="10.5" customHeight="1">
      <c r="A7" s="142"/>
      <c r="B7" s="136"/>
      <c r="C7" s="136"/>
      <c r="D7" s="136"/>
      <c r="E7" s="136"/>
      <c r="F7" s="136"/>
      <c r="G7" s="136"/>
      <c r="H7" s="136"/>
      <c r="I7" s="136"/>
      <c r="J7" s="136"/>
      <c r="K7" s="136"/>
      <c r="L7" s="136"/>
      <c r="M7" s="143"/>
    </row>
    <row r="8" spans="1:13" ht="15">
      <c r="A8" s="198" t="s">
        <v>1924</v>
      </c>
      <c r="B8" s="887" t="s">
        <v>1925</v>
      </c>
      <c r="C8" s="888"/>
      <c r="D8" s="888"/>
      <c r="E8" s="888"/>
      <c r="F8" s="888"/>
      <c r="G8" s="888"/>
      <c r="H8" s="888"/>
      <c r="I8" s="888"/>
      <c r="J8" s="888"/>
      <c r="K8" s="888"/>
      <c r="L8" s="888"/>
      <c r="M8" s="889"/>
    </row>
    <row r="9" spans="1:13" s="27" customFormat="1" ht="16.5" customHeight="1">
      <c r="A9" s="198" t="s">
        <v>1023</v>
      </c>
      <c r="B9" s="886" t="s">
        <v>1878</v>
      </c>
      <c r="C9" s="882"/>
      <c r="D9" s="882"/>
      <c r="E9" s="882"/>
      <c r="F9" s="882"/>
      <c r="G9" s="882"/>
      <c r="H9" s="882"/>
      <c r="I9" s="882"/>
      <c r="J9" s="882"/>
      <c r="K9" s="882"/>
      <c r="L9" s="882"/>
      <c r="M9" s="883"/>
    </row>
    <row r="10" spans="1:13" s="27" customFormat="1" ht="16.5" customHeight="1">
      <c r="A10" s="198" t="s">
        <v>1952</v>
      </c>
      <c r="B10" s="886" t="s">
        <v>1953</v>
      </c>
      <c r="C10" s="882"/>
      <c r="D10" s="882"/>
      <c r="E10" s="882"/>
      <c r="F10" s="882"/>
      <c r="G10" s="882"/>
      <c r="H10" s="882"/>
      <c r="I10" s="882"/>
      <c r="J10" s="882"/>
      <c r="K10" s="882"/>
      <c r="L10" s="882"/>
      <c r="M10" s="883"/>
    </row>
    <row r="11" spans="1:13" s="27" customFormat="1" ht="16.5" customHeight="1">
      <c r="A11" s="198" t="s">
        <v>1024</v>
      </c>
      <c r="B11" s="886" t="s">
        <v>1921</v>
      </c>
      <c r="C11" s="882"/>
      <c r="D11" s="882"/>
      <c r="E11" s="882"/>
      <c r="F11" s="882"/>
      <c r="G11" s="882"/>
      <c r="H11" s="882"/>
      <c r="I11" s="882"/>
      <c r="J11" s="882"/>
      <c r="K11" s="882"/>
      <c r="L11" s="882"/>
      <c r="M11" s="883"/>
    </row>
    <row r="12" spans="1:13" s="27" customFormat="1" ht="16.5" customHeight="1">
      <c r="A12" s="198" t="s">
        <v>1025</v>
      </c>
      <c r="B12" s="886" t="s">
        <v>1922</v>
      </c>
      <c r="C12" s="882"/>
      <c r="D12" s="882"/>
      <c r="E12" s="882"/>
      <c r="F12" s="882"/>
      <c r="G12" s="882"/>
      <c r="H12" s="882"/>
      <c r="I12" s="882"/>
      <c r="J12" s="882"/>
      <c r="K12" s="882"/>
      <c r="L12" s="882"/>
      <c r="M12" s="883"/>
    </row>
    <row r="13" spans="1:13" s="27" customFormat="1" ht="16.5" customHeight="1">
      <c r="A13" s="198" t="s">
        <v>1926</v>
      </c>
      <c r="B13" s="868" t="s">
        <v>1930</v>
      </c>
      <c r="C13" s="866"/>
      <c r="D13" s="866"/>
      <c r="E13" s="866"/>
      <c r="F13" s="866"/>
      <c r="G13" s="866"/>
      <c r="H13" s="866"/>
      <c r="I13" s="866"/>
      <c r="J13" s="866"/>
      <c r="K13" s="866"/>
      <c r="L13" s="866"/>
      <c r="M13" s="867"/>
    </row>
    <row r="14" spans="1:13" s="27" customFormat="1" ht="16.5" customHeight="1">
      <c r="A14" s="198" t="s">
        <v>1927</v>
      </c>
      <c r="B14" s="868" t="s">
        <v>1955</v>
      </c>
      <c r="C14" s="866"/>
      <c r="D14" s="866"/>
      <c r="E14" s="866"/>
      <c r="F14" s="866"/>
      <c r="G14" s="866"/>
      <c r="H14" s="866"/>
      <c r="I14" s="866"/>
      <c r="J14" s="866"/>
      <c r="K14" s="866"/>
      <c r="L14" s="866"/>
      <c r="M14" s="867"/>
    </row>
    <row r="15" spans="1:13" s="27" customFormat="1" ht="16.5" customHeight="1">
      <c r="A15" s="198" t="s">
        <v>1928</v>
      </c>
      <c r="B15" s="868" t="s">
        <v>1931</v>
      </c>
      <c r="C15" s="866"/>
      <c r="D15" s="866"/>
      <c r="E15" s="866"/>
      <c r="F15" s="866"/>
      <c r="G15" s="866"/>
      <c r="H15" s="866"/>
      <c r="I15" s="866"/>
      <c r="J15" s="866"/>
      <c r="K15" s="866"/>
      <c r="L15" s="866"/>
      <c r="M15" s="867"/>
    </row>
    <row r="16" spans="1:13" s="27" customFormat="1" ht="16.5" customHeight="1">
      <c r="A16" s="198" t="s">
        <v>1929</v>
      </c>
      <c r="B16" s="868" t="s">
        <v>1958</v>
      </c>
      <c r="C16" s="866"/>
      <c r="D16" s="866"/>
      <c r="E16" s="866"/>
      <c r="F16" s="866"/>
      <c r="G16" s="866"/>
      <c r="H16" s="866"/>
      <c r="I16" s="866"/>
      <c r="J16" s="866"/>
      <c r="K16" s="866"/>
      <c r="L16" s="866"/>
      <c r="M16" s="867"/>
    </row>
    <row r="17" spans="1:13" s="27" customFormat="1" ht="16.5" customHeight="1">
      <c r="A17" s="198" t="s">
        <v>1026</v>
      </c>
      <c r="B17" s="882" t="s">
        <v>1885</v>
      </c>
      <c r="C17" s="882"/>
      <c r="D17" s="882"/>
      <c r="E17" s="882"/>
      <c r="F17" s="882"/>
      <c r="G17" s="882"/>
      <c r="H17" s="882"/>
      <c r="I17" s="882"/>
      <c r="J17" s="882"/>
      <c r="K17" s="882"/>
      <c r="L17" s="882"/>
      <c r="M17" s="883"/>
    </row>
    <row r="18" spans="1:13" s="27" customFormat="1" ht="16.5" customHeight="1">
      <c r="A18" s="198" t="s">
        <v>1027</v>
      </c>
      <c r="B18" s="882" t="s">
        <v>1886</v>
      </c>
      <c r="C18" s="882"/>
      <c r="D18" s="882"/>
      <c r="E18" s="882"/>
      <c r="F18" s="882"/>
      <c r="G18" s="882"/>
      <c r="H18" s="882"/>
      <c r="I18" s="882"/>
      <c r="J18" s="882"/>
      <c r="K18" s="882"/>
      <c r="L18" s="882"/>
      <c r="M18" s="883"/>
    </row>
    <row r="19" spans="1:13" s="27" customFormat="1" ht="16.5" customHeight="1">
      <c r="A19" s="198" t="s">
        <v>1028</v>
      </c>
      <c r="B19" s="882" t="s">
        <v>1887</v>
      </c>
      <c r="C19" s="882"/>
      <c r="D19" s="882"/>
      <c r="E19" s="882"/>
      <c r="F19" s="882"/>
      <c r="G19" s="882"/>
      <c r="H19" s="882"/>
      <c r="I19" s="882"/>
      <c r="J19" s="882"/>
      <c r="K19" s="882"/>
      <c r="L19" s="882"/>
      <c r="M19" s="883"/>
    </row>
    <row r="20" spans="1:13" s="27" customFormat="1" ht="16.5" customHeight="1">
      <c r="A20" s="198" t="s">
        <v>1029</v>
      </c>
      <c r="B20" s="882" t="s">
        <v>1888</v>
      </c>
      <c r="C20" s="882"/>
      <c r="D20" s="882"/>
      <c r="E20" s="882"/>
      <c r="F20" s="882"/>
      <c r="G20" s="882"/>
      <c r="H20" s="882"/>
      <c r="I20" s="882"/>
      <c r="J20" s="882"/>
      <c r="K20" s="882"/>
      <c r="L20" s="882"/>
      <c r="M20" s="883"/>
    </row>
    <row r="21" spans="1:13" s="27" customFormat="1" ht="14.25" customHeight="1">
      <c r="A21" s="144"/>
      <c r="B21" s="144"/>
      <c r="C21" s="144"/>
      <c r="D21" s="144"/>
      <c r="E21" s="144"/>
      <c r="F21" s="144"/>
      <c r="G21" s="144"/>
      <c r="H21" s="144"/>
      <c r="I21" s="144"/>
      <c r="J21" s="144"/>
      <c r="K21" s="144"/>
      <c r="L21" s="144"/>
      <c r="M21" s="144"/>
    </row>
    <row r="22" spans="1:13" s="27" customFormat="1"/>
    <row r="23" spans="1:13" s="27" customFormat="1"/>
    <row r="24" spans="1:13" s="27" customFormat="1"/>
    <row r="25" spans="1:13" s="27" customFormat="1"/>
    <row r="26" spans="1:13" s="27" customFormat="1"/>
    <row r="27" spans="1:13" s="27" customFormat="1"/>
    <row r="28" spans="1:13" s="27" customFormat="1"/>
    <row r="29" spans="1:13" s="27" customFormat="1"/>
    <row r="30" spans="1:13" s="27" customFormat="1"/>
    <row r="31" spans="1:13" s="27" customFormat="1"/>
    <row r="32" spans="1:13"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row r="218" s="27" customFormat="1"/>
    <row r="219" s="27" customFormat="1"/>
    <row r="220" s="27" customFormat="1"/>
    <row r="221" s="27" customFormat="1"/>
    <row r="222" s="27" customFormat="1"/>
    <row r="223" s="27" customFormat="1"/>
    <row r="224" s="27" customFormat="1"/>
    <row r="225" s="27" customFormat="1"/>
    <row r="226" s="27" customFormat="1"/>
    <row r="227" s="27" customFormat="1"/>
    <row r="228" s="27" customFormat="1"/>
    <row r="229" s="27" customFormat="1"/>
    <row r="230" s="27" customFormat="1"/>
    <row r="231" s="27" customFormat="1"/>
    <row r="232" s="27" customFormat="1"/>
    <row r="233" s="27" customFormat="1"/>
    <row r="234" s="27" customFormat="1"/>
    <row r="235" s="27" customFormat="1"/>
    <row r="236" s="27" customFormat="1"/>
    <row r="237" s="27" customFormat="1"/>
    <row r="238" s="27" customFormat="1"/>
    <row r="239" s="27" customFormat="1"/>
    <row r="240" s="27" customFormat="1"/>
    <row r="241" s="27" customFormat="1"/>
    <row r="242" s="27" customFormat="1"/>
    <row r="243" s="27" customFormat="1"/>
    <row r="244" s="27" customFormat="1"/>
    <row r="245" s="27" customFormat="1"/>
    <row r="246" s="27" customFormat="1"/>
    <row r="247" s="27" customFormat="1"/>
    <row r="248" s="27" customFormat="1"/>
    <row r="249" s="27" customFormat="1"/>
    <row r="250" s="27" customFormat="1"/>
    <row r="251" s="27" customFormat="1"/>
    <row r="252" s="27" customFormat="1"/>
    <row r="253" s="27" customFormat="1"/>
    <row r="254" s="27" customFormat="1"/>
    <row r="255" s="27" customFormat="1"/>
    <row r="256" s="27" customFormat="1"/>
    <row r="257" s="27" customFormat="1"/>
    <row r="258" s="27" customFormat="1"/>
    <row r="259" s="27" customFormat="1"/>
    <row r="260" s="27" customFormat="1"/>
    <row r="261" s="27" customFormat="1"/>
    <row r="262" s="27" customFormat="1"/>
    <row r="263" s="27" customFormat="1"/>
    <row r="264" s="27" customFormat="1"/>
    <row r="265" s="27" customFormat="1"/>
    <row r="266" s="27" customFormat="1"/>
    <row r="267" s="27" customFormat="1"/>
    <row r="268" s="27" customFormat="1"/>
    <row r="269" s="27" customFormat="1"/>
    <row r="270" s="27" customFormat="1"/>
    <row r="271" s="27" customFormat="1"/>
    <row r="272" s="27" customFormat="1"/>
    <row r="273" s="27" customFormat="1"/>
    <row r="274" s="27" customFormat="1"/>
    <row r="275" s="27" customFormat="1"/>
    <row r="276" s="27" customFormat="1"/>
    <row r="277" s="27" customFormat="1"/>
    <row r="278" s="27" customFormat="1"/>
    <row r="279" s="27" customFormat="1"/>
    <row r="280" s="27" customFormat="1"/>
    <row r="281" s="27" customFormat="1"/>
    <row r="282" s="27" customFormat="1"/>
    <row r="283" s="27" customFormat="1"/>
    <row r="284" s="27" customFormat="1"/>
    <row r="285" s="27" customFormat="1"/>
    <row r="286" s="27" customFormat="1"/>
    <row r="287" s="27" customFormat="1"/>
    <row r="288" s="27" customFormat="1"/>
    <row r="289" s="27" customFormat="1"/>
    <row r="290" s="27" customFormat="1"/>
    <row r="291" s="27" customFormat="1"/>
    <row r="292" s="27" customFormat="1"/>
    <row r="293" s="27" customFormat="1"/>
    <row r="294" s="27" customFormat="1"/>
    <row r="295" s="27" customFormat="1"/>
    <row r="296" s="27" customFormat="1"/>
    <row r="297" s="27" customFormat="1"/>
    <row r="298" s="27" customFormat="1"/>
    <row r="299" s="27" customFormat="1"/>
    <row r="300" s="27" customFormat="1"/>
    <row r="301" s="27" customFormat="1"/>
    <row r="302" s="27" customFormat="1"/>
    <row r="303" s="27" customFormat="1"/>
    <row r="304" s="27" customFormat="1"/>
    <row r="305" s="27" customFormat="1"/>
    <row r="306" s="27" customFormat="1"/>
    <row r="307" s="27" customFormat="1"/>
    <row r="308" s="27" customFormat="1"/>
    <row r="309" s="27" customFormat="1"/>
    <row r="310" s="27" customFormat="1"/>
    <row r="311" s="27" customFormat="1"/>
    <row r="312" s="27" customFormat="1"/>
    <row r="313" s="27" customFormat="1"/>
    <row r="314" s="27" customFormat="1"/>
    <row r="315" s="27" customFormat="1"/>
    <row r="316" s="27" customFormat="1"/>
    <row r="317" s="27" customFormat="1"/>
    <row r="318" s="27" customFormat="1"/>
    <row r="319" s="27" customFormat="1"/>
    <row r="320" s="27" customFormat="1"/>
    <row r="321" s="27" customFormat="1"/>
    <row r="322" s="27" customFormat="1"/>
    <row r="323" s="27" customFormat="1"/>
    <row r="324" s="27" customFormat="1"/>
    <row r="325" s="27" customFormat="1"/>
    <row r="326" s="27" customFormat="1"/>
    <row r="327" s="27" customFormat="1"/>
    <row r="328" s="27" customFormat="1"/>
    <row r="329" s="27" customFormat="1"/>
    <row r="330" s="27" customFormat="1"/>
    <row r="331" s="27" customFormat="1"/>
    <row r="332" s="27" customFormat="1"/>
    <row r="333" s="27" customFormat="1"/>
    <row r="334" s="27" customFormat="1"/>
    <row r="335" s="27" customFormat="1"/>
    <row r="336" s="27" customFormat="1"/>
    <row r="337" s="27" customFormat="1"/>
    <row r="338" s="27" customFormat="1"/>
    <row r="339" s="27" customFormat="1"/>
    <row r="340" s="27" customFormat="1"/>
    <row r="341" s="27" customFormat="1"/>
    <row r="342" s="27" customFormat="1"/>
    <row r="343" s="27" customFormat="1"/>
    <row r="344" s="27" customFormat="1"/>
    <row r="345" s="27" customFormat="1"/>
    <row r="346" s="27" customFormat="1"/>
    <row r="347" s="27" customFormat="1"/>
    <row r="348" s="27" customFormat="1"/>
    <row r="349" s="27" customFormat="1"/>
    <row r="350" s="27" customFormat="1"/>
    <row r="351" s="27" customFormat="1"/>
    <row r="352" s="27" customFormat="1"/>
    <row r="353" s="27" customFormat="1"/>
    <row r="354" s="27" customFormat="1"/>
    <row r="355" s="27" customFormat="1"/>
    <row r="356" s="27" customFormat="1"/>
    <row r="357" s="27" customFormat="1"/>
    <row r="358" s="27" customFormat="1"/>
    <row r="359" s="27" customFormat="1"/>
    <row r="360" s="27" customFormat="1"/>
    <row r="361" s="27" customFormat="1"/>
    <row r="362" s="27" customFormat="1"/>
    <row r="363" s="27" customFormat="1"/>
    <row r="364" s="27" customFormat="1"/>
    <row r="365" s="27" customFormat="1"/>
    <row r="366" s="27" customFormat="1"/>
    <row r="367" s="27" customFormat="1"/>
    <row r="368" s="27" customFormat="1"/>
    <row r="369" s="27" customFormat="1"/>
    <row r="370" s="27" customFormat="1"/>
    <row r="371" s="27" customFormat="1"/>
    <row r="372" s="27" customFormat="1"/>
    <row r="373" s="27" customFormat="1"/>
    <row r="374" s="27" customFormat="1"/>
    <row r="375" s="27" customFormat="1"/>
    <row r="376" s="27" customFormat="1"/>
    <row r="377" s="27" customFormat="1"/>
    <row r="378" s="27" customFormat="1"/>
    <row r="379" s="27" customFormat="1"/>
    <row r="380" s="27" customFormat="1"/>
    <row r="381" s="27" customFormat="1"/>
    <row r="382" s="27" customFormat="1"/>
    <row r="383" s="27" customFormat="1"/>
    <row r="384" s="27" customFormat="1"/>
    <row r="385" s="27" customFormat="1"/>
    <row r="386" s="27" customFormat="1"/>
    <row r="387" s="27" customFormat="1"/>
    <row r="388" s="27" customFormat="1"/>
    <row r="389" s="27" customFormat="1"/>
    <row r="390" s="27" customFormat="1"/>
    <row r="391" s="27" customFormat="1"/>
    <row r="392" s="27" customFormat="1"/>
    <row r="393" s="27" customFormat="1"/>
    <row r="394" s="27" customFormat="1"/>
    <row r="395" s="27" customFormat="1"/>
    <row r="396" s="27" customFormat="1"/>
    <row r="397" s="27" customFormat="1"/>
    <row r="398" s="27" customFormat="1"/>
    <row r="399" s="27" customFormat="1"/>
    <row r="400" s="27" customFormat="1"/>
    <row r="401" s="27" customFormat="1"/>
    <row r="402" s="27" customFormat="1"/>
    <row r="403" s="27" customFormat="1"/>
    <row r="404" s="27" customFormat="1"/>
    <row r="405" s="27" customFormat="1"/>
    <row r="406" s="27" customFormat="1"/>
    <row r="407" s="27" customFormat="1"/>
    <row r="408" s="27" customFormat="1"/>
    <row r="409" s="27" customFormat="1"/>
    <row r="410" s="27" customFormat="1"/>
    <row r="411" s="27" customFormat="1"/>
    <row r="412" s="27" customFormat="1"/>
    <row r="413" s="27" customFormat="1"/>
    <row r="414" s="27" customFormat="1"/>
    <row r="415" s="27" customFormat="1"/>
    <row r="416" s="27" customFormat="1"/>
    <row r="417" s="27" customFormat="1"/>
    <row r="418" s="27" customFormat="1"/>
    <row r="419" s="27" customFormat="1"/>
    <row r="420" s="27" customFormat="1"/>
    <row r="421" s="27" customFormat="1"/>
    <row r="422" s="27" customFormat="1"/>
    <row r="423" s="27" customFormat="1"/>
    <row r="424" s="27" customFormat="1"/>
    <row r="425" s="27" customFormat="1"/>
    <row r="426" s="27" customFormat="1"/>
    <row r="427" s="27" customFormat="1"/>
    <row r="428" s="27" customFormat="1"/>
    <row r="429" s="27" customFormat="1"/>
    <row r="430" s="27" customFormat="1"/>
    <row r="431" s="27" customFormat="1"/>
    <row r="432" s="27" customFormat="1"/>
    <row r="433" s="27" customFormat="1"/>
    <row r="434" s="27" customFormat="1"/>
    <row r="435" s="27" customFormat="1"/>
    <row r="436" s="27" customFormat="1"/>
    <row r="437" s="27" customFormat="1"/>
    <row r="438" s="27" customFormat="1"/>
    <row r="439" s="27" customFormat="1"/>
    <row r="440" s="27" customFormat="1"/>
    <row r="441" s="27" customFormat="1"/>
    <row r="442" s="27" customFormat="1"/>
    <row r="443" s="27" customFormat="1"/>
    <row r="444" s="27" customFormat="1"/>
    <row r="445" s="27" customFormat="1"/>
    <row r="446" s="27" customFormat="1"/>
    <row r="447" s="27" customFormat="1"/>
    <row r="448" s="27" customFormat="1"/>
    <row r="449" s="27" customFormat="1"/>
    <row r="450" s="27" customFormat="1"/>
    <row r="451" s="27" customFormat="1"/>
    <row r="452" s="27" customFormat="1"/>
    <row r="453" s="27" customFormat="1"/>
    <row r="454" s="27" customFormat="1"/>
    <row r="455" s="27" customFormat="1"/>
    <row r="456" s="27" customFormat="1"/>
    <row r="457" s="27" customFormat="1"/>
    <row r="458" s="27" customFormat="1"/>
    <row r="459" s="27" customFormat="1"/>
    <row r="460" s="27" customFormat="1"/>
    <row r="461" s="27" customFormat="1"/>
    <row r="462" s="27" customFormat="1"/>
    <row r="463" s="27" customFormat="1"/>
    <row r="464" s="27" customFormat="1"/>
    <row r="465" s="27" customFormat="1"/>
    <row r="466" s="27" customFormat="1"/>
    <row r="467" s="27" customFormat="1"/>
    <row r="468" s="27" customFormat="1"/>
    <row r="469" s="27" customFormat="1"/>
    <row r="470" s="27" customFormat="1"/>
    <row r="471" s="27" customFormat="1"/>
    <row r="472" s="27" customFormat="1"/>
    <row r="473" s="27" customFormat="1"/>
    <row r="474" s="27" customFormat="1"/>
    <row r="475" s="27" customFormat="1"/>
    <row r="476" s="27" customFormat="1"/>
    <row r="477" s="27" customFormat="1"/>
    <row r="478" s="27" customFormat="1"/>
    <row r="479" s="27" customFormat="1"/>
    <row r="480" s="27" customFormat="1"/>
    <row r="481" s="27" customFormat="1"/>
    <row r="482" s="27" customFormat="1"/>
    <row r="483" s="27" customFormat="1"/>
    <row r="484" s="27" customFormat="1"/>
    <row r="485" s="27" customFormat="1"/>
    <row r="486" s="27" customFormat="1"/>
    <row r="487" s="27" customFormat="1"/>
    <row r="488" s="27" customFormat="1"/>
    <row r="489" s="27" customFormat="1"/>
    <row r="490" s="27" customFormat="1"/>
    <row r="491" s="27" customFormat="1"/>
    <row r="492" s="27" customFormat="1"/>
    <row r="493" s="27" customFormat="1"/>
    <row r="494" s="27" customFormat="1"/>
    <row r="495" s="27" customFormat="1"/>
    <row r="496" s="27" customFormat="1"/>
    <row r="497" s="27" customFormat="1"/>
    <row r="498" s="27" customFormat="1"/>
    <row r="499" s="27" customFormat="1"/>
    <row r="500" s="27" customFormat="1"/>
    <row r="501" s="27" customFormat="1"/>
    <row r="502" s="27" customFormat="1"/>
    <row r="503" s="27" customFormat="1"/>
    <row r="504" s="27" customFormat="1"/>
    <row r="505" s="27"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row r="520" s="27" customFormat="1"/>
    <row r="521" s="27" customFormat="1"/>
    <row r="522" s="27" customFormat="1"/>
    <row r="523" s="27" customFormat="1"/>
    <row r="524" s="27" customFormat="1"/>
    <row r="525" s="27" customFormat="1"/>
    <row r="526" s="27" customFormat="1"/>
    <row r="527" s="27" customFormat="1"/>
    <row r="528" s="27" customFormat="1"/>
    <row r="529" s="27" customFormat="1"/>
    <row r="530" s="27" customFormat="1"/>
    <row r="531" s="27" customFormat="1"/>
    <row r="532" s="27" customFormat="1"/>
    <row r="533" s="27" customFormat="1"/>
    <row r="534" s="27" customFormat="1"/>
    <row r="535" s="27" customFormat="1"/>
    <row r="536" s="27" customFormat="1"/>
    <row r="537" s="27" customFormat="1"/>
    <row r="538" s="27" customFormat="1"/>
    <row r="539" s="27" customFormat="1"/>
    <row r="540" s="27" customFormat="1"/>
    <row r="541" s="27" customFormat="1"/>
    <row r="542" s="27" customFormat="1"/>
    <row r="543" s="27" customFormat="1"/>
    <row r="544" s="27" customFormat="1"/>
    <row r="545" s="27" customFormat="1"/>
    <row r="546" s="27" customFormat="1"/>
    <row r="547" s="27" customFormat="1"/>
    <row r="548" s="27" customFormat="1"/>
    <row r="549" s="27" customFormat="1"/>
    <row r="550" s="27" customFormat="1"/>
    <row r="551" s="27" customFormat="1"/>
    <row r="552" s="27" customFormat="1"/>
    <row r="553" s="27" customFormat="1"/>
    <row r="554" s="27" customFormat="1"/>
    <row r="555" s="27" customFormat="1"/>
    <row r="556" s="27" customFormat="1"/>
    <row r="557" s="27" customFormat="1"/>
    <row r="558" s="27" customFormat="1"/>
    <row r="559" s="27" customFormat="1"/>
    <row r="560" s="27" customFormat="1"/>
    <row r="561" s="27" customFormat="1"/>
    <row r="562" s="27" customFormat="1"/>
    <row r="563" s="27" customFormat="1"/>
    <row r="564" s="27" customFormat="1"/>
    <row r="565" s="27" customFormat="1"/>
    <row r="566" s="27" customFormat="1"/>
    <row r="567" s="27" customFormat="1"/>
    <row r="568" s="27" customFormat="1"/>
    <row r="569" s="27" customFormat="1"/>
    <row r="570" s="27" customFormat="1"/>
    <row r="571" s="27" customFormat="1"/>
    <row r="572" s="27" customFormat="1"/>
    <row r="573" s="27" customFormat="1"/>
    <row r="574" s="27" customFormat="1"/>
    <row r="575" s="27" customFormat="1"/>
    <row r="576" s="27" customFormat="1"/>
    <row r="577" s="27" customFormat="1"/>
    <row r="578" s="27" customFormat="1"/>
    <row r="579" s="27" customFormat="1"/>
    <row r="580" s="27" customFormat="1"/>
    <row r="581" s="27" customFormat="1"/>
    <row r="582" s="27" customFormat="1"/>
    <row r="583" s="27" customFormat="1"/>
    <row r="584" s="27" customFormat="1"/>
    <row r="585" s="27" customFormat="1"/>
    <row r="586" s="27" customFormat="1"/>
    <row r="587" s="27" customFormat="1"/>
    <row r="588" s="27" customFormat="1"/>
    <row r="589" s="27" customFormat="1"/>
    <row r="590" s="27" customFormat="1"/>
    <row r="591" s="27" customFormat="1"/>
    <row r="592" s="27" customFormat="1"/>
    <row r="593" s="27" customFormat="1"/>
    <row r="594" s="27" customFormat="1"/>
    <row r="595" s="27" customFormat="1"/>
    <row r="596" s="27" customFormat="1"/>
    <row r="597" s="27" customFormat="1"/>
    <row r="598" s="27" customFormat="1"/>
    <row r="599" s="27" customFormat="1"/>
    <row r="600" s="27" customFormat="1"/>
    <row r="601" s="27" customFormat="1"/>
    <row r="602" s="27" customFormat="1"/>
    <row r="603" s="27" customFormat="1"/>
    <row r="604" s="27" customFormat="1"/>
    <row r="605" s="27" customFormat="1"/>
    <row r="606" s="27" customFormat="1"/>
    <row r="607" s="27" customFormat="1"/>
    <row r="608" s="27" customFormat="1"/>
    <row r="609" s="27" customFormat="1"/>
    <row r="610" s="27" customFormat="1"/>
    <row r="611" s="27" customFormat="1"/>
    <row r="612" s="27" customFormat="1"/>
    <row r="613" s="27" customFormat="1"/>
    <row r="614" s="27" customFormat="1"/>
    <row r="615" s="27" customFormat="1"/>
    <row r="616" s="27" customFormat="1"/>
    <row r="617" s="27" customFormat="1"/>
    <row r="618" s="27" customFormat="1"/>
    <row r="619" s="27" customFormat="1"/>
    <row r="620" s="27" customFormat="1"/>
    <row r="621" s="27" customFormat="1"/>
    <row r="622" s="27" customFormat="1"/>
    <row r="623" s="27" customFormat="1"/>
    <row r="624" s="27" customFormat="1"/>
    <row r="625" s="27" customFormat="1"/>
    <row r="626" s="27" customFormat="1"/>
    <row r="627" s="27" customFormat="1"/>
    <row r="628" s="27" customFormat="1"/>
    <row r="629" s="27" customFormat="1"/>
    <row r="630" s="27" customFormat="1"/>
    <row r="631" s="27" customFormat="1"/>
    <row r="632" s="27" customFormat="1"/>
    <row r="633" s="27" customFormat="1"/>
    <row r="634" s="27" customFormat="1"/>
    <row r="635" s="27" customFormat="1"/>
    <row r="636" s="27" customFormat="1"/>
    <row r="637" s="27" customFormat="1"/>
    <row r="638" s="27" customFormat="1"/>
    <row r="639" s="27" customFormat="1"/>
    <row r="640" s="27" customFormat="1"/>
    <row r="641" s="27" customFormat="1"/>
    <row r="642" s="27" customFormat="1"/>
    <row r="643" s="27" customFormat="1"/>
    <row r="644" s="27" customFormat="1"/>
    <row r="645" s="27" customFormat="1"/>
    <row r="646" s="27" customFormat="1"/>
    <row r="647" s="27" customFormat="1"/>
    <row r="648" s="27" customFormat="1"/>
    <row r="649" s="27" customFormat="1"/>
    <row r="650" s="27" customFormat="1"/>
    <row r="651" s="27" customFormat="1"/>
    <row r="652" s="27" customFormat="1"/>
    <row r="653" s="27" customFormat="1"/>
    <row r="654" s="27" customFormat="1"/>
    <row r="655" s="27" customFormat="1"/>
    <row r="656" s="27" customFormat="1"/>
    <row r="657" s="27" customFormat="1"/>
    <row r="658" s="27" customFormat="1"/>
    <row r="659" s="27" customFormat="1"/>
    <row r="660" s="27" customFormat="1"/>
    <row r="661" s="27" customFormat="1"/>
    <row r="662" s="27" customFormat="1"/>
    <row r="663" s="27" customFormat="1"/>
    <row r="664" s="27" customFormat="1"/>
    <row r="665" s="27" customFormat="1"/>
    <row r="666" s="27" customFormat="1"/>
    <row r="667" s="27" customFormat="1"/>
    <row r="668" s="27" customFormat="1"/>
    <row r="669" s="27" customFormat="1"/>
    <row r="670" s="27" customFormat="1"/>
    <row r="671" s="27" customFormat="1"/>
    <row r="672" s="27" customFormat="1"/>
    <row r="673" s="27" customFormat="1"/>
    <row r="674" s="27" customFormat="1"/>
    <row r="675" s="27" customFormat="1"/>
    <row r="676" s="27" customFormat="1"/>
    <row r="677" s="27" customFormat="1"/>
    <row r="678" s="27" customFormat="1"/>
    <row r="679" s="27" customFormat="1"/>
    <row r="680" s="27" customFormat="1"/>
    <row r="681" s="27" customFormat="1"/>
    <row r="682" s="27" customFormat="1"/>
    <row r="683" s="27" customFormat="1"/>
    <row r="684" s="27" customFormat="1"/>
    <row r="685" s="27" customFormat="1"/>
    <row r="686" s="27" customFormat="1"/>
    <row r="687" s="27" customFormat="1"/>
    <row r="688" s="27" customFormat="1"/>
    <row r="689" s="27" customFormat="1"/>
    <row r="690" s="27" customFormat="1"/>
    <row r="691" s="27" customFormat="1"/>
    <row r="692" s="27" customFormat="1"/>
    <row r="693" s="27" customFormat="1"/>
    <row r="694" s="27" customFormat="1"/>
    <row r="695" s="27" customFormat="1"/>
    <row r="696" s="27" customFormat="1"/>
    <row r="697" s="27" customFormat="1"/>
    <row r="698" s="27" customFormat="1"/>
    <row r="699" s="27" customFormat="1"/>
    <row r="700" s="27" customFormat="1"/>
    <row r="701" s="27" customFormat="1"/>
    <row r="702" s="27" customFormat="1"/>
    <row r="703" s="27" customFormat="1"/>
    <row r="704" s="27" customFormat="1"/>
    <row r="705" s="27" customFormat="1"/>
    <row r="706" s="27" customFormat="1"/>
    <row r="707" s="27" customFormat="1"/>
    <row r="708" s="27" customFormat="1"/>
    <row r="709" s="27" customFormat="1"/>
    <row r="710" s="27" customFormat="1"/>
    <row r="711" s="27" customFormat="1"/>
    <row r="712" s="27" customFormat="1"/>
    <row r="713" s="27" customFormat="1"/>
    <row r="714" s="27" customFormat="1"/>
    <row r="715" s="27" customFormat="1"/>
    <row r="716" s="27" customFormat="1"/>
    <row r="717" s="27" customFormat="1"/>
    <row r="718" s="27" customFormat="1"/>
    <row r="719" s="27" customFormat="1"/>
    <row r="720" s="27" customFormat="1"/>
    <row r="721" s="27" customFormat="1"/>
    <row r="722" s="27" customFormat="1"/>
    <row r="723" s="27" customFormat="1"/>
    <row r="724" s="27" customFormat="1"/>
    <row r="725" s="27" customFormat="1"/>
    <row r="726" s="27" customFormat="1"/>
    <row r="727" s="27" customFormat="1"/>
    <row r="728" s="27" customFormat="1"/>
    <row r="729" s="27" customFormat="1"/>
    <row r="730" s="27" customFormat="1"/>
    <row r="731" s="27" customFormat="1"/>
    <row r="732" s="27" customFormat="1"/>
    <row r="733" s="27" customFormat="1"/>
    <row r="734" s="27" customFormat="1"/>
    <row r="735" s="27" customFormat="1"/>
    <row r="736" s="27" customFormat="1"/>
    <row r="737" s="27" customFormat="1"/>
    <row r="738" s="27" customFormat="1"/>
    <row r="739" s="27" customFormat="1"/>
    <row r="740" s="27" customFormat="1"/>
    <row r="741" s="27" customFormat="1"/>
    <row r="742" s="27" customFormat="1"/>
    <row r="743" s="27" customFormat="1"/>
    <row r="744" s="27" customFormat="1"/>
    <row r="745" s="27" customFormat="1"/>
    <row r="746" s="27" customFormat="1"/>
    <row r="747" s="27" customFormat="1"/>
    <row r="748" s="27" customFormat="1"/>
    <row r="749" s="27" customFormat="1"/>
    <row r="750" s="27" customFormat="1"/>
    <row r="751" s="27" customFormat="1"/>
    <row r="752" s="27" customFormat="1"/>
    <row r="753" s="27" customFormat="1"/>
    <row r="754" s="27" customFormat="1"/>
    <row r="755" s="27" customFormat="1"/>
    <row r="756" s="27" customFormat="1"/>
    <row r="757" s="27" customFormat="1"/>
    <row r="758" s="27" customFormat="1"/>
    <row r="759" s="27" customFormat="1"/>
    <row r="760" s="27" customFormat="1"/>
    <row r="761" s="27" customFormat="1"/>
    <row r="762" s="27" customFormat="1"/>
    <row r="763" s="27" customFormat="1"/>
    <row r="764" s="27" customFormat="1"/>
    <row r="765" s="27" customFormat="1"/>
    <row r="766" s="27" customFormat="1"/>
    <row r="767" s="27" customFormat="1"/>
    <row r="768" s="27" customFormat="1"/>
    <row r="769" s="27" customFormat="1"/>
    <row r="770" s="27" customFormat="1"/>
    <row r="771" s="27" customFormat="1"/>
    <row r="772" s="27" customFormat="1"/>
    <row r="773" s="27" customFormat="1"/>
    <row r="774" s="27" customFormat="1"/>
    <row r="775" s="27" customFormat="1"/>
    <row r="776" s="27" customFormat="1"/>
    <row r="777" s="27" customFormat="1"/>
    <row r="778" s="27" customFormat="1"/>
    <row r="779" s="27" customFormat="1"/>
    <row r="780" s="27" customFormat="1"/>
    <row r="781" s="27" customFormat="1"/>
    <row r="782" s="27" customFormat="1"/>
    <row r="783" s="27" customFormat="1"/>
    <row r="784" s="27" customFormat="1"/>
    <row r="785" s="27" customFormat="1"/>
    <row r="786" s="27" customFormat="1"/>
    <row r="787" s="27" customFormat="1"/>
    <row r="788" s="27" customFormat="1"/>
    <row r="789" s="27" customFormat="1"/>
    <row r="790" s="27" customFormat="1"/>
    <row r="791" s="27" customFormat="1"/>
    <row r="792" s="27" customFormat="1"/>
    <row r="793" s="27" customFormat="1"/>
    <row r="794" s="27" customFormat="1"/>
    <row r="795" s="27" customFormat="1"/>
    <row r="796" s="27" customFormat="1"/>
    <row r="797" s="27" customFormat="1"/>
    <row r="798" s="27" customFormat="1"/>
    <row r="799" s="27" customFormat="1"/>
    <row r="800" s="27" customFormat="1"/>
    <row r="801" s="27" customFormat="1"/>
    <row r="802" s="27" customFormat="1"/>
    <row r="803" s="27" customFormat="1"/>
    <row r="804" s="27" customFormat="1"/>
    <row r="805" s="27" customFormat="1"/>
    <row r="806" s="27" customFormat="1"/>
    <row r="807" s="27" customFormat="1"/>
    <row r="808" s="27" customFormat="1"/>
    <row r="809" s="27" customFormat="1"/>
    <row r="810" s="27" customFormat="1"/>
    <row r="811" s="27" customFormat="1"/>
    <row r="812" s="27" customFormat="1"/>
    <row r="813" s="27" customFormat="1"/>
    <row r="814" s="27" customFormat="1"/>
    <row r="815" s="27" customFormat="1"/>
    <row r="816" s="27" customFormat="1"/>
    <row r="817" s="27" customFormat="1"/>
    <row r="818" s="27" customFormat="1"/>
    <row r="819" s="27" customFormat="1"/>
    <row r="820" s="27" customFormat="1"/>
    <row r="821" s="27" customFormat="1"/>
    <row r="822" s="27" customFormat="1"/>
    <row r="823" s="27" customFormat="1"/>
    <row r="824" s="27" customFormat="1"/>
    <row r="825" s="27" customFormat="1"/>
    <row r="826" s="27" customFormat="1"/>
    <row r="827" s="27" customFormat="1"/>
    <row r="828" s="27" customFormat="1"/>
    <row r="829" s="27" customFormat="1"/>
    <row r="830" s="27" customFormat="1"/>
    <row r="831" s="27" customFormat="1"/>
    <row r="832" s="27" customFormat="1"/>
    <row r="833" s="27" customFormat="1"/>
    <row r="834" s="27" customFormat="1"/>
    <row r="835" s="27" customFormat="1"/>
    <row r="836" s="27" customFormat="1"/>
    <row r="837" s="27" customFormat="1"/>
    <row r="838" s="27" customFormat="1"/>
    <row r="839" s="27" customFormat="1"/>
    <row r="840" s="27" customFormat="1"/>
    <row r="841" s="27" customFormat="1"/>
    <row r="842" s="27" customFormat="1"/>
    <row r="843" s="27" customFormat="1"/>
    <row r="844" s="27" customFormat="1"/>
    <row r="845" s="27" customFormat="1"/>
    <row r="846" s="27" customFormat="1"/>
    <row r="847" s="27" customFormat="1"/>
    <row r="848" s="27" customFormat="1"/>
    <row r="849" s="27" customFormat="1"/>
    <row r="850" s="27" customFormat="1"/>
    <row r="851" s="27" customFormat="1"/>
    <row r="852" s="27" customFormat="1"/>
    <row r="853" s="27" customFormat="1"/>
    <row r="854" s="27" customFormat="1"/>
    <row r="855" s="27" customFormat="1"/>
    <row r="856" s="27" customFormat="1"/>
    <row r="857" s="27" customFormat="1"/>
    <row r="858" s="27" customFormat="1"/>
    <row r="859" s="27" customFormat="1"/>
    <row r="860" s="27" customFormat="1"/>
    <row r="861" s="27" customFormat="1"/>
    <row r="862" s="27" customFormat="1"/>
    <row r="863" s="27" customFormat="1"/>
    <row r="864" s="27" customFormat="1"/>
    <row r="865" s="27" customFormat="1"/>
    <row r="866" s="27" customFormat="1"/>
    <row r="867" s="27" customFormat="1"/>
    <row r="868" s="27" customFormat="1"/>
    <row r="869" s="27" customFormat="1"/>
    <row r="870" s="27" customFormat="1"/>
    <row r="871" s="27" customFormat="1"/>
    <row r="872" s="27" customFormat="1"/>
    <row r="873" s="27" customFormat="1"/>
    <row r="874" s="27" customFormat="1"/>
    <row r="875" s="27" customFormat="1"/>
    <row r="876" s="27" customFormat="1"/>
    <row r="877" s="27" customFormat="1"/>
    <row r="878" s="27" customFormat="1"/>
    <row r="879" s="27" customFormat="1"/>
    <row r="880" s="27" customFormat="1"/>
    <row r="881" s="27" customFormat="1"/>
    <row r="882" s="27" customFormat="1"/>
    <row r="883" s="27" customFormat="1"/>
    <row r="884" s="27" customFormat="1"/>
    <row r="885" s="27" customFormat="1"/>
    <row r="886" s="27" customFormat="1"/>
    <row r="887" s="27" customFormat="1"/>
    <row r="888" s="27" customFormat="1"/>
    <row r="889" s="27" customFormat="1"/>
    <row r="890" s="27" customFormat="1"/>
    <row r="891" s="27" customFormat="1"/>
    <row r="892" s="27" customFormat="1"/>
    <row r="893" s="27" customFormat="1"/>
    <row r="894" s="27" customFormat="1"/>
    <row r="895" s="27" customFormat="1"/>
    <row r="896" s="27" customFormat="1"/>
    <row r="897" s="27" customFormat="1"/>
    <row r="898" s="27" customFormat="1"/>
    <row r="899" s="27" customFormat="1"/>
    <row r="900" s="27" customFormat="1"/>
    <row r="901" s="27" customFormat="1"/>
    <row r="902" s="27" customFormat="1"/>
    <row r="903" s="27" customFormat="1"/>
    <row r="904" s="27" customFormat="1"/>
    <row r="905" s="27" customFormat="1"/>
    <row r="906" s="27" customFormat="1"/>
    <row r="907" s="27" customFormat="1"/>
    <row r="908" s="27" customFormat="1"/>
    <row r="909" s="27" customFormat="1"/>
    <row r="910" s="27" customFormat="1"/>
    <row r="911" s="27" customFormat="1"/>
    <row r="912" s="27" customFormat="1"/>
    <row r="913" s="27" customFormat="1"/>
    <row r="914" s="27" customFormat="1"/>
    <row r="915" s="27" customFormat="1"/>
    <row r="916" s="27" customFormat="1"/>
    <row r="917" s="27" customFormat="1"/>
    <row r="918" s="27" customFormat="1"/>
    <row r="919" s="27" customFormat="1"/>
    <row r="920" s="27" customFormat="1"/>
    <row r="921" s="27" customFormat="1"/>
    <row r="922" s="27" customFormat="1"/>
    <row r="923" s="27" customFormat="1"/>
    <row r="924" s="27" customFormat="1"/>
    <row r="925" s="27" customFormat="1"/>
    <row r="926" s="27" customFormat="1"/>
    <row r="927" s="27" customFormat="1"/>
    <row r="928" s="27" customFormat="1"/>
    <row r="929" s="27" customFormat="1"/>
    <row r="930" s="27" customFormat="1"/>
    <row r="931" s="27" customFormat="1"/>
    <row r="932" s="27" customFormat="1"/>
    <row r="933" s="27" customFormat="1"/>
    <row r="934" s="27" customFormat="1"/>
    <row r="935" s="27" customFormat="1"/>
    <row r="936" s="27" customFormat="1"/>
    <row r="937" s="27" customFormat="1"/>
    <row r="938" s="27" customFormat="1"/>
    <row r="939" s="27" customFormat="1"/>
    <row r="940" s="27" customFormat="1"/>
    <row r="941" s="27" customFormat="1"/>
    <row r="942" s="27" customFormat="1"/>
    <row r="943" s="27" customFormat="1"/>
    <row r="944" s="27" customFormat="1"/>
    <row r="945" s="27" customFormat="1"/>
    <row r="946" s="27" customFormat="1"/>
    <row r="947" s="27" customFormat="1"/>
    <row r="948" s="27" customFormat="1"/>
    <row r="949" s="27" customFormat="1"/>
    <row r="950" s="27" customFormat="1"/>
    <row r="951" s="27" customFormat="1"/>
    <row r="952" s="27" customFormat="1"/>
    <row r="953" s="27" customFormat="1"/>
    <row r="954" s="27" customFormat="1"/>
    <row r="955" s="27" customFormat="1"/>
    <row r="956" s="27" customFormat="1"/>
    <row r="957" s="27" customFormat="1"/>
    <row r="958" s="27" customFormat="1"/>
    <row r="959" s="27" customFormat="1"/>
    <row r="960" s="27" customFormat="1"/>
    <row r="961" s="27" customFormat="1"/>
    <row r="962" s="27" customFormat="1"/>
    <row r="963" s="27" customFormat="1"/>
    <row r="964" s="27" customFormat="1"/>
    <row r="965" s="27" customFormat="1"/>
    <row r="966" s="27" customFormat="1"/>
    <row r="967" s="27" customFormat="1"/>
    <row r="968" s="27" customFormat="1"/>
    <row r="969" s="27" customFormat="1"/>
    <row r="970" s="27" customFormat="1"/>
    <row r="971" s="27" customFormat="1"/>
    <row r="972" s="27" customFormat="1"/>
    <row r="973" s="27" customFormat="1"/>
    <row r="974" s="27" customFormat="1"/>
    <row r="975" s="27" customFormat="1"/>
    <row r="976" s="27" customFormat="1"/>
    <row r="977" s="27" customFormat="1"/>
    <row r="978" s="27" customFormat="1"/>
    <row r="979" s="27" customFormat="1"/>
    <row r="980" s="27" customFormat="1"/>
    <row r="981" s="27" customFormat="1"/>
    <row r="982" s="27" customFormat="1"/>
    <row r="983" s="27" customFormat="1"/>
    <row r="984" s="27" customFormat="1"/>
    <row r="985" s="27" customFormat="1"/>
    <row r="986" s="27" customFormat="1"/>
    <row r="987" s="27" customFormat="1"/>
    <row r="988" s="27" customFormat="1"/>
    <row r="989" s="27" customFormat="1"/>
    <row r="990" s="27" customFormat="1"/>
    <row r="991" s="27" customFormat="1"/>
    <row r="992" s="27" customFormat="1"/>
    <row r="993" s="27" customFormat="1"/>
    <row r="994" s="27" customFormat="1"/>
    <row r="995" s="27" customFormat="1"/>
    <row r="996" s="27" customFormat="1"/>
    <row r="997" s="27" customFormat="1"/>
    <row r="998" s="27" customFormat="1"/>
    <row r="999" s="27" customFormat="1"/>
    <row r="1000" s="27" customFormat="1"/>
    <row r="1001" s="27" customFormat="1"/>
    <row r="1002" s="27" customFormat="1"/>
    <row r="1003" s="27" customFormat="1"/>
    <row r="1004" s="27" customFormat="1"/>
    <row r="1005" s="27" customFormat="1"/>
    <row r="1006" s="27" customFormat="1"/>
    <row r="1007" s="27" customFormat="1"/>
    <row r="1008" s="27" customFormat="1"/>
    <row r="1009" s="27" customFormat="1"/>
    <row r="1010" s="27" customFormat="1"/>
    <row r="1011" s="27" customFormat="1"/>
    <row r="1012" s="27" customFormat="1"/>
    <row r="1013" s="27" customFormat="1"/>
    <row r="1014" s="27" customFormat="1"/>
    <row r="1015" s="27" customFormat="1"/>
    <row r="1016" s="27" customFormat="1"/>
    <row r="1017" s="27" customFormat="1"/>
    <row r="1018" s="27" customFormat="1"/>
    <row r="1019" s="27" customFormat="1"/>
    <row r="1020" s="27" customFormat="1"/>
    <row r="1021" s="27" customFormat="1"/>
    <row r="1022" s="27" customFormat="1"/>
    <row r="1023" s="27" customFormat="1"/>
    <row r="1024" s="27" customFormat="1"/>
    <row r="1025" s="27" customFormat="1"/>
    <row r="1026" s="27" customFormat="1"/>
    <row r="1027" s="27" customFormat="1"/>
    <row r="1028" s="27" customFormat="1"/>
    <row r="1029" s="27" customFormat="1"/>
    <row r="1030" s="27" customFormat="1"/>
    <row r="1031" s="27" customFormat="1"/>
    <row r="1032" s="27" customFormat="1"/>
    <row r="1033" s="27" customFormat="1"/>
    <row r="1034" s="27" customFormat="1"/>
    <row r="1035" s="27" customFormat="1"/>
    <row r="1036" s="27" customFormat="1"/>
    <row r="1037" s="27" customFormat="1"/>
    <row r="1038" s="27" customFormat="1"/>
    <row r="1039" s="27" customFormat="1"/>
    <row r="1040" s="27" customFormat="1"/>
    <row r="1041" s="27" customFormat="1"/>
    <row r="1042" s="27" customFormat="1"/>
    <row r="1043" s="27" customFormat="1"/>
    <row r="1044" s="27" customFormat="1"/>
    <row r="1045" s="27" customFormat="1"/>
    <row r="1046" s="27" customFormat="1"/>
    <row r="1047" s="27" customFormat="1"/>
    <row r="1048" s="27" customFormat="1"/>
    <row r="1049" s="27" customFormat="1"/>
    <row r="1050" s="27" customFormat="1"/>
    <row r="1051" s="27" customFormat="1"/>
    <row r="1052" s="27" customFormat="1"/>
    <row r="1053" s="27" customFormat="1"/>
    <row r="1054" s="27" customFormat="1"/>
    <row r="1055" s="27" customFormat="1"/>
    <row r="1056" s="27" customFormat="1"/>
    <row r="1057" s="27" customFormat="1"/>
    <row r="1058" s="27" customFormat="1"/>
    <row r="1059" s="27" customFormat="1"/>
    <row r="1060" s="27" customFormat="1"/>
    <row r="1061" s="27" customFormat="1"/>
    <row r="1062" s="27" customFormat="1"/>
    <row r="1063" s="27" customFormat="1"/>
    <row r="1064" s="27" customFormat="1"/>
    <row r="1065" s="27" customFormat="1"/>
    <row r="1066" s="27" customFormat="1"/>
    <row r="1067" s="27" customFormat="1"/>
    <row r="1068" s="27" customFormat="1"/>
    <row r="1069" s="27" customFormat="1"/>
    <row r="1070" s="27" customFormat="1"/>
    <row r="1071" s="27" customFormat="1"/>
    <row r="1072" s="27" customFormat="1"/>
    <row r="1073" s="27" customFormat="1"/>
    <row r="1074" s="27" customFormat="1"/>
    <row r="1075" s="27" customFormat="1"/>
    <row r="1076" s="27" customFormat="1"/>
    <row r="1077" s="27" customFormat="1"/>
    <row r="1078" s="27" customFormat="1"/>
    <row r="1079" s="27" customFormat="1"/>
    <row r="1080" s="27" customFormat="1"/>
    <row r="1081" s="27" customFormat="1"/>
    <row r="1082" s="27" customFormat="1"/>
    <row r="1083" s="27" customFormat="1"/>
    <row r="1084" s="27" customFormat="1"/>
    <row r="1085" s="27" customFormat="1"/>
    <row r="1086" s="27" customFormat="1"/>
    <row r="1087" s="27" customFormat="1"/>
    <row r="1088" s="27" customFormat="1"/>
    <row r="1089" s="27" customFormat="1"/>
    <row r="1090" s="27" customFormat="1"/>
    <row r="1091" s="27" customFormat="1"/>
    <row r="1092" s="27" customFormat="1"/>
    <row r="1093" s="27" customFormat="1"/>
    <row r="1094" s="27" customFormat="1"/>
    <row r="1095" s="27" customFormat="1"/>
    <row r="1096" s="27" customFormat="1"/>
    <row r="1097" s="27" customFormat="1"/>
    <row r="1098" s="27" customFormat="1"/>
    <row r="1099" s="27" customFormat="1"/>
    <row r="1100" s="27" customFormat="1"/>
    <row r="1101" s="27" customFormat="1"/>
    <row r="1102" s="27" customFormat="1"/>
    <row r="1103" s="27" customFormat="1"/>
    <row r="1104" s="27" customFormat="1"/>
    <row r="1105" s="27" customFormat="1"/>
    <row r="1106" s="27" customFormat="1"/>
    <row r="1107" s="27" customFormat="1"/>
    <row r="1108" s="27" customFormat="1"/>
    <row r="1109" s="27" customFormat="1"/>
    <row r="1110" s="27" customFormat="1"/>
    <row r="1111" s="27" customFormat="1"/>
    <row r="1112" s="27" customFormat="1"/>
    <row r="1113" s="27" customFormat="1"/>
    <row r="1114" s="27" customFormat="1"/>
    <row r="1115" s="27" customFormat="1"/>
    <row r="1116" s="27" customFormat="1"/>
    <row r="1117" s="27" customFormat="1"/>
    <row r="1118" s="27" customFormat="1"/>
    <row r="1119" s="27" customFormat="1"/>
    <row r="1120" s="27" customFormat="1"/>
    <row r="1121" s="27" customFormat="1"/>
    <row r="1122" s="27" customFormat="1"/>
    <row r="1123" s="27" customFormat="1"/>
    <row r="1124" s="27" customFormat="1"/>
    <row r="1125" s="27" customFormat="1"/>
    <row r="1126" s="27" customFormat="1"/>
    <row r="1127" s="27" customFormat="1"/>
    <row r="1128" s="27" customFormat="1"/>
    <row r="1129" s="27" customFormat="1"/>
    <row r="1130" s="27" customFormat="1"/>
    <row r="1131" s="27" customFormat="1"/>
    <row r="1132" s="27" customFormat="1"/>
    <row r="1133" s="27" customFormat="1"/>
    <row r="1134" s="27" customFormat="1"/>
    <row r="1135" s="27" customFormat="1"/>
    <row r="1136" s="27" customFormat="1"/>
    <row r="1137" s="27" customFormat="1"/>
    <row r="1138" s="27" customFormat="1"/>
    <row r="1139" s="27" customFormat="1"/>
    <row r="1140" s="27" customFormat="1"/>
    <row r="1141" s="27" customFormat="1"/>
    <row r="1142" s="27" customFormat="1"/>
    <row r="1143" s="27" customFormat="1"/>
    <row r="1144" s="27" customFormat="1"/>
    <row r="1145" s="27" customFormat="1"/>
    <row r="1146" s="27" customFormat="1"/>
    <row r="1147" s="27" customFormat="1"/>
    <row r="1148" s="27" customFormat="1"/>
    <row r="1149" s="27" customFormat="1"/>
    <row r="1150" s="27" customFormat="1"/>
    <row r="1151" s="27" customFormat="1"/>
    <row r="1152" s="27" customFormat="1"/>
    <row r="1153" s="27" customFormat="1"/>
    <row r="1154" s="27" customFormat="1"/>
    <row r="1155" s="27" customFormat="1"/>
    <row r="1156" s="27" customFormat="1"/>
    <row r="1157" s="27" customFormat="1"/>
    <row r="1158" s="27" customFormat="1"/>
    <row r="1159" s="27" customFormat="1"/>
    <row r="1160" s="27" customFormat="1"/>
    <row r="1161" s="27" customFormat="1"/>
    <row r="1162" s="27" customFormat="1"/>
    <row r="1163" s="27" customFormat="1"/>
    <row r="1164" s="27" customFormat="1"/>
    <row r="1165" s="27" customFormat="1"/>
    <row r="1166" s="27" customFormat="1"/>
    <row r="1167" s="27" customFormat="1"/>
    <row r="1168" s="27" customFormat="1"/>
    <row r="1169" s="27" customFormat="1"/>
    <row r="1170" s="27" customFormat="1"/>
    <row r="1171" s="27" customFormat="1"/>
    <row r="1172" s="27" customFormat="1"/>
    <row r="1173" s="27" customFormat="1"/>
    <row r="1174" s="27" customFormat="1"/>
    <row r="1175" s="27" customFormat="1"/>
    <row r="1176" s="27" customFormat="1"/>
    <row r="1177" s="27" customFormat="1"/>
    <row r="1178" s="27" customFormat="1"/>
    <row r="1179" s="27" customFormat="1"/>
    <row r="1180" s="27" customFormat="1"/>
    <row r="1181" s="27" customFormat="1"/>
    <row r="1182" s="27" customFormat="1"/>
    <row r="1183" s="27" customFormat="1"/>
    <row r="1184" s="27" customFormat="1"/>
    <row r="1185" s="27" customFormat="1"/>
    <row r="1186" s="27" customFormat="1"/>
    <row r="1187" s="27" customFormat="1"/>
    <row r="1188" s="27" customFormat="1"/>
    <row r="1189" s="27" customFormat="1"/>
    <row r="1190" s="27" customFormat="1"/>
    <row r="1191" s="27" customFormat="1"/>
    <row r="1192" s="27" customFormat="1"/>
    <row r="1193" s="27" customFormat="1"/>
    <row r="1194" s="27" customFormat="1"/>
    <row r="1195" s="27" customFormat="1"/>
    <row r="1196" s="27" customFormat="1"/>
    <row r="1197" s="27" customFormat="1"/>
    <row r="1198" s="27" customFormat="1"/>
    <row r="1199" s="27" customFormat="1"/>
    <row r="1200" s="27" customFormat="1"/>
    <row r="1201" s="27" customFormat="1"/>
    <row r="1202" s="27" customFormat="1"/>
    <row r="1203" s="27" customFormat="1"/>
    <row r="1204" s="27" customFormat="1"/>
    <row r="1205" s="27" customFormat="1"/>
    <row r="1206" s="27" customFormat="1"/>
    <row r="1207" s="27" customFormat="1"/>
    <row r="1208" s="27" customFormat="1"/>
    <row r="1209" s="27" customFormat="1"/>
    <row r="1210" s="27" customFormat="1"/>
    <row r="1211" s="27" customFormat="1"/>
    <row r="1212" s="27" customFormat="1"/>
    <row r="1213" s="27" customFormat="1"/>
    <row r="1214" s="27" customFormat="1"/>
    <row r="1215" s="27" customFormat="1"/>
    <row r="1216" s="27" customFormat="1"/>
    <row r="1217" s="27" customFormat="1"/>
    <row r="1218" s="27" customFormat="1"/>
    <row r="1219" s="27" customFormat="1"/>
    <row r="1220" s="27" customFormat="1"/>
    <row r="1221" s="27" customFormat="1"/>
    <row r="1222" s="27" customFormat="1"/>
    <row r="1223" s="27" customFormat="1"/>
    <row r="1224" s="27" customFormat="1"/>
    <row r="1225" s="27" customFormat="1"/>
    <row r="1226" s="27" customFormat="1"/>
    <row r="1227" s="27" customFormat="1"/>
    <row r="1228" s="27" customFormat="1"/>
    <row r="1229" s="27" customFormat="1"/>
    <row r="1230" s="27" customFormat="1"/>
    <row r="1231" s="27" customFormat="1"/>
    <row r="1232" s="27" customFormat="1"/>
    <row r="1233" s="27" customFormat="1"/>
    <row r="1234" s="27" customFormat="1"/>
    <row r="1235" s="27" customFormat="1"/>
    <row r="1236" s="27" customFormat="1"/>
    <row r="1237" s="27" customFormat="1"/>
    <row r="1238" s="27" customFormat="1"/>
    <row r="1239" s="27" customFormat="1"/>
    <row r="1240" s="27" customFormat="1"/>
    <row r="1241" s="27" customFormat="1"/>
    <row r="1242" s="27" customFormat="1"/>
    <row r="1243" s="27" customFormat="1"/>
    <row r="1244" s="27" customFormat="1"/>
    <row r="1245" s="27" customFormat="1"/>
    <row r="1246" s="27" customFormat="1"/>
    <row r="1247" s="27" customFormat="1"/>
    <row r="1248" s="27" customFormat="1"/>
    <row r="1249" s="27" customFormat="1"/>
    <row r="1250" s="27" customFormat="1"/>
    <row r="1251" s="27" customFormat="1"/>
    <row r="1252" s="27" customFormat="1"/>
    <row r="1253" s="27" customFormat="1"/>
    <row r="1254" s="27" customFormat="1"/>
    <row r="1255" s="27" customFormat="1"/>
    <row r="1256" s="27" customFormat="1"/>
    <row r="1257" s="27" customFormat="1"/>
    <row r="1258" s="27" customFormat="1"/>
    <row r="1259" s="27" customFormat="1"/>
    <row r="1260" s="27" customFormat="1"/>
    <row r="1261" s="27" customFormat="1"/>
    <row r="1262" s="27" customFormat="1"/>
    <row r="1263" s="27" customFormat="1"/>
    <row r="1264" s="27" customFormat="1"/>
    <row r="1265" s="27" customFormat="1"/>
    <row r="1266" s="27" customFormat="1"/>
    <row r="1267" s="27" customFormat="1"/>
    <row r="1268" s="27" customFormat="1"/>
    <row r="1269" s="27" customFormat="1"/>
    <row r="1270" s="27" customFormat="1"/>
    <row r="1271" s="27" customFormat="1"/>
    <row r="1272" s="27" customFormat="1"/>
    <row r="1273" s="27" customFormat="1"/>
    <row r="1274" s="27" customFormat="1"/>
    <row r="1275" s="27" customFormat="1"/>
    <row r="1276" s="27" customFormat="1"/>
    <row r="1277" s="27" customFormat="1"/>
    <row r="1278" s="27" customFormat="1"/>
    <row r="1279" s="27" customFormat="1"/>
    <row r="1280" s="27" customFormat="1"/>
    <row r="1281" s="27" customFormat="1"/>
    <row r="1282" s="27" customFormat="1"/>
    <row r="1283" s="27" customFormat="1"/>
    <row r="1284" s="27" customFormat="1"/>
    <row r="1285" s="27" customFormat="1"/>
    <row r="1286" s="27" customFormat="1"/>
    <row r="1287" s="27" customFormat="1"/>
    <row r="1288" s="27" customFormat="1"/>
    <row r="1289" s="27" customFormat="1"/>
    <row r="1290" s="27" customFormat="1"/>
    <row r="1291" s="27" customFormat="1"/>
    <row r="1292" s="27" customFormat="1"/>
    <row r="1293" s="27" customFormat="1"/>
    <row r="1294" s="27" customFormat="1"/>
    <row r="1295" s="27" customFormat="1"/>
    <row r="1296" s="27" customFormat="1"/>
    <row r="1297" s="27" customFormat="1"/>
    <row r="1298" s="27" customFormat="1"/>
    <row r="1299" s="27" customFormat="1"/>
    <row r="1300" s="27" customFormat="1"/>
    <row r="1301" s="27" customFormat="1"/>
    <row r="1302" s="27" customFormat="1"/>
    <row r="1303" s="27" customFormat="1"/>
    <row r="1304" s="27" customFormat="1"/>
    <row r="1305" s="27" customFormat="1"/>
    <row r="1306" s="27" customFormat="1"/>
    <row r="1307" s="27" customFormat="1"/>
    <row r="1308" s="27" customFormat="1"/>
    <row r="1309" s="27" customFormat="1"/>
    <row r="1310" s="27" customFormat="1"/>
    <row r="1311" s="27" customFormat="1"/>
    <row r="1312" s="27" customFormat="1"/>
    <row r="1313" s="27" customFormat="1"/>
    <row r="1314" s="27" customFormat="1"/>
    <row r="1315" s="27" customFormat="1"/>
    <row r="1316" s="27" customFormat="1"/>
    <row r="1317" s="27" customFormat="1"/>
    <row r="1318" s="27" customFormat="1"/>
    <row r="1319" s="27" customFormat="1"/>
    <row r="1320" s="27" customFormat="1"/>
    <row r="1321" s="27" customFormat="1"/>
    <row r="1322" s="27" customFormat="1"/>
    <row r="1323" s="27" customFormat="1"/>
    <row r="1324" s="27" customFormat="1"/>
    <row r="1325" s="27" customFormat="1"/>
    <row r="1326" s="27" customFormat="1"/>
    <row r="1327" s="27" customFormat="1"/>
    <row r="1328" s="27" customFormat="1"/>
    <row r="1329" s="27" customFormat="1"/>
    <row r="1330" s="27" customFormat="1"/>
    <row r="1331" s="27" customFormat="1"/>
    <row r="1332" s="27" customFormat="1"/>
    <row r="1333" s="27" customFormat="1"/>
    <row r="1334" s="27" customFormat="1"/>
    <row r="1335" s="27" customFormat="1"/>
    <row r="1336" s="27" customFormat="1"/>
    <row r="1337" s="27" customFormat="1"/>
    <row r="1338" s="27" customFormat="1"/>
    <row r="1339" s="27" customFormat="1"/>
    <row r="1340" s="27" customFormat="1"/>
    <row r="1341" s="27" customFormat="1"/>
    <row r="1342" s="27" customFormat="1"/>
    <row r="1343" s="27" customFormat="1"/>
    <row r="1344" s="27" customFormat="1"/>
    <row r="1345" s="27" customFormat="1"/>
    <row r="1346" s="27" customFormat="1"/>
    <row r="1347" s="27" customFormat="1"/>
    <row r="1348" s="27" customFormat="1"/>
    <row r="1349" s="27" customFormat="1"/>
    <row r="1350" s="27" customFormat="1"/>
    <row r="1351" s="27" customFormat="1"/>
    <row r="1352" s="27" customFormat="1"/>
    <row r="1353" s="27" customFormat="1"/>
    <row r="1354" s="27" customFormat="1"/>
    <row r="1355" s="27" customFormat="1"/>
    <row r="1356" s="27" customFormat="1"/>
    <row r="1357" s="27" customFormat="1"/>
    <row r="1358" s="27" customFormat="1"/>
    <row r="1359" s="27" customFormat="1"/>
    <row r="1360" s="27" customFormat="1"/>
    <row r="1361" s="27" customFormat="1"/>
    <row r="1362" s="27" customFormat="1"/>
    <row r="1363" s="27" customFormat="1"/>
    <row r="1364" s="27" customFormat="1"/>
    <row r="1365" s="27" customFormat="1"/>
    <row r="1366" s="27" customFormat="1"/>
    <row r="1367" s="27" customFormat="1"/>
    <row r="1368" s="27" customFormat="1"/>
    <row r="1369" s="27" customFormat="1"/>
    <row r="1370" s="27" customFormat="1"/>
    <row r="1371" s="27" customFormat="1"/>
    <row r="1372" s="27" customFormat="1"/>
    <row r="1373" s="27" customFormat="1"/>
    <row r="1374" s="27" customFormat="1"/>
    <row r="1375" s="27" customFormat="1"/>
    <row r="1376" s="27" customFormat="1"/>
    <row r="1377" s="27" customFormat="1"/>
    <row r="1378" s="27" customFormat="1"/>
    <row r="1379" s="27" customFormat="1"/>
    <row r="1380" s="27" customFormat="1"/>
    <row r="1381" s="27" customFormat="1"/>
    <row r="1382" s="27" customFormat="1"/>
    <row r="1383" s="27" customFormat="1"/>
    <row r="1384" s="27" customFormat="1"/>
    <row r="1385" s="27" customFormat="1"/>
    <row r="1386" s="27" customFormat="1"/>
    <row r="1387" s="27" customFormat="1"/>
    <row r="1388" s="27" customFormat="1"/>
    <row r="1389" s="27" customFormat="1"/>
    <row r="1390" s="27" customFormat="1"/>
    <row r="1391" s="27" customFormat="1"/>
    <row r="1392" s="27" customFormat="1"/>
    <row r="1393" s="27" customFormat="1"/>
    <row r="1394" s="27" customFormat="1"/>
    <row r="1395" s="27" customFormat="1"/>
    <row r="1396" s="27" customFormat="1"/>
    <row r="1397" s="27" customFormat="1"/>
    <row r="1398" s="27" customFormat="1"/>
    <row r="1399" s="27" customFormat="1"/>
    <row r="1400" s="27" customFormat="1"/>
    <row r="1401" s="27" customFormat="1"/>
    <row r="1402" s="27" customFormat="1"/>
    <row r="1403" s="27" customFormat="1"/>
    <row r="1404" s="27" customFormat="1"/>
    <row r="1405" s="27" customFormat="1"/>
    <row r="1406" s="27" customFormat="1"/>
    <row r="1407" s="27" customFormat="1"/>
    <row r="1408" s="27" customFormat="1"/>
    <row r="1409" s="27" customFormat="1"/>
    <row r="1410" s="27" customFormat="1"/>
    <row r="1411" s="27" customFormat="1"/>
    <row r="1412" s="27" customFormat="1"/>
    <row r="1413" s="27" customFormat="1"/>
    <row r="1414" s="27" customFormat="1"/>
    <row r="1415" s="27" customFormat="1"/>
    <row r="1416" s="27" customFormat="1"/>
    <row r="1417" s="27" customFormat="1"/>
    <row r="1418" s="27" customFormat="1"/>
    <row r="1419" s="27" customFormat="1"/>
    <row r="1420" s="27" customFormat="1"/>
    <row r="1421" s="27" customFormat="1"/>
    <row r="1422" s="27" customFormat="1"/>
    <row r="1423" s="27" customFormat="1"/>
    <row r="1424" s="27" customFormat="1"/>
    <row r="1425" s="27" customFormat="1"/>
    <row r="1426" s="27" customFormat="1"/>
    <row r="1427" s="27" customFormat="1"/>
    <row r="1428" s="27" customFormat="1"/>
    <row r="1429" s="27" customFormat="1"/>
    <row r="1430" s="27" customFormat="1"/>
    <row r="1431" s="27" customFormat="1"/>
    <row r="1432" s="27" customFormat="1"/>
    <row r="1433" s="27" customFormat="1"/>
    <row r="1434" s="27" customFormat="1"/>
    <row r="1435" s="27" customFormat="1"/>
    <row r="1436" s="27" customFormat="1"/>
    <row r="1437" s="27" customFormat="1"/>
    <row r="1438" s="27" customFormat="1"/>
    <row r="1439" s="27" customFormat="1"/>
    <row r="1440" s="27" customFormat="1"/>
    <row r="1441" s="27" customFormat="1"/>
    <row r="1442" s="27" customFormat="1"/>
    <row r="1443" s="27" customFormat="1"/>
    <row r="1444" s="27" customFormat="1"/>
    <row r="1445" s="27" customFormat="1"/>
    <row r="1446" s="27" customFormat="1"/>
    <row r="1447" s="27" customFormat="1"/>
    <row r="1448" s="27" customFormat="1"/>
    <row r="1449" s="27" customFormat="1"/>
    <row r="1450" s="27" customFormat="1"/>
    <row r="1451" s="27" customFormat="1"/>
    <row r="1452" s="27" customFormat="1"/>
    <row r="1453" s="27" customFormat="1"/>
    <row r="1454" s="27" customFormat="1"/>
    <row r="1455" s="27" customFormat="1"/>
    <row r="1456" s="27" customFormat="1"/>
    <row r="1457" s="27" customFormat="1"/>
    <row r="1458" s="27" customFormat="1"/>
    <row r="1459" s="27" customFormat="1"/>
    <row r="1460" s="27" customFormat="1"/>
    <row r="1461" s="27" customFormat="1"/>
    <row r="1462" s="27" customFormat="1"/>
    <row r="1463" s="27" customFormat="1"/>
    <row r="1464" s="27" customFormat="1"/>
    <row r="1465" s="27" customFormat="1"/>
    <row r="1466" s="27" customFormat="1"/>
    <row r="1467" s="27" customFormat="1"/>
    <row r="1468" s="27" customFormat="1"/>
    <row r="1469" s="27" customFormat="1"/>
    <row r="1470" s="27" customFormat="1"/>
    <row r="1471" s="27" customFormat="1"/>
    <row r="1472" s="27" customFormat="1"/>
    <row r="1473" s="27" customFormat="1"/>
    <row r="1474" s="27" customFormat="1"/>
    <row r="1475" s="27" customFormat="1"/>
    <row r="1476" s="27" customFormat="1"/>
    <row r="1477" s="27" customFormat="1"/>
    <row r="1478" s="27" customFormat="1"/>
    <row r="1479" s="27" customFormat="1"/>
    <row r="1480" s="27" customFormat="1"/>
    <row r="1481" s="27" customFormat="1"/>
    <row r="1482" s="27" customFormat="1"/>
    <row r="1483" s="27" customFormat="1"/>
    <row r="1484" s="27" customFormat="1"/>
    <row r="1485" s="27" customFormat="1"/>
    <row r="1486" s="27" customFormat="1"/>
    <row r="1487" s="27" customFormat="1"/>
    <row r="1488" s="27" customFormat="1"/>
    <row r="1489" s="27" customFormat="1"/>
    <row r="1490" s="27" customFormat="1"/>
    <row r="1491" s="27" customFormat="1"/>
    <row r="1492" s="27" customFormat="1"/>
    <row r="1493" s="27" customFormat="1"/>
    <row r="1494" s="27" customFormat="1"/>
    <row r="1495" s="27" customFormat="1"/>
    <row r="1496" s="27" customFormat="1"/>
    <row r="1497" s="27" customFormat="1"/>
    <row r="1498" s="27" customFormat="1"/>
    <row r="1499" s="27" customFormat="1"/>
    <row r="1500" s="27" customFormat="1"/>
    <row r="1501" s="27" customFormat="1"/>
    <row r="1502" s="27" customFormat="1"/>
    <row r="1503" s="27" customFormat="1"/>
    <row r="1504" s="27" customFormat="1"/>
    <row r="1505" s="27" customFormat="1"/>
    <row r="1506" s="27" customFormat="1"/>
    <row r="1507" s="27" customFormat="1"/>
    <row r="1508" s="27" customFormat="1"/>
    <row r="1509" s="27" customFormat="1"/>
    <row r="1510" s="27" customFormat="1"/>
    <row r="1511" s="27" customFormat="1"/>
    <row r="1512" s="27" customFormat="1"/>
    <row r="1513" s="27" customFormat="1"/>
    <row r="1514" s="27" customFormat="1"/>
    <row r="1515" s="27" customFormat="1"/>
    <row r="1516" s="27" customFormat="1"/>
    <row r="1517" s="27" customFormat="1"/>
    <row r="1518" s="27" customFormat="1"/>
    <row r="1519" s="27" customFormat="1"/>
    <row r="1520" s="27" customFormat="1"/>
    <row r="1521" s="27" customFormat="1"/>
    <row r="1522" s="27" customFormat="1"/>
    <row r="1523" s="27" customFormat="1"/>
    <row r="1524" s="27" customFormat="1"/>
    <row r="1525" s="27" customFormat="1"/>
    <row r="1526" s="27" customFormat="1"/>
    <row r="1527" s="27" customFormat="1"/>
    <row r="1528" s="27" customFormat="1"/>
    <row r="1529" s="27" customFormat="1"/>
    <row r="1530" s="27" customFormat="1"/>
    <row r="1531" s="27" customFormat="1"/>
    <row r="1532" s="27" customFormat="1"/>
    <row r="1533" s="27" customFormat="1"/>
    <row r="1534" s="27" customFormat="1"/>
    <row r="1535" s="27" customFormat="1"/>
    <row r="1536" s="27" customFormat="1"/>
    <row r="1537" s="27" customFormat="1"/>
    <row r="1538" s="27" customFormat="1"/>
    <row r="1539" s="27" customFormat="1"/>
    <row r="1540" s="27" customFormat="1"/>
    <row r="1541" s="27" customFormat="1"/>
    <row r="1542" s="27" customFormat="1"/>
    <row r="1543" s="27" customFormat="1"/>
    <row r="1544" s="27" customFormat="1"/>
    <row r="1545" s="27" customFormat="1"/>
    <row r="1546" s="27" customFormat="1"/>
    <row r="1547" s="27" customFormat="1"/>
    <row r="1548" s="27" customFormat="1"/>
    <row r="1549" s="27" customFormat="1"/>
    <row r="1550" s="27" customFormat="1"/>
    <row r="1551" s="27" customFormat="1"/>
    <row r="1552" s="27" customFormat="1"/>
    <row r="1553" s="27" customFormat="1"/>
    <row r="1554" s="27" customFormat="1"/>
    <row r="1555" s="27" customFormat="1"/>
    <row r="1556" s="27" customFormat="1"/>
    <row r="1557" s="27" customFormat="1"/>
    <row r="1558" s="27" customFormat="1"/>
    <row r="1559" s="27" customFormat="1"/>
    <row r="1560" s="27" customFormat="1"/>
    <row r="1561" s="27" customFormat="1"/>
    <row r="1562" s="27" customFormat="1"/>
    <row r="1563" s="27" customFormat="1"/>
    <row r="1564" s="27" customFormat="1"/>
    <row r="1565" s="27" customFormat="1"/>
    <row r="1566" s="27" customFormat="1"/>
    <row r="1567" s="27" customFormat="1"/>
    <row r="1568" s="27" customFormat="1"/>
    <row r="1569" s="27" customFormat="1"/>
    <row r="1570" s="27" customFormat="1"/>
    <row r="1571" s="27" customFormat="1"/>
    <row r="1572" s="27" customFormat="1"/>
    <row r="1573" s="27" customFormat="1"/>
    <row r="1574" s="27" customFormat="1"/>
    <row r="1575" s="27" customFormat="1"/>
    <row r="1576" s="27" customFormat="1"/>
    <row r="1577" s="27" customFormat="1"/>
    <row r="1578" s="27" customFormat="1"/>
    <row r="1579" s="27" customFormat="1"/>
    <row r="1580" s="27" customFormat="1"/>
    <row r="1581" s="27" customFormat="1"/>
    <row r="1582" s="27" customFormat="1"/>
    <row r="1583" s="27" customFormat="1"/>
    <row r="1584" s="27" customFormat="1"/>
    <row r="1585" s="27" customFormat="1"/>
    <row r="1586" s="27" customFormat="1"/>
    <row r="1587" s="27" customFormat="1"/>
    <row r="1588" s="27" customFormat="1"/>
    <row r="1589" s="27" customFormat="1"/>
    <row r="1590" s="27" customFormat="1"/>
    <row r="1591" s="27" customFormat="1"/>
    <row r="1592" s="27" customFormat="1"/>
    <row r="1593" s="27" customFormat="1"/>
    <row r="1594" s="27" customFormat="1"/>
    <row r="1595" s="27" customFormat="1"/>
    <row r="1596" s="27" customFormat="1"/>
    <row r="1597" s="27" customFormat="1"/>
    <row r="1598" s="27" customFormat="1"/>
    <row r="1599" s="27" customFormat="1"/>
    <row r="1600" s="27" customFormat="1"/>
    <row r="1601" s="27" customFormat="1"/>
    <row r="1602" s="27" customFormat="1"/>
    <row r="1603" s="27" customFormat="1"/>
    <row r="1604" s="27" customFormat="1"/>
    <row r="1605" s="27" customFormat="1"/>
    <row r="1606" s="27" customFormat="1"/>
    <row r="1607" s="27" customFormat="1"/>
    <row r="1608" s="27" customFormat="1"/>
    <row r="1609" s="27" customFormat="1"/>
    <row r="1610" s="27" customFormat="1"/>
    <row r="1611" s="27" customFormat="1"/>
    <row r="1612" s="27" customFormat="1"/>
    <row r="1613" s="27" customFormat="1"/>
    <row r="1614" s="27" customFormat="1"/>
    <row r="1615" s="27" customFormat="1"/>
    <row r="1616" s="27" customFormat="1"/>
    <row r="1617" s="27" customFormat="1"/>
    <row r="1618" s="27" customFormat="1"/>
    <row r="1619" s="27" customFormat="1"/>
    <row r="1620" s="27" customFormat="1"/>
    <row r="1621" s="27" customFormat="1"/>
    <row r="1622" s="27" customFormat="1"/>
    <row r="1623" s="27" customFormat="1"/>
    <row r="1624" s="27" customFormat="1"/>
    <row r="1625" s="27" customFormat="1"/>
    <row r="1626" s="27" customFormat="1"/>
    <row r="1627" s="27" customFormat="1"/>
    <row r="1628" s="27" customFormat="1"/>
    <row r="1629" s="27" customFormat="1"/>
    <row r="1630" s="27" customFormat="1"/>
    <row r="1631" s="27" customFormat="1"/>
    <row r="1632" s="27" customFormat="1"/>
    <row r="1633" s="27" customFormat="1"/>
    <row r="1634" s="27" customFormat="1"/>
    <row r="1635" s="27" customFormat="1"/>
    <row r="1636" s="27" customFormat="1"/>
    <row r="1637" s="27" customFormat="1"/>
    <row r="1638" s="27" customFormat="1"/>
    <row r="1639" s="27" customFormat="1"/>
    <row r="1640" s="27" customFormat="1"/>
    <row r="1641" s="27" customFormat="1"/>
    <row r="1642" s="27" customFormat="1"/>
    <row r="1643" s="27" customFormat="1"/>
    <row r="1644" s="27" customFormat="1"/>
    <row r="1645" s="27" customFormat="1"/>
    <row r="1646" s="27" customFormat="1"/>
    <row r="1647" s="27" customFormat="1"/>
    <row r="1648" s="27" customFormat="1"/>
    <row r="1649" s="27" customFormat="1"/>
    <row r="1650" s="27" customFormat="1"/>
    <row r="1651" s="27" customFormat="1"/>
    <row r="1652" s="27" customFormat="1"/>
    <row r="1653" s="27" customFormat="1"/>
    <row r="1654" s="27" customFormat="1"/>
    <row r="1655" s="27" customFormat="1"/>
    <row r="1656" s="27" customFormat="1"/>
    <row r="1657" s="27" customFormat="1"/>
    <row r="1658" s="27" customFormat="1"/>
    <row r="1659" s="27" customFormat="1"/>
    <row r="1660" s="27" customFormat="1"/>
    <row r="1661" s="27" customFormat="1"/>
    <row r="1662" s="27" customFormat="1"/>
    <row r="1663" s="27" customFormat="1"/>
    <row r="1664" s="27" customFormat="1"/>
    <row r="1665" s="27" customFormat="1"/>
    <row r="1666" s="27" customFormat="1"/>
    <row r="1667" s="27" customFormat="1"/>
    <row r="1668" s="27" customFormat="1"/>
    <row r="1669" s="27" customFormat="1"/>
    <row r="1670" s="27" customFormat="1"/>
    <row r="1671" s="27" customFormat="1"/>
    <row r="1672" s="27" customFormat="1"/>
    <row r="1673" s="27" customFormat="1"/>
    <row r="1674" s="27" customFormat="1"/>
    <row r="1675" s="27" customFormat="1"/>
    <row r="1676" s="27" customFormat="1"/>
    <row r="1677" s="27" customFormat="1"/>
    <row r="1678" s="27" customFormat="1"/>
    <row r="1679" s="27" customFormat="1"/>
    <row r="1680" s="27" customFormat="1"/>
    <row r="1681" s="27" customFormat="1"/>
    <row r="1682" s="27" customFormat="1"/>
    <row r="1683" s="27" customFormat="1"/>
    <row r="1684" s="27" customFormat="1"/>
    <row r="1685" s="27" customFormat="1"/>
    <row r="1686" s="27" customFormat="1"/>
    <row r="1687" s="27" customFormat="1"/>
    <row r="1688" s="27" customFormat="1"/>
    <row r="1689" s="27" customFormat="1"/>
    <row r="1690" s="27" customFormat="1"/>
    <row r="1691" s="27" customFormat="1"/>
    <row r="1692" s="27" customFormat="1"/>
    <row r="1693" s="27" customFormat="1"/>
    <row r="1694" s="27" customFormat="1"/>
    <row r="1695" s="27" customFormat="1"/>
    <row r="1696" s="27" customFormat="1"/>
    <row r="1697" s="27" customFormat="1"/>
    <row r="1698" s="27" customFormat="1"/>
    <row r="1699" s="27" customFormat="1"/>
    <row r="1700" s="27" customFormat="1"/>
    <row r="1701" s="27" customFormat="1"/>
    <row r="1702" s="27" customFormat="1"/>
    <row r="1703" s="27" customFormat="1"/>
    <row r="1704" s="27" customFormat="1"/>
    <row r="1705" s="27" customFormat="1"/>
    <row r="1706" s="27" customFormat="1"/>
    <row r="1707" s="27" customFormat="1"/>
    <row r="1708" s="27" customFormat="1"/>
    <row r="1709" s="27" customFormat="1"/>
    <row r="1710" s="27" customFormat="1"/>
    <row r="1711" s="27" customFormat="1"/>
    <row r="1712" s="27" customFormat="1"/>
    <row r="1713" s="27" customFormat="1"/>
    <row r="1714" s="27" customFormat="1"/>
    <row r="1715" s="27" customFormat="1"/>
    <row r="1716" s="27" customFormat="1"/>
    <row r="1717" s="27" customFormat="1"/>
    <row r="1718" s="27" customFormat="1"/>
    <row r="1719" s="27" customFormat="1"/>
    <row r="1720" s="27" customFormat="1"/>
    <row r="1721" s="27" customFormat="1"/>
    <row r="1722" s="27" customFormat="1"/>
    <row r="1723" s="27" customFormat="1"/>
    <row r="1724" s="27" customFormat="1"/>
    <row r="1725" s="27" customFormat="1"/>
    <row r="1726" s="27" customFormat="1"/>
    <row r="1727" s="27" customFormat="1"/>
    <row r="1728" s="27" customFormat="1"/>
    <row r="1729" s="27" customFormat="1"/>
    <row r="1730" s="27" customFormat="1"/>
    <row r="1731" s="27" customFormat="1"/>
    <row r="1732" s="27" customFormat="1"/>
    <row r="1733" s="27" customFormat="1"/>
    <row r="1734" s="27" customFormat="1"/>
    <row r="1735" s="27" customFormat="1"/>
    <row r="1736" s="27" customFormat="1"/>
    <row r="1737" s="27" customFormat="1"/>
    <row r="1738" s="27" customFormat="1"/>
    <row r="1739" s="27" customFormat="1"/>
    <row r="1740" s="27" customFormat="1"/>
    <row r="1741" s="27" customFormat="1"/>
    <row r="1742" s="27" customFormat="1"/>
    <row r="1743" s="27" customFormat="1"/>
    <row r="1744" s="27" customFormat="1"/>
    <row r="1745" s="27" customFormat="1"/>
    <row r="1746" s="27" customFormat="1"/>
    <row r="1747" s="27" customFormat="1"/>
    <row r="1748" s="27" customFormat="1"/>
    <row r="1749" s="27" customFormat="1"/>
    <row r="1750" s="27" customFormat="1"/>
    <row r="1751" s="27" customFormat="1"/>
    <row r="1752" s="27" customFormat="1"/>
    <row r="1753" s="27" customFormat="1"/>
    <row r="1754" s="27" customFormat="1"/>
    <row r="1755" s="27" customFormat="1"/>
    <row r="1756" s="27" customFormat="1"/>
    <row r="1757" s="27" customFormat="1"/>
    <row r="1758" s="27" customFormat="1"/>
    <row r="1759" s="27" customFormat="1"/>
    <row r="1760" s="27" customFormat="1"/>
    <row r="1761" s="27" customFormat="1"/>
    <row r="1762" s="27" customFormat="1"/>
    <row r="1763" s="27" customFormat="1"/>
    <row r="1764" s="27" customFormat="1"/>
    <row r="1765" s="27" customFormat="1"/>
    <row r="1766" s="27" customFormat="1"/>
    <row r="1767" s="27" customFormat="1"/>
    <row r="1768" s="27" customFormat="1"/>
    <row r="1769" s="27" customFormat="1"/>
    <row r="1770" s="27" customFormat="1"/>
    <row r="1771" s="27" customFormat="1"/>
    <row r="1772" s="27" customFormat="1"/>
    <row r="1773" s="27" customFormat="1"/>
    <row r="1774" s="27" customFormat="1"/>
    <row r="1775" s="27" customFormat="1"/>
    <row r="1776" s="27" customFormat="1"/>
    <row r="1777" s="27" customFormat="1"/>
    <row r="1778" s="27" customFormat="1"/>
    <row r="1779" s="27" customFormat="1"/>
    <row r="1780" s="27" customFormat="1"/>
    <row r="1781" s="27" customFormat="1"/>
    <row r="1782" s="27" customFormat="1"/>
    <row r="1783" s="27" customFormat="1"/>
    <row r="1784" s="27" customFormat="1"/>
    <row r="1785" s="27" customFormat="1"/>
    <row r="1786" s="27" customFormat="1"/>
    <row r="1787" s="27" customFormat="1"/>
    <row r="1788" s="27" customFormat="1"/>
    <row r="1789" s="27" customFormat="1"/>
    <row r="1790" s="27" customFormat="1"/>
    <row r="1791" s="27" customFormat="1"/>
    <row r="1792" s="27" customFormat="1"/>
    <row r="1793" s="27" customFormat="1"/>
    <row r="1794" s="27" customFormat="1"/>
    <row r="1795" s="27" customFormat="1"/>
    <row r="1796" s="27" customFormat="1"/>
    <row r="1797" s="27" customFormat="1"/>
    <row r="1798" s="27" customFormat="1"/>
    <row r="1799" s="27" customFormat="1"/>
    <row r="1800" s="27" customFormat="1"/>
    <row r="1801" s="27" customFormat="1"/>
    <row r="1802" s="27" customFormat="1"/>
    <row r="1803" s="27" customFormat="1"/>
    <row r="1804" s="27" customFormat="1"/>
    <row r="1805" s="27" customFormat="1"/>
    <row r="1806" s="27" customFormat="1"/>
    <row r="1807" s="27" customFormat="1"/>
    <row r="1808" s="27" customFormat="1"/>
    <row r="1809" s="27" customFormat="1"/>
    <row r="1810" s="27" customFormat="1"/>
    <row r="1811" s="27" customFormat="1"/>
    <row r="1812" s="27" customFormat="1"/>
    <row r="1813" s="27" customFormat="1"/>
    <row r="1814" s="27" customFormat="1"/>
    <row r="1815" s="27" customFormat="1"/>
    <row r="1816" s="27" customFormat="1"/>
    <row r="1817" s="27" customFormat="1"/>
    <row r="1818" s="27" customFormat="1"/>
    <row r="1819" s="27" customFormat="1"/>
    <row r="1820" s="27" customFormat="1"/>
    <row r="1821" s="27" customFormat="1"/>
    <row r="1822" s="27" customFormat="1"/>
    <row r="1823" s="27" customFormat="1"/>
    <row r="1824" s="27" customFormat="1"/>
    <row r="1825" s="27" customFormat="1"/>
    <row r="1826" s="27" customFormat="1"/>
    <row r="1827" s="27" customFormat="1"/>
    <row r="1828" s="27" customFormat="1"/>
    <row r="1829" s="27" customFormat="1"/>
    <row r="1830" s="27" customFormat="1"/>
    <row r="1831" s="27" customFormat="1"/>
    <row r="1832" s="27" customFormat="1"/>
    <row r="1833" s="27" customFormat="1"/>
    <row r="1834" s="27" customFormat="1"/>
    <row r="1835" s="27" customFormat="1"/>
    <row r="1836" s="27" customFormat="1"/>
    <row r="1837" s="27" customFormat="1"/>
    <row r="1838" s="27" customFormat="1"/>
    <row r="1839" s="27" customFormat="1"/>
    <row r="1840" s="27" customFormat="1"/>
    <row r="1841" s="27" customFormat="1"/>
    <row r="1842" s="27" customFormat="1"/>
    <row r="1843" s="27" customFormat="1"/>
    <row r="1844" s="27" customFormat="1"/>
    <row r="1845" s="27" customFormat="1"/>
    <row r="1846" s="27" customFormat="1"/>
    <row r="1847" s="27" customFormat="1"/>
    <row r="1848" s="27" customFormat="1"/>
    <row r="1849" s="27" customFormat="1"/>
    <row r="1850" s="27" customFormat="1"/>
    <row r="1851" s="27" customFormat="1"/>
    <row r="1852" s="27" customFormat="1"/>
    <row r="1853" s="27" customFormat="1"/>
    <row r="1854" s="27" customFormat="1"/>
    <row r="1855" s="27" customFormat="1"/>
    <row r="1856" s="27" customFormat="1"/>
    <row r="1857" s="27" customFormat="1"/>
    <row r="1858" s="27" customFormat="1"/>
    <row r="1859" s="27" customFormat="1"/>
    <row r="1860" s="27" customFormat="1"/>
    <row r="1861" s="27" customFormat="1"/>
    <row r="1862" s="27" customFormat="1"/>
    <row r="1863" s="27" customFormat="1"/>
    <row r="1864" s="27" customFormat="1"/>
    <row r="1865" s="27" customFormat="1"/>
    <row r="1866" s="27" customFormat="1"/>
    <row r="1867" s="27" customFormat="1"/>
    <row r="1868" s="27" customFormat="1"/>
    <row r="1869" s="27" customFormat="1"/>
    <row r="1870" s="27" customFormat="1"/>
    <row r="1871" s="27" customFormat="1"/>
    <row r="1872" s="27" customFormat="1"/>
    <row r="1873" s="27" customFormat="1"/>
    <row r="1874" s="27" customFormat="1"/>
    <row r="1875" s="27" customFormat="1"/>
    <row r="1876" s="27" customFormat="1"/>
    <row r="1877" s="27" customFormat="1"/>
    <row r="1878" s="27" customFormat="1"/>
    <row r="1879" s="27" customFormat="1"/>
    <row r="1880" s="27" customFormat="1"/>
    <row r="1881" s="27" customFormat="1"/>
    <row r="1882" s="27" customFormat="1"/>
    <row r="1883" s="27" customFormat="1"/>
    <row r="1884" s="27" customFormat="1"/>
    <row r="1885" s="27" customFormat="1"/>
    <row r="1886" s="27" customFormat="1"/>
    <row r="1887" s="27" customFormat="1"/>
    <row r="1888" s="27" customFormat="1"/>
    <row r="1889" s="27" customFormat="1"/>
    <row r="1890" s="27" customFormat="1"/>
    <row r="1891" s="27" customFormat="1"/>
    <row r="1892" s="27" customFormat="1"/>
    <row r="1893" s="27" customFormat="1"/>
    <row r="1894" s="27" customFormat="1"/>
    <row r="1895" s="27" customFormat="1"/>
    <row r="1896" s="27" customFormat="1"/>
    <row r="1897" s="27" customFormat="1"/>
    <row r="1898" s="27" customFormat="1"/>
    <row r="1899" s="27" customFormat="1"/>
    <row r="1900" s="27" customFormat="1"/>
    <row r="1901" s="27" customFormat="1"/>
    <row r="1902" s="27" customFormat="1"/>
    <row r="1903" s="27" customFormat="1"/>
    <row r="1904" s="27" customFormat="1"/>
    <row r="1905" s="27" customFormat="1"/>
    <row r="1906" s="27" customFormat="1"/>
    <row r="1907" s="27" customFormat="1"/>
    <row r="1908" s="27" customFormat="1"/>
    <row r="1909" s="27" customFormat="1"/>
    <row r="1910" s="27" customFormat="1"/>
    <row r="1911" s="27" customFormat="1"/>
    <row r="1912" s="27" customFormat="1"/>
    <row r="1913" s="27" customFormat="1"/>
    <row r="1914" s="27" customFormat="1"/>
    <row r="1915" s="27" customFormat="1"/>
    <row r="1916" s="27" customFormat="1"/>
    <row r="1917" s="27" customFormat="1"/>
    <row r="1918" s="27" customFormat="1"/>
    <row r="1919" s="27" customFormat="1"/>
    <row r="1920" s="27" customFormat="1"/>
    <row r="1921" s="27" customFormat="1"/>
    <row r="1922" s="27" customFormat="1"/>
    <row r="1923" s="27" customFormat="1"/>
    <row r="1924" s="27" customFormat="1"/>
    <row r="1925" s="27" customFormat="1"/>
    <row r="1926" s="27" customFormat="1"/>
    <row r="1927" s="27" customFormat="1"/>
    <row r="1928" s="27" customFormat="1"/>
    <row r="1929" s="27" customFormat="1"/>
    <row r="1930" s="27" customFormat="1"/>
    <row r="1931" s="27" customFormat="1"/>
    <row r="1932" s="27" customFormat="1"/>
    <row r="1933" s="27" customFormat="1"/>
    <row r="1934" s="27" customFormat="1"/>
    <row r="1935" s="27" customFormat="1"/>
    <row r="1936" s="27" customFormat="1"/>
    <row r="1937" s="27" customFormat="1"/>
    <row r="1938" s="27" customFormat="1"/>
    <row r="1939" s="27" customFormat="1"/>
    <row r="1940" s="27" customFormat="1"/>
    <row r="1941" s="27" customFormat="1"/>
    <row r="1942" s="27" customFormat="1"/>
    <row r="1943" s="27" customFormat="1"/>
    <row r="1944" s="27" customFormat="1"/>
    <row r="1945" s="27" customFormat="1"/>
    <row r="1946" s="27" customFormat="1"/>
    <row r="1947" s="27" customFormat="1"/>
    <row r="1948" s="27" customFormat="1"/>
    <row r="1949" s="27" customFormat="1"/>
    <row r="1950" s="27" customFormat="1"/>
    <row r="1951" s="27" customFormat="1"/>
    <row r="1952" s="27" customFormat="1"/>
    <row r="1953" s="27" customFormat="1"/>
    <row r="1954" s="27" customFormat="1"/>
    <row r="1955" s="27" customFormat="1"/>
    <row r="1956" s="27" customFormat="1"/>
    <row r="1957" s="27" customFormat="1"/>
    <row r="1958" s="27" customFormat="1"/>
    <row r="1959" s="27" customFormat="1"/>
    <row r="1960" s="27" customFormat="1"/>
    <row r="1961" s="27" customFormat="1"/>
    <row r="1962" s="27" customFormat="1"/>
    <row r="1963" s="27" customFormat="1"/>
    <row r="1964" s="27" customFormat="1"/>
    <row r="1965" s="27" customFormat="1"/>
    <row r="1966" s="27" customFormat="1"/>
    <row r="1967" s="27" customFormat="1"/>
    <row r="1968" s="27" customFormat="1"/>
    <row r="1969" s="27" customFormat="1"/>
    <row r="1970" s="27" customFormat="1"/>
    <row r="1971" s="27" customFormat="1"/>
    <row r="1972" s="27" customFormat="1"/>
    <row r="1973" s="27" customFormat="1"/>
    <row r="1974" s="27" customFormat="1"/>
    <row r="1975" s="27" customFormat="1"/>
    <row r="1976" s="27" customFormat="1"/>
    <row r="1977" s="27" customFormat="1"/>
    <row r="1978" s="27" customFormat="1"/>
    <row r="1979" s="27" customFormat="1"/>
    <row r="1980" s="27" customFormat="1"/>
    <row r="1981" s="27" customFormat="1"/>
    <row r="1982" s="27" customFormat="1"/>
    <row r="1983" s="27" customFormat="1"/>
    <row r="1984" s="27" customFormat="1"/>
    <row r="1985" s="27" customFormat="1"/>
    <row r="1986" s="27" customFormat="1"/>
    <row r="1987" s="27" customFormat="1"/>
    <row r="1988" s="27" customFormat="1"/>
    <row r="1989" s="27" customFormat="1"/>
    <row r="1990" s="27" customFormat="1"/>
    <row r="1991" s="27" customFormat="1"/>
    <row r="1992" s="27" customFormat="1"/>
    <row r="1993" s="27" customFormat="1"/>
    <row r="1994" s="27" customFormat="1"/>
    <row r="1995" s="27" customFormat="1"/>
    <row r="1996" s="27" customFormat="1"/>
    <row r="1997" s="27" customFormat="1"/>
    <row r="1998" s="27" customFormat="1"/>
    <row r="1999" s="27" customFormat="1"/>
    <row r="2000" s="27" customFormat="1"/>
    <row r="2001" s="27" customFormat="1"/>
    <row r="2002" s="27" customFormat="1"/>
    <row r="2003" s="27" customFormat="1"/>
    <row r="2004" s="27" customFormat="1"/>
    <row r="2005" s="27" customFormat="1"/>
    <row r="2006" s="27" customFormat="1"/>
    <row r="2007" s="27" customFormat="1"/>
    <row r="2008" s="27" customFormat="1"/>
    <row r="2009" s="27" customFormat="1"/>
    <row r="2010" s="27" customFormat="1"/>
    <row r="2011" s="27" customFormat="1"/>
    <row r="2012" s="27" customFormat="1"/>
    <row r="2013" s="27" customFormat="1"/>
    <row r="2014" s="27" customFormat="1"/>
    <row r="2015" s="27" customFormat="1"/>
    <row r="2016" s="27" customFormat="1"/>
    <row r="2017" s="27" customFormat="1"/>
    <row r="2018" s="27" customFormat="1"/>
    <row r="2019" s="27" customFormat="1"/>
    <row r="2020" s="27" customFormat="1"/>
    <row r="2021" s="27" customFormat="1"/>
    <row r="2022" s="27" customFormat="1"/>
    <row r="2023" s="27" customFormat="1"/>
    <row r="2024" s="27" customFormat="1"/>
    <row r="2025" s="27" customFormat="1"/>
    <row r="2026" s="27" customFormat="1"/>
    <row r="2027" s="27" customFormat="1"/>
    <row r="2028" s="27" customFormat="1"/>
    <row r="2029" s="27" customFormat="1"/>
    <row r="2030" s="27" customFormat="1"/>
    <row r="2031" s="27" customFormat="1"/>
    <row r="2032" s="27" customFormat="1"/>
    <row r="2033" s="27" customFormat="1"/>
    <row r="2034" s="27" customFormat="1"/>
    <row r="2035" s="27" customFormat="1"/>
    <row r="2036" s="27" customFormat="1"/>
    <row r="2037" s="27" customFormat="1"/>
    <row r="2038" s="27" customFormat="1"/>
    <row r="2039" s="27" customFormat="1"/>
    <row r="2040" s="27" customFormat="1"/>
    <row r="2041" s="27" customFormat="1"/>
    <row r="2042" s="27" customFormat="1"/>
    <row r="2043" s="27" customFormat="1"/>
    <row r="2044" s="27" customFormat="1"/>
    <row r="2045" s="27" customFormat="1"/>
    <row r="2046" s="27" customFormat="1"/>
    <row r="2047" s="27" customFormat="1"/>
    <row r="2048" s="27" customFormat="1"/>
    <row r="2049" s="27" customFormat="1"/>
    <row r="2050" s="27" customFormat="1"/>
    <row r="2051" s="27" customFormat="1"/>
    <row r="2052" s="27" customFormat="1"/>
    <row r="2053" s="27" customFormat="1"/>
    <row r="2054" s="27" customFormat="1"/>
    <row r="2055" s="27" customFormat="1"/>
    <row r="2056" s="27" customFormat="1"/>
    <row r="2057" s="27" customFormat="1"/>
    <row r="2058" s="27" customFormat="1"/>
    <row r="2059" s="27" customFormat="1"/>
    <row r="2060" s="27" customFormat="1"/>
    <row r="2061" s="27" customFormat="1"/>
    <row r="2062" s="27" customFormat="1"/>
    <row r="2063" s="27" customFormat="1"/>
    <row r="2064" s="27" customFormat="1"/>
    <row r="2065" s="27" customFormat="1"/>
    <row r="2066" s="27" customFormat="1"/>
    <row r="2067" s="27" customFormat="1"/>
    <row r="2068" s="27" customFormat="1"/>
    <row r="2069" s="27" customFormat="1"/>
    <row r="2070" s="27" customFormat="1"/>
    <row r="2071" s="27" customFormat="1"/>
    <row r="2072" s="27" customFormat="1"/>
    <row r="2073" s="27" customFormat="1"/>
    <row r="2074" s="27" customFormat="1"/>
    <row r="2075" s="27" customFormat="1"/>
    <row r="2076" s="27" customFormat="1"/>
    <row r="2077" s="27" customFormat="1"/>
    <row r="2078" s="27" customFormat="1"/>
    <row r="2079" s="27" customFormat="1"/>
    <row r="2080" s="27" customFormat="1"/>
    <row r="2081" s="27" customFormat="1"/>
    <row r="2082" s="27" customFormat="1"/>
    <row r="2083" s="27" customFormat="1"/>
    <row r="2084" s="27" customFormat="1"/>
    <row r="2085" s="27" customFormat="1"/>
    <row r="2086" s="27" customFormat="1"/>
    <row r="2087" s="27" customFormat="1"/>
    <row r="2088" s="27" customFormat="1"/>
    <row r="2089" s="27" customFormat="1"/>
    <row r="2090" s="27" customFormat="1"/>
    <row r="2091" s="27" customFormat="1"/>
    <row r="2092" s="27" customFormat="1"/>
    <row r="2093" s="27" customFormat="1"/>
    <row r="2094" s="27" customFormat="1"/>
    <row r="2095" s="27" customFormat="1"/>
    <row r="2096" s="27" customFormat="1"/>
    <row r="2097" s="27" customFormat="1"/>
    <row r="2098" s="27" customFormat="1"/>
    <row r="2099" s="27" customFormat="1"/>
    <row r="2100" s="27" customFormat="1"/>
    <row r="2101" s="27" customFormat="1"/>
    <row r="2102" s="27" customFormat="1"/>
    <row r="2103" s="27" customFormat="1"/>
    <row r="2104" s="27" customFormat="1"/>
    <row r="2105" s="27" customFormat="1"/>
    <row r="2106" s="27" customFormat="1"/>
    <row r="2107" s="27" customFormat="1"/>
    <row r="2108" s="27" customFormat="1"/>
    <row r="2109" s="27" customFormat="1"/>
    <row r="2110" s="27" customFormat="1"/>
    <row r="2111" s="27" customFormat="1"/>
    <row r="2112" s="27" customFormat="1"/>
    <row r="2113" s="27" customFormat="1"/>
    <row r="2114" s="27" customFormat="1"/>
    <row r="2115" s="27" customFormat="1"/>
    <row r="2116" s="27" customFormat="1"/>
    <row r="2117" s="27" customFormat="1"/>
    <row r="2118" s="27" customFormat="1"/>
    <row r="2119" s="27" customFormat="1"/>
    <row r="2120" s="27" customFormat="1"/>
    <row r="2121" s="27" customFormat="1"/>
    <row r="2122" s="27" customFormat="1"/>
    <row r="2123" s="27" customFormat="1"/>
    <row r="2124" s="27" customFormat="1"/>
    <row r="2125" s="27" customFormat="1"/>
    <row r="2126" s="27" customFormat="1"/>
    <row r="2127" s="27" customFormat="1"/>
    <row r="2128" s="27" customFormat="1"/>
    <row r="2129" s="27" customFormat="1"/>
    <row r="2130" s="27" customFormat="1"/>
    <row r="2131" s="27" customFormat="1"/>
    <row r="2132" s="27" customFormat="1"/>
    <row r="2133" s="27" customFormat="1"/>
    <row r="2134" s="27" customFormat="1"/>
    <row r="2135" s="27" customFormat="1"/>
    <row r="2136" s="27" customFormat="1"/>
    <row r="2137" s="27" customFormat="1"/>
    <row r="2138" s="27" customFormat="1"/>
    <row r="2139" s="27" customFormat="1"/>
    <row r="2140" s="27" customFormat="1"/>
    <row r="2141" s="27" customFormat="1"/>
    <row r="2142" s="27" customFormat="1"/>
    <row r="2143" s="27" customFormat="1"/>
    <row r="2144" s="27" customFormat="1"/>
    <row r="2145" s="27" customFormat="1"/>
    <row r="2146" s="27" customFormat="1"/>
    <row r="2147" s="27" customFormat="1"/>
    <row r="2148" s="27" customFormat="1"/>
    <row r="2149" s="27" customFormat="1"/>
    <row r="2150" s="27" customFormat="1"/>
    <row r="2151" s="27" customFormat="1"/>
    <row r="2152" s="27" customFormat="1"/>
    <row r="2153" s="27" customFormat="1"/>
    <row r="2154" s="27" customFormat="1"/>
    <row r="2155" s="27" customFormat="1"/>
    <row r="2156" s="27" customFormat="1"/>
    <row r="2157" s="27" customFormat="1"/>
    <row r="2158" s="27" customFormat="1"/>
    <row r="2159" s="27" customFormat="1"/>
    <row r="2160" s="27" customFormat="1"/>
    <row r="2161" s="27" customFormat="1"/>
    <row r="2162" s="27" customFormat="1"/>
    <row r="2163" s="27" customFormat="1"/>
    <row r="2164" s="27" customFormat="1"/>
    <row r="2165" s="27" customFormat="1"/>
    <row r="2166" s="27" customFormat="1"/>
    <row r="2167" s="27" customFormat="1"/>
    <row r="2168" s="27" customFormat="1"/>
    <row r="2169" s="27" customFormat="1"/>
    <row r="2170" s="27" customFormat="1"/>
    <row r="2171" s="27" customFormat="1"/>
    <row r="2172" s="27" customFormat="1"/>
    <row r="2173" s="27" customFormat="1"/>
    <row r="2174" s="27" customFormat="1"/>
    <row r="2175" s="27" customFormat="1"/>
    <row r="2176" s="27" customFormat="1"/>
    <row r="2177" s="27" customFormat="1"/>
    <row r="2178" s="27" customFormat="1"/>
    <row r="2179" s="27" customFormat="1"/>
    <row r="2180" s="27" customFormat="1"/>
    <row r="2181" s="27" customFormat="1"/>
    <row r="2182" s="27" customFormat="1"/>
    <row r="2183" s="27" customFormat="1"/>
    <row r="2184" s="27" customFormat="1"/>
    <row r="2185" s="27" customFormat="1"/>
    <row r="2186" s="27" customFormat="1"/>
    <row r="2187" s="27" customFormat="1"/>
    <row r="2188" s="27" customFormat="1"/>
    <row r="2189" s="27" customFormat="1"/>
    <row r="2190" s="27" customFormat="1"/>
    <row r="2191" s="27" customFormat="1"/>
    <row r="2192" s="27" customFormat="1"/>
    <row r="2193" s="27" customFormat="1"/>
    <row r="2194" s="27" customFormat="1"/>
    <row r="2195" s="27" customFormat="1"/>
    <row r="2196" s="27" customFormat="1"/>
    <row r="2197" s="27" customFormat="1"/>
    <row r="2198" s="27" customFormat="1"/>
    <row r="2199" s="27" customFormat="1"/>
    <row r="2200" s="27" customFormat="1"/>
    <row r="2201" s="27" customFormat="1"/>
    <row r="2202" s="27" customFormat="1"/>
    <row r="2203" s="27" customFormat="1"/>
    <row r="2204" s="27" customFormat="1"/>
    <row r="2205" s="27" customFormat="1"/>
    <row r="2206" s="27" customFormat="1"/>
    <row r="2207" s="27" customFormat="1"/>
    <row r="2208" s="27" customFormat="1"/>
    <row r="2209" s="27" customFormat="1"/>
    <row r="2210" s="27" customFormat="1"/>
    <row r="2211" s="27" customFormat="1"/>
    <row r="2212" s="27" customFormat="1"/>
    <row r="2213" s="27" customFormat="1"/>
    <row r="2214" s="27" customFormat="1"/>
    <row r="2215" s="27" customFormat="1"/>
    <row r="2216" s="27" customFormat="1"/>
    <row r="2217" s="27" customFormat="1"/>
    <row r="2218" s="27" customFormat="1"/>
    <row r="2219" s="27" customFormat="1"/>
    <row r="2220" s="27" customFormat="1"/>
    <row r="2221" s="27" customFormat="1"/>
    <row r="2222" s="27" customFormat="1"/>
    <row r="2223" s="27" customFormat="1"/>
    <row r="2224" s="27" customFormat="1"/>
    <row r="2225" s="27" customFormat="1"/>
    <row r="2226" s="27" customFormat="1"/>
    <row r="2227" s="27" customFormat="1"/>
    <row r="2228" s="27" customFormat="1"/>
    <row r="2229" s="27" customFormat="1"/>
    <row r="2230" s="27" customFormat="1"/>
    <row r="2231" s="27" customFormat="1"/>
    <row r="2232" s="27" customFormat="1"/>
    <row r="2233" s="27" customFormat="1"/>
    <row r="2234" s="27" customFormat="1"/>
    <row r="2235" s="27" customFormat="1"/>
    <row r="2236" s="27" customFormat="1"/>
    <row r="2237" s="27" customFormat="1"/>
    <row r="2238" s="27" customFormat="1"/>
    <row r="2239" s="27" customFormat="1"/>
    <row r="2240" s="27" customFormat="1"/>
    <row r="2241" s="27" customFormat="1"/>
    <row r="2242" s="27" customFormat="1"/>
    <row r="2243" s="27" customFormat="1"/>
    <row r="2244" s="27" customFormat="1"/>
    <row r="2245" s="27" customFormat="1"/>
    <row r="2246" s="27" customFormat="1"/>
    <row r="2247" s="27" customFormat="1"/>
    <row r="2248" s="27" customFormat="1"/>
    <row r="2249" s="27" customFormat="1"/>
    <row r="2250" s="27" customFormat="1"/>
    <row r="2251" s="27" customFormat="1"/>
    <row r="2252" s="27" customFormat="1"/>
    <row r="2253" s="27" customFormat="1"/>
    <row r="2254" s="27" customFormat="1"/>
    <row r="2255" s="27" customFormat="1"/>
    <row r="2256" s="27" customFormat="1"/>
    <row r="2257" s="27" customFormat="1"/>
    <row r="2258" s="27" customFormat="1"/>
    <row r="2259" s="27" customFormat="1"/>
    <row r="2260" s="27" customFormat="1"/>
    <row r="2261" s="27" customFormat="1"/>
    <row r="2262" s="27" customFormat="1"/>
    <row r="2263" s="27" customFormat="1"/>
    <row r="2264" s="27" customFormat="1"/>
    <row r="2265" s="27" customFormat="1"/>
    <row r="2266" s="27" customFormat="1"/>
    <row r="2267" s="27" customFormat="1"/>
    <row r="2268" s="27" customFormat="1"/>
    <row r="2269" s="27" customFormat="1"/>
    <row r="2270" s="27" customFormat="1"/>
    <row r="2271" s="27" customFormat="1"/>
    <row r="2272" s="27" customFormat="1"/>
    <row r="2273" s="27" customFormat="1"/>
    <row r="2274" s="27" customFormat="1"/>
    <row r="2275" s="27" customFormat="1"/>
    <row r="2276" s="27" customFormat="1"/>
    <row r="2277" s="27" customFormat="1"/>
    <row r="2278" s="27" customFormat="1"/>
    <row r="2279" s="27" customFormat="1"/>
    <row r="2280" s="27" customFormat="1"/>
    <row r="2281" s="27" customFormat="1"/>
    <row r="2282" s="27" customFormat="1"/>
    <row r="2283" s="27" customFormat="1"/>
    <row r="2284" s="27" customFormat="1"/>
    <row r="2285" s="27" customFormat="1"/>
    <row r="2286" s="27" customFormat="1"/>
    <row r="2287" s="27" customFormat="1"/>
    <row r="2288" s="27" customFormat="1"/>
    <row r="2289" s="27" customFormat="1"/>
    <row r="2290" s="27" customFormat="1"/>
    <row r="2291" s="27" customFormat="1"/>
    <row r="2292" s="27" customFormat="1"/>
    <row r="2293" s="27" customFormat="1"/>
    <row r="2294" s="27" customFormat="1"/>
    <row r="2295" s="27" customFormat="1"/>
    <row r="2296" s="27" customFormat="1"/>
    <row r="2297" s="27" customFormat="1"/>
    <row r="2298" s="27" customFormat="1"/>
    <row r="2299" s="27" customFormat="1"/>
    <row r="2300" s="27" customFormat="1"/>
    <row r="2301" s="27" customFormat="1"/>
    <row r="2302" s="27" customFormat="1"/>
    <row r="2303" s="27" customFormat="1"/>
    <row r="2304" s="27" customFormat="1"/>
    <row r="2305" s="27" customFormat="1"/>
    <row r="2306" s="27" customFormat="1"/>
    <row r="2307" s="27" customFormat="1"/>
    <row r="2308" s="27" customFormat="1"/>
    <row r="2309" s="27" customFormat="1"/>
    <row r="2310" s="27" customFormat="1"/>
    <row r="2311" s="27" customFormat="1"/>
    <row r="2312" s="27" customFormat="1"/>
    <row r="2313" s="27" customFormat="1"/>
    <row r="2314" s="27" customFormat="1"/>
    <row r="2315" s="27" customFormat="1"/>
    <row r="2316" s="27" customFormat="1"/>
    <row r="2317" s="27" customFormat="1"/>
    <row r="2318" s="27" customFormat="1"/>
    <row r="2319" s="27" customFormat="1"/>
    <row r="2320" s="27" customFormat="1"/>
    <row r="2321" s="27" customFormat="1"/>
    <row r="2322" s="27" customFormat="1"/>
    <row r="2323" s="27" customFormat="1"/>
    <row r="2324" s="27" customFormat="1"/>
    <row r="2325" s="27" customFormat="1"/>
    <row r="2326" s="27" customFormat="1"/>
    <row r="2327" s="27" customFormat="1"/>
    <row r="2328" s="27" customFormat="1"/>
    <row r="2329" s="27" customFormat="1"/>
    <row r="2330" s="27" customFormat="1"/>
    <row r="2331" s="27" customFormat="1"/>
    <row r="2332" s="27" customFormat="1"/>
    <row r="2333" s="27" customFormat="1"/>
    <row r="2334" s="27" customFormat="1"/>
    <row r="2335" s="27" customFormat="1"/>
    <row r="2336" s="27" customFormat="1"/>
    <row r="2337" s="27" customFormat="1"/>
    <row r="2338" s="27" customFormat="1"/>
    <row r="2339" s="27" customFormat="1"/>
    <row r="2340" s="27" customFormat="1"/>
    <row r="2341" s="27" customFormat="1"/>
    <row r="2342" s="27" customFormat="1"/>
    <row r="2343" s="27" customFormat="1"/>
    <row r="2344" s="27" customFormat="1"/>
    <row r="2345" s="27" customFormat="1"/>
    <row r="2346" s="27" customFormat="1"/>
    <row r="2347" s="27" customFormat="1"/>
    <row r="2348" s="27" customFormat="1"/>
    <row r="2349" s="27" customFormat="1"/>
    <row r="2350" s="27" customFormat="1"/>
    <row r="2351" s="27" customFormat="1"/>
    <row r="2352" s="27" customFormat="1"/>
    <row r="2353" s="27" customFormat="1"/>
    <row r="2354" s="27" customFormat="1"/>
    <row r="2355" s="27" customFormat="1"/>
    <row r="2356" s="27" customFormat="1"/>
    <row r="2357" s="27" customFormat="1"/>
    <row r="2358" s="27" customFormat="1"/>
    <row r="2359" s="27" customFormat="1"/>
    <row r="2360" s="27" customFormat="1"/>
    <row r="2361" s="27" customFormat="1"/>
    <row r="2362" s="27" customFormat="1"/>
    <row r="2363" s="27" customFormat="1"/>
    <row r="2364" s="27" customFormat="1"/>
    <row r="2365" s="27" customFormat="1"/>
    <row r="2366" s="27" customFormat="1"/>
    <row r="2367" s="27" customFormat="1"/>
    <row r="2368" s="27" customFormat="1"/>
    <row r="2369" s="27" customFormat="1"/>
    <row r="2370" s="27" customFormat="1"/>
    <row r="2371" s="27" customFormat="1"/>
    <row r="2372" s="27" customFormat="1"/>
    <row r="2373" s="27" customFormat="1"/>
    <row r="2374" s="27" customFormat="1"/>
    <row r="2375" s="27" customFormat="1"/>
    <row r="2376" s="27" customFormat="1"/>
    <row r="2377" s="27" customFormat="1"/>
    <row r="2378" s="27" customFormat="1"/>
    <row r="2379" s="27" customFormat="1"/>
    <row r="2380" s="27" customFormat="1"/>
    <row r="2381" s="27" customFormat="1"/>
    <row r="2382" s="27" customFormat="1"/>
    <row r="2383" s="27" customFormat="1"/>
    <row r="2384" s="27" customFormat="1"/>
    <row r="2385" s="27" customFormat="1"/>
    <row r="2386" s="27" customFormat="1"/>
    <row r="2387" s="27" customFormat="1"/>
    <row r="2388" s="27" customFormat="1"/>
    <row r="2389" s="27" customFormat="1"/>
    <row r="2390" s="27" customFormat="1"/>
    <row r="2391" s="27" customFormat="1"/>
    <row r="2392" s="27" customFormat="1"/>
    <row r="2393" s="27" customFormat="1"/>
    <row r="2394" s="27" customFormat="1"/>
    <row r="2395" s="27" customFormat="1"/>
    <row r="2396" s="27" customFormat="1"/>
    <row r="2397" s="27" customFormat="1"/>
    <row r="2398" s="27" customFormat="1"/>
    <row r="2399" s="27" customFormat="1"/>
    <row r="2400" s="27" customFormat="1"/>
    <row r="2401" s="27" customFormat="1"/>
    <row r="2402" s="27" customFormat="1"/>
    <row r="2403" s="27" customFormat="1"/>
    <row r="2404" s="27" customFormat="1"/>
    <row r="2405" s="27" customFormat="1"/>
    <row r="2406" s="27" customFormat="1"/>
    <row r="2407" s="27" customFormat="1"/>
    <row r="2408" s="27" customFormat="1"/>
    <row r="2409" s="27" customFormat="1"/>
    <row r="2410" s="27" customFormat="1"/>
    <row r="2411" s="27" customFormat="1"/>
    <row r="2412" s="27" customFormat="1"/>
    <row r="2413" s="27" customFormat="1"/>
    <row r="2414" s="27" customFormat="1"/>
    <row r="2415" s="27" customFormat="1"/>
    <row r="2416" s="27" customFormat="1"/>
    <row r="2417" s="27" customFormat="1"/>
    <row r="2418" s="27" customFormat="1"/>
    <row r="2419" s="27" customFormat="1"/>
    <row r="2420" s="27" customFormat="1"/>
    <row r="2421" s="27" customFormat="1"/>
    <row r="2422" s="27" customFormat="1"/>
    <row r="2423" s="27" customFormat="1"/>
    <row r="2424" s="27" customFormat="1"/>
    <row r="2425" s="27" customFormat="1"/>
    <row r="2426" s="27" customFormat="1"/>
    <row r="2427" s="27" customFormat="1"/>
    <row r="2428" s="27" customFormat="1"/>
    <row r="2429" s="27" customFormat="1"/>
    <row r="2430" s="27" customFormat="1"/>
    <row r="2431" s="27" customFormat="1"/>
    <row r="2432" s="27" customFormat="1"/>
    <row r="2433" s="27" customFormat="1"/>
    <row r="2434" s="27" customFormat="1"/>
    <row r="2435" s="27" customFormat="1"/>
    <row r="2436" s="27" customFormat="1"/>
    <row r="2437" s="27" customFormat="1"/>
    <row r="2438" s="27" customFormat="1"/>
    <row r="2439" s="27" customFormat="1"/>
    <row r="2440" s="27" customFormat="1"/>
    <row r="2441" s="27" customFormat="1"/>
    <row r="2442" s="27" customFormat="1"/>
    <row r="2443" s="27" customFormat="1"/>
    <row r="2444" s="27" customFormat="1"/>
    <row r="2445" s="27" customFormat="1"/>
    <row r="2446" s="27" customFormat="1"/>
    <row r="2447" s="27" customFormat="1"/>
    <row r="2448" s="27" customFormat="1"/>
    <row r="2449" s="27" customFormat="1"/>
    <row r="2450" s="27" customFormat="1"/>
    <row r="2451" s="27" customFormat="1"/>
    <row r="2452" s="27" customFormat="1"/>
    <row r="2453" s="27" customFormat="1"/>
    <row r="2454" s="27" customFormat="1"/>
    <row r="2455" s="27" customFormat="1"/>
    <row r="2456" s="27" customFormat="1"/>
    <row r="2457" s="27" customFormat="1"/>
    <row r="2458" s="27" customFormat="1"/>
    <row r="2459" s="27" customFormat="1"/>
    <row r="2460" s="27" customFormat="1"/>
    <row r="2461" s="27" customFormat="1"/>
    <row r="2462" s="27" customFormat="1"/>
    <row r="2463" s="27" customFormat="1"/>
    <row r="2464" s="27" customFormat="1"/>
    <row r="2465" s="27" customFormat="1"/>
    <row r="2466" s="27" customFormat="1"/>
    <row r="2467" s="27" customFormat="1"/>
    <row r="2468" s="27" customFormat="1"/>
    <row r="2469" s="27" customFormat="1"/>
    <row r="2470" s="27" customFormat="1"/>
    <row r="2471" s="27" customFormat="1"/>
    <row r="2472" s="27" customFormat="1"/>
    <row r="2473" s="27" customFormat="1"/>
    <row r="2474" s="27" customFormat="1"/>
    <row r="2475" s="27" customFormat="1"/>
    <row r="2476" s="27" customFormat="1"/>
    <row r="2477" s="27" customFormat="1"/>
    <row r="2478" s="27" customFormat="1"/>
    <row r="2479" s="27" customFormat="1"/>
    <row r="2480" s="27" customFormat="1"/>
    <row r="2481" s="27" customFormat="1"/>
    <row r="2482" s="27" customFormat="1"/>
    <row r="2483" s="27" customFormat="1"/>
    <row r="2484" s="27" customFormat="1"/>
    <row r="2485" s="27" customFormat="1"/>
    <row r="2486" s="27" customFormat="1"/>
    <row r="2487" s="27" customFormat="1"/>
    <row r="2488" s="27" customFormat="1"/>
    <row r="2489" s="27" customFormat="1"/>
    <row r="2490" s="27" customFormat="1"/>
    <row r="2491" s="27" customFormat="1"/>
    <row r="2492" s="27" customFormat="1"/>
    <row r="2493" s="27" customFormat="1"/>
    <row r="2494" s="27" customFormat="1"/>
    <row r="2495" s="27" customFormat="1"/>
    <row r="2496" s="27" customFormat="1"/>
    <row r="2497" s="27" customFormat="1"/>
    <row r="2498" s="27" customFormat="1"/>
    <row r="2499" s="27" customFormat="1"/>
    <row r="2500" s="27" customFormat="1"/>
    <row r="2501" s="27" customFormat="1"/>
    <row r="2502" s="27" customFormat="1"/>
    <row r="2503" s="27" customFormat="1"/>
    <row r="2504" s="27" customFormat="1"/>
    <row r="2505" s="27" customFormat="1"/>
    <row r="2506" s="27" customFormat="1"/>
    <row r="2507" s="27" customFormat="1"/>
    <row r="2508" s="27" customFormat="1"/>
    <row r="2509" s="27" customFormat="1"/>
    <row r="2510" s="27" customFormat="1"/>
    <row r="2511" s="27" customFormat="1"/>
    <row r="2512" s="27" customFormat="1"/>
    <row r="2513" s="27" customFormat="1"/>
    <row r="2514" s="27" customFormat="1"/>
    <row r="2515" s="27" customFormat="1"/>
    <row r="2516" s="27" customFormat="1"/>
    <row r="2517" s="27" customFormat="1"/>
    <row r="2518" s="27" customFormat="1"/>
    <row r="2519" s="27" customFormat="1"/>
    <row r="2520" s="27" customFormat="1"/>
    <row r="2521" s="27" customFormat="1"/>
    <row r="2522" s="27" customFormat="1"/>
    <row r="2523" s="27" customFormat="1"/>
    <row r="2524" s="27" customFormat="1"/>
    <row r="2525" s="27" customFormat="1"/>
    <row r="2526" s="27" customFormat="1"/>
    <row r="2527" s="27" customFormat="1"/>
    <row r="2528" s="27" customFormat="1"/>
    <row r="2529" s="27" customFormat="1"/>
    <row r="2530" s="27" customFormat="1"/>
    <row r="2531" s="27" customFormat="1"/>
    <row r="2532" s="27" customFormat="1"/>
    <row r="2533" s="27" customFormat="1"/>
    <row r="2534" s="27" customFormat="1"/>
    <row r="2535" s="27" customFormat="1"/>
    <row r="2536" s="27" customFormat="1"/>
    <row r="2537" s="27" customFormat="1"/>
    <row r="2538" s="27" customFormat="1"/>
    <row r="2539" s="27" customFormat="1"/>
    <row r="2540" s="27" customFormat="1"/>
    <row r="2541" s="27" customFormat="1"/>
    <row r="2542" s="27" customFormat="1"/>
    <row r="2543" s="27" customFormat="1"/>
    <row r="2544" s="27" customFormat="1"/>
    <row r="2545" s="27" customFormat="1"/>
    <row r="2546" s="27" customFormat="1"/>
    <row r="2547" s="27" customFormat="1"/>
    <row r="2548" s="27" customFormat="1"/>
    <row r="2549" s="27" customFormat="1"/>
    <row r="2550" s="27" customFormat="1"/>
    <row r="2551" s="27" customFormat="1"/>
    <row r="2552" s="27" customFormat="1"/>
    <row r="2553" s="27" customFormat="1"/>
    <row r="2554" s="27" customFormat="1"/>
    <row r="2555" s="27" customFormat="1"/>
    <row r="2556" s="27" customFormat="1"/>
    <row r="2557" s="27" customFormat="1"/>
    <row r="2558" s="27" customFormat="1"/>
    <row r="2559" s="27" customFormat="1"/>
    <row r="2560" s="27" customFormat="1"/>
    <row r="2561" spans="2:9" s="27" customFormat="1"/>
    <row r="2562" spans="2:9" s="27" customFormat="1"/>
    <row r="2563" spans="2:9" s="27" customFormat="1"/>
    <row r="2564" spans="2:9" s="27" customFormat="1"/>
    <row r="2565" spans="2:9" s="27" customFormat="1"/>
    <row r="2566" spans="2:9" s="27" customFormat="1"/>
    <row r="2567" spans="2:9" s="27" customFormat="1"/>
    <row r="2568" spans="2:9" s="27" customFormat="1"/>
    <row r="2569" spans="2:9" s="27" customFormat="1"/>
    <row r="2570" spans="2:9" s="27" customFormat="1"/>
    <row r="2571" spans="2:9" s="27" customFormat="1"/>
    <row r="2572" spans="2:9" s="27" customFormat="1"/>
    <row r="2573" spans="2:9" s="27" customFormat="1"/>
    <row r="2574" spans="2:9" s="27" customFormat="1">
      <c r="B2574" s="135"/>
      <c r="C2574" s="135"/>
      <c r="D2574" s="135"/>
      <c r="E2574" s="135"/>
      <c r="F2574" s="135"/>
      <c r="G2574" s="135"/>
      <c r="H2574" s="135"/>
      <c r="I2574" s="135"/>
    </row>
    <row r="2575" spans="2:9" s="27" customFormat="1">
      <c r="B2575" s="135"/>
      <c r="C2575" s="135"/>
      <c r="D2575" s="135"/>
      <c r="E2575" s="135"/>
      <c r="F2575" s="135"/>
      <c r="G2575" s="135"/>
      <c r="H2575" s="135"/>
      <c r="I2575" s="135"/>
    </row>
    <row r="2576" spans="2:9" s="27" customFormat="1">
      <c r="B2576" s="135"/>
      <c r="C2576" s="135"/>
      <c r="D2576" s="135"/>
      <c r="E2576" s="135"/>
      <c r="F2576" s="135"/>
      <c r="G2576" s="135"/>
      <c r="H2576" s="135"/>
      <c r="I2576" s="135"/>
    </row>
    <row r="2577" spans="2:13" s="27" customFormat="1">
      <c r="B2577" s="135"/>
      <c r="C2577" s="135"/>
      <c r="D2577" s="135"/>
      <c r="E2577" s="135"/>
      <c r="F2577" s="135"/>
      <c r="G2577" s="135"/>
      <c r="H2577" s="135"/>
      <c r="I2577" s="135"/>
      <c r="J2577" s="135"/>
      <c r="K2577" s="135"/>
      <c r="L2577" s="135"/>
      <c r="M2577" s="135"/>
    </row>
    <row r="2578" spans="2:13" s="27" customFormat="1">
      <c r="B2578" s="135"/>
      <c r="C2578" s="135"/>
      <c r="D2578" s="135"/>
      <c r="E2578" s="135"/>
      <c r="F2578" s="135"/>
      <c r="G2578" s="135"/>
      <c r="H2578" s="135"/>
      <c r="I2578" s="135"/>
      <c r="J2578" s="135"/>
      <c r="K2578" s="135"/>
      <c r="L2578" s="135"/>
      <c r="M2578" s="135"/>
    </row>
    <row r="2579" spans="2:13" s="27" customFormat="1">
      <c r="B2579" s="135"/>
      <c r="C2579" s="135"/>
      <c r="D2579" s="135"/>
      <c r="E2579" s="135"/>
      <c r="F2579" s="135"/>
      <c r="G2579" s="135"/>
      <c r="H2579" s="135"/>
      <c r="I2579" s="135"/>
      <c r="J2579" s="135"/>
      <c r="K2579" s="135"/>
      <c r="L2579" s="135"/>
      <c r="M2579" s="135"/>
    </row>
    <row r="2580" spans="2:13" s="27" customFormat="1">
      <c r="B2580" s="135"/>
      <c r="C2580" s="135"/>
      <c r="D2580" s="135"/>
      <c r="E2580" s="135"/>
      <c r="F2580" s="135"/>
      <c r="G2580" s="135"/>
      <c r="H2580" s="135"/>
      <c r="I2580" s="135"/>
      <c r="J2580" s="135"/>
      <c r="K2580" s="135"/>
      <c r="L2580" s="135"/>
      <c r="M2580" s="135"/>
    </row>
    <row r="2581" spans="2:13" s="27" customFormat="1">
      <c r="B2581" s="135"/>
      <c r="C2581" s="135"/>
      <c r="D2581" s="135"/>
      <c r="E2581" s="135"/>
      <c r="F2581" s="135"/>
      <c r="G2581" s="135"/>
      <c r="H2581" s="135"/>
      <c r="I2581" s="135"/>
      <c r="J2581" s="135"/>
      <c r="K2581" s="135"/>
      <c r="L2581" s="135"/>
      <c r="M2581" s="135"/>
    </row>
    <row r="2582" spans="2:13" s="27" customFormat="1">
      <c r="B2582" s="135"/>
      <c r="C2582" s="135"/>
      <c r="D2582" s="135"/>
      <c r="E2582" s="135"/>
      <c r="F2582" s="135"/>
      <c r="G2582" s="135"/>
      <c r="H2582" s="135"/>
      <c r="I2582" s="135"/>
      <c r="J2582" s="135"/>
      <c r="K2582" s="135"/>
      <c r="L2582" s="135"/>
      <c r="M2582" s="135"/>
    </row>
    <row r="2583" spans="2:13" s="27" customFormat="1">
      <c r="B2583" s="135"/>
      <c r="C2583" s="135"/>
      <c r="D2583" s="135"/>
      <c r="E2583" s="135"/>
      <c r="F2583" s="135"/>
      <c r="G2583" s="135"/>
      <c r="H2583" s="135"/>
      <c r="I2583" s="135"/>
      <c r="J2583" s="135"/>
      <c r="K2583" s="135"/>
      <c r="L2583" s="135"/>
      <c r="M2583" s="135"/>
    </row>
    <row r="2584" spans="2:13" s="27" customFormat="1">
      <c r="B2584" s="135"/>
      <c r="C2584" s="135"/>
      <c r="D2584" s="135"/>
      <c r="E2584" s="135"/>
      <c r="F2584" s="135"/>
      <c r="G2584" s="135"/>
      <c r="H2584" s="135"/>
      <c r="I2584" s="135"/>
      <c r="J2584" s="135"/>
      <c r="K2584" s="135"/>
      <c r="L2584" s="135"/>
      <c r="M2584" s="135"/>
    </row>
    <row r="2585" spans="2:13" s="27" customFormat="1">
      <c r="B2585" s="135"/>
      <c r="C2585" s="135"/>
      <c r="D2585" s="135"/>
      <c r="E2585" s="135"/>
      <c r="F2585" s="135"/>
      <c r="G2585" s="135"/>
      <c r="H2585" s="135"/>
      <c r="I2585" s="135"/>
      <c r="J2585" s="135"/>
      <c r="K2585" s="135"/>
      <c r="L2585" s="135"/>
      <c r="M2585" s="135"/>
    </row>
    <row r="2586" spans="2:13" s="27" customFormat="1">
      <c r="B2586" s="135"/>
      <c r="C2586" s="135"/>
      <c r="D2586" s="135"/>
      <c r="E2586" s="135"/>
      <c r="F2586" s="135"/>
      <c r="G2586" s="135"/>
      <c r="H2586" s="135"/>
      <c r="I2586" s="135"/>
      <c r="J2586" s="135"/>
      <c r="K2586" s="135"/>
      <c r="L2586" s="135"/>
      <c r="M2586" s="135"/>
    </row>
  </sheetData>
  <mergeCells count="12">
    <mergeCell ref="B20:M20"/>
    <mergeCell ref="B2:M2"/>
    <mergeCell ref="B3:M3"/>
    <mergeCell ref="B6:M6"/>
    <mergeCell ref="B9:M9"/>
    <mergeCell ref="B11:M11"/>
    <mergeCell ref="B12:M12"/>
    <mergeCell ref="B17:M17"/>
    <mergeCell ref="B18:M18"/>
    <mergeCell ref="B19:M19"/>
    <mergeCell ref="B8:M8"/>
    <mergeCell ref="B10:M10"/>
  </mergeCells>
  <hyperlinks>
    <hyperlink ref="B9:M9" location="'C02'!A1" display="Estimación de Población Beneficiaria FONASA por sexo y grupos de edad, años  2010 - 2011"/>
    <hyperlink ref="B11:M11" location="'C03'!A26" display="Distribución Población Beneficiaria, según región y tramos de ingreso, respecto de población total, regional y nacional, año 2011"/>
    <hyperlink ref="B12:M12" location="'C04'!A1" display="Estimación de Población Beneficiaria del FONASA según tipo de Beneficiario, años 2010-2011"/>
    <hyperlink ref="B17:M17" location="'C09'!A1" display="Per Cápita, Población Inscrita, según Tipo de Establecimiento y Sexo 2015-2016"/>
    <hyperlink ref="B18:M18" location="'C10'!A1" display="Per Cápita, Población Inscrita, según Servicio de Salud y Sexo para Establecimientos dependientes Municipales 2015-2016"/>
    <hyperlink ref="B19:M19" location="'C11'!A1" display="Per Cápita, Población Inscrita, según Comuna y Sexo para Establecimientos dependientes Municipales 2015-2016"/>
    <hyperlink ref="B20:M20" location="'C12'!A1" display="Per Cápita, Población Inscrita, según Servicio de Salud, Comuna y Sexo para Establecimientos dependientes ONG 2015-2016"/>
    <hyperlink ref="B8:M8" location="'C01'!A1" display="Estadística de Población Beneficiaria FONASA y su participación respecto de otros sistemas, años 1990-2018"/>
    <hyperlink ref="B10:M10" location="'C03'!A26" display="Distribución Población Beneficiaria, según región y tramos de ingreso, respecto de población total, regional y nacional, año 2011"/>
    <hyperlink ref="B13" location="'C05'!A1" display="Cotizantes del Fonasa según tipo, años 2010-2018"/>
    <hyperlink ref="B14" location="'C06'!A1" display="Número de cotizantes del Fonasa por región, años 2012-2018"/>
    <hyperlink ref="B15" location="'C07'!A1" display="Número de cotizantes del Fonasa según tramo de renta imponible, años 2012-2018"/>
    <hyperlink ref="B16" location="'C08'!A1" display="Cotizantes según grupos de edad y sexo, años 2012-2018"/>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96"/>
  <sheetViews>
    <sheetView topLeftCell="A70" zoomScale="80" zoomScaleNormal="80" workbookViewId="0">
      <selection activeCell="A96" sqref="A96"/>
    </sheetView>
  </sheetViews>
  <sheetFormatPr baseColWidth="10" defaultRowHeight="15"/>
  <cols>
    <col min="1" max="1" width="37.85546875" style="827" customWidth="1"/>
    <col min="2" max="2" width="25" style="827" customWidth="1"/>
    <col min="3" max="13" width="18.85546875" style="827" customWidth="1"/>
    <col min="14" max="16384" width="11.42578125" style="827"/>
  </cols>
  <sheetData>
    <row r="1" spans="1:13">
      <c r="A1" s="972" t="s">
        <v>1800</v>
      </c>
      <c r="B1" s="972"/>
      <c r="C1" s="972"/>
      <c r="D1" s="972"/>
      <c r="E1" s="972"/>
      <c r="F1" s="972"/>
      <c r="G1" s="972"/>
      <c r="H1" s="972"/>
      <c r="I1" s="972"/>
      <c r="J1" s="972"/>
      <c r="K1" s="972"/>
      <c r="L1" s="972"/>
      <c r="M1" s="972"/>
    </row>
    <row r="2" spans="1:13">
      <c r="A2" s="973" t="s">
        <v>1667</v>
      </c>
      <c r="B2" s="973"/>
      <c r="C2" s="973"/>
      <c r="D2" s="973"/>
      <c r="E2" s="973"/>
      <c r="F2" s="973"/>
      <c r="G2" s="973"/>
      <c r="H2" s="973"/>
      <c r="I2" s="973"/>
      <c r="J2" s="973"/>
      <c r="K2" s="973"/>
      <c r="L2" s="973"/>
      <c r="M2" s="973"/>
    </row>
    <row r="3" spans="1:13">
      <c r="A3" s="973" t="s">
        <v>1801</v>
      </c>
      <c r="B3" s="973"/>
      <c r="C3" s="973"/>
      <c r="D3" s="973"/>
      <c r="E3" s="973"/>
      <c r="F3" s="973"/>
      <c r="G3" s="973"/>
      <c r="H3" s="973"/>
      <c r="I3" s="973"/>
      <c r="J3" s="973"/>
      <c r="K3" s="973"/>
      <c r="L3" s="973"/>
      <c r="M3" s="973"/>
    </row>
    <row r="4" spans="1:13" ht="15.75" thickBot="1">
      <c r="A4" s="828"/>
      <c r="B4" s="828"/>
      <c r="C4" s="828"/>
      <c r="D4" s="828"/>
      <c r="E4" s="828"/>
      <c r="F4" s="828"/>
      <c r="G4" s="828"/>
      <c r="H4" s="828"/>
      <c r="I4" s="828"/>
      <c r="J4" s="828"/>
      <c r="K4" s="828"/>
      <c r="L4" s="828"/>
      <c r="M4" s="829"/>
    </row>
    <row r="6" spans="1:13" ht="15" customHeight="1" thickBot="1">
      <c r="A6" s="843" t="s">
        <v>1802</v>
      </c>
      <c r="B6" s="843"/>
    </row>
    <row r="7" spans="1:13" ht="25.5">
      <c r="A7" s="832" t="s">
        <v>1789</v>
      </c>
      <c r="B7" s="841" t="s">
        <v>1720</v>
      </c>
    </row>
    <row r="8" spans="1:13">
      <c r="A8" s="833" t="s">
        <v>1790</v>
      </c>
      <c r="B8" s="834">
        <v>889417</v>
      </c>
    </row>
    <row r="9" spans="1:13">
      <c r="A9" s="833" t="s">
        <v>1791</v>
      </c>
      <c r="B9" s="834">
        <v>3116187</v>
      </c>
    </row>
    <row r="10" spans="1:13" ht="15.75" thickBot="1">
      <c r="A10" s="838" t="s">
        <v>108</v>
      </c>
      <c r="B10" s="839">
        <f>SUM(B8:B9)</f>
        <v>4005604</v>
      </c>
    </row>
    <row r="11" spans="1:13">
      <c r="A11" s="845"/>
      <c r="B11" s="830"/>
      <c r="C11" s="830"/>
      <c r="D11" s="830"/>
    </row>
    <row r="12" spans="1:13" ht="15" customHeight="1" thickBot="1">
      <c r="A12" s="843" t="s">
        <v>1803</v>
      </c>
      <c r="B12" s="843"/>
      <c r="C12" s="843"/>
      <c r="D12" s="843"/>
    </row>
    <row r="13" spans="1:13">
      <c r="A13" s="832" t="s">
        <v>1515</v>
      </c>
      <c r="B13" s="841" t="s">
        <v>1783</v>
      </c>
      <c r="C13" s="841" t="s">
        <v>1784</v>
      </c>
      <c r="D13" s="841" t="s">
        <v>26</v>
      </c>
    </row>
    <row r="14" spans="1:13">
      <c r="A14" s="833" t="s">
        <v>474</v>
      </c>
      <c r="B14" s="834">
        <v>200383</v>
      </c>
      <c r="C14" s="834">
        <v>1197656</v>
      </c>
      <c r="D14" s="834">
        <v>1398039</v>
      </c>
    </row>
    <row r="15" spans="1:13">
      <c r="A15" s="833" t="s">
        <v>1449</v>
      </c>
      <c r="B15" s="834">
        <v>689032</v>
      </c>
      <c r="C15" s="834">
        <v>1918524</v>
      </c>
      <c r="D15" s="834">
        <v>2607556</v>
      </c>
    </row>
    <row r="16" spans="1:13">
      <c r="A16" s="833" t="s">
        <v>1701</v>
      </c>
      <c r="B16" s="834">
        <v>1</v>
      </c>
      <c r="C16" s="834">
        <v>4</v>
      </c>
      <c r="D16" s="834">
        <v>5</v>
      </c>
    </row>
    <row r="17" spans="1:4">
      <c r="A17" s="833" t="s">
        <v>1669</v>
      </c>
      <c r="B17" s="834">
        <v>1</v>
      </c>
      <c r="C17" s="834">
        <v>3</v>
      </c>
      <c r="D17" s="834">
        <v>4</v>
      </c>
    </row>
    <row r="18" spans="1:4" ht="15.75" thickBot="1">
      <c r="A18" s="838" t="s">
        <v>108</v>
      </c>
      <c r="B18" s="839">
        <f>SUM(B14:B17)</f>
        <v>889417</v>
      </c>
      <c r="C18" s="839">
        <f t="shared" ref="C18:D18" si="0">SUM(C14:C17)</f>
        <v>3116187</v>
      </c>
      <c r="D18" s="839">
        <f t="shared" si="0"/>
        <v>4005604</v>
      </c>
    </row>
    <row r="19" spans="1:4">
      <c r="A19" s="845" t="s">
        <v>1702</v>
      </c>
      <c r="B19" s="830"/>
      <c r="C19" s="830"/>
      <c r="D19" s="845"/>
    </row>
    <row r="20" spans="1:4">
      <c r="A20" s="845"/>
      <c r="B20" s="830"/>
      <c r="C20" s="830"/>
      <c r="D20" s="845"/>
    </row>
    <row r="21" spans="1:4" ht="15" customHeight="1" thickBot="1">
      <c r="A21" s="843" t="s">
        <v>1804</v>
      </c>
      <c r="B21" s="843"/>
      <c r="C21" s="843"/>
      <c r="D21" s="843"/>
    </row>
    <row r="22" spans="1:4">
      <c r="A22" s="832" t="s">
        <v>1670</v>
      </c>
      <c r="B22" s="841" t="s">
        <v>1783</v>
      </c>
      <c r="C22" s="841" t="s">
        <v>1784</v>
      </c>
      <c r="D22" s="841" t="s">
        <v>26</v>
      </c>
    </row>
    <row r="23" spans="1:4">
      <c r="A23" s="833" t="s">
        <v>1671</v>
      </c>
      <c r="B23" s="834">
        <v>908</v>
      </c>
      <c r="C23" s="834">
        <v>26263</v>
      </c>
      <c r="D23" s="834">
        <v>27171</v>
      </c>
    </row>
    <row r="24" spans="1:4">
      <c r="A24" s="833" t="s">
        <v>13</v>
      </c>
      <c r="B24" s="834">
        <v>35002</v>
      </c>
      <c r="C24" s="834">
        <v>271095</v>
      </c>
      <c r="D24" s="834">
        <v>306097</v>
      </c>
    </row>
    <row r="25" spans="1:4">
      <c r="A25" s="833" t="s">
        <v>1672</v>
      </c>
      <c r="B25" s="834">
        <v>267394</v>
      </c>
      <c r="C25" s="834">
        <v>907568</v>
      </c>
      <c r="D25" s="834">
        <v>1174962</v>
      </c>
    </row>
    <row r="26" spans="1:4">
      <c r="A26" s="833" t="s">
        <v>1673</v>
      </c>
      <c r="B26" s="834">
        <v>231510</v>
      </c>
      <c r="C26" s="834">
        <v>703863</v>
      </c>
      <c r="D26" s="834">
        <v>935373</v>
      </c>
    </row>
    <row r="27" spans="1:4">
      <c r="A27" s="833" t="s">
        <v>1674</v>
      </c>
      <c r="B27" s="834">
        <v>187113</v>
      </c>
      <c r="C27" s="834">
        <v>609907</v>
      </c>
      <c r="D27" s="834">
        <v>797020</v>
      </c>
    </row>
    <row r="28" spans="1:4">
      <c r="A28" s="833" t="s">
        <v>1675</v>
      </c>
      <c r="B28" s="834">
        <v>146372</v>
      </c>
      <c r="C28" s="834">
        <v>448984</v>
      </c>
      <c r="D28" s="834">
        <v>595356</v>
      </c>
    </row>
    <row r="29" spans="1:4">
      <c r="A29" s="833" t="s">
        <v>1676</v>
      </c>
      <c r="B29" s="834">
        <v>21118</v>
      </c>
      <c r="C29" s="834">
        <v>148507</v>
      </c>
      <c r="D29" s="834">
        <v>169625</v>
      </c>
    </row>
    <row r="30" spans="1:4" ht="15.75" thickBot="1">
      <c r="A30" s="838" t="s">
        <v>108</v>
      </c>
      <c r="B30" s="839">
        <f>SUM(B23:B29)</f>
        <v>889417</v>
      </c>
      <c r="C30" s="839">
        <f t="shared" ref="C30:D30" si="1">SUM(C23:C29)</f>
        <v>3116187</v>
      </c>
      <c r="D30" s="839">
        <f t="shared" si="1"/>
        <v>4005604</v>
      </c>
    </row>
    <row r="31" spans="1:4">
      <c r="A31" s="845"/>
      <c r="B31" s="830"/>
      <c r="C31" s="830"/>
      <c r="D31" s="845"/>
    </row>
    <row r="32" spans="1:4">
      <c r="A32" s="845"/>
      <c r="B32" s="830"/>
      <c r="C32" s="830"/>
      <c r="D32" s="845"/>
    </row>
    <row r="33" spans="1:4" ht="15" customHeight="1" thickBot="1">
      <c r="A33" s="843" t="s">
        <v>1805</v>
      </c>
      <c r="B33" s="843"/>
      <c r="C33" s="843"/>
      <c r="D33" s="843"/>
    </row>
    <row r="34" spans="1:4">
      <c r="A34" s="832" t="s">
        <v>1740</v>
      </c>
      <c r="B34" s="841" t="s">
        <v>1783</v>
      </c>
      <c r="C34" s="841" t="s">
        <v>1784</v>
      </c>
      <c r="D34" s="841" t="s">
        <v>26</v>
      </c>
    </row>
    <row r="35" spans="1:4">
      <c r="A35" s="833" t="s">
        <v>1741</v>
      </c>
      <c r="B35" s="834">
        <v>176569</v>
      </c>
      <c r="C35" s="834">
        <v>718979</v>
      </c>
      <c r="D35" s="834">
        <v>895548</v>
      </c>
    </row>
    <row r="36" spans="1:4">
      <c r="A36" s="833" t="s">
        <v>1742</v>
      </c>
      <c r="B36" s="834">
        <v>185188</v>
      </c>
      <c r="C36" s="834">
        <v>725724</v>
      </c>
      <c r="D36" s="834">
        <v>910912</v>
      </c>
    </row>
    <row r="37" spans="1:4">
      <c r="A37" s="833" t="s">
        <v>1743</v>
      </c>
      <c r="B37" s="834">
        <v>171344</v>
      </c>
      <c r="C37" s="834">
        <v>360942</v>
      </c>
      <c r="D37" s="834">
        <v>532286</v>
      </c>
    </row>
    <row r="38" spans="1:4">
      <c r="A38" s="833" t="s">
        <v>1779</v>
      </c>
      <c r="B38" s="834">
        <v>44330</v>
      </c>
      <c r="C38" s="834">
        <v>255299</v>
      </c>
      <c r="D38" s="834">
        <v>299629</v>
      </c>
    </row>
    <row r="39" spans="1:4">
      <c r="A39" s="833" t="s">
        <v>1745</v>
      </c>
      <c r="B39" s="834">
        <v>80836</v>
      </c>
      <c r="C39" s="834">
        <v>173464</v>
      </c>
      <c r="D39" s="834">
        <v>254300</v>
      </c>
    </row>
    <row r="40" spans="1:4">
      <c r="A40" s="833" t="s">
        <v>1746</v>
      </c>
      <c r="B40" s="834">
        <v>47588</v>
      </c>
      <c r="C40" s="834">
        <v>144170</v>
      </c>
      <c r="D40" s="834">
        <v>191758</v>
      </c>
    </row>
    <row r="41" spans="1:4">
      <c r="A41" s="833" t="s">
        <v>1747</v>
      </c>
      <c r="B41" s="834">
        <v>24112</v>
      </c>
      <c r="C41" s="834">
        <v>98388</v>
      </c>
      <c r="D41" s="834">
        <v>122500</v>
      </c>
    </row>
    <row r="42" spans="1:4">
      <c r="A42" s="833" t="s">
        <v>1780</v>
      </c>
      <c r="B42" s="834">
        <v>30749</v>
      </c>
      <c r="C42" s="834">
        <v>98580</v>
      </c>
      <c r="D42" s="834">
        <v>129329</v>
      </c>
    </row>
    <row r="43" spans="1:4">
      <c r="A43" s="833" t="s">
        <v>1749</v>
      </c>
      <c r="B43" s="834">
        <v>13539</v>
      </c>
      <c r="C43" s="834">
        <v>84663</v>
      </c>
      <c r="D43" s="834">
        <v>98202</v>
      </c>
    </row>
    <row r="44" spans="1:4">
      <c r="A44" s="833" t="s">
        <v>1750</v>
      </c>
      <c r="B44" s="834">
        <v>15094</v>
      </c>
      <c r="C44" s="834">
        <v>89180</v>
      </c>
      <c r="D44" s="834">
        <v>104274</v>
      </c>
    </row>
    <row r="45" spans="1:4">
      <c r="A45" s="833" t="s">
        <v>1751</v>
      </c>
      <c r="B45" s="834">
        <v>100064</v>
      </c>
      <c r="C45" s="834">
        <v>366766</v>
      </c>
      <c r="D45" s="834">
        <v>466830</v>
      </c>
    </row>
    <row r="46" spans="1:4">
      <c r="A46" s="833" t="s">
        <v>1669</v>
      </c>
      <c r="B46" s="834">
        <v>4</v>
      </c>
      <c r="C46" s="834">
        <v>32</v>
      </c>
      <c r="D46" s="834">
        <v>36</v>
      </c>
    </row>
    <row r="47" spans="1:4" ht="15.75" thickBot="1">
      <c r="A47" s="838" t="s">
        <v>108</v>
      </c>
      <c r="B47" s="839">
        <f>SUM(B35:B46)</f>
        <v>889417</v>
      </c>
      <c r="C47" s="839">
        <f t="shared" ref="C47:D47" si="2">SUM(C35:C46)</f>
        <v>3116187</v>
      </c>
      <c r="D47" s="839">
        <f t="shared" si="2"/>
        <v>4005604</v>
      </c>
    </row>
    <row r="48" spans="1:4">
      <c r="A48" s="845"/>
      <c r="B48" s="837"/>
      <c r="C48" s="837"/>
      <c r="D48" s="845"/>
    </row>
    <row r="49" spans="1:4">
      <c r="A49" s="845"/>
      <c r="B49" s="830"/>
      <c r="C49" s="830"/>
      <c r="D49" s="845"/>
    </row>
    <row r="50" spans="1:4" ht="15" customHeight="1" thickBot="1">
      <c r="A50" s="843" t="s">
        <v>1806</v>
      </c>
      <c r="B50" s="843"/>
    </row>
    <row r="51" spans="1:4">
      <c r="A51" s="832" t="s">
        <v>1789</v>
      </c>
      <c r="B51" s="841" t="s">
        <v>1721</v>
      </c>
    </row>
    <row r="52" spans="1:4">
      <c r="A52" s="833" t="s">
        <v>1790</v>
      </c>
      <c r="B52" s="834">
        <v>7249077</v>
      </c>
    </row>
    <row r="53" spans="1:4">
      <c r="A53" s="833" t="s">
        <v>1791</v>
      </c>
      <c r="B53" s="834">
        <v>39207242</v>
      </c>
    </row>
    <row r="54" spans="1:4" ht="15.75" thickBot="1">
      <c r="A54" s="838" t="s">
        <v>108</v>
      </c>
      <c r="B54" s="839">
        <f>SUM(B52:B53)</f>
        <v>46456319</v>
      </c>
    </row>
    <row r="55" spans="1:4">
      <c r="A55" s="845"/>
      <c r="B55" s="830"/>
      <c r="C55" s="830"/>
      <c r="D55" s="845"/>
    </row>
    <row r="56" spans="1:4" ht="15" customHeight="1" thickBot="1">
      <c r="A56" s="843" t="s">
        <v>1807</v>
      </c>
      <c r="B56" s="843"/>
      <c r="C56" s="843"/>
      <c r="D56" s="843"/>
    </row>
    <row r="57" spans="1:4">
      <c r="A57" s="832" t="s">
        <v>1515</v>
      </c>
      <c r="B57" s="841" t="s">
        <v>1783</v>
      </c>
      <c r="C57" s="841" t="s">
        <v>1784</v>
      </c>
      <c r="D57" s="841" t="s">
        <v>26</v>
      </c>
    </row>
    <row r="58" spans="1:4">
      <c r="A58" s="833" t="s">
        <v>474</v>
      </c>
      <c r="B58" s="834">
        <v>1715741</v>
      </c>
      <c r="C58" s="834">
        <v>16535861</v>
      </c>
      <c r="D58" s="834">
        <v>18251602</v>
      </c>
    </row>
    <row r="59" spans="1:4">
      <c r="A59" s="833" t="s">
        <v>1449</v>
      </c>
      <c r="B59" s="834">
        <v>5533317</v>
      </c>
      <c r="C59" s="834">
        <v>22671347</v>
      </c>
      <c r="D59" s="834">
        <v>28204664</v>
      </c>
    </row>
    <row r="60" spans="1:4">
      <c r="A60" s="833" t="s">
        <v>1701</v>
      </c>
      <c r="B60" s="834">
        <v>15</v>
      </c>
      <c r="C60" s="834">
        <v>19</v>
      </c>
      <c r="D60" s="834">
        <v>34</v>
      </c>
    </row>
    <row r="61" spans="1:4">
      <c r="A61" s="833" t="s">
        <v>1669</v>
      </c>
      <c r="B61" s="834">
        <v>4</v>
      </c>
      <c r="C61" s="834">
        <v>15</v>
      </c>
      <c r="D61" s="834">
        <v>19</v>
      </c>
    </row>
    <row r="62" spans="1:4" ht="15.75" thickBot="1">
      <c r="A62" s="838" t="s">
        <v>108</v>
      </c>
      <c r="B62" s="839">
        <f>SUM(B58:B61)</f>
        <v>7249077</v>
      </c>
      <c r="C62" s="839">
        <f t="shared" ref="C62:D62" si="3">SUM(C58:C61)</f>
        <v>39207242</v>
      </c>
      <c r="D62" s="839">
        <f t="shared" si="3"/>
        <v>46456319</v>
      </c>
    </row>
    <row r="63" spans="1:4">
      <c r="A63" s="845" t="s">
        <v>1702</v>
      </c>
      <c r="B63" s="830"/>
      <c r="C63" s="830"/>
      <c r="D63" s="845"/>
    </row>
    <row r="64" spans="1:4">
      <c r="A64" s="845"/>
      <c r="B64" s="830"/>
      <c r="C64" s="830"/>
      <c r="D64" s="845"/>
    </row>
    <row r="65" spans="1:4" ht="15" customHeight="1" thickBot="1">
      <c r="A65" s="843" t="s">
        <v>1808</v>
      </c>
      <c r="B65" s="843"/>
      <c r="C65" s="843"/>
      <c r="D65" s="843"/>
    </row>
    <row r="66" spans="1:4">
      <c r="A66" s="832" t="s">
        <v>1670</v>
      </c>
      <c r="B66" s="841" t="s">
        <v>1783</v>
      </c>
      <c r="C66" s="841" t="s">
        <v>1784</v>
      </c>
      <c r="D66" s="841" t="s">
        <v>26</v>
      </c>
    </row>
    <row r="67" spans="1:4">
      <c r="A67" s="833" t="s">
        <v>1671</v>
      </c>
      <c r="B67" s="834">
        <v>3152</v>
      </c>
      <c r="C67" s="834">
        <v>187332</v>
      </c>
      <c r="D67" s="834">
        <v>190484</v>
      </c>
    </row>
    <row r="68" spans="1:4">
      <c r="A68" s="833" t="s">
        <v>13</v>
      </c>
      <c r="B68" s="834">
        <v>207939</v>
      </c>
      <c r="C68" s="834">
        <v>2383766</v>
      </c>
      <c r="D68" s="834">
        <v>2591705</v>
      </c>
    </row>
    <row r="69" spans="1:4">
      <c r="A69" s="833" t="s">
        <v>1672</v>
      </c>
      <c r="B69" s="834">
        <v>1890345</v>
      </c>
      <c r="C69" s="834">
        <v>9511837</v>
      </c>
      <c r="D69" s="834">
        <v>11402182</v>
      </c>
    </row>
    <row r="70" spans="1:4">
      <c r="A70" s="833" t="s">
        <v>1673</v>
      </c>
      <c r="B70" s="834">
        <v>1725426</v>
      </c>
      <c r="C70" s="834">
        <v>8518213</v>
      </c>
      <c r="D70" s="834">
        <v>10243639</v>
      </c>
    </row>
    <row r="71" spans="1:4">
      <c r="A71" s="833" t="s">
        <v>1674</v>
      </c>
      <c r="B71" s="834">
        <v>1574307</v>
      </c>
      <c r="C71" s="834">
        <v>8504794</v>
      </c>
      <c r="D71" s="834">
        <v>10079101</v>
      </c>
    </row>
    <row r="72" spans="1:4">
      <c r="A72" s="833" t="s">
        <v>1675</v>
      </c>
      <c r="B72" s="834">
        <v>1560750</v>
      </c>
      <c r="C72" s="834">
        <v>7374491</v>
      </c>
      <c r="D72" s="834">
        <v>8935241</v>
      </c>
    </row>
    <row r="73" spans="1:4">
      <c r="A73" s="833" t="s">
        <v>1676</v>
      </c>
      <c r="B73" s="834">
        <v>287158</v>
      </c>
      <c r="C73" s="834">
        <v>2726809</v>
      </c>
      <c r="D73" s="834">
        <v>3013967</v>
      </c>
    </row>
    <row r="74" spans="1:4" ht="15.75" thickBot="1">
      <c r="A74" s="838" t="s">
        <v>108</v>
      </c>
      <c r="B74" s="839">
        <f>SUM(B67:B73)</f>
        <v>7249077</v>
      </c>
      <c r="C74" s="839">
        <f t="shared" ref="C74:D74" si="4">SUM(C67:C73)</f>
        <v>39207242</v>
      </c>
      <c r="D74" s="839">
        <f t="shared" si="4"/>
        <v>46456319</v>
      </c>
    </row>
    <row r="75" spans="1:4">
      <c r="A75" s="845"/>
      <c r="B75" s="830"/>
      <c r="C75" s="830"/>
      <c r="D75" s="845"/>
    </row>
    <row r="76" spans="1:4">
      <c r="A76" s="845"/>
      <c r="B76" s="830"/>
      <c r="C76" s="830"/>
      <c r="D76" s="845"/>
    </row>
    <row r="77" spans="1:4" ht="15" customHeight="1" thickBot="1">
      <c r="A77" s="843" t="s">
        <v>1809</v>
      </c>
      <c r="B77" s="843"/>
      <c r="C77" s="843"/>
      <c r="D77" s="843"/>
    </row>
    <row r="78" spans="1:4">
      <c r="A78" s="832" t="s">
        <v>1740</v>
      </c>
      <c r="B78" s="841" t="s">
        <v>1783</v>
      </c>
      <c r="C78" s="841" t="s">
        <v>1784</v>
      </c>
      <c r="D78" s="841" t="s">
        <v>26</v>
      </c>
    </row>
    <row r="79" spans="1:4">
      <c r="A79" s="833" t="s">
        <v>1741</v>
      </c>
      <c r="B79" s="834">
        <v>2684159</v>
      </c>
      <c r="C79" s="834">
        <v>12131097</v>
      </c>
      <c r="D79" s="834">
        <v>14815256</v>
      </c>
    </row>
    <row r="80" spans="1:4">
      <c r="A80" s="833" t="s">
        <v>1742</v>
      </c>
      <c r="B80" s="834">
        <v>1656642</v>
      </c>
      <c r="C80" s="834">
        <v>9140603</v>
      </c>
      <c r="D80" s="834">
        <v>10797245</v>
      </c>
    </row>
    <row r="81" spans="1:4">
      <c r="A81" s="833" t="s">
        <v>1743</v>
      </c>
      <c r="B81" s="834">
        <v>334535</v>
      </c>
      <c r="C81" s="834">
        <v>1066818</v>
      </c>
      <c r="D81" s="834">
        <v>1401353</v>
      </c>
    </row>
    <row r="82" spans="1:4">
      <c r="A82" s="833" t="s">
        <v>1779</v>
      </c>
      <c r="B82" s="834">
        <v>510192</v>
      </c>
      <c r="C82" s="834">
        <v>4112618</v>
      </c>
      <c r="D82" s="834">
        <v>4622810</v>
      </c>
    </row>
    <row r="83" spans="1:4">
      <c r="A83" s="833" t="s">
        <v>1745</v>
      </c>
      <c r="B83" s="834">
        <v>77744</v>
      </c>
      <c r="C83" s="834">
        <v>384023</v>
      </c>
      <c r="D83" s="834">
        <v>461767</v>
      </c>
    </row>
    <row r="84" spans="1:4">
      <c r="A84" s="833" t="s">
        <v>1746</v>
      </c>
      <c r="B84" s="834">
        <v>187502</v>
      </c>
      <c r="C84" s="834">
        <v>1342719</v>
      </c>
      <c r="D84" s="834">
        <v>1530221</v>
      </c>
    </row>
    <row r="85" spans="1:4">
      <c r="A85" s="833" t="s">
        <v>1747</v>
      </c>
      <c r="B85" s="834">
        <v>352254</v>
      </c>
      <c r="C85" s="834">
        <v>1472608</v>
      </c>
      <c r="D85" s="834">
        <v>1824862</v>
      </c>
    </row>
    <row r="86" spans="1:4">
      <c r="A86" s="833" t="s">
        <v>1780</v>
      </c>
      <c r="B86" s="834">
        <v>174052</v>
      </c>
      <c r="C86" s="834">
        <v>1067616</v>
      </c>
      <c r="D86" s="834">
        <v>1241668</v>
      </c>
    </row>
    <row r="87" spans="1:4">
      <c r="A87" s="833" t="s">
        <v>1749</v>
      </c>
      <c r="B87" s="834">
        <v>328029</v>
      </c>
      <c r="C87" s="834">
        <v>2391393</v>
      </c>
      <c r="D87" s="834">
        <v>2719422</v>
      </c>
    </row>
    <row r="88" spans="1:4">
      <c r="A88" s="833" t="s">
        <v>1750</v>
      </c>
      <c r="B88" s="834">
        <v>211533</v>
      </c>
      <c r="C88" s="834">
        <v>1848223</v>
      </c>
      <c r="D88" s="834">
        <v>2059756</v>
      </c>
    </row>
    <row r="89" spans="1:4">
      <c r="A89" s="833" t="s">
        <v>1751</v>
      </c>
      <c r="B89" s="834">
        <v>732423</v>
      </c>
      <c r="C89" s="834">
        <v>4249464</v>
      </c>
      <c r="D89" s="834">
        <v>4981887</v>
      </c>
    </row>
    <row r="90" spans="1:4">
      <c r="A90" s="833" t="s">
        <v>1669</v>
      </c>
      <c r="B90" s="834">
        <v>12</v>
      </c>
      <c r="C90" s="834">
        <v>60</v>
      </c>
      <c r="D90" s="834">
        <v>72</v>
      </c>
    </row>
    <row r="91" spans="1:4" ht="15.75" thickBot="1">
      <c r="A91" s="838" t="s">
        <v>108</v>
      </c>
      <c r="B91" s="839">
        <f>SUM(B79:B90)</f>
        <v>7249077</v>
      </c>
      <c r="C91" s="839">
        <f t="shared" ref="C91:D91" si="5">SUM(C79:C90)</f>
        <v>39207242</v>
      </c>
      <c r="D91" s="839">
        <f t="shared" si="5"/>
        <v>46456319</v>
      </c>
    </row>
    <row r="92" spans="1:4">
      <c r="A92" s="845"/>
      <c r="B92" s="837"/>
      <c r="C92" s="830"/>
      <c r="D92" s="830"/>
    </row>
    <row r="94" spans="1:4">
      <c r="A94" s="272" t="s">
        <v>845</v>
      </c>
    </row>
    <row r="95" spans="1:4">
      <c r="A95" s="5" t="s">
        <v>1845</v>
      </c>
    </row>
    <row r="96" spans="1:4">
      <c r="A96" s="5" t="s">
        <v>1951</v>
      </c>
    </row>
  </sheetData>
  <mergeCells count="3">
    <mergeCell ref="A1:M1"/>
    <mergeCell ref="A2:M2"/>
    <mergeCell ref="A3:M3"/>
  </mergeCells>
  <hyperlinks>
    <hyperlink ref="A1:M1" location="'Sección PM'!A4" display="TABLA F16"/>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92"/>
  <sheetViews>
    <sheetView zoomScale="80" zoomScaleNormal="80" workbookViewId="0">
      <selection activeCell="A92" sqref="A92"/>
    </sheetView>
  </sheetViews>
  <sheetFormatPr baseColWidth="10" defaultRowHeight="15"/>
  <cols>
    <col min="1" max="1" width="37.85546875" style="827" customWidth="1"/>
    <col min="2" max="2" width="25" style="827" customWidth="1"/>
    <col min="3" max="13" width="18.85546875" style="827" customWidth="1"/>
    <col min="14" max="16384" width="11.42578125" style="827"/>
  </cols>
  <sheetData>
    <row r="1" spans="1:13">
      <c r="A1" s="972" t="s">
        <v>1810</v>
      </c>
      <c r="B1" s="972"/>
      <c r="C1" s="972"/>
      <c r="D1" s="972"/>
      <c r="E1" s="972"/>
      <c r="F1" s="972"/>
      <c r="G1" s="972"/>
      <c r="H1" s="972"/>
      <c r="I1" s="972"/>
      <c r="J1" s="972"/>
      <c r="K1" s="972"/>
      <c r="L1" s="972"/>
      <c r="M1" s="972"/>
    </row>
    <row r="2" spans="1:13">
      <c r="A2" s="973" t="s">
        <v>1667</v>
      </c>
      <c r="B2" s="973"/>
      <c r="C2" s="973"/>
      <c r="D2" s="973"/>
      <c r="E2" s="973"/>
      <c r="F2" s="973"/>
      <c r="G2" s="973"/>
      <c r="H2" s="973"/>
      <c r="I2" s="973"/>
      <c r="J2" s="973"/>
      <c r="K2" s="973"/>
      <c r="L2" s="973"/>
      <c r="M2" s="973"/>
    </row>
    <row r="3" spans="1:13">
      <c r="A3" s="973" t="s">
        <v>1811</v>
      </c>
      <c r="B3" s="973"/>
      <c r="C3" s="973"/>
      <c r="D3" s="973"/>
      <c r="E3" s="973"/>
      <c r="F3" s="973"/>
      <c r="G3" s="973"/>
      <c r="H3" s="973"/>
      <c r="I3" s="973"/>
      <c r="J3" s="973"/>
      <c r="K3" s="973"/>
      <c r="L3" s="973"/>
      <c r="M3" s="973"/>
    </row>
    <row r="4" spans="1:13" ht="15.75" thickBot="1">
      <c r="A4" s="828"/>
      <c r="B4" s="828"/>
      <c r="C4" s="828"/>
      <c r="D4" s="828"/>
      <c r="E4" s="828"/>
      <c r="F4" s="828"/>
      <c r="G4" s="828"/>
      <c r="H4" s="828"/>
      <c r="I4" s="828"/>
      <c r="J4" s="828"/>
      <c r="K4" s="828"/>
      <c r="L4" s="828"/>
      <c r="M4" s="829"/>
    </row>
    <row r="6" spans="1:13" ht="15.75" customHeight="1" thickBot="1">
      <c r="A6" s="843" t="s">
        <v>1812</v>
      </c>
      <c r="B6" s="843"/>
    </row>
    <row r="7" spans="1:13">
      <c r="A7" s="832" t="s">
        <v>1789</v>
      </c>
      <c r="B7" s="841" t="s">
        <v>1796</v>
      </c>
    </row>
    <row r="8" spans="1:13">
      <c r="A8" s="833" t="s">
        <v>1790</v>
      </c>
      <c r="B8" s="834">
        <v>41187</v>
      </c>
    </row>
    <row r="9" spans="1:13">
      <c r="A9" s="833" t="s">
        <v>1791</v>
      </c>
      <c r="B9" s="834">
        <v>172377</v>
      </c>
    </row>
    <row r="10" spans="1:13" ht="15.75" thickBot="1">
      <c r="A10" s="838" t="s">
        <v>108</v>
      </c>
      <c r="B10" s="839">
        <f>SUM(B8:B9)</f>
        <v>213564</v>
      </c>
    </row>
    <row r="11" spans="1:13">
      <c r="A11" s="844"/>
      <c r="B11" s="830"/>
      <c r="C11" s="830"/>
      <c r="D11" s="830"/>
    </row>
    <row r="12" spans="1:13">
      <c r="A12" s="844"/>
      <c r="B12" s="830"/>
      <c r="C12" s="830"/>
      <c r="D12" s="830"/>
    </row>
    <row r="13" spans="1:13" ht="15.75" thickBot="1">
      <c r="A13" s="975" t="s">
        <v>1813</v>
      </c>
      <c r="B13" s="975"/>
      <c r="C13" s="975"/>
      <c r="D13" s="975"/>
    </row>
    <row r="14" spans="1:13">
      <c r="A14" s="832" t="s">
        <v>1515</v>
      </c>
      <c r="B14" s="841" t="s">
        <v>1783</v>
      </c>
      <c r="C14" s="841" t="s">
        <v>1784</v>
      </c>
      <c r="D14" s="841" t="s">
        <v>26</v>
      </c>
    </row>
    <row r="15" spans="1:13">
      <c r="A15" s="833" t="s">
        <v>474</v>
      </c>
      <c r="B15" s="834">
        <v>8484</v>
      </c>
      <c r="C15" s="834">
        <v>55437</v>
      </c>
      <c r="D15" s="834">
        <v>63921</v>
      </c>
    </row>
    <row r="16" spans="1:13">
      <c r="A16" s="833" t="s">
        <v>1449</v>
      </c>
      <c r="B16" s="834">
        <v>32703</v>
      </c>
      <c r="C16" s="834">
        <v>116940</v>
      </c>
      <c r="D16" s="834">
        <v>149643</v>
      </c>
    </row>
    <row r="17" spans="1:4" ht="15.75" thickBot="1">
      <c r="A17" s="838" t="s">
        <v>108</v>
      </c>
      <c r="B17" s="839">
        <f>SUM(B15:B16)</f>
        <v>41187</v>
      </c>
      <c r="C17" s="839">
        <f t="shared" ref="C17:D17" si="0">SUM(C15:C16)</f>
        <v>172377</v>
      </c>
      <c r="D17" s="839">
        <f t="shared" si="0"/>
        <v>213564</v>
      </c>
    </row>
    <row r="18" spans="1:4">
      <c r="A18" s="844"/>
      <c r="B18" s="830"/>
      <c r="C18" s="830"/>
      <c r="D18" s="830"/>
    </row>
    <row r="19" spans="1:4">
      <c r="A19" s="844"/>
      <c r="B19" s="830"/>
      <c r="C19" s="830"/>
      <c r="D19" s="830"/>
    </row>
    <row r="20" spans="1:4" ht="15.75" thickBot="1">
      <c r="A20" s="975" t="s">
        <v>1814</v>
      </c>
      <c r="B20" s="975"/>
      <c r="C20" s="975"/>
      <c r="D20" s="975"/>
    </row>
    <row r="21" spans="1:4">
      <c r="A21" s="832" t="s">
        <v>1670</v>
      </c>
      <c r="B21" s="841" t="s">
        <v>1783</v>
      </c>
      <c r="C21" s="841" t="s">
        <v>1784</v>
      </c>
      <c r="D21" s="841" t="s">
        <v>26</v>
      </c>
    </row>
    <row r="22" spans="1:4">
      <c r="A22" s="833" t="s">
        <v>1671</v>
      </c>
      <c r="B22" s="834">
        <v>20</v>
      </c>
      <c r="C22" s="834">
        <v>649</v>
      </c>
      <c r="D22" s="834">
        <v>669</v>
      </c>
    </row>
    <row r="23" spans="1:4">
      <c r="A23" s="833" t="s">
        <v>13</v>
      </c>
      <c r="B23" s="834">
        <v>1399</v>
      </c>
      <c r="C23" s="834">
        <v>10209</v>
      </c>
      <c r="D23" s="834">
        <v>11608</v>
      </c>
    </row>
    <row r="24" spans="1:4">
      <c r="A24" s="833" t="s">
        <v>1672</v>
      </c>
      <c r="B24" s="834">
        <v>12083</v>
      </c>
      <c r="C24" s="834">
        <v>49304</v>
      </c>
      <c r="D24" s="834">
        <v>61387</v>
      </c>
    </row>
    <row r="25" spans="1:4">
      <c r="A25" s="833" t="s">
        <v>1673</v>
      </c>
      <c r="B25" s="834">
        <v>9687</v>
      </c>
      <c r="C25" s="834">
        <v>40498</v>
      </c>
      <c r="D25" s="834">
        <v>50185</v>
      </c>
    </row>
    <row r="26" spans="1:4">
      <c r="A26" s="833" t="s">
        <v>1674</v>
      </c>
      <c r="B26" s="834">
        <v>7362</v>
      </c>
      <c r="C26" s="834">
        <v>31958</v>
      </c>
      <c r="D26" s="834">
        <v>39320</v>
      </c>
    </row>
    <row r="27" spans="1:4">
      <c r="A27" s="833" t="s">
        <v>1675</v>
      </c>
      <c r="B27" s="834">
        <v>8575</v>
      </c>
      <c r="C27" s="834">
        <v>28317</v>
      </c>
      <c r="D27" s="834">
        <v>36892</v>
      </c>
    </row>
    <row r="28" spans="1:4">
      <c r="A28" s="833" t="s">
        <v>1676</v>
      </c>
      <c r="B28" s="834">
        <v>2061</v>
      </c>
      <c r="C28" s="834">
        <v>11442</v>
      </c>
      <c r="D28" s="834">
        <v>13503</v>
      </c>
    </row>
    <row r="29" spans="1:4" ht="15.75" thickBot="1">
      <c r="A29" s="838" t="s">
        <v>108</v>
      </c>
      <c r="B29" s="839">
        <f>SUM(B22:B28)</f>
        <v>41187</v>
      </c>
      <c r="C29" s="839">
        <f t="shared" ref="C29:D29" si="1">SUM(C22:C28)</f>
        <v>172377</v>
      </c>
      <c r="D29" s="839">
        <f t="shared" si="1"/>
        <v>213564</v>
      </c>
    </row>
    <row r="30" spans="1:4">
      <c r="A30" s="844"/>
      <c r="B30" s="830"/>
      <c r="C30" s="830"/>
      <c r="D30" s="830"/>
    </row>
    <row r="31" spans="1:4">
      <c r="A31" s="844"/>
      <c r="B31" s="830"/>
      <c r="C31" s="830"/>
      <c r="D31" s="830"/>
    </row>
    <row r="32" spans="1:4" ht="15.75" thickBot="1">
      <c r="A32" s="975" t="s">
        <v>1815</v>
      </c>
      <c r="B32" s="975"/>
      <c r="C32" s="975"/>
      <c r="D32" s="975"/>
    </row>
    <row r="33" spans="1:4">
      <c r="A33" s="832" t="s">
        <v>1740</v>
      </c>
      <c r="B33" s="841" t="s">
        <v>1783</v>
      </c>
      <c r="C33" s="841" t="s">
        <v>1784</v>
      </c>
      <c r="D33" s="841" t="s">
        <v>26</v>
      </c>
    </row>
    <row r="34" spans="1:4">
      <c r="A34" s="833" t="s">
        <v>1741</v>
      </c>
      <c r="B34" s="834">
        <v>23333</v>
      </c>
      <c r="C34" s="834">
        <v>91382</v>
      </c>
      <c r="D34" s="834">
        <v>114715</v>
      </c>
    </row>
    <row r="35" spans="1:4">
      <c r="A35" s="833" t="s">
        <v>1742</v>
      </c>
      <c r="B35" s="834">
        <v>8462</v>
      </c>
      <c r="C35" s="834">
        <v>40182</v>
      </c>
      <c r="D35" s="834">
        <v>48644</v>
      </c>
    </row>
    <row r="36" spans="1:4">
      <c r="A36" s="833" t="s">
        <v>1743</v>
      </c>
      <c r="B36" s="834">
        <v>1479</v>
      </c>
      <c r="C36" s="834">
        <v>4084</v>
      </c>
      <c r="D36" s="834">
        <v>5563</v>
      </c>
    </row>
    <row r="37" spans="1:4">
      <c r="A37" s="833" t="s">
        <v>1779</v>
      </c>
      <c r="B37" s="834">
        <v>981</v>
      </c>
      <c r="C37" s="834">
        <v>6567</v>
      </c>
      <c r="D37" s="834">
        <v>7548</v>
      </c>
    </row>
    <row r="38" spans="1:4">
      <c r="A38" s="833" t="s">
        <v>1745</v>
      </c>
      <c r="B38" s="834">
        <v>741</v>
      </c>
      <c r="C38" s="834">
        <v>1859</v>
      </c>
      <c r="D38" s="834">
        <v>2600</v>
      </c>
    </row>
    <row r="39" spans="1:4">
      <c r="A39" s="833" t="s">
        <v>1746</v>
      </c>
      <c r="B39" s="834">
        <v>594</v>
      </c>
      <c r="C39" s="834">
        <v>2358</v>
      </c>
      <c r="D39" s="834">
        <v>2952</v>
      </c>
    </row>
    <row r="40" spans="1:4">
      <c r="A40" s="833" t="s">
        <v>1747</v>
      </c>
      <c r="B40" s="834">
        <v>443</v>
      </c>
      <c r="C40" s="834">
        <v>1493</v>
      </c>
      <c r="D40" s="834">
        <v>1936</v>
      </c>
    </row>
    <row r="41" spans="1:4">
      <c r="A41" s="833" t="s">
        <v>1780</v>
      </c>
      <c r="B41" s="834">
        <v>557</v>
      </c>
      <c r="C41" s="834">
        <v>2705</v>
      </c>
      <c r="D41" s="834">
        <v>3262</v>
      </c>
    </row>
    <row r="42" spans="1:4">
      <c r="A42" s="833" t="s">
        <v>1749</v>
      </c>
      <c r="B42" s="834">
        <v>464</v>
      </c>
      <c r="C42" s="834">
        <v>2359</v>
      </c>
      <c r="D42" s="834">
        <v>2823</v>
      </c>
    </row>
    <row r="43" spans="1:4">
      <c r="A43" s="833" t="s">
        <v>1750</v>
      </c>
      <c r="B43" s="834">
        <v>791</v>
      </c>
      <c r="C43" s="834">
        <v>4797</v>
      </c>
      <c r="D43" s="834">
        <v>5588</v>
      </c>
    </row>
    <row r="44" spans="1:4">
      <c r="A44" s="833" t="s">
        <v>1751</v>
      </c>
      <c r="B44" s="834">
        <v>3342</v>
      </c>
      <c r="C44" s="834">
        <v>14591</v>
      </c>
      <c r="D44" s="834">
        <v>17933</v>
      </c>
    </row>
    <row r="45" spans="1:4" ht="15.75" thickBot="1">
      <c r="A45" s="838" t="s">
        <v>108</v>
      </c>
      <c r="B45" s="839">
        <f>SUM(B34:B44)</f>
        <v>41187</v>
      </c>
      <c r="C45" s="839">
        <f t="shared" ref="C45:D45" si="2">SUM(C34:C44)</f>
        <v>172377</v>
      </c>
      <c r="D45" s="839">
        <f t="shared" si="2"/>
        <v>213564</v>
      </c>
    </row>
    <row r="46" spans="1:4">
      <c r="A46" s="844"/>
      <c r="B46" s="837"/>
      <c r="C46" s="837"/>
      <c r="D46" s="830"/>
    </row>
    <row r="47" spans="1:4">
      <c r="A47" s="844"/>
      <c r="B47" s="830"/>
      <c r="C47" s="830"/>
      <c r="D47" s="830"/>
    </row>
    <row r="48" spans="1:4" ht="15.75" customHeight="1" thickBot="1">
      <c r="A48" s="843" t="s">
        <v>1816</v>
      </c>
      <c r="B48" s="843"/>
    </row>
    <row r="49" spans="1:4">
      <c r="A49" s="832" t="s">
        <v>1789</v>
      </c>
      <c r="B49" s="841" t="s">
        <v>1732</v>
      </c>
    </row>
    <row r="50" spans="1:4">
      <c r="A50" s="833" t="s">
        <v>1790</v>
      </c>
      <c r="B50" s="834">
        <v>815654</v>
      </c>
    </row>
    <row r="51" spans="1:4">
      <c r="A51" s="833" t="s">
        <v>1791</v>
      </c>
      <c r="B51" s="834">
        <v>3618935</v>
      </c>
    </row>
    <row r="52" spans="1:4" ht="15.75" thickBot="1">
      <c r="A52" s="838" t="s">
        <v>108</v>
      </c>
      <c r="B52" s="839">
        <f>SUM(B50:B51)</f>
        <v>4434589</v>
      </c>
    </row>
    <row r="53" spans="1:4">
      <c r="A53" s="844"/>
      <c r="B53" s="830"/>
      <c r="C53" s="830"/>
      <c r="D53" s="830"/>
    </row>
    <row r="54" spans="1:4">
      <c r="A54" s="844"/>
      <c r="B54" s="830"/>
      <c r="C54" s="830"/>
      <c r="D54" s="830"/>
    </row>
    <row r="55" spans="1:4" ht="15.75" thickBot="1">
      <c r="A55" s="975" t="s">
        <v>1817</v>
      </c>
      <c r="B55" s="975"/>
      <c r="C55" s="975"/>
      <c r="D55" s="975"/>
    </row>
    <row r="56" spans="1:4">
      <c r="A56" s="832" t="s">
        <v>1515</v>
      </c>
      <c r="B56" s="841" t="s">
        <v>1783</v>
      </c>
      <c r="C56" s="841" t="s">
        <v>1784</v>
      </c>
      <c r="D56" s="841" t="s">
        <v>26</v>
      </c>
    </row>
    <row r="57" spans="1:4">
      <c r="A57" s="833" t="s">
        <v>474</v>
      </c>
      <c r="B57" s="834">
        <v>173910</v>
      </c>
      <c r="C57" s="834">
        <v>1248157</v>
      </c>
      <c r="D57" s="834">
        <v>1422067</v>
      </c>
    </row>
    <row r="58" spans="1:4">
      <c r="A58" s="833" t="s">
        <v>1449</v>
      </c>
      <c r="B58" s="834">
        <v>641744</v>
      </c>
      <c r="C58" s="834">
        <v>2370778</v>
      </c>
      <c r="D58" s="834">
        <v>3012522</v>
      </c>
    </row>
    <row r="59" spans="1:4" ht="15.75" thickBot="1">
      <c r="A59" s="838" t="s">
        <v>108</v>
      </c>
      <c r="B59" s="839">
        <f>SUM(B57:B58)</f>
        <v>815654</v>
      </c>
      <c r="C59" s="839">
        <f t="shared" ref="C59:D59" si="3">SUM(C57:C58)</f>
        <v>3618935</v>
      </c>
      <c r="D59" s="839">
        <f t="shared" si="3"/>
        <v>4434589</v>
      </c>
    </row>
    <row r="60" spans="1:4">
      <c r="A60" s="844"/>
      <c r="B60" s="830"/>
      <c r="C60" s="830"/>
      <c r="D60" s="844"/>
    </row>
    <row r="61" spans="1:4">
      <c r="A61" s="844"/>
      <c r="B61" s="830"/>
      <c r="C61" s="830"/>
      <c r="D61" s="844"/>
    </row>
    <row r="62" spans="1:4" ht="15.75" thickBot="1">
      <c r="A62" s="975" t="s">
        <v>1818</v>
      </c>
      <c r="B62" s="975"/>
      <c r="C62" s="975"/>
      <c r="D62" s="975"/>
    </row>
    <row r="63" spans="1:4">
      <c r="A63" s="832" t="s">
        <v>1670</v>
      </c>
      <c r="B63" s="841" t="s">
        <v>1783</v>
      </c>
      <c r="C63" s="841" t="s">
        <v>1784</v>
      </c>
      <c r="D63" s="841" t="s">
        <v>26</v>
      </c>
    </row>
    <row r="64" spans="1:4">
      <c r="A64" s="833" t="s">
        <v>1671</v>
      </c>
      <c r="B64" s="834">
        <v>325</v>
      </c>
      <c r="C64" s="834">
        <v>6630</v>
      </c>
      <c r="D64" s="834">
        <v>6955</v>
      </c>
    </row>
    <row r="65" spans="1:4">
      <c r="A65" s="833" t="s">
        <v>13</v>
      </c>
      <c r="B65" s="834">
        <v>20309</v>
      </c>
      <c r="C65" s="834">
        <v>158656</v>
      </c>
      <c r="D65" s="834">
        <v>178965</v>
      </c>
    </row>
    <row r="66" spans="1:4">
      <c r="A66" s="833" t="s">
        <v>1672</v>
      </c>
      <c r="B66" s="834">
        <v>202843</v>
      </c>
      <c r="C66" s="834">
        <v>893286</v>
      </c>
      <c r="D66" s="834">
        <v>1096129</v>
      </c>
    </row>
    <row r="67" spans="1:4">
      <c r="A67" s="833" t="s">
        <v>1673</v>
      </c>
      <c r="B67" s="834">
        <v>180624</v>
      </c>
      <c r="C67" s="834">
        <v>809263</v>
      </c>
      <c r="D67" s="834">
        <v>989887</v>
      </c>
    </row>
    <row r="68" spans="1:4">
      <c r="A68" s="833" t="s">
        <v>1674</v>
      </c>
      <c r="B68" s="834">
        <v>150682</v>
      </c>
      <c r="C68" s="834">
        <v>721336</v>
      </c>
      <c r="D68" s="834">
        <v>872018</v>
      </c>
    </row>
    <row r="69" spans="1:4">
      <c r="A69" s="833" t="s">
        <v>1675</v>
      </c>
      <c r="B69" s="834">
        <v>207436</v>
      </c>
      <c r="C69" s="834">
        <v>716650</v>
      </c>
      <c r="D69" s="834">
        <v>924086</v>
      </c>
    </row>
    <row r="70" spans="1:4">
      <c r="A70" s="833" t="s">
        <v>1676</v>
      </c>
      <c r="B70" s="834">
        <v>53435</v>
      </c>
      <c r="C70" s="834">
        <v>313114</v>
      </c>
      <c r="D70" s="834">
        <v>366549</v>
      </c>
    </row>
    <row r="71" spans="1:4" ht="15.75" thickBot="1">
      <c r="A71" s="838" t="s">
        <v>108</v>
      </c>
      <c r="B71" s="839">
        <f>SUM(B64:B70)</f>
        <v>815654</v>
      </c>
      <c r="C71" s="839">
        <f t="shared" ref="C71:D71" si="4">SUM(C64:C70)</f>
        <v>3618935</v>
      </c>
      <c r="D71" s="839">
        <f t="shared" si="4"/>
        <v>4434589</v>
      </c>
    </row>
    <row r="72" spans="1:4">
      <c r="A72" s="844"/>
      <c r="B72" s="830"/>
      <c r="C72" s="830"/>
      <c r="D72" s="844"/>
    </row>
    <row r="73" spans="1:4">
      <c r="A73" s="844"/>
      <c r="B73" s="830"/>
      <c r="C73" s="830"/>
      <c r="D73" s="844"/>
    </row>
    <row r="74" spans="1:4" ht="15.75" thickBot="1">
      <c r="A74" s="975" t="s">
        <v>1819</v>
      </c>
      <c r="B74" s="975"/>
      <c r="C74" s="975"/>
      <c r="D74" s="975"/>
    </row>
    <row r="75" spans="1:4">
      <c r="A75" s="832" t="s">
        <v>1740</v>
      </c>
      <c r="B75" s="841" t="s">
        <v>1783</v>
      </c>
      <c r="C75" s="841" t="s">
        <v>1784</v>
      </c>
      <c r="D75" s="841" t="s">
        <v>26</v>
      </c>
    </row>
    <row r="76" spans="1:4">
      <c r="A76" s="833" t="s">
        <v>1741</v>
      </c>
      <c r="B76" s="834">
        <v>481148</v>
      </c>
      <c r="C76" s="834">
        <v>1882112</v>
      </c>
      <c r="D76" s="834">
        <v>2363260</v>
      </c>
    </row>
    <row r="77" spans="1:4">
      <c r="A77" s="833" t="s">
        <v>1742</v>
      </c>
      <c r="B77" s="834">
        <v>178733</v>
      </c>
      <c r="C77" s="834">
        <v>931976</v>
      </c>
      <c r="D77" s="834">
        <v>1110709</v>
      </c>
    </row>
    <row r="78" spans="1:4">
      <c r="A78" s="833" t="s">
        <v>1743</v>
      </c>
      <c r="B78" s="834">
        <v>10872</v>
      </c>
      <c r="C78" s="834">
        <v>36534</v>
      </c>
      <c r="D78" s="834">
        <v>47406</v>
      </c>
    </row>
    <row r="79" spans="1:4">
      <c r="A79" s="833" t="s">
        <v>1779</v>
      </c>
      <c r="B79" s="834">
        <v>20864</v>
      </c>
      <c r="C79" s="834">
        <v>149613</v>
      </c>
      <c r="D79" s="834">
        <v>170477</v>
      </c>
    </row>
    <row r="80" spans="1:4">
      <c r="A80" s="833" t="s">
        <v>1745</v>
      </c>
      <c r="B80" s="834">
        <v>3442</v>
      </c>
      <c r="C80" s="834">
        <v>13352</v>
      </c>
      <c r="D80" s="834">
        <v>16794</v>
      </c>
    </row>
    <row r="81" spans="1:4">
      <c r="A81" s="833" t="s">
        <v>1746</v>
      </c>
      <c r="B81" s="834">
        <v>7164</v>
      </c>
      <c r="C81" s="834">
        <v>34116</v>
      </c>
      <c r="D81" s="834">
        <v>41280</v>
      </c>
    </row>
    <row r="82" spans="1:4">
      <c r="A82" s="833" t="s">
        <v>1747</v>
      </c>
      <c r="B82" s="834">
        <v>7142</v>
      </c>
      <c r="C82" s="834">
        <v>23794</v>
      </c>
      <c r="D82" s="834">
        <v>30936</v>
      </c>
    </row>
    <row r="83" spans="1:4">
      <c r="A83" s="833" t="s">
        <v>1780</v>
      </c>
      <c r="B83" s="834">
        <v>9262</v>
      </c>
      <c r="C83" s="834">
        <v>57559</v>
      </c>
      <c r="D83" s="834">
        <v>66821</v>
      </c>
    </row>
    <row r="84" spans="1:4">
      <c r="A84" s="833" t="s">
        <v>1749</v>
      </c>
      <c r="B84" s="834">
        <v>14951</v>
      </c>
      <c r="C84" s="834">
        <v>71704</v>
      </c>
      <c r="D84" s="834">
        <v>86655</v>
      </c>
    </row>
    <row r="85" spans="1:4">
      <c r="A85" s="833" t="s">
        <v>1750</v>
      </c>
      <c r="B85" s="834">
        <v>20717</v>
      </c>
      <c r="C85" s="834">
        <v>135959</v>
      </c>
      <c r="D85" s="834">
        <v>156676</v>
      </c>
    </row>
    <row r="86" spans="1:4">
      <c r="A86" s="833" t="s">
        <v>1751</v>
      </c>
      <c r="B86" s="834">
        <v>61359</v>
      </c>
      <c r="C86" s="834">
        <v>282216</v>
      </c>
      <c r="D86" s="834">
        <v>343575</v>
      </c>
    </row>
    <row r="87" spans="1:4" ht="15.75" thickBot="1">
      <c r="A87" s="838" t="s">
        <v>108</v>
      </c>
      <c r="B87" s="839">
        <f>SUM(B76:B86)</f>
        <v>815654</v>
      </c>
      <c r="C87" s="839">
        <f>SUM(C76:C86)</f>
        <v>3618935</v>
      </c>
      <c r="D87" s="839">
        <f>SUM(D76:D86)</f>
        <v>4434589</v>
      </c>
    </row>
    <row r="88" spans="1:4">
      <c r="A88" s="844"/>
      <c r="B88" s="837"/>
      <c r="C88" s="837"/>
      <c r="D88" s="830"/>
    </row>
    <row r="90" spans="1:4">
      <c r="A90" s="272" t="s">
        <v>845</v>
      </c>
    </row>
    <row r="91" spans="1:4">
      <c r="A91" s="5" t="s">
        <v>1845</v>
      </c>
    </row>
    <row r="92" spans="1:4">
      <c r="A92" s="5" t="s">
        <v>1951</v>
      </c>
    </row>
  </sheetData>
  <mergeCells count="9">
    <mergeCell ref="A55:D55"/>
    <mergeCell ref="A62:D62"/>
    <mergeCell ref="A74:D74"/>
    <mergeCell ref="A1:M1"/>
    <mergeCell ref="A2:M2"/>
    <mergeCell ref="A3:M3"/>
    <mergeCell ref="A13:D13"/>
    <mergeCell ref="A20:D20"/>
    <mergeCell ref="A32:D32"/>
  </mergeCells>
  <hyperlinks>
    <hyperlink ref="A1:M1" location="'Sección PM'!A4" display="TABLA F16"/>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2060"/>
  </sheetPr>
  <dimension ref="A1:BF2478"/>
  <sheetViews>
    <sheetView workbookViewId="0">
      <selection activeCell="F21" sqref="F21"/>
    </sheetView>
  </sheetViews>
  <sheetFormatPr baseColWidth="10" defaultRowHeight="14.25"/>
  <cols>
    <col min="1" max="1" width="6.140625" style="135" customWidth="1"/>
    <col min="2" max="13" width="11.42578125" style="135"/>
    <col min="14" max="58" width="11.42578125" style="27"/>
    <col min="59" max="16384" width="11.42578125" style="135"/>
  </cols>
  <sheetData>
    <row r="1" spans="1:13">
      <c r="A1" s="199"/>
      <c r="B1" s="200"/>
      <c r="C1" s="200"/>
      <c r="D1" s="200"/>
      <c r="E1" s="200"/>
      <c r="F1" s="200"/>
      <c r="G1" s="200"/>
      <c r="H1" s="200"/>
      <c r="I1" s="200"/>
      <c r="J1" s="200"/>
      <c r="K1" s="200"/>
      <c r="L1" s="200"/>
      <c r="M1" s="201"/>
    </row>
    <row r="2" spans="1:13" ht="34.5">
      <c r="A2" s="202"/>
      <c r="B2" s="872" t="s">
        <v>1664</v>
      </c>
      <c r="C2" s="872"/>
      <c r="D2" s="872"/>
      <c r="E2" s="872"/>
      <c r="F2" s="872"/>
      <c r="G2" s="872"/>
      <c r="H2" s="872"/>
      <c r="I2" s="872"/>
      <c r="J2" s="872"/>
      <c r="K2" s="872"/>
      <c r="L2" s="872"/>
      <c r="M2" s="873"/>
    </row>
    <row r="3" spans="1:13" ht="25.5">
      <c r="A3" s="202"/>
      <c r="B3" s="874" t="s">
        <v>1476</v>
      </c>
      <c r="C3" s="874"/>
      <c r="D3" s="874"/>
      <c r="E3" s="874"/>
      <c r="F3" s="874"/>
      <c r="G3" s="874"/>
      <c r="H3" s="874"/>
      <c r="I3" s="874"/>
      <c r="J3" s="874"/>
      <c r="K3" s="874"/>
      <c r="L3" s="874"/>
      <c r="M3" s="875"/>
    </row>
    <row r="4" spans="1:13" ht="19.5">
      <c r="A4" s="210"/>
      <c r="B4" s="970" t="s">
        <v>1477</v>
      </c>
      <c r="C4" s="970"/>
      <c r="D4" s="970"/>
      <c r="E4" s="970"/>
      <c r="F4" s="970"/>
      <c r="G4" s="970"/>
      <c r="H4" s="970"/>
      <c r="I4" s="970"/>
      <c r="J4" s="970"/>
      <c r="K4" s="970"/>
      <c r="L4" s="970"/>
      <c r="M4" s="971"/>
    </row>
    <row r="5" spans="1:13">
      <c r="A5" s="142"/>
      <c r="B5" s="136"/>
      <c r="C5" s="136"/>
      <c r="D5" s="136"/>
      <c r="E5" s="136"/>
      <c r="F5" s="136"/>
      <c r="G5" s="136"/>
      <c r="H5" s="136"/>
      <c r="I5" s="136"/>
      <c r="J5" s="136"/>
      <c r="K5" s="136"/>
      <c r="L5" s="136"/>
      <c r="M5" s="143"/>
    </row>
    <row r="6" spans="1:13" ht="58.5" customHeight="1">
      <c r="A6" s="142"/>
      <c r="B6" s="979" t="s">
        <v>1478</v>
      </c>
      <c r="C6" s="979"/>
      <c r="D6" s="979"/>
      <c r="E6" s="979"/>
      <c r="F6" s="979"/>
      <c r="G6" s="979"/>
      <c r="H6" s="979"/>
      <c r="I6" s="979"/>
      <c r="J6" s="979"/>
      <c r="K6" s="979"/>
      <c r="L6" s="979"/>
      <c r="M6" s="980"/>
    </row>
    <row r="7" spans="1:13">
      <c r="A7" s="142"/>
      <c r="B7" s="136"/>
      <c r="C7" s="136"/>
      <c r="D7" s="136"/>
      <c r="E7" s="136"/>
      <c r="F7" s="136"/>
      <c r="G7" s="136"/>
      <c r="H7" s="136"/>
      <c r="I7" s="136"/>
      <c r="J7" s="136"/>
      <c r="K7" s="136"/>
      <c r="L7" s="136"/>
      <c r="M7" s="143"/>
    </row>
    <row r="8" spans="1:13">
      <c r="A8" s="198" t="s">
        <v>1479</v>
      </c>
      <c r="B8" s="976" t="s">
        <v>1908</v>
      </c>
      <c r="C8" s="977"/>
      <c r="D8" s="977"/>
      <c r="E8" s="977"/>
      <c r="F8" s="977"/>
      <c r="G8" s="977"/>
      <c r="H8" s="977"/>
      <c r="I8" s="977"/>
      <c r="J8" s="977"/>
      <c r="K8" s="977"/>
      <c r="L8" s="977"/>
      <c r="M8" s="978"/>
    </row>
    <row r="9" spans="1:13">
      <c r="A9" s="198" t="s">
        <v>1480</v>
      </c>
      <c r="B9" s="976" t="s">
        <v>1913</v>
      </c>
      <c r="C9" s="977"/>
      <c r="D9" s="977"/>
      <c r="E9" s="977"/>
      <c r="F9" s="977"/>
      <c r="G9" s="977"/>
      <c r="H9" s="977"/>
      <c r="I9" s="977"/>
      <c r="J9" s="977"/>
      <c r="K9" s="977"/>
      <c r="L9" s="977"/>
      <c r="M9" s="978"/>
    </row>
    <row r="10" spans="1:13">
      <c r="A10" s="198" t="s">
        <v>1481</v>
      </c>
      <c r="B10" s="976" t="s">
        <v>1917</v>
      </c>
      <c r="C10" s="977"/>
      <c r="D10" s="977"/>
      <c r="E10" s="977"/>
      <c r="F10" s="977"/>
      <c r="G10" s="977"/>
      <c r="H10" s="977"/>
      <c r="I10" s="977"/>
      <c r="J10" s="977"/>
      <c r="K10" s="977"/>
      <c r="L10" s="977"/>
      <c r="M10" s="978"/>
    </row>
    <row r="11" spans="1:13">
      <c r="A11" s="198" t="s">
        <v>1482</v>
      </c>
      <c r="B11" s="976" t="s">
        <v>1918</v>
      </c>
      <c r="C11" s="977"/>
      <c r="D11" s="977"/>
      <c r="E11" s="977"/>
      <c r="F11" s="977"/>
      <c r="G11" s="977"/>
      <c r="H11" s="977"/>
      <c r="I11" s="977"/>
      <c r="J11" s="977"/>
      <c r="K11" s="977"/>
      <c r="L11" s="977"/>
      <c r="M11" s="978"/>
    </row>
    <row r="12" spans="1:13">
      <c r="A12" s="198" t="s">
        <v>1483</v>
      </c>
      <c r="B12" s="976" t="s">
        <v>1909</v>
      </c>
      <c r="C12" s="977"/>
      <c r="D12" s="977"/>
      <c r="E12" s="977"/>
      <c r="F12" s="977"/>
      <c r="G12" s="977"/>
      <c r="H12" s="977"/>
      <c r="I12" s="977"/>
      <c r="J12" s="977"/>
      <c r="K12" s="977"/>
      <c r="L12" s="977"/>
      <c r="M12" s="978"/>
    </row>
    <row r="13" spans="1:13">
      <c r="A13" s="198" t="s">
        <v>1484</v>
      </c>
      <c r="B13" s="976" t="s">
        <v>1948</v>
      </c>
      <c r="C13" s="977"/>
      <c r="D13" s="977"/>
      <c r="E13" s="977"/>
      <c r="F13" s="977"/>
      <c r="G13" s="977"/>
      <c r="H13" s="977"/>
      <c r="I13" s="977"/>
      <c r="J13" s="977"/>
      <c r="K13" s="977"/>
      <c r="L13" s="977"/>
      <c r="M13" s="978"/>
    </row>
    <row r="14" spans="1:13">
      <c r="A14" s="198" t="s">
        <v>1485</v>
      </c>
      <c r="B14" s="976" t="s">
        <v>1910</v>
      </c>
      <c r="C14" s="977"/>
      <c r="D14" s="977"/>
      <c r="E14" s="977"/>
      <c r="F14" s="977"/>
      <c r="G14" s="977"/>
      <c r="H14" s="977"/>
      <c r="I14" s="977"/>
      <c r="J14" s="977"/>
      <c r="K14" s="977"/>
      <c r="L14" s="977"/>
      <c r="M14" s="978"/>
    </row>
    <row r="15" spans="1:13">
      <c r="A15" s="198" t="s">
        <v>1486</v>
      </c>
      <c r="B15" s="976" t="s">
        <v>1911</v>
      </c>
      <c r="C15" s="977"/>
      <c r="D15" s="977"/>
      <c r="E15" s="977"/>
      <c r="F15" s="977"/>
      <c r="G15" s="977"/>
      <c r="H15" s="977"/>
      <c r="I15" s="977"/>
      <c r="J15" s="977"/>
      <c r="K15" s="977"/>
      <c r="L15" s="977"/>
      <c r="M15" s="978"/>
    </row>
    <row r="16" spans="1:13">
      <c r="A16" s="198" t="s">
        <v>1487</v>
      </c>
      <c r="B16" s="976" t="s">
        <v>1912</v>
      </c>
      <c r="C16" s="977"/>
      <c r="D16" s="977"/>
      <c r="E16" s="977"/>
      <c r="F16" s="977"/>
      <c r="G16" s="977"/>
      <c r="H16" s="977"/>
      <c r="I16" s="977"/>
      <c r="J16" s="977"/>
      <c r="K16" s="977"/>
      <c r="L16" s="977"/>
      <c r="M16" s="978"/>
    </row>
    <row r="17" spans="1:13">
      <c r="A17" s="144"/>
      <c r="B17" s="144"/>
      <c r="C17" s="144"/>
      <c r="D17" s="144"/>
      <c r="E17" s="144"/>
      <c r="F17" s="144"/>
      <c r="G17" s="144"/>
      <c r="H17" s="144"/>
      <c r="I17" s="144"/>
      <c r="J17" s="144"/>
      <c r="K17" s="144"/>
      <c r="L17" s="144"/>
      <c r="M17" s="144"/>
    </row>
    <row r="18" spans="1:13">
      <c r="A18" s="474" t="s">
        <v>72</v>
      </c>
      <c r="B18" s="144"/>
      <c r="C18" s="144"/>
      <c r="D18" s="144"/>
      <c r="E18" s="144"/>
      <c r="F18" s="144"/>
      <c r="G18" s="144"/>
      <c r="H18" s="144"/>
      <c r="I18" s="144"/>
      <c r="J18" s="144"/>
      <c r="K18" s="144"/>
      <c r="L18" s="144"/>
      <c r="M18" s="144"/>
    </row>
    <row r="19" spans="1:13" s="27" customFormat="1">
      <c r="A19" s="475" t="s">
        <v>1488</v>
      </c>
      <c r="B19" s="144"/>
      <c r="C19" s="144"/>
      <c r="D19" s="144"/>
      <c r="E19" s="144"/>
      <c r="F19" s="144"/>
      <c r="G19" s="144"/>
      <c r="H19" s="144"/>
      <c r="I19" s="144"/>
      <c r="J19" s="144"/>
      <c r="K19" s="144"/>
      <c r="L19" s="144"/>
      <c r="M19" s="144"/>
    </row>
    <row r="20" spans="1:13" s="27" customFormat="1"/>
    <row r="21" spans="1:13" s="27" customFormat="1"/>
    <row r="22" spans="1:13" s="27" customFormat="1"/>
    <row r="23" spans="1:13" s="27" customFormat="1"/>
    <row r="24" spans="1:13" s="27" customFormat="1"/>
    <row r="25" spans="1:13" s="27" customFormat="1"/>
    <row r="26" spans="1:13" s="27" customFormat="1"/>
    <row r="27" spans="1:13" s="27" customFormat="1"/>
    <row r="28" spans="1:13" s="27" customFormat="1"/>
    <row r="29" spans="1:13" s="27" customFormat="1"/>
    <row r="30" spans="1:13" s="27" customFormat="1"/>
    <row r="31" spans="1:13" s="27" customFormat="1"/>
    <row r="32" spans="1:13"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row r="218" s="27" customFormat="1"/>
    <row r="219" s="27" customFormat="1"/>
    <row r="220" s="27" customFormat="1"/>
    <row r="221" s="27" customFormat="1"/>
    <row r="222" s="27" customFormat="1"/>
    <row r="223" s="27" customFormat="1"/>
    <row r="224" s="27" customFormat="1"/>
    <row r="225" s="27" customFormat="1"/>
    <row r="226" s="27" customFormat="1"/>
    <row r="227" s="27" customFormat="1"/>
    <row r="228" s="27" customFormat="1"/>
    <row r="229" s="27" customFormat="1"/>
    <row r="230" s="27" customFormat="1"/>
    <row r="231" s="27" customFormat="1"/>
    <row r="232" s="27" customFormat="1"/>
    <row r="233" s="27" customFormat="1"/>
    <row r="234" s="27" customFormat="1"/>
    <row r="235" s="27" customFormat="1"/>
    <row r="236" s="27" customFormat="1"/>
    <row r="237" s="27" customFormat="1"/>
    <row r="238" s="27" customFormat="1"/>
    <row r="239" s="27" customFormat="1"/>
    <row r="240" s="27" customFormat="1"/>
    <row r="241" s="27" customFormat="1"/>
    <row r="242" s="27" customFormat="1"/>
    <row r="243" s="27" customFormat="1"/>
    <row r="244" s="27" customFormat="1"/>
    <row r="245" s="27" customFormat="1"/>
    <row r="246" s="27" customFormat="1"/>
    <row r="247" s="27" customFormat="1"/>
    <row r="248" s="27" customFormat="1"/>
    <row r="249" s="27" customFormat="1"/>
    <row r="250" s="27" customFormat="1"/>
    <row r="251" s="27" customFormat="1"/>
    <row r="252" s="27" customFormat="1"/>
    <row r="253" s="27" customFormat="1"/>
    <row r="254" s="27" customFormat="1"/>
    <row r="255" s="27" customFormat="1"/>
    <row r="256" s="27" customFormat="1"/>
    <row r="257" s="27" customFormat="1"/>
    <row r="258" s="27" customFormat="1"/>
    <row r="259" s="27" customFormat="1"/>
    <row r="260" s="27" customFormat="1"/>
    <row r="261" s="27" customFormat="1"/>
    <row r="262" s="27" customFormat="1"/>
    <row r="263" s="27" customFormat="1"/>
    <row r="264" s="27" customFormat="1"/>
    <row r="265" s="27" customFormat="1"/>
    <row r="266" s="27" customFormat="1"/>
    <row r="267" s="27" customFormat="1"/>
    <row r="268" s="27" customFormat="1"/>
    <row r="269" s="27" customFormat="1"/>
    <row r="270" s="27" customFormat="1"/>
    <row r="271" s="27" customFormat="1"/>
    <row r="272" s="27" customFormat="1"/>
    <row r="273" s="27" customFormat="1"/>
    <row r="274" s="27" customFormat="1"/>
    <row r="275" s="27" customFormat="1"/>
    <row r="276" s="27" customFormat="1"/>
    <row r="277" s="27" customFormat="1"/>
    <row r="278" s="27" customFormat="1"/>
    <row r="279" s="27" customFormat="1"/>
    <row r="280" s="27" customFormat="1"/>
    <row r="281" s="27" customFormat="1"/>
    <row r="282" s="27" customFormat="1"/>
    <row r="283" s="27" customFormat="1"/>
    <row r="284" s="27" customFormat="1"/>
    <row r="285" s="27" customFormat="1"/>
    <row r="286" s="27" customFormat="1"/>
    <row r="287" s="27" customFormat="1"/>
    <row r="288" s="27" customFormat="1"/>
    <row r="289" s="27" customFormat="1"/>
    <row r="290" s="27" customFormat="1"/>
    <row r="291" s="27" customFormat="1"/>
    <row r="292" s="27" customFormat="1"/>
    <row r="293" s="27" customFormat="1"/>
    <row r="294" s="27" customFormat="1"/>
    <row r="295" s="27" customFormat="1"/>
    <row r="296" s="27" customFormat="1"/>
    <row r="297" s="27" customFormat="1"/>
    <row r="298" s="27" customFormat="1"/>
    <row r="299" s="27" customFormat="1"/>
    <row r="300" s="27" customFormat="1"/>
    <row r="301" s="27" customFormat="1"/>
    <row r="302" s="27" customFormat="1"/>
    <row r="303" s="27" customFormat="1"/>
    <row r="304" s="27" customFormat="1"/>
    <row r="305" s="27" customFormat="1"/>
    <row r="306" s="27" customFormat="1"/>
    <row r="307" s="27" customFormat="1"/>
    <row r="308" s="27" customFormat="1"/>
    <row r="309" s="27" customFormat="1"/>
    <row r="310" s="27" customFormat="1"/>
    <row r="311" s="27" customFormat="1"/>
    <row r="312" s="27" customFormat="1"/>
    <row r="313" s="27" customFormat="1"/>
    <row r="314" s="27" customFormat="1"/>
    <row r="315" s="27" customFormat="1"/>
    <row r="316" s="27" customFormat="1"/>
    <row r="317" s="27" customFormat="1"/>
    <row r="318" s="27" customFormat="1"/>
    <row r="319" s="27" customFormat="1"/>
    <row r="320" s="27" customFormat="1"/>
    <row r="321" s="27" customFormat="1"/>
    <row r="322" s="27" customFormat="1"/>
    <row r="323" s="27" customFormat="1"/>
    <row r="324" s="27" customFormat="1"/>
    <row r="325" s="27" customFormat="1"/>
    <row r="326" s="27" customFormat="1"/>
    <row r="327" s="27" customFormat="1"/>
    <row r="328" s="27" customFormat="1"/>
    <row r="329" s="27" customFormat="1"/>
    <row r="330" s="27" customFormat="1"/>
    <row r="331" s="27" customFormat="1"/>
    <row r="332" s="27" customFormat="1"/>
    <row r="333" s="27" customFormat="1"/>
    <row r="334" s="27" customFormat="1"/>
    <row r="335" s="27" customFormat="1"/>
    <row r="336" s="27" customFormat="1"/>
    <row r="337" s="27" customFormat="1"/>
    <row r="338" s="27" customFormat="1"/>
    <row r="339" s="27" customFormat="1"/>
    <row r="340" s="27" customFormat="1"/>
    <row r="341" s="27" customFormat="1"/>
    <row r="342" s="27" customFormat="1"/>
    <row r="343" s="27" customFormat="1"/>
    <row r="344" s="27" customFormat="1"/>
    <row r="345" s="27" customFormat="1"/>
    <row r="346" s="27" customFormat="1"/>
    <row r="347" s="27" customFormat="1"/>
    <row r="348" s="27" customFormat="1"/>
    <row r="349" s="27" customFormat="1"/>
    <row r="350" s="27" customFormat="1"/>
    <row r="351" s="27" customFormat="1"/>
    <row r="352" s="27" customFormat="1"/>
    <row r="353" s="27" customFormat="1"/>
    <row r="354" s="27" customFormat="1"/>
    <row r="355" s="27" customFormat="1"/>
    <row r="356" s="27" customFormat="1"/>
    <row r="357" s="27" customFormat="1"/>
    <row r="358" s="27" customFormat="1"/>
    <row r="359" s="27" customFormat="1"/>
    <row r="360" s="27" customFormat="1"/>
    <row r="361" s="27" customFormat="1"/>
    <row r="362" s="27" customFormat="1"/>
    <row r="363" s="27" customFormat="1"/>
    <row r="364" s="27" customFormat="1"/>
    <row r="365" s="27" customFormat="1"/>
    <row r="366" s="27" customFormat="1"/>
    <row r="367" s="27" customFormat="1"/>
    <row r="368" s="27" customFormat="1"/>
    <row r="369" s="27" customFormat="1"/>
    <row r="370" s="27" customFormat="1"/>
    <row r="371" s="27" customFormat="1"/>
    <row r="372" s="27" customFormat="1"/>
    <row r="373" s="27" customFormat="1"/>
    <row r="374" s="27" customFormat="1"/>
    <row r="375" s="27" customFormat="1"/>
    <row r="376" s="27" customFormat="1"/>
    <row r="377" s="27" customFormat="1"/>
    <row r="378" s="27" customFormat="1"/>
    <row r="379" s="27" customFormat="1"/>
    <row r="380" s="27" customFormat="1"/>
    <row r="381" s="27" customFormat="1"/>
    <row r="382" s="27" customFormat="1"/>
    <row r="383" s="27" customFormat="1"/>
    <row r="384" s="27" customFormat="1"/>
    <row r="385" s="27" customFormat="1"/>
    <row r="386" s="27" customFormat="1"/>
    <row r="387" s="27" customFormat="1"/>
    <row r="388" s="27" customFormat="1"/>
    <row r="389" s="27" customFormat="1"/>
    <row r="390" s="27" customFormat="1"/>
    <row r="391" s="27" customFormat="1"/>
    <row r="392" s="27" customFormat="1"/>
    <row r="393" s="27" customFormat="1"/>
    <row r="394" s="27" customFormat="1"/>
    <row r="395" s="27" customFormat="1"/>
    <row r="396" s="27" customFormat="1"/>
    <row r="397" s="27" customFormat="1"/>
    <row r="398" s="27" customFormat="1"/>
    <row r="399" s="27" customFormat="1"/>
    <row r="400" s="27" customFormat="1"/>
    <row r="401" s="27" customFormat="1"/>
    <row r="402" s="27" customFormat="1"/>
    <row r="403" s="27" customFormat="1"/>
    <row r="404" s="27" customFormat="1"/>
    <row r="405" s="27" customFormat="1"/>
    <row r="406" s="27" customFormat="1"/>
    <row r="407" s="27" customFormat="1"/>
    <row r="408" s="27" customFormat="1"/>
    <row r="409" s="27" customFormat="1"/>
    <row r="410" s="27" customFormat="1"/>
    <row r="411" s="27" customFormat="1"/>
    <row r="412" s="27" customFormat="1"/>
    <row r="413" s="27" customFormat="1"/>
    <row r="414" s="27" customFormat="1"/>
    <row r="415" s="27" customFormat="1"/>
    <row r="416" s="27" customFormat="1"/>
    <row r="417" s="27" customFormat="1"/>
    <row r="418" s="27" customFormat="1"/>
    <row r="419" s="27" customFormat="1"/>
    <row r="420" s="27" customFormat="1"/>
    <row r="421" s="27" customFormat="1"/>
    <row r="422" s="27" customFormat="1"/>
    <row r="423" s="27" customFormat="1"/>
    <row r="424" s="27" customFormat="1"/>
    <row r="425" s="27" customFormat="1"/>
    <row r="426" s="27" customFormat="1"/>
    <row r="427" s="27" customFormat="1"/>
    <row r="428" s="27" customFormat="1"/>
    <row r="429" s="27" customFormat="1"/>
    <row r="430" s="27" customFormat="1"/>
    <row r="431" s="27" customFormat="1"/>
    <row r="432" s="27" customFormat="1"/>
    <row r="433" s="27" customFormat="1"/>
    <row r="434" s="27" customFormat="1"/>
    <row r="435" s="27" customFormat="1"/>
    <row r="436" s="27" customFormat="1"/>
    <row r="437" s="27" customFormat="1"/>
    <row r="438" s="27" customFormat="1"/>
    <row r="439" s="27" customFormat="1"/>
    <row r="440" s="27" customFormat="1"/>
    <row r="441" s="27" customFormat="1"/>
    <row r="442" s="27" customFormat="1"/>
    <row r="443" s="27" customFormat="1"/>
    <row r="444" s="27" customFormat="1"/>
    <row r="445" s="27" customFormat="1"/>
    <row r="446" s="27" customFormat="1"/>
    <row r="447" s="27" customFormat="1"/>
    <row r="448" s="27" customFormat="1"/>
    <row r="449" s="27" customFormat="1"/>
    <row r="450" s="27" customFormat="1"/>
    <row r="451" s="27" customFormat="1"/>
    <row r="452" s="27" customFormat="1"/>
    <row r="453" s="27" customFormat="1"/>
    <row r="454" s="27" customFormat="1"/>
    <row r="455" s="27" customFormat="1"/>
    <row r="456" s="27" customFormat="1"/>
    <row r="457" s="27" customFormat="1"/>
    <row r="458" s="27" customFormat="1"/>
    <row r="459" s="27" customFormat="1"/>
    <row r="460" s="27" customFormat="1"/>
    <row r="461" s="27" customFormat="1"/>
    <row r="462" s="27" customFormat="1"/>
    <row r="463" s="27" customFormat="1"/>
    <row r="464" s="27" customFormat="1"/>
    <row r="465" s="27" customFormat="1"/>
    <row r="466" s="27" customFormat="1"/>
    <row r="467" s="27" customFormat="1"/>
    <row r="468" s="27" customFormat="1"/>
    <row r="469" s="27" customFormat="1"/>
    <row r="470" s="27" customFormat="1"/>
    <row r="471" s="27" customFormat="1"/>
    <row r="472" s="27" customFormat="1"/>
    <row r="473" s="27" customFormat="1"/>
    <row r="474" s="27" customFormat="1"/>
    <row r="475" s="27" customFormat="1"/>
    <row r="476" s="27" customFormat="1"/>
    <row r="477" s="27" customFormat="1"/>
    <row r="478" s="27" customFormat="1"/>
    <row r="479" s="27" customFormat="1"/>
    <row r="480" s="27" customFormat="1"/>
    <row r="481" s="27" customFormat="1"/>
    <row r="482" s="27" customFormat="1"/>
    <row r="483" s="27" customFormat="1"/>
    <row r="484" s="27" customFormat="1"/>
    <row r="485" s="27" customFormat="1"/>
    <row r="486" s="27" customFormat="1"/>
    <row r="487" s="27" customFormat="1"/>
    <row r="488" s="27" customFormat="1"/>
    <row r="489" s="27" customFormat="1"/>
    <row r="490" s="27" customFormat="1"/>
    <row r="491" s="27" customFormat="1"/>
    <row r="492" s="27" customFormat="1"/>
    <row r="493" s="27" customFormat="1"/>
    <row r="494" s="27" customFormat="1"/>
    <row r="495" s="27" customFormat="1"/>
    <row r="496" s="27" customFormat="1"/>
    <row r="497" s="27" customFormat="1"/>
    <row r="498" s="27" customFormat="1"/>
    <row r="499" s="27" customFormat="1"/>
    <row r="500" s="27" customFormat="1"/>
    <row r="501" s="27" customFormat="1"/>
    <row r="502" s="27" customFormat="1"/>
    <row r="503" s="27" customFormat="1"/>
    <row r="504" s="27" customFormat="1"/>
    <row r="505" s="27"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row r="520" s="27" customFormat="1"/>
    <row r="521" s="27" customFormat="1"/>
    <row r="522" s="27" customFormat="1"/>
    <row r="523" s="27" customFormat="1"/>
    <row r="524" s="27" customFormat="1"/>
    <row r="525" s="27" customFormat="1"/>
    <row r="526" s="27" customFormat="1"/>
    <row r="527" s="27" customFormat="1"/>
    <row r="528" s="27" customFormat="1"/>
    <row r="529" s="27" customFormat="1"/>
    <row r="530" s="27" customFormat="1"/>
    <row r="531" s="27" customFormat="1"/>
    <row r="532" s="27" customFormat="1"/>
    <row r="533" s="27" customFormat="1"/>
    <row r="534" s="27" customFormat="1"/>
    <row r="535" s="27" customFormat="1"/>
    <row r="536" s="27" customFormat="1"/>
    <row r="537" s="27" customFormat="1"/>
    <row r="538" s="27" customFormat="1"/>
    <row r="539" s="27" customFormat="1"/>
    <row r="540" s="27" customFormat="1"/>
    <row r="541" s="27" customFormat="1"/>
    <row r="542" s="27" customFormat="1"/>
    <row r="543" s="27" customFormat="1"/>
    <row r="544" s="27" customFormat="1"/>
    <row r="545" s="27" customFormat="1"/>
    <row r="546" s="27" customFormat="1"/>
    <row r="547" s="27" customFormat="1"/>
    <row r="548" s="27" customFormat="1"/>
    <row r="549" s="27" customFormat="1"/>
    <row r="550" s="27" customFormat="1"/>
    <row r="551" s="27" customFormat="1"/>
    <row r="552" s="27" customFormat="1"/>
    <row r="553" s="27" customFormat="1"/>
    <row r="554" s="27" customFormat="1"/>
    <row r="555" s="27" customFormat="1"/>
    <row r="556" s="27" customFormat="1"/>
    <row r="557" s="27" customFormat="1"/>
    <row r="558" s="27" customFormat="1"/>
    <row r="559" s="27" customFormat="1"/>
    <row r="560" s="27" customFormat="1"/>
    <row r="561" s="27" customFormat="1"/>
    <row r="562" s="27" customFormat="1"/>
    <row r="563" s="27" customFormat="1"/>
    <row r="564" s="27" customFormat="1"/>
    <row r="565" s="27" customFormat="1"/>
    <row r="566" s="27" customFormat="1"/>
    <row r="567" s="27" customFormat="1"/>
    <row r="568" s="27" customFormat="1"/>
    <row r="569" s="27" customFormat="1"/>
    <row r="570" s="27" customFormat="1"/>
    <row r="571" s="27" customFormat="1"/>
    <row r="572" s="27" customFormat="1"/>
    <row r="573" s="27" customFormat="1"/>
    <row r="574" s="27" customFormat="1"/>
    <row r="575" s="27" customFormat="1"/>
    <row r="576" s="27" customFormat="1"/>
    <row r="577" s="27" customFormat="1"/>
    <row r="578" s="27" customFormat="1"/>
    <row r="579" s="27" customFormat="1"/>
    <row r="580" s="27" customFormat="1"/>
    <row r="581" s="27" customFormat="1"/>
    <row r="582" s="27" customFormat="1"/>
    <row r="583" s="27" customFormat="1"/>
    <row r="584" s="27" customFormat="1"/>
    <row r="585" s="27" customFormat="1"/>
    <row r="586" s="27" customFormat="1"/>
    <row r="587" s="27" customFormat="1"/>
    <row r="588" s="27" customFormat="1"/>
    <row r="589" s="27" customFormat="1"/>
    <row r="590" s="27" customFormat="1"/>
    <row r="591" s="27" customFormat="1"/>
    <row r="592" s="27" customFormat="1"/>
    <row r="593" s="27" customFormat="1"/>
    <row r="594" s="27" customFormat="1"/>
    <row r="595" s="27" customFormat="1"/>
    <row r="596" s="27" customFormat="1"/>
    <row r="597" s="27" customFormat="1"/>
    <row r="598" s="27" customFormat="1"/>
    <row r="599" s="27" customFormat="1"/>
    <row r="600" s="27" customFormat="1"/>
    <row r="601" s="27" customFormat="1"/>
    <row r="602" s="27" customFormat="1"/>
    <row r="603" s="27" customFormat="1"/>
    <row r="604" s="27" customFormat="1"/>
    <row r="605" s="27" customFormat="1"/>
    <row r="606" s="27" customFormat="1"/>
    <row r="607" s="27" customFormat="1"/>
    <row r="608" s="27" customFormat="1"/>
    <row r="609" s="27" customFormat="1"/>
    <row r="610" s="27" customFormat="1"/>
    <row r="611" s="27" customFormat="1"/>
    <row r="612" s="27" customFormat="1"/>
    <row r="613" s="27" customFormat="1"/>
    <row r="614" s="27" customFormat="1"/>
    <row r="615" s="27" customFormat="1"/>
    <row r="616" s="27" customFormat="1"/>
    <row r="617" s="27" customFormat="1"/>
    <row r="618" s="27" customFormat="1"/>
    <row r="619" s="27" customFormat="1"/>
    <row r="620" s="27" customFormat="1"/>
    <row r="621" s="27" customFormat="1"/>
    <row r="622" s="27" customFormat="1"/>
    <row r="623" s="27" customFormat="1"/>
    <row r="624" s="27" customFormat="1"/>
    <row r="625" s="27" customFormat="1"/>
    <row r="626" s="27" customFormat="1"/>
    <row r="627" s="27" customFormat="1"/>
    <row r="628" s="27" customFormat="1"/>
    <row r="629" s="27" customFormat="1"/>
    <row r="630" s="27" customFormat="1"/>
    <row r="631" s="27" customFormat="1"/>
    <row r="632" s="27" customFormat="1"/>
    <row r="633" s="27" customFormat="1"/>
    <row r="634" s="27" customFormat="1"/>
    <row r="635" s="27" customFormat="1"/>
    <row r="636" s="27" customFormat="1"/>
    <row r="637" s="27" customFormat="1"/>
    <row r="638" s="27" customFormat="1"/>
    <row r="639" s="27" customFormat="1"/>
    <row r="640" s="27" customFormat="1"/>
    <row r="641" s="27" customFormat="1"/>
    <row r="642" s="27" customFormat="1"/>
    <row r="643" s="27" customFormat="1"/>
    <row r="644" s="27" customFormat="1"/>
    <row r="645" s="27" customFormat="1"/>
    <row r="646" s="27" customFormat="1"/>
    <row r="647" s="27" customFormat="1"/>
    <row r="648" s="27" customFormat="1"/>
    <row r="649" s="27" customFormat="1"/>
    <row r="650" s="27" customFormat="1"/>
    <row r="651" s="27" customFormat="1"/>
    <row r="652" s="27" customFormat="1"/>
    <row r="653" s="27" customFormat="1"/>
    <row r="654" s="27" customFormat="1"/>
    <row r="655" s="27" customFormat="1"/>
    <row r="656" s="27" customFormat="1"/>
    <row r="657" s="27" customFormat="1"/>
    <row r="658" s="27" customFormat="1"/>
    <row r="659" s="27" customFormat="1"/>
    <row r="660" s="27" customFormat="1"/>
    <row r="661" s="27" customFormat="1"/>
    <row r="662" s="27" customFormat="1"/>
    <row r="663" s="27" customFormat="1"/>
    <row r="664" s="27" customFormat="1"/>
    <row r="665" s="27" customFormat="1"/>
    <row r="666" s="27" customFormat="1"/>
    <row r="667" s="27" customFormat="1"/>
    <row r="668" s="27" customFormat="1"/>
    <row r="669" s="27" customFormat="1"/>
    <row r="670" s="27" customFormat="1"/>
    <row r="671" s="27" customFormat="1"/>
    <row r="672" s="27" customFormat="1"/>
    <row r="673" s="27" customFormat="1"/>
    <row r="674" s="27" customFormat="1"/>
    <row r="675" s="27" customFormat="1"/>
    <row r="676" s="27" customFormat="1"/>
    <row r="677" s="27" customFormat="1"/>
    <row r="678" s="27" customFormat="1"/>
    <row r="679" s="27" customFormat="1"/>
    <row r="680" s="27" customFormat="1"/>
    <row r="681" s="27" customFormat="1"/>
    <row r="682" s="27" customFormat="1"/>
    <row r="683" s="27" customFormat="1"/>
    <row r="684" s="27" customFormat="1"/>
    <row r="685" s="27" customFormat="1"/>
    <row r="686" s="27" customFormat="1"/>
    <row r="687" s="27" customFormat="1"/>
    <row r="688" s="27" customFormat="1"/>
    <row r="689" s="27" customFormat="1"/>
    <row r="690" s="27" customFormat="1"/>
    <row r="691" s="27" customFormat="1"/>
    <row r="692" s="27" customFormat="1"/>
    <row r="693" s="27" customFormat="1"/>
    <row r="694" s="27" customFormat="1"/>
    <row r="695" s="27" customFormat="1"/>
    <row r="696" s="27" customFormat="1"/>
    <row r="697" s="27" customFormat="1"/>
    <row r="698" s="27" customFormat="1"/>
    <row r="699" s="27" customFormat="1"/>
    <row r="700" s="27" customFormat="1"/>
    <row r="701" s="27" customFormat="1"/>
    <row r="702" s="27" customFormat="1"/>
    <row r="703" s="27" customFormat="1"/>
    <row r="704" s="27" customFormat="1"/>
    <row r="705" s="27" customFormat="1"/>
    <row r="706" s="27" customFormat="1"/>
    <row r="707" s="27" customFormat="1"/>
    <row r="708" s="27" customFormat="1"/>
    <row r="709" s="27" customFormat="1"/>
    <row r="710" s="27" customFormat="1"/>
    <row r="711" s="27" customFormat="1"/>
    <row r="712" s="27" customFormat="1"/>
    <row r="713" s="27" customFormat="1"/>
    <row r="714" s="27" customFormat="1"/>
    <row r="715" s="27" customFormat="1"/>
    <row r="716" s="27" customFormat="1"/>
    <row r="717" s="27" customFormat="1"/>
    <row r="718" s="27" customFormat="1"/>
    <row r="719" s="27" customFormat="1"/>
    <row r="720" s="27" customFormat="1"/>
    <row r="721" s="27" customFormat="1"/>
    <row r="722" s="27" customFormat="1"/>
    <row r="723" s="27" customFormat="1"/>
    <row r="724" s="27" customFormat="1"/>
    <row r="725" s="27" customFormat="1"/>
    <row r="726" s="27" customFormat="1"/>
    <row r="727" s="27" customFormat="1"/>
    <row r="728" s="27" customFormat="1"/>
    <row r="729" s="27" customFormat="1"/>
    <row r="730" s="27" customFormat="1"/>
    <row r="731" s="27" customFormat="1"/>
    <row r="732" s="27" customFormat="1"/>
    <row r="733" s="27" customFormat="1"/>
    <row r="734" s="27" customFormat="1"/>
    <row r="735" s="27" customFormat="1"/>
    <row r="736" s="27" customFormat="1"/>
    <row r="737" s="27" customFormat="1"/>
    <row r="738" s="27" customFormat="1"/>
    <row r="739" s="27" customFormat="1"/>
    <row r="740" s="27" customFormat="1"/>
    <row r="741" s="27" customFormat="1"/>
    <row r="742" s="27" customFormat="1"/>
    <row r="743" s="27" customFormat="1"/>
    <row r="744" s="27" customFormat="1"/>
    <row r="745" s="27" customFormat="1"/>
    <row r="746" s="27" customFormat="1"/>
    <row r="747" s="27" customFormat="1"/>
    <row r="748" s="27" customFormat="1"/>
    <row r="749" s="27" customFormat="1"/>
    <row r="750" s="27" customFormat="1"/>
    <row r="751" s="27" customFormat="1"/>
    <row r="752" s="27" customFormat="1"/>
    <row r="753" s="27" customFormat="1"/>
    <row r="754" s="27" customFormat="1"/>
    <row r="755" s="27" customFormat="1"/>
    <row r="756" s="27" customFormat="1"/>
    <row r="757" s="27" customFormat="1"/>
    <row r="758" s="27" customFormat="1"/>
    <row r="759" s="27" customFormat="1"/>
    <row r="760" s="27" customFormat="1"/>
    <row r="761" s="27" customFormat="1"/>
    <row r="762" s="27" customFormat="1"/>
    <row r="763" s="27" customFormat="1"/>
    <row r="764" s="27" customFormat="1"/>
    <row r="765" s="27" customFormat="1"/>
    <row r="766" s="27" customFormat="1"/>
    <row r="767" s="27" customFormat="1"/>
    <row r="768" s="27" customFormat="1"/>
    <row r="769" s="27" customFormat="1"/>
    <row r="770" s="27" customFormat="1"/>
    <row r="771" s="27" customFormat="1"/>
    <row r="772" s="27" customFormat="1"/>
    <row r="773" s="27" customFormat="1"/>
    <row r="774" s="27" customFormat="1"/>
    <row r="775" s="27" customFormat="1"/>
    <row r="776" s="27" customFormat="1"/>
    <row r="777" s="27" customFormat="1"/>
    <row r="778" s="27" customFormat="1"/>
    <row r="779" s="27" customFormat="1"/>
    <row r="780" s="27" customFormat="1"/>
    <row r="781" s="27" customFormat="1"/>
    <row r="782" s="27" customFormat="1"/>
    <row r="783" s="27" customFormat="1"/>
    <row r="784" s="27" customFormat="1"/>
    <row r="785" s="27" customFormat="1"/>
    <row r="786" s="27" customFormat="1"/>
    <row r="787" s="27" customFormat="1"/>
    <row r="788" s="27" customFormat="1"/>
    <row r="789" s="27" customFormat="1"/>
    <row r="790" s="27" customFormat="1"/>
    <row r="791" s="27" customFormat="1"/>
    <row r="792" s="27" customFormat="1"/>
    <row r="793" s="27" customFormat="1"/>
    <row r="794" s="27" customFormat="1"/>
    <row r="795" s="27" customFormat="1"/>
    <row r="796" s="27" customFormat="1"/>
    <row r="797" s="27" customFormat="1"/>
    <row r="798" s="27" customFormat="1"/>
    <row r="799" s="27" customFormat="1"/>
    <row r="800" s="27" customFormat="1"/>
    <row r="801" s="27" customFormat="1"/>
    <row r="802" s="27" customFormat="1"/>
    <row r="803" s="27" customFormat="1"/>
    <row r="804" s="27" customFormat="1"/>
    <row r="805" s="27" customFormat="1"/>
    <row r="806" s="27" customFormat="1"/>
    <row r="807" s="27" customFormat="1"/>
    <row r="808" s="27" customFormat="1"/>
    <row r="809" s="27" customFormat="1"/>
    <row r="810" s="27" customFormat="1"/>
    <row r="811" s="27" customFormat="1"/>
    <row r="812" s="27" customFormat="1"/>
    <row r="813" s="27" customFormat="1"/>
    <row r="814" s="27" customFormat="1"/>
    <row r="815" s="27" customFormat="1"/>
    <row r="816" s="27" customFormat="1"/>
    <row r="817" s="27" customFormat="1"/>
    <row r="818" s="27" customFormat="1"/>
    <row r="819" s="27" customFormat="1"/>
    <row r="820" s="27" customFormat="1"/>
    <row r="821" s="27" customFormat="1"/>
    <row r="822" s="27" customFormat="1"/>
    <row r="823" s="27" customFormat="1"/>
    <row r="824" s="27" customFormat="1"/>
    <row r="825" s="27" customFormat="1"/>
    <row r="826" s="27" customFormat="1"/>
    <row r="827" s="27" customFormat="1"/>
    <row r="828" s="27" customFormat="1"/>
    <row r="829" s="27" customFormat="1"/>
    <row r="830" s="27" customFormat="1"/>
    <row r="831" s="27" customFormat="1"/>
    <row r="832" s="27" customFormat="1"/>
    <row r="833" s="27" customFormat="1"/>
    <row r="834" s="27" customFormat="1"/>
    <row r="835" s="27" customFormat="1"/>
    <row r="836" s="27" customFormat="1"/>
    <row r="837" s="27" customFormat="1"/>
    <row r="838" s="27" customFormat="1"/>
    <row r="839" s="27" customFormat="1"/>
    <row r="840" s="27" customFormat="1"/>
    <row r="841" s="27" customFormat="1"/>
    <row r="842" s="27" customFormat="1"/>
    <row r="843" s="27" customFormat="1"/>
    <row r="844" s="27" customFormat="1"/>
    <row r="845" s="27" customFormat="1"/>
    <row r="846" s="27" customFormat="1"/>
    <row r="847" s="27" customFormat="1"/>
    <row r="848" s="27" customFormat="1"/>
    <row r="849" s="27" customFormat="1"/>
    <row r="850" s="27" customFormat="1"/>
    <row r="851" s="27" customFormat="1"/>
    <row r="852" s="27" customFormat="1"/>
    <row r="853" s="27" customFormat="1"/>
    <row r="854" s="27" customFormat="1"/>
    <row r="855" s="27" customFormat="1"/>
    <row r="856" s="27" customFormat="1"/>
    <row r="857" s="27" customFormat="1"/>
    <row r="858" s="27" customFormat="1"/>
    <row r="859" s="27" customFormat="1"/>
    <row r="860" s="27" customFormat="1"/>
    <row r="861" s="27" customFormat="1"/>
    <row r="862" s="27" customFormat="1"/>
    <row r="863" s="27" customFormat="1"/>
    <row r="864" s="27" customFormat="1"/>
    <row r="865" s="27" customFormat="1"/>
    <row r="866" s="27" customFormat="1"/>
    <row r="867" s="27" customFormat="1"/>
    <row r="868" s="27" customFormat="1"/>
    <row r="869" s="27" customFormat="1"/>
    <row r="870" s="27" customFormat="1"/>
    <row r="871" s="27" customFormat="1"/>
    <row r="872" s="27" customFormat="1"/>
    <row r="873" s="27" customFormat="1"/>
    <row r="874" s="27" customFormat="1"/>
    <row r="875" s="27" customFormat="1"/>
    <row r="876" s="27" customFormat="1"/>
    <row r="877" s="27" customFormat="1"/>
    <row r="878" s="27" customFormat="1"/>
    <row r="879" s="27" customFormat="1"/>
    <row r="880" s="27" customFormat="1"/>
    <row r="881" s="27" customFormat="1"/>
    <row r="882" s="27" customFormat="1"/>
    <row r="883" s="27" customFormat="1"/>
    <row r="884" s="27" customFormat="1"/>
    <row r="885" s="27" customFormat="1"/>
    <row r="886" s="27" customFormat="1"/>
    <row r="887" s="27" customFormat="1"/>
    <row r="888" s="27" customFormat="1"/>
    <row r="889" s="27" customFormat="1"/>
    <row r="890" s="27" customFormat="1"/>
    <row r="891" s="27" customFormat="1"/>
    <row r="892" s="27" customFormat="1"/>
    <row r="893" s="27" customFormat="1"/>
    <row r="894" s="27" customFormat="1"/>
    <row r="895" s="27" customFormat="1"/>
    <row r="896" s="27" customFormat="1"/>
    <row r="897" s="27" customFormat="1"/>
    <row r="898" s="27" customFormat="1"/>
    <row r="899" s="27" customFormat="1"/>
    <row r="900" s="27" customFormat="1"/>
    <row r="901" s="27" customFormat="1"/>
    <row r="902" s="27" customFormat="1"/>
    <row r="903" s="27" customFormat="1"/>
    <row r="904" s="27" customFormat="1"/>
    <row r="905" s="27" customFormat="1"/>
    <row r="906" s="27" customFormat="1"/>
    <row r="907" s="27" customFormat="1"/>
    <row r="908" s="27" customFormat="1"/>
    <row r="909" s="27" customFormat="1"/>
    <row r="910" s="27" customFormat="1"/>
    <row r="911" s="27" customFormat="1"/>
    <row r="912" s="27" customFormat="1"/>
    <row r="913" s="27" customFormat="1"/>
    <row r="914" s="27" customFormat="1"/>
    <row r="915" s="27" customFormat="1"/>
    <row r="916" s="27" customFormat="1"/>
    <row r="917" s="27" customFormat="1"/>
    <row r="918" s="27" customFormat="1"/>
    <row r="919" s="27" customFormat="1"/>
    <row r="920" s="27" customFormat="1"/>
    <row r="921" s="27" customFormat="1"/>
    <row r="922" s="27" customFormat="1"/>
    <row r="923" s="27" customFormat="1"/>
    <row r="924" s="27" customFormat="1"/>
    <row r="925" s="27" customFormat="1"/>
    <row r="926" s="27" customFormat="1"/>
    <row r="927" s="27" customFormat="1"/>
    <row r="928" s="27" customFormat="1"/>
    <row r="929" s="27" customFormat="1"/>
    <row r="930" s="27" customFormat="1"/>
    <row r="931" s="27" customFormat="1"/>
    <row r="932" s="27" customFormat="1"/>
    <row r="933" s="27" customFormat="1"/>
    <row r="934" s="27" customFormat="1"/>
    <row r="935" s="27" customFormat="1"/>
    <row r="936" s="27" customFormat="1"/>
    <row r="937" s="27" customFormat="1"/>
    <row r="938" s="27" customFormat="1"/>
    <row r="939" s="27" customFormat="1"/>
    <row r="940" s="27" customFormat="1"/>
    <row r="941" s="27" customFormat="1"/>
    <row r="942" s="27" customFormat="1"/>
    <row r="943" s="27" customFormat="1"/>
    <row r="944" s="27" customFormat="1"/>
    <row r="945" s="27" customFormat="1"/>
    <row r="946" s="27" customFormat="1"/>
    <row r="947" s="27" customFormat="1"/>
    <row r="948" s="27" customFormat="1"/>
    <row r="949" s="27" customFormat="1"/>
    <row r="950" s="27" customFormat="1"/>
    <row r="951" s="27" customFormat="1"/>
    <row r="952" s="27" customFormat="1"/>
    <row r="953" s="27" customFormat="1"/>
    <row r="954" s="27" customFormat="1"/>
    <row r="955" s="27" customFormat="1"/>
    <row r="956" s="27" customFormat="1"/>
    <row r="957" s="27" customFormat="1"/>
    <row r="958" s="27" customFormat="1"/>
    <row r="959" s="27" customFormat="1"/>
    <row r="960" s="27" customFormat="1"/>
    <row r="961" s="27" customFormat="1"/>
    <row r="962" s="27" customFormat="1"/>
    <row r="963" s="27" customFormat="1"/>
    <row r="964" s="27" customFormat="1"/>
    <row r="965" s="27" customFormat="1"/>
    <row r="966" s="27" customFormat="1"/>
    <row r="967" s="27" customFormat="1"/>
    <row r="968" s="27" customFormat="1"/>
    <row r="969" s="27" customFormat="1"/>
    <row r="970" s="27" customFormat="1"/>
    <row r="971" s="27" customFormat="1"/>
    <row r="972" s="27" customFormat="1"/>
    <row r="973" s="27" customFormat="1"/>
    <row r="974" s="27" customFormat="1"/>
    <row r="975" s="27" customFormat="1"/>
    <row r="976" s="27" customFormat="1"/>
    <row r="977" s="27" customFormat="1"/>
    <row r="978" s="27" customFormat="1"/>
    <row r="979" s="27" customFormat="1"/>
    <row r="980" s="27" customFormat="1"/>
    <row r="981" s="27" customFormat="1"/>
    <row r="982" s="27" customFormat="1"/>
    <row r="983" s="27" customFormat="1"/>
    <row r="984" s="27" customFormat="1"/>
    <row r="985" s="27" customFormat="1"/>
    <row r="986" s="27" customFormat="1"/>
    <row r="987" s="27" customFormat="1"/>
    <row r="988" s="27" customFormat="1"/>
    <row r="989" s="27" customFormat="1"/>
    <row r="990" s="27" customFormat="1"/>
    <row r="991" s="27" customFormat="1"/>
    <row r="992" s="27" customFormat="1"/>
    <row r="993" s="27" customFormat="1"/>
    <row r="994" s="27" customFormat="1"/>
    <row r="995" s="27" customFormat="1"/>
    <row r="996" s="27" customFormat="1"/>
    <row r="997" s="27" customFormat="1"/>
    <row r="998" s="27" customFormat="1"/>
    <row r="999" s="27" customFormat="1"/>
    <row r="1000" s="27" customFormat="1"/>
    <row r="1001" s="27" customFormat="1"/>
    <row r="1002" s="27" customFormat="1"/>
    <row r="1003" s="27" customFormat="1"/>
    <row r="1004" s="27" customFormat="1"/>
    <row r="1005" s="27" customFormat="1"/>
    <row r="1006" s="27" customFormat="1"/>
    <row r="1007" s="27" customFormat="1"/>
    <row r="1008" s="27" customFormat="1"/>
    <row r="1009" s="27" customFormat="1"/>
    <row r="1010" s="27" customFormat="1"/>
    <row r="1011" s="27" customFormat="1"/>
    <row r="1012" s="27" customFormat="1"/>
    <row r="1013" s="27" customFormat="1"/>
    <row r="1014" s="27" customFormat="1"/>
    <row r="1015" s="27" customFormat="1"/>
    <row r="1016" s="27" customFormat="1"/>
    <row r="1017" s="27" customFormat="1"/>
    <row r="1018" s="27" customFormat="1"/>
    <row r="1019" s="27" customFormat="1"/>
    <row r="1020" s="27" customFormat="1"/>
    <row r="1021" s="27" customFormat="1"/>
    <row r="1022" s="27" customFormat="1"/>
    <row r="1023" s="27" customFormat="1"/>
    <row r="1024" s="27" customFormat="1"/>
    <row r="1025" s="27" customFormat="1"/>
    <row r="1026" s="27" customFormat="1"/>
    <row r="1027" s="27" customFormat="1"/>
    <row r="1028" s="27" customFormat="1"/>
    <row r="1029" s="27" customFormat="1"/>
    <row r="1030" s="27" customFormat="1"/>
    <row r="1031" s="27" customFormat="1"/>
    <row r="1032" s="27" customFormat="1"/>
    <row r="1033" s="27" customFormat="1"/>
    <row r="1034" s="27" customFormat="1"/>
    <row r="1035" s="27" customFormat="1"/>
    <row r="1036" s="27" customFormat="1"/>
    <row r="1037" s="27" customFormat="1"/>
    <row r="1038" s="27" customFormat="1"/>
    <row r="1039" s="27" customFormat="1"/>
    <row r="1040" s="27" customFormat="1"/>
    <row r="1041" s="27" customFormat="1"/>
    <row r="1042" s="27" customFormat="1"/>
    <row r="1043" s="27" customFormat="1"/>
    <row r="1044" s="27" customFormat="1"/>
    <row r="1045" s="27" customFormat="1"/>
    <row r="1046" s="27" customFormat="1"/>
    <row r="1047" s="27" customFormat="1"/>
    <row r="1048" s="27" customFormat="1"/>
    <row r="1049" s="27" customFormat="1"/>
    <row r="1050" s="27" customFormat="1"/>
    <row r="1051" s="27" customFormat="1"/>
    <row r="1052" s="27" customFormat="1"/>
    <row r="1053" s="27" customFormat="1"/>
    <row r="1054" s="27" customFormat="1"/>
    <row r="1055" s="27" customFormat="1"/>
    <row r="1056" s="27" customFormat="1"/>
    <row r="1057" s="27" customFormat="1"/>
    <row r="1058" s="27" customFormat="1"/>
    <row r="1059" s="27" customFormat="1"/>
    <row r="1060" s="27" customFormat="1"/>
    <row r="1061" s="27" customFormat="1"/>
    <row r="1062" s="27" customFormat="1"/>
    <row r="1063" s="27" customFormat="1"/>
    <row r="1064" s="27" customFormat="1"/>
    <row r="1065" s="27" customFormat="1"/>
    <row r="1066" s="27" customFormat="1"/>
    <row r="1067" s="27" customFormat="1"/>
    <row r="1068" s="27" customFormat="1"/>
    <row r="1069" s="27" customFormat="1"/>
    <row r="1070" s="27" customFormat="1"/>
    <row r="1071" s="27" customFormat="1"/>
    <row r="1072" s="27" customFormat="1"/>
    <row r="1073" s="27" customFormat="1"/>
    <row r="1074" s="27" customFormat="1"/>
    <row r="1075" s="27" customFormat="1"/>
    <row r="1076" s="27" customFormat="1"/>
    <row r="1077" s="27" customFormat="1"/>
    <row r="1078" s="27" customFormat="1"/>
    <row r="1079" s="27" customFormat="1"/>
    <row r="1080" s="27" customFormat="1"/>
    <row r="1081" s="27" customFormat="1"/>
    <row r="1082" s="27" customFormat="1"/>
    <row r="1083" s="27" customFormat="1"/>
    <row r="1084" s="27" customFormat="1"/>
    <row r="1085" s="27" customFormat="1"/>
    <row r="1086" s="27" customFormat="1"/>
    <row r="1087" s="27" customFormat="1"/>
    <row r="1088" s="27" customFormat="1"/>
    <row r="1089" s="27" customFormat="1"/>
    <row r="1090" s="27" customFormat="1"/>
    <row r="1091" s="27" customFormat="1"/>
    <row r="1092" s="27" customFormat="1"/>
    <row r="1093" s="27" customFormat="1"/>
    <row r="1094" s="27" customFormat="1"/>
    <row r="1095" s="27" customFormat="1"/>
    <row r="1096" s="27" customFormat="1"/>
    <row r="1097" s="27" customFormat="1"/>
    <row r="1098" s="27" customFormat="1"/>
    <row r="1099" s="27" customFormat="1"/>
    <row r="1100" s="27" customFormat="1"/>
    <row r="1101" s="27" customFormat="1"/>
    <row r="1102" s="27" customFormat="1"/>
    <row r="1103" s="27" customFormat="1"/>
    <row r="1104" s="27" customFormat="1"/>
    <row r="1105" s="27" customFormat="1"/>
    <row r="1106" s="27" customFormat="1"/>
    <row r="1107" s="27" customFormat="1"/>
    <row r="1108" s="27" customFormat="1"/>
    <row r="1109" s="27" customFormat="1"/>
    <row r="1110" s="27" customFormat="1"/>
    <row r="1111" s="27" customFormat="1"/>
    <row r="1112" s="27" customFormat="1"/>
    <row r="1113" s="27" customFormat="1"/>
    <row r="1114" s="27" customFormat="1"/>
    <row r="1115" s="27" customFormat="1"/>
    <row r="1116" s="27" customFormat="1"/>
    <row r="1117" s="27" customFormat="1"/>
    <row r="1118" s="27" customFormat="1"/>
    <row r="1119" s="27" customFormat="1"/>
    <row r="1120" s="27" customFormat="1"/>
    <row r="1121" s="27" customFormat="1"/>
    <row r="1122" s="27" customFormat="1"/>
    <row r="1123" s="27" customFormat="1"/>
    <row r="1124" s="27" customFormat="1"/>
    <row r="1125" s="27" customFormat="1"/>
    <row r="1126" s="27" customFormat="1"/>
    <row r="1127" s="27" customFormat="1"/>
    <row r="1128" s="27" customFormat="1"/>
    <row r="1129" s="27" customFormat="1"/>
    <row r="1130" s="27" customFormat="1"/>
    <row r="1131" s="27" customFormat="1"/>
    <row r="1132" s="27" customFormat="1"/>
    <row r="1133" s="27" customFormat="1"/>
    <row r="1134" s="27" customFormat="1"/>
    <row r="1135" s="27" customFormat="1"/>
    <row r="1136" s="27" customFormat="1"/>
    <row r="1137" s="27" customFormat="1"/>
    <row r="1138" s="27" customFormat="1"/>
    <row r="1139" s="27" customFormat="1"/>
    <row r="1140" s="27" customFormat="1"/>
    <row r="1141" s="27" customFormat="1"/>
    <row r="1142" s="27" customFormat="1"/>
    <row r="1143" s="27" customFormat="1"/>
    <row r="1144" s="27" customFormat="1"/>
    <row r="1145" s="27" customFormat="1"/>
    <row r="1146" s="27" customFormat="1"/>
    <row r="1147" s="27" customFormat="1"/>
    <row r="1148" s="27" customFormat="1"/>
    <row r="1149" s="27" customFormat="1"/>
    <row r="1150" s="27" customFormat="1"/>
    <row r="1151" s="27" customFormat="1"/>
    <row r="1152" s="27" customFormat="1"/>
    <row r="1153" s="27" customFormat="1"/>
    <row r="1154" s="27" customFormat="1"/>
    <row r="1155" s="27" customFormat="1"/>
    <row r="1156" s="27" customFormat="1"/>
    <row r="1157" s="27" customFormat="1"/>
    <row r="1158" s="27" customFormat="1"/>
    <row r="1159" s="27" customFormat="1"/>
    <row r="1160" s="27" customFormat="1"/>
    <row r="1161" s="27" customFormat="1"/>
    <row r="1162" s="27" customFormat="1"/>
    <row r="1163" s="27" customFormat="1"/>
    <row r="1164" s="27" customFormat="1"/>
    <row r="1165" s="27" customFormat="1"/>
    <row r="1166" s="27" customFormat="1"/>
    <row r="1167" s="27" customFormat="1"/>
    <row r="1168" s="27" customFormat="1"/>
    <row r="1169" s="27" customFormat="1"/>
    <row r="1170" s="27" customFormat="1"/>
    <row r="1171" s="27" customFormat="1"/>
    <row r="1172" s="27" customFormat="1"/>
    <row r="1173" s="27" customFormat="1"/>
    <row r="1174" s="27" customFormat="1"/>
    <row r="1175" s="27" customFormat="1"/>
    <row r="1176" s="27" customFormat="1"/>
    <row r="1177" s="27" customFormat="1"/>
    <row r="1178" s="27" customFormat="1"/>
    <row r="1179" s="27" customFormat="1"/>
    <row r="1180" s="27" customFormat="1"/>
    <row r="1181" s="27" customFormat="1"/>
    <row r="1182" s="27" customFormat="1"/>
    <row r="1183" s="27" customFormat="1"/>
    <row r="1184" s="27" customFormat="1"/>
    <row r="1185" s="27" customFormat="1"/>
    <row r="1186" s="27" customFormat="1"/>
    <row r="1187" s="27" customFormat="1"/>
    <row r="1188" s="27" customFormat="1"/>
    <row r="1189" s="27" customFormat="1"/>
    <row r="1190" s="27" customFormat="1"/>
    <row r="1191" s="27" customFormat="1"/>
    <row r="1192" s="27" customFormat="1"/>
    <row r="1193" s="27" customFormat="1"/>
    <row r="1194" s="27" customFormat="1"/>
    <row r="1195" s="27" customFormat="1"/>
    <row r="1196" s="27" customFormat="1"/>
    <row r="1197" s="27" customFormat="1"/>
    <row r="1198" s="27" customFormat="1"/>
    <row r="1199" s="27" customFormat="1"/>
    <row r="1200" s="27" customFormat="1"/>
    <row r="1201" s="27" customFormat="1"/>
    <row r="1202" s="27" customFormat="1"/>
    <row r="1203" s="27" customFormat="1"/>
    <row r="1204" s="27" customFormat="1"/>
    <row r="1205" s="27" customFormat="1"/>
    <row r="1206" s="27" customFormat="1"/>
    <row r="1207" s="27" customFormat="1"/>
    <row r="1208" s="27" customFormat="1"/>
    <row r="1209" s="27" customFormat="1"/>
    <row r="1210" s="27" customFormat="1"/>
    <row r="1211" s="27" customFormat="1"/>
    <row r="1212" s="27" customFormat="1"/>
    <row r="1213" s="27" customFormat="1"/>
    <row r="1214" s="27" customFormat="1"/>
    <row r="1215" s="27" customFormat="1"/>
    <row r="1216" s="27" customFormat="1"/>
    <row r="1217" s="27" customFormat="1"/>
    <row r="1218" s="27" customFormat="1"/>
    <row r="1219" s="27" customFormat="1"/>
    <row r="1220" s="27" customFormat="1"/>
    <row r="1221" s="27" customFormat="1"/>
    <row r="1222" s="27" customFormat="1"/>
    <row r="1223" s="27" customFormat="1"/>
    <row r="1224" s="27" customFormat="1"/>
    <row r="1225" s="27" customFormat="1"/>
    <row r="1226" s="27" customFormat="1"/>
    <row r="1227" s="27" customFormat="1"/>
    <row r="1228" s="27" customFormat="1"/>
    <row r="1229" s="27" customFormat="1"/>
    <row r="1230" s="27" customFormat="1"/>
    <row r="1231" s="27" customFormat="1"/>
    <row r="1232" s="27" customFormat="1"/>
    <row r="1233" s="27" customFormat="1"/>
    <row r="1234" s="27" customFormat="1"/>
    <row r="1235" s="27" customFormat="1"/>
    <row r="1236" s="27" customFormat="1"/>
    <row r="1237" s="27" customFormat="1"/>
    <row r="1238" s="27" customFormat="1"/>
    <row r="1239" s="27" customFormat="1"/>
    <row r="1240" s="27" customFormat="1"/>
    <row r="1241" s="27" customFormat="1"/>
    <row r="1242" s="27" customFormat="1"/>
    <row r="1243" s="27" customFormat="1"/>
    <row r="1244" s="27" customFormat="1"/>
    <row r="1245" s="27" customFormat="1"/>
    <row r="1246" s="27" customFormat="1"/>
    <row r="1247" s="27" customFormat="1"/>
    <row r="1248" s="27" customFormat="1"/>
    <row r="1249" s="27" customFormat="1"/>
    <row r="1250" s="27" customFormat="1"/>
    <row r="1251" s="27" customFormat="1"/>
    <row r="1252" s="27" customFormat="1"/>
    <row r="1253" s="27" customFormat="1"/>
    <row r="1254" s="27" customFormat="1"/>
    <row r="1255" s="27" customFormat="1"/>
    <row r="1256" s="27" customFormat="1"/>
    <row r="1257" s="27" customFormat="1"/>
    <row r="1258" s="27" customFormat="1"/>
    <row r="1259" s="27" customFormat="1"/>
    <row r="1260" s="27" customFormat="1"/>
    <row r="1261" s="27" customFormat="1"/>
    <row r="1262" s="27" customFormat="1"/>
    <row r="1263" s="27" customFormat="1"/>
    <row r="1264" s="27" customFormat="1"/>
    <row r="1265" s="27" customFormat="1"/>
    <row r="1266" s="27" customFormat="1"/>
    <row r="1267" s="27" customFormat="1"/>
    <row r="1268" s="27" customFormat="1"/>
    <row r="1269" s="27" customFormat="1"/>
    <row r="1270" s="27" customFormat="1"/>
    <row r="1271" s="27" customFormat="1"/>
    <row r="1272" s="27" customFormat="1"/>
    <row r="1273" s="27" customFormat="1"/>
    <row r="1274" s="27" customFormat="1"/>
    <row r="1275" s="27" customFormat="1"/>
    <row r="1276" s="27" customFormat="1"/>
    <row r="1277" s="27" customFormat="1"/>
    <row r="1278" s="27" customFormat="1"/>
    <row r="1279" s="27" customFormat="1"/>
    <row r="1280" s="27" customFormat="1"/>
    <row r="1281" s="27" customFormat="1"/>
    <row r="1282" s="27" customFormat="1"/>
    <row r="1283" s="27" customFormat="1"/>
    <row r="1284" s="27" customFormat="1"/>
    <row r="1285" s="27" customFormat="1"/>
    <row r="1286" s="27" customFormat="1"/>
    <row r="1287" s="27" customFormat="1"/>
    <row r="1288" s="27" customFormat="1"/>
    <row r="1289" s="27" customFormat="1"/>
    <row r="1290" s="27" customFormat="1"/>
    <row r="1291" s="27" customFormat="1"/>
    <row r="1292" s="27" customFormat="1"/>
    <row r="1293" s="27" customFormat="1"/>
    <row r="1294" s="27" customFormat="1"/>
    <row r="1295" s="27" customFormat="1"/>
    <row r="1296" s="27" customFormat="1"/>
    <row r="1297" s="27" customFormat="1"/>
    <row r="1298" s="27" customFormat="1"/>
    <row r="1299" s="27" customFormat="1"/>
    <row r="1300" s="27" customFormat="1"/>
    <row r="1301" s="27" customFormat="1"/>
    <row r="1302" s="27" customFormat="1"/>
    <row r="1303" s="27" customFormat="1"/>
    <row r="1304" s="27" customFormat="1"/>
    <row r="1305" s="27" customFormat="1"/>
    <row r="1306" s="27" customFormat="1"/>
    <row r="1307" s="27" customFormat="1"/>
    <row r="1308" s="27" customFormat="1"/>
    <row r="1309" s="27" customFormat="1"/>
    <row r="1310" s="27" customFormat="1"/>
    <row r="1311" s="27" customFormat="1"/>
    <row r="1312" s="27" customFormat="1"/>
    <row r="1313" s="27" customFormat="1"/>
    <row r="1314" s="27" customFormat="1"/>
    <row r="1315" s="27" customFormat="1"/>
    <row r="1316" s="27" customFormat="1"/>
    <row r="1317" s="27" customFormat="1"/>
    <row r="1318" s="27" customFormat="1"/>
    <row r="1319" s="27" customFormat="1"/>
    <row r="1320" s="27" customFormat="1"/>
    <row r="1321" s="27" customFormat="1"/>
    <row r="1322" s="27" customFormat="1"/>
    <row r="1323" s="27" customFormat="1"/>
    <row r="1324" s="27" customFormat="1"/>
    <row r="1325" s="27" customFormat="1"/>
    <row r="1326" s="27" customFormat="1"/>
    <row r="1327" s="27" customFormat="1"/>
    <row r="1328" s="27" customFormat="1"/>
    <row r="1329" s="27" customFormat="1"/>
    <row r="1330" s="27" customFormat="1"/>
    <row r="1331" s="27" customFormat="1"/>
    <row r="1332" s="27" customFormat="1"/>
    <row r="1333" s="27" customFormat="1"/>
    <row r="1334" s="27" customFormat="1"/>
    <row r="1335" s="27" customFormat="1"/>
    <row r="1336" s="27" customFormat="1"/>
    <row r="1337" s="27" customFormat="1"/>
    <row r="1338" s="27" customFormat="1"/>
    <row r="1339" s="27" customFormat="1"/>
    <row r="1340" s="27" customFormat="1"/>
    <row r="1341" s="27" customFormat="1"/>
    <row r="1342" s="27" customFormat="1"/>
    <row r="1343" s="27" customFormat="1"/>
    <row r="1344" s="27" customFormat="1"/>
    <row r="1345" s="27" customFormat="1"/>
    <row r="1346" s="27" customFormat="1"/>
    <row r="1347" s="27" customFormat="1"/>
    <row r="1348" s="27" customFormat="1"/>
    <row r="1349" s="27" customFormat="1"/>
    <row r="1350" s="27" customFormat="1"/>
    <row r="1351" s="27" customFormat="1"/>
    <row r="1352" s="27" customFormat="1"/>
    <row r="1353" s="27" customFormat="1"/>
    <row r="1354" s="27" customFormat="1"/>
    <row r="1355" s="27" customFormat="1"/>
    <row r="1356" s="27" customFormat="1"/>
    <row r="1357" s="27" customFormat="1"/>
    <row r="1358" s="27" customFormat="1"/>
    <row r="1359" s="27" customFormat="1"/>
    <row r="1360" s="27" customFormat="1"/>
    <row r="1361" s="27" customFormat="1"/>
    <row r="1362" s="27" customFormat="1"/>
    <row r="1363" s="27" customFormat="1"/>
    <row r="1364" s="27" customFormat="1"/>
    <row r="1365" s="27" customFormat="1"/>
    <row r="1366" s="27" customFormat="1"/>
    <row r="1367" s="27" customFormat="1"/>
    <row r="1368" s="27" customFormat="1"/>
    <row r="1369" s="27" customFormat="1"/>
    <row r="1370" s="27" customFormat="1"/>
    <row r="1371" s="27" customFormat="1"/>
    <row r="1372" s="27" customFormat="1"/>
    <row r="1373" s="27" customFormat="1"/>
    <row r="1374" s="27" customFormat="1"/>
    <row r="1375" s="27" customFormat="1"/>
    <row r="1376" s="27" customFormat="1"/>
    <row r="1377" s="27" customFormat="1"/>
    <row r="1378" s="27" customFormat="1"/>
    <row r="1379" s="27" customFormat="1"/>
    <row r="1380" s="27" customFormat="1"/>
    <row r="1381" s="27" customFormat="1"/>
    <row r="1382" s="27" customFormat="1"/>
    <row r="1383" s="27" customFormat="1"/>
    <row r="1384" s="27" customFormat="1"/>
    <row r="1385" s="27" customFormat="1"/>
    <row r="1386" s="27" customFormat="1"/>
    <row r="1387" s="27" customFormat="1"/>
    <row r="1388" s="27" customFormat="1"/>
    <row r="1389" s="27" customFormat="1"/>
    <row r="1390" s="27" customFormat="1"/>
    <row r="1391" s="27" customFormat="1"/>
    <row r="1392" s="27" customFormat="1"/>
    <row r="1393" s="27" customFormat="1"/>
    <row r="1394" s="27" customFormat="1"/>
    <row r="1395" s="27" customFormat="1"/>
    <row r="1396" s="27" customFormat="1"/>
    <row r="1397" s="27" customFormat="1"/>
    <row r="1398" s="27" customFormat="1"/>
    <row r="1399" s="27" customFormat="1"/>
    <row r="1400" s="27" customFormat="1"/>
    <row r="1401" s="27" customFormat="1"/>
    <row r="1402" s="27" customFormat="1"/>
    <row r="1403" s="27" customFormat="1"/>
    <row r="1404" s="27" customFormat="1"/>
    <row r="1405" s="27" customFormat="1"/>
    <row r="1406" s="27" customFormat="1"/>
    <row r="1407" s="27" customFormat="1"/>
    <row r="1408" s="27" customFormat="1"/>
    <row r="1409" s="27" customFormat="1"/>
    <row r="1410" s="27" customFormat="1"/>
    <row r="1411" s="27" customFormat="1"/>
    <row r="1412" s="27" customFormat="1"/>
    <row r="1413" s="27" customFormat="1"/>
    <row r="1414" s="27" customFormat="1"/>
    <row r="1415" s="27" customFormat="1"/>
    <row r="1416" s="27" customFormat="1"/>
    <row r="1417" s="27" customFormat="1"/>
    <row r="1418" s="27" customFormat="1"/>
    <row r="1419" s="27" customFormat="1"/>
    <row r="1420" s="27" customFormat="1"/>
    <row r="1421" s="27" customFormat="1"/>
    <row r="1422" s="27" customFormat="1"/>
    <row r="1423" s="27" customFormat="1"/>
    <row r="1424" s="27" customFormat="1"/>
    <row r="1425" s="27" customFormat="1"/>
    <row r="1426" s="27" customFormat="1"/>
    <row r="1427" s="27" customFormat="1"/>
    <row r="1428" s="27" customFormat="1"/>
    <row r="1429" s="27" customFormat="1"/>
    <row r="1430" s="27" customFormat="1"/>
    <row r="1431" s="27" customFormat="1"/>
    <row r="1432" s="27" customFormat="1"/>
    <row r="1433" s="27" customFormat="1"/>
    <row r="1434" s="27" customFormat="1"/>
    <row r="1435" s="27" customFormat="1"/>
    <row r="1436" s="27" customFormat="1"/>
    <row r="1437" s="27" customFormat="1"/>
    <row r="1438" s="27" customFormat="1"/>
    <row r="1439" s="27" customFormat="1"/>
    <row r="1440" s="27" customFormat="1"/>
    <row r="1441" s="27" customFormat="1"/>
    <row r="1442" s="27" customFormat="1"/>
    <row r="1443" s="27" customFormat="1"/>
    <row r="1444" s="27" customFormat="1"/>
    <row r="1445" s="27" customFormat="1"/>
    <row r="1446" s="27" customFormat="1"/>
    <row r="1447" s="27" customFormat="1"/>
    <row r="1448" s="27" customFormat="1"/>
    <row r="1449" s="27" customFormat="1"/>
    <row r="1450" s="27" customFormat="1"/>
    <row r="1451" s="27" customFormat="1"/>
    <row r="1452" s="27" customFormat="1"/>
    <row r="1453" s="27" customFormat="1"/>
    <row r="1454" s="27" customFormat="1"/>
    <row r="1455" s="27" customFormat="1"/>
    <row r="1456" s="27" customFormat="1"/>
    <row r="1457" s="27" customFormat="1"/>
    <row r="1458" s="27" customFormat="1"/>
    <row r="1459" s="27" customFormat="1"/>
    <row r="1460" s="27" customFormat="1"/>
    <row r="1461" s="27" customFormat="1"/>
    <row r="1462" s="27" customFormat="1"/>
    <row r="1463" s="27" customFormat="1"/>
    <row r="1464" s="27" customFormat="1"/>
    <row r="1465" s="27" customFormat="1"/>
    <row r="1466" s="27" customFormat="1"/>
    <row r="1467" s="27" customFormat="1"/>
    <row r="1468" s="27" customFormat="1"/>
    <row r="1469" s="27" customFormat="1"/>
    <row r="1470" s="27" customFormat="1"/>
    <row r="1471" s="27" customFormat="1"/>
    <row r="1472" s="27" customFormat="1"/>
    <row r="1473" s="27" customFormat="1"/>
    <row r="1474" s="27" customFormat="1"/>
    <row r="1475" s="27" customFormat="1"/>
    <row r="1476" s="27" customFormat="1"/>
    <row r="1477" s="27" customFormat="1"/>
    <row r="1478" s="27" customFormat="1"/>
    <row r="1479" s="27" customFormat="1"/>
    <row r="1480" s="27" customFormat="1"/>
    <row r="1481" s="27" customFormat="1"/>
    <row r="1482" s="27" customFormat="1"/>
    <row r="1483" s="27" customFormat="1"/>
    <row r="1484" s="27" customFormat="1"/>
    <row r="1485" s="27" customFormat="1"/>
    <row r="1486" s="27" customFormat="1"/>
    <row r="1487" s="27" customFormat="1"/>
    <row r="1488" s="27" customFormat="1"/>
    <row r="1489" s="27" customFormat="1"/>
    <row r="1490" s="27" customFormat="1"/>
    <row r="1491" s="27" customFormat="1"/>
    <row r="1492" s="27" customFormat="1"/>
    <row r="1493" s="27" customFormat="1"/>
    <row r="1494" s="27" customFormat="1"/>
    <row r="1495" s="27" customFormat="1"/>
    <row r="1496" s="27" customFormat="1"/>
    <row r="1497" s="27" customFormat="1"/>
    <row r="1498" s="27" customFormat="1"/>
    <row r="1499" s="27" customFormat="1"/>
    <row r="1500" s="27" customFormat="1"/>
    <row r="1501" s="27" customFormat="1"/>
    <row r="1502" s="27" customFormat="1"/>
    <row r="1503" s="27" customFormat="1"/>
    <row r="1504" s="27" customFormat="1"/>
    <row r="1505" s="27" customFormat="1"/>
    <row r="1506" s="27" customFormat="1"/>
    <row r="1507" s="27" customFormat="1"/>
    <row r="1508" s="27" customFormat="1"/>
    <row r="1509" s="27" customFormat="1"/>
    <row r="1510" s="27" customFormat="1"/>
    <row r="1511" s="27" customFormat="1"/>
    <row r="1512" s="27" customFormat="1"/>
    <row r="1513" s="27" customFormat="1"/>
    <row r="1514" s="27" customFormat="1"/>
    <row r="1515" s="27" customFormat="1"/>
    <row r="1516" s="27" customFormat="1"/>
    <row r="1517" s="27" customFormat="1"/>
    <row r="1518" s="27" customFormat="1"/>
    <row r="1519" s="27" customFormat="1"/>
    <row r="1520" s="27" customFormat="1"/>
    <row r="1521" s="27" customFormat="1"/>
    <row r="1522" s="27" customFormat="1"/>
    <row r="1523" s="27" customFormat="1"/>
    <row r="1524" s="27" customFormat="1"/>
    <row r="1525" s="27" customFormat="1"/>
    <row r="1526" s="27" customFormat="1"/>
    <row r="1527" s="27" customFormat="1"/>
    <row r="1528" s="27" customFormat="1"/>
    <row r="1529" s="27" customFormat="1"/>
    <row r="1530" s="27" customFormat="1"/>
    <row r="1531" s="27" customFormat="1"/>
    <row r="1532" s="27" customFormat="1"/>
    <row r="1533" s="27" customFormat="1"/>
    <row r="1534" s="27" customFormat="1"/>
    <row r="1535" s="27" customFormat="1"/>
    <row r="1536" s="27" customFormat="1"/>
    <row r="1537" s="27" customFormat="1"/>
    <row r="1538" s="27" customFormat="1"/>
    <row r="1539" s="27" customFormat="1"/>
    <row r="1540" s="27" customFormat="1"/>
    <row r="1541" s="27" customFormat="1"/>
    <row r="1542" s="27" customFormat="1"/>
    <row r="1543" s="27" customFormat="1"/>
    <row r="1544" s="27" customFormat="1"/>
    <row r="1545" s="27" customFormat="1"/>
    <row r="1546" s="27" customFormat="1"/>
    <row r="1547" s="27" customFormat="1"/>
    <row r="1548" s="27" customFormat="1"/>
    <row r="1549" s="27" customFormat="1"/>
    <row r="1550" s="27" customFormat="1"/>
    <row r="1551" s="27" customFormat="1"/>
    <row r="1552" s="27" customFormat="1"/>
    <row r="1553" s="27" customFormat="1"/>
    <row r="1554" s="27" customFormat="1"/>
    <row r="1555" s="27" customFormat="1"/>
    <row r="1556" s="27" customFormat="1"/>
    <row r="1557" s="27" customFormat="1"/>
    <row r="1558" s="27" customFormat="1"/>
    <row r="1559" s="27" customFormat="1"/>
    <row r="1560" s="27" customFormat="1"/>
    <row r="1561" s="27" customFormat="1"/>
    <row r="1562" s="27" customFormat="1"/>
    <row r="1563" s="27" customFormat="1"/>
    <row r="1564" s="27" customFormat="1"/>
    <row r="1565" s="27" customFormat="1"/>
    <row r="1566" s="27" customFormat="1"/>
    <row r="1567" s="27" customFormat="1"/>
    <row r="1568" s="27" customFormat="1"/>
    <row r="1569" s="27" customFormat="1"/>
    <row r="1570" s="27" customFormat="1"/>
    <row r="1571" s="27" customFormat="1"/>
    <row r="1572" s="27" customFormat="1"/>
    <row r="1573" s="27" customFormat="1"/>
    <row r="1574" s="27" customFormat="1"/>
    <row r="1575" s="27" customFormat="1"/>
    <row r="1576" s="27" customFormat="1"/>
    <row r="1577" s="27" customFormat="1"/>
    <row r="1578" s="27" customFormat="1"/>
    <row r="1579" s="27" customFormat="1"/>
    <row r="1580" s="27" customFormat="1"/>
    <row r="1581" s="27" customFormat="1"/>
    <row r="1582" s="27" customFormat="1"/>
    <row r="1583" s="27" customFormat="1"/>
    <row r="1584" s="27" customFormat="1"/>
    <row r="1585" s="27" customFormat="1"/>
    <row r="1586" s="27" customFormat="1"/>
    <row r="1587" s="27" customFormat="1"/>
    <row r="1588" s="27" customFormat="1"/>
    <row r="1589" s="27" customFormat="1"/>
    <row r="1590" s="27" customFormat="1"/>
    <row r="1591" s="27" customFormat="1"/>
    <row r="1592" s="27" customFormat="1"/>
    <row r="1593" s="27" customFormat="1"/>
    <row r="1594" s="27" customFormat="1"/>
    <row r="1595" s="27" customFormat="1"/>
    <row r="1596" s="27" customFormat="1"/>
    <row r="1597" s="27" customFormat="1"/>
    <row r="1598" s="27" customFormat="1"/>
    <row r="1599" s="27" customFormat="1"/>
    <row r="1600" s="27" customFormat="1"/>
    <row r="1601" s="27" customFormat="1"/>
    <row r="1602" s="27" customFormat="1"/>
    <row r="1603" s="27" customFormat="1"/>
    <row r="1604" s="27" customFormat="1"/>
    <row r="1605" s="27" customFormat="1"/>
    <row r="1606" s="27" customFormat="1"/>
    <row r="1607" s="27" customFormat="1"/>
    <row r="1608" s="27" customFormat="1"/>
    <row r="1609" s="27" customFormat="1"/>
    <row r="1610" s="27" customFormat="1"/>
    <row r="1611" s="27" customFormat="1"/>
    <row r="1612" s="27" customFormat="1"/>
    <row r="1613" s="27" customFormat="1"/>
    <row r="1614" s="27" customFormat="1"/>
    <row r="1615" s="27" customFormat="1"/>
    <row r="1616" s="27" customFormat="1"/>
    <row r="1617" s="27" customFormat="1"/>
    <row r="1618" s="27" customFormat="1"/>
    <row r="1619" s="27" customFormat="1"/>
    <row r="1620" s="27" customFormat="1"/>
    <row r="1621" s="27" customFormat="1"/>
    <row r="1622" s="27" customFormat="1"/>
    <row r="1623" s="27" customFormat="1"/>
    <row r="1624" s="27" customFormat="1"/>
    <row r="1625" s="27" customFormat="1"/>
    <row r="1626" s="27" customFormat="1"/>
    <row r="1627" s="27" customFormat="1"/>
    <row r="1628" s="27" customFormat="1"/>
    <row r="1629" s="27" customFormat="1"/>
    <row r="1630" s="27" customFormat="1"/>
    <row r="1631" s="27" customFormat="1"/>
    <row r="1632" s="27" customFormat="1"/>
    <row r="1633" s="27" customFormat="1"/>
    <row r="1634" s="27" customFormat="1"/>
    <row r="1635" s="27" customFormat="1"/>
    <row r="1636" s="27" customFormat="1"/>
    <row r="1637" s="27" customFormat="1"/>
    <row r="1638" s="27" customFormat="1"/>
    <row r="1639" s="27" customFormat="1"/>
    <row r="1640" s="27" customFormat="1"/>
    <row r="1641" s="27" customFormat="1"/>
    <row r="1642" s="27" customFormat="1"/>
    <row r="1643" s="27" customFormat="1"/>
    <row r="1644" s="27" customFormat="1"/>
    <row r="1645" s="27" customFormat="1"/>
    <row r="1646" s="27" customFormat="1"/>
    <row r="1647" s="27" customFormat="1"/>
    <row r="1648" s="27" customFormat="1"/>
    <row r="1649" s="27" customFormat="1"/>
    <row r="1650" s="27" customFormat="1"/>
    <row r="1651" s="27" customFormat="1"/>
    <row r="1652" s="27" customFormat="1"/>
    <row r="1653" s="27" customFormat="1"/>
    <row r="1654" s="27" customFormat="1"/>
    <row r="1655" s="27" customFormat="1"/>
    <row r="1656" s="27" customFormat="1"/>
    <row r="1657" s="27" customFormat="1"/>
    <row r="1658" s="27" customFormat="1"/>
    <row r="1659" s="27" customFormat="1"/>
    <row r="1660" s="27" customFormat="1"/>
    <row r="1661" s="27" customFormat="1"/>
    <row r="1662" s="27" customFormat="1"/>
    <row r="1663" s="27" customFormat="1"/>
    <row r="1664" s="27" customFormat="1"/>
    <row r="1665" s="27" customFormat="1"/>
    <row r="1666" s="27" customFormat="1"/>
    <row r="1667" s="27" customFormat="1"/>
    <row r="1668" s="27" customFormat="1"/>
    <row r="1669" s="27" customFormat="1"/>
    <row r="1670" s="27" customFormat="1"/>
    <row r="1671" s="27" customFormat="1"/>
    <row r="1672" s="27" customFormat="1"/>
    <row r="1673" s="27" customFormat="1"/>
    <row r="1674" s="27" customFormat="1"/>
    <row r="1675" s="27" customFormat="1"/>
    <row r="1676" s="27" customFormat="1"/>
    <row r="1677" s="27" customFormat="1"/>
    <row r="1678" s="27" customFormat="1"/>
    <row r="1679" s="27" customFormat="1"/>
    <row r="1680" s="27" customFormat="1"/>
    <row r="1681" s="27" customFormat="1"/>
    <row r="1682" s="27" customFormat="1"/>
    <row r="1683" s="27" customFormat="1"/>
    <row r="1684" s="27" customFormat="1"/>
    <row r="1685" s="27" customFormat="1"/>
    <row r="1686" s="27" customFormat="1"/>
    <row r="1687" s="27" customFormat="1"/>
    <row r="1688" s="27" customFormat="1"/>
    <row r="1689" s="27" customFormat="1"/>
    <row r="1690" s="27" customFormat="1"/>
    <row r="1691" s="27" customFormat="1"/>
    <row r="1692" s="27" customFormat="1"/>
    <row r="1693" s="27" customFormat="1"/>
    <row r="1694" s="27" customFormat="1"/>
    <row r="1695" s="27" customFormat="1"/>
    <row r="1696" s="27" customFormat="1"/>
    <row r="1697" s="27" customFormat="1"/>
    <row r="1698" s="27" customFormat="1"/>
    <row r="1699" s="27" customFormat="1"/>
    <row r="1700" s="27" customFormat="1"/>
    <row r="1701" s="27" customFormat="1"/>
    <row r="1702" s="27" customFormat="1"/>
    <row r="1703" s="27" customFormat="1"/>
    <row r="1704" s="27" customFormat="1"/>
    <row r="1705" s="27" customFormat="1"/>
    <row r="1706" s="27" customFormat="1"/>
    <row r="1707" s="27" customFormat="1"/>
    <row r="1708" s="27" customFormat="1"/>
    <row r="1709" s="27" customFormat="1"/>
    <row r="1710" s="27" customFormat="1"/>
    <row r="1711" s="27" customFormat="1"/>
    <row r="1712" s="27" customFormat="1"/>
    <row r="1713" s="27" customFormat="1"/>
    <row r="1714" s="27" customFormat="1"/>
    <row r="1715" s="27" customFormat="1"/>
    <row r="1716" s="27" customFormat="1"/>
    <row r="1717" s="27" customFormat="1"/>
    <row r="1718" s="27" customFormat="1"/>
    <row r="1719" s="27" customFormat="1"/>
    <row r="1720" s="27" customFormat="1"/>
    <row r="1721" s="27" customFormat="1"/>
    <row r="1722" s="27" customFormat="1"/>
    <row r="1723" s="27" customFormat="1"/>
    <row r="1724" s="27" customFormat="1"/>
    <row r="1725" s="27" customFormat="1"/>
    <row r="1726" s="27" customFormat="1"/>
    <row r="1727" s="27" customFormat="1"/>
    <row r="1728" s="27" customFormat="1"/>
    <row r="1729" s="27" customFormat="1"/>
    <row r="1730" s="27" customFormat="1"/>
    <row r="1731" s="27" customFormat="1"/>
    <row r="1732" s="27" customFormat="1"/>
    <row r="1733" s="27" customFormat="1"/>
    <row r="1734" s="27" customFormat="1"/>
    <row r="1735" s="27" customFormat="1"/>
    <row r="1736" s="27" customFormat="1"/>
    <row r="1737" s="27" customFormat="1"/>
    <row r="1738" s="27" customFormat="1"/>
    <row r="1739" s="27" customFormat="1"/>
    <row r="1740" s="27" customFormat="1"/>
    <row r="1741" s="27" customFormat="1"/>
    <row r="1742" s="27" customFormat="1"/>
    <row r="1743" s="27" customFormat="1"/>
    <row r="1744" s="27" customFormat="1"/>
    <row r="1745" s="27" customFormat="1"/>
    <row r="1746" s="27" customFormat="1"/>
    <row r="1747" s="27" customFormat="1"/>
    <row r="1748" s="27" customFormat="1"/>
    <row r="1749" s="27" customFormat="1"/>
    <row r="1750" s="27" customFormat="1"/>
    <row r="1751" s="27" customFormat="1"/>
    <row r="1752" s="27" customFormat="1"/>
    <row r="1753" s="27" customFormat="1"/>
    <row r="1754" s="27" customFormat="1"/>
    <row r="1755" s="27" customFormat="1"/>
    <row r="1756" s="27" customFormat="1"/>
    <row r="1757" s="27" customFormat="1"/>
    <row r="1758" s="27" customFormat="1"/>
    <row r="1759" s="27" customFormat="1"/>
    <row r="1760" s="27" customFormat="1"/>
    <row r="1761" s="27" customFormat="1"/>
    <row r="1762" s="27" customFormat="1"/>
    <row r="1763" s="27" customFormat="1"/>
    <row r="1764" s="27" customFormat="1"/>
    <row r="1765" s="27" customFormat="1"/>
    <row r="1766" s="27" customFormat="1"/>
    <row r="1767" s="27" customFormat="1"/>
    <row r="1768" s="27" customFormat="1"/>
    <row r="1769" s="27" customFormat="1"/>
    <row r="1770" s="27" customFormat="1"/>
    <row r="1771" s="27" customFormat="1"/>
    <row r="1772" s="27" customFormat="1"/>
    <row r="1773" s="27" customFormat="1"/>
    <row r="1774" s="27" customFormat="1"/>
    <row r="1775" s="27" customFormat="1"/>
    <row r="1776" s="27" customFormat="1"/>
    <row r="1777" s="27" customFormat="1"/>
    <row r="1778" s="27" customFormat="1"/>
    <row r="1779" s="27" customFormat="1"/>
    <row r="1780" s="27" customFormat="1"/>
    <row r="1781" s="27" customFormat="1"/>
    <row r="1782" s="27" customFormat="1"/>
    <row r="1783" s="27" customFormat="1"/>
    <row r="1784" s="27" customFormat="1"/>
    <row r="1785" s="27" customFormat="1"/>
    <row r="1786" s="27" customFormat="1"/>
    <row r="1787" s="27" customFormat="1"/>
    <row r="1788" s="27" customFormat="1"/>
    <row r="1789" s="27" customFormat="1"/>
    <row r="1790" s="27" customFormat="1"/>
    <row r="1791" s="27" customFormat="1"/>
    <row r="1792" s="27" customFormat="1"/>
    <row r="1793" s="27" customFormat="1"/>
    <row r="1794" s="27" customFormat="1"/>
    <row r="1795" s="27" customFormat="1"/>
    <row r="1796" s="27" customFormat="1"/>
    <row r="1797" s="27" customFormat="1"/>
    <row r="1798" s="27" customFormat="1"/>
    <row r="1799" s="27" customFormat="1"/>
    <row r="1800" s="27" customFormat="1"/>
    <row r="1801" s="27" customFormat="1"/>
    <row r="1802" s="27" customFormat="1"/>
    <row r="1803" s="27" customFormat="1"/>
    <row r="1804" s="27" customFormat="1"/>
    <row r="1805" s="27" customFormat="1"/>
    <row r="1806" s="27" customFormat="1"/>
    <row r="1807" s="27" customFormat="1"/>
    <row r="1808" s="27" customFormat="1"/>
    <row r="1809" s="27" customFormat="1"/>
    <row r="1810" s="27" customFormat="1"/>
    <row r="1811" s="27" customFormat="1"/>
    <row r="1812" s="27" customFormat="1"/>
    <row r="1813" s="27" customFormat="1"/>
    <row r="1814" s="27" customFormat="1"/>
    <row r="1815" s="27" customFormat="1"/>
    <row r="1816" s="27" customFormat="1"/>
    <row r="1817" s="27" customFormat="1"/>
    <row r="1818" s="27" customFormat="1"/>
    <row r="1819" s="27" customFormat="1"/>
    <row r="1820" s="27" customFormat="1"/>
    <row r="1821" s="27" customFormat="1"/>
    <row r="1822" s="27" customFormat="1"/>
    <row r="1823" s="27" customFormat="1"/>
    <row r="1824" s="27" customFormat="1"/>
    <row r="1825" s="27" customFormat="1"/>
    <row r="1826" s="27" customFormat="1"/>
    <row r="1827" s="27" customFormat="1"/>
    <row r="1828" s="27" customFormat="1"/>
    <row r="1829" s="27" customFormat="1"/>
    <row r="1830" s="27" customFormat="1"/>
    <row r="1831" s="27" customFormat="1"/>
    <row r="1832" s="27" customFormat="1"/>
    <row r="1833" s="27" customFormat="1"/>
    <row r="1834" s="27" customFormat="1"/>
    <row r="1835" s="27" customFormat="1"/>
    <row r="1836" s="27" customFormat="1"/>
    <row r="1837" s="27" customFormat="1"/>
    <row r="1838" s="27" customFormat="1"/>
    <row r="1839" s="27" customFormat="1"/>
    <row r="1840" s="27" customFormat="1"/>
    <row r="1841" s="27" customFormat="1"/>
    <row r="1842" s="27" customFormat="1"/>
    <row r="1843" s="27" customFormat="1"/>
    <row r="1844" s="27" customFormat="1"/>
    <row r="1845" s="27" customFormat="1"/>
    <row r="1846" s="27" customFormat="1"/>
    <row r="1847" s="27" customFormat="1"/>
    <row r="1848" s="27" customFormat="1"/>
    <row r="1849" s="27" customFormat="1"/>
    <row r="1850" s="27" customFormat="1"/>
    <row r="1851" s="27" customFormat="1"/>
    <row r="1852" s="27" customFormat="1"/>
    <row r="1853" s="27" customFormat="1"/>
    <row r="1854" s="27" customFormat="1"/>
    <row r="1855" s="27" customFormat="1"/>
    <row r="1856" s="27" customFormat="1"/>
    <row r="1857" s="27" customFormat="1"/>
    <row r="1858" s="27" customFormat="1"/>
    <row r="1859" s="27" customFormat="1"/>
    <row r="1860" s="27" customFormat="1"/>
    <row r="1861" s="27" customFormat="1"/>
    <row r="1862" s="27" customFormat="1"/>
    <row r="1863" s="27" customFormat="1"/>
    <row r="1864" s="27" customFormat="1"/>
    <row r="1865" s="27" customFormat="1"/>
    <row r="1866" s="27" customFormat="1"/>
    <row r="1867" s="27" customFormat="1"/>
    <row r="1868" s="27" customFormat="1"/>
    <row r="1869" s="27" customFormat="1"/>
    <row r="1870" s="27" customFormat="1"/>
    <row r="1871" s="27" customFormat="1"/>
    <row r="1872" s="27" customFormat="1"/>
    <row r="1873" s="27" customFormat="1"/>
    <row r="1874" s="27" customFormat="1"/>
    <row r="1875" s="27" customFormat="1"/>
    <row r="1876" s="27" customFormat="1"/>
    <row r="1877" s="27" customFormat="1"/>
    <row r="1878" s="27" customFormat="1"/>
    <row r="1879" s="27" customFormat="1"/>
    <row r="1880" s="27" customFormat="1"/>
    <row r="1881" s="27" customFormat="1"/>
    <row r="1882" s="27" customFormat="1"/>
    <row r="1883" s="27" customFormat="1"/>
    <row r="1884" s="27" customFormat="1"/>
    <row r="1885" s="27" customFormat="1"/>
    <row r="1886" s="27" customFormat="1"/>
    <row r="1887" s="27" customFormat="1"/>
    <row r="1888" s="27" customFormat="1"/>
    <row r="1889" s="27" customFormat="1"/>
    <row r="1890" s="27" customFormat="1"/>
    <row r="1891" s="27" customFormat="1"/>
    <row r="1892" s="27" customFormat="1"/>
    <row r="1893" s="27" customFormat="1"/>
    <row r="1894" s="27" customFormat="1"/>
    <row r="1895" s="27" customFormat="1"/>
    <row r="1896" s="27" customFormat="1"/>
    <row r="1897" s="27" customFormat="1"/>
    <row r="1898" s="27" customFormat="1"/>
    <row r="1899" s="27" customFormat="1"/>
    <row r="1900" s="27" customFormat="1"/>
    <row r="1901" s="27" customFormat="1"/>
    <row r="1902" s="27" customFormat="1"/>
    <row r="1903" s="27" customFormat="1"/>
    <row r="1904" s="27" customFormat="1"/>
    <row r="1905" s="27" customFormat="1"/>
    <row r="1906" s="27" customFormat="1"/>
    <row r="1907" s="27" customFormat="1"/>
    <row r="1908" s="27" customFormat="1"/>
    <row r="1909" s="27" customFormat="1"/>
    <row r="1910" s="27" customFormat="1"/>
    <row r="1911" s="27" customFormat="1"/>
    <row r="1912" s="27" customFormat="1"/>
    <row r="1913" s="27" customFormat="1"/>
    <row r="1914" s="27" customFormat="1"/>
    <row r="1915" s="27" customFormat="1"/>
    <row r="1916" s="27" customFormat="1"/>
    <row r="1917" s="27" customFormat="1"/>
    <row r="1918" s="27" customFormat="1"/>
    <row r="1919" s="27" customFormat="1"/>
    <row r="1920" s="27" customFormat="1"/>
    <row r="1921" s="27" customFormat="1"/>
    <row r="1922" s="27" customFormat="1"/>
    <row r="1923" s="27" customFormat="1"/>
    <row r="1924" s="27" customFormat="1"/>
    <row r="1925" s="27" customFormat="1"/>
    <row r="1926" s="27" customFormat="1"/>
    <row r="1927" s="27" customFormat="1"/>
    <row r="1928" s="27" customFormat="1"/>
    <row r="1929" s="27" customFormat="1"/>
    <row r="1930" s="27" customFormat="1"/>
    <row r="1931" s="27" customFormat="1"/>
    <row r="1932" s="27" customFormat="1"/>
    <row r="1933" s="27" customFormat="1"/>
    <row r="1934" s="27" customFormat="1"/>
    <row r="1935" s="27" customFormat="1"/>
    <row r="1936" s="27" customFormat="1"/>
    <row r="1937" s="27" customFormat="1"/>
    <row r="1938" s="27" customFormat="1"/>
    <row r="1939" s="27" customFormat="1"/>
    <row r="1940" s="27" customFormat="1"/>
    <row r="1941" s="27" customFormat="1"/>
    <row r="1942" s="27" customFormat="1"/>
    <row r="1943" s="27" customFormat="1"/>
    <row r="1944" s="27" customFormat="1"/>
    <row r="1945" s="27" customFormat="1"/>
    <row r="1946" s="27" customFormat="1"/>
    <row r="1947" s="27" customFormat="1"/>
    <row r="1948" s="27" customFormat="1"/>
    <row r="1949" s="27" customFormat="1"/>
    <row r="1950" s="27" customFormat="1"/>
    <row r="1951" s="27" customFormat="1"/>
    <row r="1952" s="27" customFormat="1"/>
    <row r="1953" s="27" customFormat="1"/>
    <row r="1954" s="27" customFormat="1"/>
    <row r="1955" s="27" customFormat="1"/>
    <row r="1956" s="27" customFormat="1"/>
    <row r="1957" s="27" customFormat="1"/>
    <row r="1958" s="27" customFormat="1"/>
    <row r="1959" s="27" customFormat="1"/>
    <row r="1960" s="27" customFormat="1"/>
    <row r="1961" s="27" customFormat="1"/>
    <row r="1962" s="27" customFormat="1"/>
    <row r="1963" s="27" customFormat="1"/>
    <row r="1964" s="27" customFormat="1"/>
    <row r="1965" s="27" customFormat="1"/>
    <row r="1966" s="27" customFormat="1"/>
    <row r="1967" s="27" customFormat="1"/>
    <row r="1968" s="27" customFormat="1"/>
    <row r="1969" s="27" customFormat="1"/>
    <row r="1970" s="27" customFormat="1"/>
    <row r="1971" s="27" customFormat="1"/>
    <row r="1972" s="27" customFormat="1"/>
    <row r="1973" s="27" customFormat="1"/>
    <row r="1974" s="27" customFormat="1"/>
    <row r="1975" s="27" customFormat="1"/>
    <row r="1976" s="27" customFormat="1"/>
    <row r="1977" s="27" customFormat="1"/>
    <row r="1978" s="27" customFormat="1"/>
    <row r="1979" s="27" customFormat="1"/>
    <row r="1980" s="27" customFormat="1"/>
    <row r="1981" s="27" customFormat="1"/>
    <row r="1982" s="27" customFormat="1"/>
    <row r="1983" s="27" customFormat="1"/>
    <row r="1984" s="27" customFormat="1"/>
    <row r="1985" s="27" customFormat="1"/>
    <row r="1986" s="27" customFormat="1"/>
    <row r="1987" s="27" customFormat="1"/>
    <row r="1988" s="27" customFormat="1"/>
    <row r="1989" s="27" customFormat="1"/>
    <row r="1990" s="27" customFormat="1"/>
    <row r="1991" s="27" customFormat="1"/>
    <row r="1992" s="27" customFormat="1"/>
    <row r="1993" s="27" customFormat="1"/>
    <row r="1994" s="27" customFormat="1"/>
    <row r="1995" s="27" customFormat="1"/>
    <row r="1996" s="27" customFormat="1"/>
    <row r="1997" s="27" customFormat="1"/>
    <row r="1998" s="27" customFormat="1"/>
    <row r="1999" s="27" customFormat="1"/>
    <row r="2000" s="27" customFormat="1"/>
    <row r="2001" s="27" customFormat="1"/>
    <row r="2002" s="27" customFormat="1"/>
    <row r="2003" s="27" customFormat="1"/>
    <row r="2004" s="27" customFormat="1"/>
    <row r="2005" s="27" customFormat="1"/>
    <row r="2006" s="27" customFormat="1"/>
    <row r="2007" s="27" customFormat="1"/>
    <row r="2008" s="27" customFormat="1"/>
    <row r="2009" s="27" customFormat="1"/>
    <row r="2010" s="27" customFormat="1"/>
    <row r="2011" s="27" customFormat="1"/>
    <row r="2012" s="27" customFormat="1"/>
    <row r="2013" s="27" customFormat="1"/>
    <row r="2014" s="27" customFormat="1"/>
    <row r="2015" s="27" customFormat="1"/>
    <row r="2016" s="27" customFormat="1"/>
    <row r="2017" s="27" customFormat="1"/>
    <row r="2018" s="27" customFormat="1"/>
    <row r="2019" s="27" customFormat="1"/>
    <row r="2020" s="27" customFormat="1"/>
    <row r="2021" s="27" customFormat="1"/>
    <row r="2022" s="27" customFormat="1"/>
    <row r="2023" s="27" customFormat="1"/>
    <row r="2024" s="27" customFormat="1"/>
    <row r="2025" s="27" customFormat="1"/>
    <row r="2026" s="27" customFormat="1"/>
    <row r="2027" s="27" customFormat="1"/>
    <row r="2028" s="27" customFormat="1"/>
    <row r="2029" s="27" customFormat="1"/>
    <row r="2030" s="27" customFormat="1"/>
    <row r="2031" s="27" customFormat="1"/>
    <row r="2032" s="27" customFormat="1"/>
    <row r="2033" s="27" customFormat="1"/>
    <row r="2034" s="27" customFormat="1"/>
    <row r="2035" s="27" customFormat="1"/>
    <row r="2036" s="27" customFormat="1"/>
    <row r="2037" s="27" customFormat="1"/>
    <row r="2038" s="27" customFormat="1"/>
    <row r="2039" s="27" customFormat="1"/>
    <row r="2040" s="27" customFormat="1"/>
    <row r="2041" s="27" customFormat="1"/>
    <row r="2042" s="27" customFormat="1"/>
    <row r="2043" s="27" customFormat="1"/>
    <row r="2044" s="27" customFormat="1"/>
    <row r="2045" s="27" customFormat="1"/>
    <row r="2046" s="27" customFormat="1"/>
    <row r="2047" s="27" customFormat="1"/>
    <row r="2048" s="27" customFormat="1"/>
    <row r="2049" s="27" customFormat="1"/>
    <row r="2050" s="27" customFormat="1"/>
    <row r="2051" s="27" customFormat="1"/>
    <row r="2052" s="27" customFormat="1"/>
    <row r="2053" s="27" customFormat="1"/>
    <row r="2054" s="27" customFormat="1"/>
    <row r="2055" s="27" customFormat="1"/>
    <row r="2056" s="27" customFormat="1"/>
    <row r="2057" s="27" customFormat="1"/>
    <row r="2058" s="27" customFormat="1"/>
    <row r="2059" s="27" customFormat="1"/>
    <row r="2060" s="27" customFormat="1"/>
    <row r="2061" s="27" customFormat="1"/>
    <row r="2062" s="27" customFormat="1"/>
    <row r="2063" s="27" customFormat="1"/>
    <row r="2064" s="27" customFormat="1"/>
    <row r="2065" s="27" customFormat="1"/>
    <row r="2066" s="27" customFormat="1"/>
    <row r="2067" s="27" customFormat="1"/>
    <row r="2068" s="27" customFormat="1"/>
    <row r="2069" s="27" customFormat="1"/>
    <row r="2070" s="27" customFormat="1"/>
    <row r="2071" s="27" customFormat="1"/>
    <row r="2072" s="27" customFormat="1"/>
    <row r="2073" s="27" customFormat="1"/>
    <row r="2074" s="27" customFormat="1"/>
    <row r="2075" s="27" customFormat="1"/>
    <row r="2076" s="27" customFormat="1"/>
    <row r="2077" s="27" customFormat="1"/>
    <row r="2078" s="27" customFormat="1"/>
    <row r="2079" s="27" customFormat="1"/>
    <row r="2080" s="27" customFormat="1"/>
    <row r="2081" s="27" customFormat="1"/>
    <row r="2082" s="27" customFormat="1"/>
    <row r="2083" s="27" customFormat="1"/>
    <row r="2084" s="27" customFormat="1"/>
    <row r="2085" s="27" customFormat="1"/>
    <row r="2086" s="27" customFormat="1"/>
    <row r="2087" s="27" customFormat="1"/>
    <row r="2088" s="27" customFormat="1"/>
    <row r="2089" s="27" customFormat="1"/>
    <row r="2090" s="27" customFormat="1"/>
    <row r="2091" s="27" customFormat="1"/>
    <row r="2092" s="27" customFormat="1"/>
    <row r="2093" s="27" customFormat="1"/>
    <row r="2094" s="27" customFormat="1"/>
    <row r="2095" s="27" customFormat="1"/>
    <row r="2096" s="27" customFormat="1"/>
    <row r="2097" s="27" customFormat="1"/>
    <row r="2098" s="27" customFormat="1"/>
    <row r="2099" s="27" customFormat="1"/>
    <row r="2100" s="27" customFormat="1"/>
    <row r="2101" s="27" customFormat="1"/>
    <row r="2102" s="27" customFormat="1"/>
    <row r="2103" s="27" customFormat="1"/>
    <row r="2104" s="27" customFormat="1"/>
    <row r="2105" s="27" customFormat="1"/>
    <row r="2106" s="27" customFormat="1"/>
    <row r="2107" s="27" customFormat="1"/>
    <row r="2108" s="27" customFormat="1"/>
    <row r="2109" s="27" customFormat="1"/>
    <row r="2110" s="27" customFormat="1"/>
    <row r="2111" s="27" customFormat="1"/>
    <row r="2112" s="27" customFormat="1"/>
    <row r="2113" s="27" customFormat="1"/>
    <row r="2114" s="27" customFormat="1"/>
    <row r="2115" s="27" customFormat="1"/>
    <row r="2116" s="27" customFormat="1"/>
    <row r="2117" s="27" customFormat="1"/>
    <row r="2118" s="27" customFormat="1"/>
    <row r="2119" s="27" customFormat="1"/>
    <row r="2120" s="27" customFormat="1"/>
    <row r="2121" s="27" customFormat="1"/>
    <row r="2122" s="27" customFormat="1"/>
    <row r="2123" s="27" customFormat="1"/>
    <row r="2124" s="27" customFormat="1"/>
    <row r="2125" s="27" customFormat="1"/>
    <row r="2126" s="27" customFormat="1"/>
    <row r="2127" s="27" customFormat="1"/>
    <row r="2128" s="27" customFormat="1"/>
    <row r="2129" s="27" customFormat="1"/>
    <row r="2130" s="27" customFormat="1"/>
    <row r="2131" s="27" customFormat="1"/>
    <row r="2132" s="27" customFormat="1"/>
    <row r="2133" s="27" customFormat="1"/>
    <row r="2134" s="27" customFormat="1"/>
    <row r="2135" s="27" customFormat="1"/>
    <row r="2136" s="27" customFormat="1"/>
    <row r="2137" s="27" customFormat="1"/>
    <row r="2138" s="27" customFormat="1"/>
    <row r="2139" s="27" customFormat="1"/>
    <row r="2140" s="27" customFormat="1"/>
    <row r="2141" s="27" customFormat="1"/>
    <row r="2142" s="27" customFormat="1"/>
    <row r="2143" s="27" customFormat="1"/>
    <row r="2144" s="27" customFormat="1"/>
    <row r="2145" s="27" customFormat="1"/>
    <row r="2146" s="27" customFormat="1"/>
    <row r="2147" s="27" customFormat="1"/>
    <row r="2148" s="27" customFormat="1"/>
    <row r="2149" s="27" customFormat="1"/>
    <row r="2150" s="27" customFormat="1"/>
    <row r="2151" s="27" customFormat="1"/>
    <row r="2152" s="27" customFormat="1"/>
    <row r="2153" s="27" customFormat="1"/>
    <row r="2154" s="27" customFormat="1"/>
    <row r="2155" s="27" customFormat="1"/>
    <row r="2156" s="27" customFormat="1"/>
    <row r="2157" s="27" customFormat="1"/>
    <row r="2158" s="27" customFormat="1"/>
    <row r="2159" s="27" customFormat="1"/>
    <row r="2160" s="27" customFormat="1"/>
    <row r="2161" s="27" customFormat="1"/>
    <row r="2162" s="27" customFormat="1"/>
    <row r="2163" s="27" customFormat="1"/>
    <row r="2164" s="27" customFormat="1"/>
    <row r="2165" s="27" customFormat="1"/>
    <row r="2166" s="27" customFormat="1"/>
    <row r="2167" s="27" customFormat="1"/>
    <row r="2168" s="27" customFormat="1"/>
    <row r="2169" s="27" customFormat="1"/>
    <row r="2170" s="27" customFormat="1"/>
    <row r="2171" s="27" customFormat="1"/>
    <row r="2172" s="27" customFormat="1"/>
    <row r="2173" s="27" customFormat="1"/>
    <row r="2174" s="27" customFormat="1"/>
    <row r="2175" s="27" customFormat="1"/>
    <row r="2176" s="27" customFormat="1"/>
    <row r="2177" s="27" customFormat="1"/>
    <row r="2178" s="27" customFormat="1"/>
    <row r="2179" s="27" customFormat="1"/>
    <row r="2180" s="27" customFormat="1"/>
    <row r="2181" s="27" customFormat="1"/>
    <row r="2182" s="27" customFormat="1"/>
    <row r="2183" s="27" customFormat="1"/>
    <row r="2184" s="27" customFormat="1"/>
    <row r="2185" s="27" customFormat="1"/>
    <row r="2186" s="27" customFormat="1"/>
    <row r="2187" s="27" customFormat="1"/>
    <row r="2188" s="27" customFormat="1"/>
    <row r="2189" s="27" customFormat="1"/>
    <row r="2190" s="27" customFormat="1"/>
    <row r="2191" s="27" customFormat="1"/>
    <row r="2192" s="27" customFormat="1"/>
    <row r="2193" s="27" customFormat="1"/>
    <row r="2194" s="27" customFormat="1"/>
    <row r="2195" s="27" customFormat="1"/>
    <row r="2196" s="27" customFormat="1"/>
    <row r="2197" s="27" customFormat="1"/>
    <row r="2198" s="27" customFormat="1"/>
    <row r="2199" s="27" customFormat="1"/>
    <row r="2200" s="27" customFormat="1"/>
    <row r="2201" s="27" customFormat="1"/>
    <row r="2202" s="27" customFormat="1"/>
    <row r="2203" s="27" customFormat="1"/>
    <row r="2204" s="27" customFormat="1"/>
    <row r="2205" s="27" customFormat="1"/>
    <row r="2206" s="27" customFormat="1"/>
    <row r="2207" s="27" customFormat="1"/>
    <row r="2208" s="27" customFormat="1"/>
    <row r="2209" s="27" customFormat="1"/>
    <row r="2210" s="27" customFormat="1"/>
    <row r="2211" s="27" customFormat="1"/>
    <row r="2212" s="27" customFormat="1"/>
    <row r="2213" s="27" customFormat="1"/>
    <row r="2214" s="27" customFormat="1"/>
    <row r="2215" s="27" customFormat="1"/>
    <row r="2216" s="27" customFormat="1"/>
    <row r="2217" s="27" customFormat="1"/>
    <row r="2218" s="27" customFormat="1"/>
    <row r="2219" s="27" customFormat="1"/>
    <row r="2220" s="27" customFormat="1"/>
    <row r="2221" s="27" customFormat="1"/>
    <row r="2222" s="27" customFormat="1"/>
    <row r="2223" s="27" customFormat="1"/>
    <row r="2224" s="27" customFormat="1"/>
    <row r="2225" s="27" customFormat="1"/>
    <row r="2226" s="27" customFormat="1"/>
    <row r="2227" s="27" customFormat="1"/>
    <row r="2228" s="27" customFormat="1"/>
    <row r="2229" s="27" customFormat="1"/>
    <row r="2230" s="27" customFormat="1"/>
    <row r="2231" s="27" customFormat="1"/>
    <row r="2232" s="27" customFormat="1"/>
    <row r="2233" s="27" customFormat="1"/>
    <row r="2234" s="27" customFormat="1"/>
    <row r="2235" s="27" customFormat="1"/>
    <row r="2236" s="27" customFormat="1"/>
    <row r="2237" s="27" customFormat="1"/>
    <row r="2238" s="27" customFormat="1"/>
    <row r="2239" s="27" customFormat="1"/>
    <row r="2240" s="27" customFormat="1"/>
    <row r="2241" s="27" customFormat="1"/>
    <row r="2242" s="27" customFormat="1"/>
    <row r="2243" s="27" customFormat="1"/>
    <row r="2244" s="27" customFormat="1"/>
    <row r="2245" s="27" customFormat="1"/>
    <row r="2246" s="27" customFormat="1"/>
    <row r="2247" s="27" customFormat="1"/>
    <row r="2248" s="27" customFormat="1"/>
    <row r="2249" s="27" customFormat="1"/>
    <row r="2250" s="27" customFormat="1"/>
    <row r="2251" s="27" customFormat="1"/>
    <row r="2252" s="27" customFormat="1"/>
    <row r="2253" s="27" customFormat="1"/>
    <row r="2254" s="27" customFormat="1"/>
    <row r="2255" s="27" customFormat="1"/>
    <row r="2256" s="27" customFormat="1"/>
    <row r="2257" s="27" customFormat="1"/>
    <row r="2258" s="27" customFormat="1"/>
    <row r="2259" s="27" customFormat="1"/>
    <row r="2260" s="27" customFormat="1"/>
    <row r="2261" s="27" customFormat="1"/>
    <row r="2262" s="27" customFormat="1"/>
    <row r="2263" s="27" customFormat="1"/>
    <row r="2264" s="27" customFormat="1"/>
    <row r="2265" s="27" customFormat="1"/>
    <row r="2266" s="27" customFormat="1"/>
    <row r="2267" s="27" customFormat="1"/>
    <row r="2268" s="27" customFormat="1"/>
    <row r="2269" s="27" customFormat="1"/>
    <row r="2270" s="27" customFormat="1"/>
    <row r="2271" s="27" customFormat="1"/>
    <row r="2272" s="27" customFormat="1"/>
    <row r="2273" s="27" customFormat="1"/>
    <row r="2274" s="27" customFormat="1"/>
    <row r="2275" s="27" customFormat="1"/>
    <row r="2276" s="27" customFormat="1"/>
    <row r="2277" s="27" customFormat="1"/>
    <row r="2278" s="27" customFormat="1"/>
    <row r="2279" s="27" customFormat="1"/>
    <row r="2280" s="27" customFormat="1"/>
    <row r="2281" s="27" customFormat="1"/>
    <row r="2282" s="27" customFormat="1"/>
    <row r="2283" s="27" customFormat="1"/>
    <row r="2284" s="27" customFormat="1"/>
    <row r="2285" s="27" customFormat="1"/>
    <row r="2286" s="27" customFormat="1"/>
    <row r="2287" s="27" customFormat="1"/>
    <row r="2288" s="27" customFormat="1"/>
    <row r="2289" s="27" customFormat="1"/>
    <row r="2290" s="27" customFormat="1"/>
    <row r="2291" s="27" customFormat="1"/>
    <row r="2292" s="27" customFormat="1"/>
    <row r="2293" s="27" customFormat="1"/>
    <row r="2294" s="27" customFormat="1"/>
    <row r="2295" s="27" customFormat="1"/>
    <row r="2296" s="27" customFormat="1"/>
    <row r="2297" s="27" customFormat="1"/>
    <row r="2298" s="27" customFormat="1"/>
    <row r="2299" s="27" customFormat="1"/>
    <row r="2300" s="27" customFormat="1"/>
    <row r="2301" s="27" customFormat="1"/>
    <row r="2302" s="27" customFormat="1"/>
    <row r="2303" s="27" customFormat="1"/>
    <row r="2304" s="27" customFormat="1"/>
    <row r="2305" s="27" customFormat="1"/>
    <row r="2306" s="27" customFormat="1"/>
    <row r="2307" s="27" customFormat="1"/>
    <row r="2308" s="27" customFormat="1"/>
    <row r="2309" s="27" customFormat="1"/>
    <row r="2310" s="27" customFormat="1"/>
    <row r="2311" s="27" customFormat="1"/>
    <row r="2312" s="27" customFormat="1"/>
    <row r="2313" s="27" customFormat="1"/>
    <row r="2314" s="27" customFormat="1"/>
    <row r="2315" s="27" customFormat="1"/>
    <row r="2316" s="27" customFormat="1"/>
    <row r="2317" s="27" customFormat="1"/>
    <row r="2318" s="27" customFormat="1"/>
    <row r="2319" s="27" customFormat="1"/>
    <row r="2320" s="27" customFormat="1"/>
    <row r="2321" s="27" customFormat="1"/>
    <row r="2322" s="27" customFormat="1"/>
    <row r="2323" s="27" customFormat="1"/>
    <row r="2324" s="27" customFormat="1"/>
    <row r="2325" s="27" customFormat="1"/>
    <row r="2326" s="27" customFormat="1"/>
    <row r="2327" s="27" customFormat="1"/>
    <row r="2328" s="27" customFormat="1"/>
    <row r="2329" s="27" customFormat="1"/>
    <row r="2330" s="27" customFormat="1"/>
    <row r="2331" s="27" customFormat="1"/>
    <row r="2332" s="27" customFormat="1"/>
    <row r="2333" s="27" customFormat="1"/>
    <row r="2334" s="27" customFormat="1"/>
    <row r="2335" s="27" customFormat="1"/>
    <row r="2336" s="27" customFormat="1"/>
    <row r="2337" s="27" customFormat="1"/>
    <row r="2338" s="27" customFormat="1"/>
    <row r="2339" s="27" customFormat="1"/>
    <row r="2340" s="27" customFormat="1"/>
    <row r="2341" s="27" customFormat="1"/>
    <row r="2342" s="27" customFormat="1"/>
    <row r="2343" s="27" customFormat="1"/>
    <row r="2344" s="27" customFormat="1"/>
    <row r="2345" s="27" customFormat="1"/>
    <row r="2346" s="27" customFormat="1"/>
    <row r="2347" s="27" customFormat="1"/>
    <row r="2348" s="27" customFormat="1"/>
    <row r="2349" s="27" customFormat="1"/>
    <row r="2350" s="27" customFormat="1"/>
    <row r="2351" s="27" customFormat="1"/>
    <row r="2352" s="27" customFormat="1"/>
    <row r="2353" s="27" customFormat="1"/>
    <row r="2354" s="27" customFormat="1"/>
    <row r="2355" s="27" customFormat="1"/>
    <row r="2356" s="27" customFormat="1"/>
    <row r="2357" s="27" customFormat="1"/>
    <row r="2358" s="27" customFormat="1"/>
    <row r="2359" s="27" customFormat="1"/>
    <row r="2360" s="27" customFormat="1"/>
    <row r="2361" s="27" customFormat="1"/>
    <row r="2362" s="27" customFormat="1"/>
    <row r="2363" s="27" customFormat="1"/>
    <row r="2364" s="27" customFormat="1"/>
    <row r="2365" s="27" customFormat="1"/>
    <row r="2366" s="27" customFormat="1"/>
    <row r="2367" s="27" customFormat="1"/>
    <row r="2368" s="27" customFormat="1"/>
    <row r="2369" s="27" customFormat="1"/>
    <row r="2370" s="27" customFormat="1"/>
    <row r="2371" s="27" customFormat="1"/>
    <row r="2372" s="27" customFormat="1"/>
    <row r="2373" s="27" customFormat="1"/>
    <row r="2374" s="27" customFormat="1"/>
    <row r="2375" s="27" customFormat="1"/>
    <row r="2376" s="27" customFormat="1"/>
    <row r="2377" s="27" customFormat="1"/>
    <row r="2378" s="27" customFormat="1"/>
    <row r="2379" s="27" customFormat="1"/>
    <row r="2380" s="27" customFormat="1"/>
    <row r="2381" s="27" customFormat="1"/>
    <row r="2382" s="27" customFormat="1"/>
    <row r="2383" s="27" customFormat="1"/>
    <row r="2384" s="27" customFormat="1"/>
    <row r="2385" s="27" customFormat="1"/>
    <row r="2386" s="27" customFormat="1"/>
    <row r="2387" s="27" customFormat="1"/>
    <row r="2388" s="27" customFormat="1"/>
    <row r="2389" s="27" customFormat="1"/>
    <row r="2390" s="27" customFormat="1"/>
    <row r="2391" s="27" customFormat="1"/>
    <row r="2392" s="27" customFormat="1"/>
    <row r="2393" s="27" customFormat="1"/>
    <row r="2394" s="27" customFormat="1"/>
    <row r="2395" s="27" customFormat="1"/>
    <row r="2396" s="27" customFormat="1"/>
    <row r="2397" s="27" customFormat="1"/>
    <row r="2398" s="27" customFormat="1"/>
    <row r="2399" s="27" customFormat="1"/>
    <row r="2400" s="27" customFormat="1"/>
    <row r="2401" s="27" customFormat="1"/>
    <row r="2402" s="27" customFormat="1"/>
    <row r="2403" s="27" customFormat="1"/>
    <row r="2404" s="27" customFormat="1"/>
    <row r="2405" s="27" customFormat="1"/>
    <row r="2406" s="27" customFormat="1"/>
    <row r="2407" s="27" customFormat="1"/>
    <row r="2408" s="27" customFormat="1"/>
    <row r="2409" s="27" customFormat="1"/>
    <row r="2410" s="27" customFormat="1"/>
    <row r="2411" s="27" customFormat="1"/>
    <row r="2412" s="27" customFormat="1"/>
    <row r="2413" s="27" customFormat="1"/>
    <row r="2414" s="27" customFormat="1"/>
    <row r="2415" s="27" customFormat="1"/>
    <row r="2416" s="27" customFormat="1"/>
    <row r="2417" s="27" customFormat="1"/>
    <row r="2418" s="27" customFormat="1"/>
    <row r="2419" s="27" customFormat="1"/>
    <row r="2420" s="27" customFormat="1"/>
    <row r="2421" s="27" customFormat="1"/>
    <row r="2422" s="27" customFormat="1"/>
    <row r="2423" s="27" customFormat="1"/>
    <row r="2424" s="27" customFormat="1"/>
    <row r="2425" s="27" customFormat="1"/>
    <row r="2426" s="27" customFormat="1"/>
    <row r="2427" s="27" customFormat="1"/>
    <row r="2428" s="27" customFormat="1"/>
    <row r="2429" s="27" customFormat="1"/>
    <row r="2430" s="27" customFormat="1"/>
    <row r="2431" s="27" customFormat="1"/>
    <row r="2432" s="27" customFormat="1"/>
    <row r="2433" s="27" customFormat="1"/>
    <row r="2434" s="27" customFormat="1"/>
    <row r="2435" s="27" customFormat="1"/>
    <row r="2436" s="27" customFormat="1"/>
    <row r="2437" s="27" customFormat="1"/>
    <row r="2438" s="27" customFormat="1"/>
    <row r="2439" s="27" customFormat="1"/>
    <row r="2440" s="27" customFormat="1"/>
    <row r="2441" s="27" customFormat="1"/>
    <row r="2442" s="27" customFormat="1"/>
    <row r="2443" s="27" customFormat="1"/>
    <row r="2444" s="27" customFormat="1"/>
    <row r="2445" s="27" customFormat="1"/>
    <row r="2446" s="27" customFormat="1"/>
    <row r="2447" s="27" customFormat="1"/>
    <row r="2448" s="27" customFormat="1"/>
    <row r="2449" s="27" customFormat="1"/>
    <row r="2450" s="27" customFormat="1"/>
    <row r="2451" s="27" customFormat="1"/>
    <row r="2452" s="27" customFormat="1"/>
    <row r="2453" s="27" customFormat="1"/>
    <row r="2454" s="27" customFormat="1"/>
    <row r="2455" s="27" customFormat="1"/>
    <row r="2456" s="27" customFormat="1"/>
    <row r="2457" s="27" customFormat="1"/>
    <row r="2458" s="27" customFormat="1"/>
    <row r="2459" s="27" customFormat="1"/>
    <row r="2460" s="27" customFormat="1"/>
    <row r="2461" s="27" customFormat="1"/>
    <row r="2462" s="27" customFormat="1"/>
    <row r="2463" s="27" customFormat="1"/>
    <row r="2464" s="27" customFormat="1"/>
    <row r="2465" s="27" customFormat="1"/>
    <row r="2466" s="27" customFormat="1"/>
    <row r="2467" s="27" customFormat="1"/>
    <row r="2468" s="27" customFormat="1"/>
    <row r="2469" s="27" customFormat="1"/>
    <row r="2470" s="27" customFormat="1"/>
    <row r="2471" s="27" customFormat="1"/>
    <row r="2472" s="27" customFormat="1"/>
    <row r="2473" s="27" customFormat="1"/>
    <row r="2474" s="27" customFormat="1"/>
    <row r="2475" s="27" customFormat="1"/>
    <row r="2476" s="27" customFormat="1"/>
    <row r="2477" s="27" customFormat="1"/>
    <row r="2478" s="27" customFormat="1"/>
  </sheetData>
  <mergeCells count="13">
    <mergeCell ref="B10:M10"/>
    <mergeCell ref="B2:M2"/>
    <mergeCell ref="B3:M3"/>
    <mergeCell ref="B6:M6"/>
    <mergeCell ref="B8:M8"/>
    <mergeCell ref="B9:M9"/>
    <mergeCell ref="B4:M4"/>
    <mergeCell ref="B16:M16"/>
    <mergeCell ref="B11:M11"/>
    <mergeCell ref="B12:M12"/>
    <mergeCell ref="B13:M13"/>
    <mergeCell ref="B14:M14"/>
    <mergeCell ref="B15:M15"/>
  </mergeCells>
  <hyperlinks>
    <hyperlink ref="B8:M8" location="'F16'!A1" display="Estadísticas de Préstamos Médicos, otorgados y recuperados por región, Modalidad Libre Elección e Institucional, años 2010-2011"/>
    <hyperlink ref="B9:M9" location="'F17'!A1" display="Estadísticas de Préstamos Médicos otorgados por sexo y grupos de edad solicitante, años 2010-2011"/>
    <hyperlink ref="B10:M10" location="'F18'!A1" display="Estadísticas de Préstamos Médicos otorgados por region, sexo y tramo de ingreso solicitante, año 2017"/>
    <hyperlink ref="B11:M11" location="'F20'!A1" display="Estadísticas de Préstamos Médicos otorgados por sexo y tramo de renta imponible del afiliado asociado, año 2017"/>
    <hyperlink ref="B12:M12" location="'F23'!A1" display="Monto Préstamos Médicos otorgados y recuperados, años 1991-2011 en miles de pesos de cada año (4)"/>
    <hyperlink ref="B13:M13" location="'F23'!A35" display="Monto Préstamos Médicos otorgados y recuperados, años 1991-2015 en miles de pesos año 2014 (4)"/>
    <hyperlink ref="B14:M14" location="'F24'!A1" display="Préstamos Médicos según tipo y Modalidad de Atención, años 2003-2011 (4)"/>
    <hyperlink ref="B15:M15" location="'F25'!A1" display="Monto promedio y cantidad de Préstamos Médicos otorgados según tipo, años 2003-2012 (4)"/>
    <hyperlink ref="B16:M16" location="'F26'!A1" display="Seguimiento de la recuperación de Préstamos Médicos, según año de otorgamiento y de  recuperación, años 2003-2011 (4)"/>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0070C0"/>
  </sheetPr>
  <dimension ref="A1:M33"/>
  <sheetViews>
    <sheetView zoomScaleNormal="100" workbookViewId="0">
      <selection sqref="A1:M1"/>
    </sheetView>
  </sheetViews>
  <sheetFormatPr baseColWidth="10" defaultRowHeight="14.25"/>
  <cols>
    <col min="1" max="1" width="7.5703125" style="27" customWidth="1"/>
    <col min="2" max="2" width="22.28515625" style="27" customWidth="1"/>
    <col min="3" max="3" width="11.5703125" style="27" customWidth="1"/>
    <col min="4" max="4" width="10.42578125" style="27" bestFit="1" customWidth="1"/>
    <col min="5" max="5" width="8.140625" style="27" customWidth="1"/>
    <col min="6" max="6" width="14.42578125" style="27" customWidth="1"/>
    <col min="7" max="7" width="13.140625" style="27" bestFit="1" customWidth="1"/>
    <col min="8" max="8" width="8.42578125" style="27" customWidth="1"/>
    <col min="9" max="9" width="13.28515625" style="27" customWidth="1"/>
    <col min="10" max="10" width="12.5703125" style="27" customWidth="1"/>
    <col min="11" max="11" width="10" style="27" customWidth="1"/>
    <col min="12" max="12" width="12.7109375" style="27" customWidth="1"/>
    <col min="13" max="13" width="13.28515625" style="27" customWidth="1"/>
    <col min="14" max="14" width="10.5703125" style="27" customWidth="1"/>
    <col min="15" max="16384" width="11.42578125" style="27"/>
  </cols>
  <sheetData>
    <row r="1" spans="1:13">
      <c r="A1" s="982" t="s">
        <v>1489</v>
      </c>
      <c r="B1" s="982"/>
      <c r="C1" s="982"/>
      <c r="D1" s="982"/>
      <c r="E1" s="982"/>
      <c r="F1" s="982"/>
      <c r="G1" s="982"/>
      <c r="H1" s="982"/>
      <c r="I1" s="982"/>
      <c r="J1" s="982"/>
      <c r="K1" s="982"/>
      <c r="L1" s="982"/>
      <c r="M1" s="982"/>
    </row>
    <row r="2" spans="1:13">
      <c r="A2" s="913" t="s">
        <v>1490</v>
      </c>
      <c r="B2" s="913"/>
      <c r="C2" s="913"/>
      <c r="D2" s="913"/>
      <c r="E2" s="913"/>
      <c r="F2" s="913"/>
      <c r="G2" s="913"/>
      <c r="H2" s="913"/>
      <c r="I2" s="913"/>
      <c r="J2" s="913"/>
      <c r="K2" s="913"/>
      <c r="L2" s="913"/>
      <c r="M2" s="913"/>
    </row>
    <row r="3" spans="1:13">
      <c r="A3" s="913" t="s">
        <v>1611</v>
      </c>
      <c r="B3" s="913"/>
      <c r="C3" s="913"/>
      <c r="D3" s="913"/>
      <c r="E3" s="913"/>
      <c r="F3" s="913"/>
      <c r="G3" s="913"/>
      <c r="H3" s="913"/>
      <c r="I3" s="913"/>
      <c r="J3" s="913"/>
      <c r="K3" s="913"/>
      <c r="L3" s="913"/>
      <c r="M3" s="913"/>
    </row>
    <row r="4" spans="1:13">
      <c r="A4" s="954" t="s">
        <v>1491</v>
      </c>
      <c r="B4" s="954"/>
      <c r="C4" s="954"/>
      <c r="D4" s="954"/>
      <c r="E4" s="954"/>
      <c r="F4" s="954"/>
      <c r="G4" s="954"/>
      <c r="H4" s="954"/>
      <c r="I4" s="954"/>
      <c r="J4" s="954"/>
      <c r="K4" s="954"/>
      <c r="L4" s="954"/>
      <c r="M4" s="954"/>
    </row>
    <row r="5" spans="1:13" ht="15" thickBot="1">
      <c r="A5" s="598"/>
      <c r="B5" s="598"/>
      <c r="C5" s="598"/>
      <c r="D5" s="598"/>
      <c r="E5" s="598"/>
      <c r="F5" s="598"/>
      <c r="G5" s="598"/>
      <c r="H5" s="598"/>
      <c r="I5" s="598"/>
      <c r="J5" s="598"/>
      <c r="K5" s="598"/>
      <c r="L5" s="598"/>
      <c r="M5" s="599"/>
    </row>
    <row r="6" spans="1:13">
      <c r="A6" s="262"/>
      <c r="B6" s="262"/>
      <c r="C6" s="983" t="s">
        <v>1492</v>
      </c>
      <c r="D6" s="919"/>
      <c r="E6" s="919"/>
      <c r="F6" s="919"/>
      <c r="G6" s="919"/>
      <c r="H6" s="984"/>
      <c r="I6" s="983" t="s">
        <v>1493</v>
      </c>
      <c r="J6" s="919"/>
      <c r="K6" s="984"/>
      <c r="L6" s="983" t="s">
        <v>1494</v>
      </c>
      <c r="M6" s="919"/>
    </row>
    <row r="7" spans="1:13">
      <c r="A7" s="921" t="s">
        <v>1495</v>
      </c>
      <c r="B7" s="921"/>
      <c r="C7" s="981" t="s">
        <v>1161</v>
      </c>
      <c r="D7" s="981"/>
      <c r="E7" s="601"/>
      <c r="F7" s="981" t="s">
        <v>1496</v>
      </c>
      <c r="G7" s="981"/>
      <c r="H7" s="601"/>
      <c r="I7" s="981" t="s">
        <v>1496</v>
      </c>
      <c r="J7" s="981"/>
      <c r="K7" s="601"/>
      <c r="L7" s="981" t="s">
        <v>1492</v>
      </c>
      <c r="M7" s="981"/>
    </row>
    <row r="8" spans="1:13">
      <c r="A8" s="573"/>
      <c r="B8" s="573"/>
      <c r="C8" s="600">
        <v>2017</v>
      </c>
      <c r="D8" s="600">
        <v>2018</v>
      </c>
      <c r="E8" s="600" t="s">
        <v>1458</v>
      </c>
      <c r="F8" s="600">
        <v>2017</v>
      </c>
      <c r="G8" s="600">
        <v>2018</v>
      </c>
      <c r="H8" s="600" t="s">
        <v>1458</v>
      </c>
      <c r="I8" s="600">
        <v>2017</v>
      </c>
      <c r="J8" s="600">
        <v>2018</v>
      </c>
      <c r="K8" s="600" t="s">
        <v>1458</v>
      </c>
      <c r="L8" s="600">
        <v>2017</v>
      </c>
      <c r="M8" s="600">
        <v>2018</v>
      </c>
    </row>
    <row r="9" spans="1:13" ht="5.25" customHeight="1">
      <c r="A9" s="602"/>
      <c r="B9" s="602"/>
      <c r="C9" s="590"/>
      <c r="D9" s="590"/>
      <c r="E9" s="590"/>
      <c r="F9" s="590"/>
      <c r="G9" s="590"/>
      <c r="H9" s="603"/>
      <c r="I9" s="604"/>
      <c r="J9" s="604"/>
      <c r="K9" s="590"/>
      <c r="L9" s="590"/>
      <c r="M9" s="590"/>
    </row>
    <row r="10" spans="1:13">
      <c r="A10" s="500" t="s">
        <v>39</v>
      </c>
      <c r="B10" s="564" t="s">
        <v>1497</v>
      </c>
      <c r="C10" s="605">
        <v>120</v>
      </c>
      <c r="D10" s="606">
        <v>102</v>
      </c>
      <c r="E10" s="603">
        <f>+(D10-C10)/C10</f>
        <v>-0.15</v>
      </c>
      <c r="F10" s="605">
        <v>62796.78</v>
      </c>
      <c r="G10" s="606">
        <v>45940.381000000001</v>
      </c>
      <c r="H10" s="603">
        <f t="shared" ref="H10:H25" si="0">+(G10-F10)/F10</f>
        <v>-0.26842776014948533</v>
      </c>
      <c r="I10" s="607">
        <v>38421.343000000001</v>
      </c>
      <c r="J10" s="608">
        <v>42496.169000000002</v>
      </c>
      <c r="K10" s="603">
        <f>+(J10-I10)/I10</f>
        <v>0.1060563135442715</v>
      </c>
      <c r="L10" s="609">
        <f>+I10/F10</f>
        <v>0.61183619605973427</v>
      </c>
      <c r="M10" s="609">
        <f>+J10/G10</f>
        <v>0.92502865833872816</v>
      </c>
    </row>
    <row r="11" spans="1:13">
      <c r="A11" s="500" t="s">
        <v>41</v>
      </c>
      <c r="B11" s="564" t="s">
        <v>1498</v>
      </c>
      <c r="C11" s="605">
        <v>135</v>
      </c>
      <c r="D11" s="606">
        <v>119</v>
      </c>
      <c r="E11" s="603">
        <f t="shared" ref="E11:E25" si="1">+(D11-C11)/C11</f>
        <v>-0.11851851851851852</v>
      </c>
      <c r="F11" s="605">
        <v>68618.36</v>
      </c>
      <c r="G11" s="606">
        <v>62282.31</v>
      </c>
      <c r="H11" s="603">
        <f t="shared" si="0"/>
        <v>-9.2337531820929603E-2</v>
      </c>
      <c r="I11" s="607">
        <v>39881.754999999997</v>
      </c>
      <c r="J11" s="608">
        <v>54616.887999999999</v>
      </c>
      <c r="K11" s="603">
        <f t="shared" ref="K11:K26" si="2">+(J11-I11)/I11</f>
        <v>0.36947052605884578</v>
      </c>
      <c r="L11" s="609">
        <f t="shared" ref="L11:M26" si="3">+I11/F11</f>
        <v>0.58121113649466405</v>
      </c>
      <c r="M11" s="609">
        <f t="shared" si="3"/>
        <v>0.87692457135902635</v>
      </c>
    </row>
    <row r="12" spans="1:13">
      <c r="A12" s="500" t="s">
        <v>43</v>
      </c>
      <c r="B12" s="564" t="s">
        <v>488</v>
      </c>
      <c r="C12" s="605">
        <v>352</v>
      </c>
      <c r="D12" s="606">
        <v>256</v>
      </c>
      <c r="E12" s="603">
        <f t="shared" si="1"/>
        <v>-0.27272727272727271</v>
      </c>
      <c r="F12" s="605">
        <v>228443.67600000001</v>
      </c>
      <c r="G12" s="606">
        <v>190275.15</v>
      </c>
      <c r="H12" s="603">
        <f t="shared" si="0"/>
        <v>-0.1670806855690766</v>
      </c>
      <c r="I12" s="607">
        <v>102777.12</v>
      </c>
      <c r="J12" s="608">
        <v>132990.70499999999</v>
      </c>
      <c r="K12" s="603">
        <f t="shared" si="2"/>
        <v>0.293971897636361</v>
      </c>
      <c r="L12" s="609">
        <f t="shared" si="3"/>
        <v>0.44990135774211581</v>
      </c>
      <c r="M12" s="609">
        <f t="shared" si="3"/>
        <v>0.69893890505407563</v>
      </c>
    </row>
    <row r="13" spans="1:13">
      <c r="A13" s="500" t="s">
        <v>45</v>
      </c>
      <c r="B13" s="564" t="s">
        <v>498</v>
      </c>
      <c r="C13" s="605">
        <v>111</v>
      </c>
      <c r="D13" s="606">
        <v>123</v>
      </c>
      <c r="E13" s="603">
        <f t="shared" si="1"/>
        <v>0.10810810810810811</v>
      </c>
      <c r="F13" s="605">
        <v>75997.853000000003</v>
      </c>
      <c r="G13" s="606">
        <v>71882.710000000006</v>
      </c>
      <c r="H13" s="603">
        <f t="shared" si="0"/>
        <v>-5.4148148106236582E-2</v>
      </c>
      <c r="I13" s="607">
        <v>42897.178</v>
      </c>
      <c r="J13" s="608">
        <v>48769.998</v>
      </c>
      <c r="K13" s="603">
        <f t="shared" si="2"/>
        <v>0.13690457679990045</v>
      </c>
      <c r="L13" s="609">
        <f t="shared" si="3"/>
        <v>0.56445249841465917</v>
      </c>
      <c r="M13" s="609">
        <f t="shared" si="3"/>
        <v>0.67846632382112471</v>
      </c>
    </row>
    <row r="14" spans="1:13">
      <c r="A14" s="500" t="s">
        <v>47</v>
      </c>
      <c r="B14" s="564" t="s">
        <v>509</v>
      </c>
      <c r="C14" s="605">
        <v>445</v>
      </c>
      <c r="D14" s="606">
        <v>363</v>
      </c>
      <c r="E14" s="603">
        <f t="shared" si="1"/>
        <v>-0.1842696629213483</v>
      </c>
      <c r="F14" s="605">
        <v>302878.65600000002</v>
      </c>
      <c r="G14" s="606">
        <v>223978.973</v>
      </c>
      <c r="H14" s="603">
        <f t="shared" si="0"/>
        <v>-0.26049931692776668</v>
      </c>
      <c r="I14" s="607">
        <v>139234.291</v>
      </c>
      <c r="J14" s="608">
        <v>182682.389</v>
      </c>
      <c r="K14" s="603">
        <f t="shared" si="2"/>
        <v>0.31205026928316099</v>
      </c>
      <c r="L14" s="609">
        <f t="shared" si="3"/>
        <v>0.45970321196882225</v>
      </c>
      <c r="M14" s="609">
        <f t="shared" si="3"/>
        <v>0.8156229424268322</v>
      </c>
    </row>
    <row r="15" spans="1:13">
      <c r="A15" s="500" t="s">
        <v>49</v>
      </c>
      <c r="B15" s="564" t="s">
        <v>1499</v>
      </c>
      <c r="C15" s="605">
        <v>1577</v>
      </c>
      <c r="D15" s="606">
        <v>1093</v>
      </c>
      <c r="E15" s="603">
        <f t="shared" si="1"/>
        <v>-0.3069118579581484</v>
      </c>
      <c r="F15" s="605">
        <v>915025.84299999999</v>
      </c>
      <c r="G15" s="606">
        <v>670807.88399999996</v>
      </c>
      <c r="H15" s="603">
        <f t="shared" si="0"/>
        <v>-0.26689733505155222</v>
      </c>
      <c r="I15" s="607">
        <v>404845.43</v>
      </c>
      <c r="J15" s="608">
        <v>485108.88799999998</v>
      </c>
      <c r="K15" s="603">
        <f t="shared" si="2"/>
        <v>0.19825704343507097</v>
      </c>
      <c r="L15" s="609">
        <f t="shared" si="3"/>
        <v>0.44244152566519368</v>
      </c>
      <c r="M15" s="609">
        <f t="shared" si="3"/>
        <v>0.72317111884153107</v>
      </c>
    </row>
    <row r="16" spans="1:13">
      <c r="A16" s="500" t="s">
        <v>53</v>
      </c>
      <c r="B16" s="564" t="s">
        <v>773</v>
      </c>
      <c r="C16" s="605">
        <v>722</v>
      </c>
      <c r="D16" s="606">
        <v>379</v>
      </c>
      <c r="E16" s="603">
        <f t="shared" si="1"/>
        <v>-0.47506925207756234</v>
      </c>
      <c r="F16" s="605">
        <v>504668.69</v>
      </c>
      <c r="G16" s="606">
        <v>239681.42800000001</v>
      </c>
      <c r="H16" s="603">
        <f t="shared" si="0"/>
        <v>-0.52507172973223282</v>
      </c>
      <c r="I16" s="607">
        <v>189592.25200000001</v>
      </c>
      <c r="J16" s="608">
        <v>241115.905</v>
      </c>
      <c r="K16" s="603">
        <f t="shared" si="2"/>
        <v>0.27176033016370305</v>
      </c>
      <c r="L16" s="609">
        <f t="shared" si="3"/>
        <v>0.37567666819195777</v>
      </c>
      <c r="M16" s="609">
        <f t="shared" si="3"/>
        <v>1.0059849317987206</v>
      </c>
    </row>
    <row r="17" spans="1:13">
      <c r="A17" s="500" t="s">
        <v>55</v>
      </c>
      <c r="B17" s="564" t="s">
        <v>600</v>
      </c>
      <c r="C17" s="605">
        <v>391</v>
      </c>
      <c r="D17" s="606">
        <v>269</v>
      </c>
      <c r="E17" s="603">
        <f t="shared" si="1"/>
        <v>-0.31202046035805625</v>
      </c>
      <c r="F17" s="605">
        <v>289423.05300000001</v>
      </c>
      <c r="G17" s="606">
        <v>170227.05900000001</v>
      </c>
      <c r="H17" s="603">
        <f t="shared" si="0"/>
        <v>-0.41184001331089543</v>
      </c>
      <c r="I17" s="607">
        <v>127338.743</v>
      </c>
      <c r="J17" s="608">
        <v>131623.421</v>
      </c>
      <c r="K17" s="603">
        <f t="shared" si="2"/>
        <v>3.3647874158770359E-2</v>
      </c>
      <c r="L17" s="609">
        <f t="shared" si="3"/>
        <v>0.43997443078592635</v>
      </c>
      <c r="M17" s="609">
        <f t="shared" si="3"/>
        <v>0.77322266961094588</v>
      </c>
    </row>
    <row r="18" spans="1:13">
      <c r="A18" s="500" t="s">
        <v>1576</v>
      </c>
      <c r="B18" s="564" t="s">
        <v>664</v>
      </c>
      <c r="C18" s="605">
        <v>207</v>
      </c>
      <c r="D18" s="606">
        <v>448</v>
      </c>
      <c r="E18" s="603">
        <f t="shared" si="1"/>
        <v>1.1642512077294687</v>
      </c>
      <c r="F18" s="605">
        <v>115508.52899999999</v>
      </c>
      <c r="G18" s="606">
        <v>279502.59899999999</v>
      </c>
      <c r="H18" s="603">
        <f t="shared" si="0"/>
        <v>1.4197572371473972</v>
      </c>
      <c r="I18" s="607">
        <v>66554.054999999993</v>
      </c>
      <c r="J18" s="608">
        <v>206381.37299999999</v>
      </c>
      <c r="K18" s="603">
        <f t="shared" si="2"/>
        <v>2.1009586568391665</v>
      </c>
      <c r="L18" s="609">
        <f t="shared" si="3"/>
        <v>0.57618303666563009</v>
      </c>
      <c r="M18" s="609">
        <f t="shared" si="3"/>
        <v>0.73838802837035511</v>
      </c>
    </row>
    <row r="19" spans="1:13">
      <c r="A19" s="500" t="s">
        <v>57</v>
      </c>
      <c r="B19" s="564" t="s">
        <v>1500</v>
      </c>
      <c r="C19" s="605">
        <v>592</v>
      </c>
      <c r="D19" s="606">
        <v>211</v>
      </c>
      <c r="E19" s="603">
        <f t="shared" si="1"/>
        <v>-0.64358108108108103</v>
      </c>
      <c r="F19" s="605">
        <v>355782.98200000002</v>
      </c>
      <c r="G19" s="606">
        <v>112185.323</v>
      </c>
      <c r="H19" s="603">
        <f t="shared" si="0"/>
        <v>-0.68468046906189572</v>
      </c>
      <c r="I19" s="607">
        <v>184309.092</v>
      </c>
      <c r="J19" s="608">
        <v>77881.986999999994</v>
      </c>
      <c r="K19" s="603">
        <f t="shared" si="2"/>
        <v>-0.5774381710914186</v>
      </c>
      <c r="L19" s="609">
        <f t="shared" si="3"/>
        <v>0.51803796506489452</v>
      </c>
      <c r="M19" s="609">
        <f t="shared" si="3"/>
        <v>0.69422616896151368</v>
      </c>
    </row>
    <row r="20" spans="1:13">
      <c r="A20" s="500" t="s">
        <v>59</v>
      </c>
      <c r="B20" s="564" t="s">
        <v>1501</v>
      </c>
      <c r="C20" s="605">
        <v>394</v>
      </c>
      <c r="D20" s="606">
        <v>202</v>
      </c>
      <c r="E20" s="603">
        <f t="shared" si="1"/>
        <v>-0.48730964467005078</v>
      </c>
      <c r="F20" s="605">
        <v>268725.609</v>
      </c>
      <c r="G20" s="606">
        <v>121185.257</v>
      </c>
      <c r="H20" s="603">
        <f t="shared" si="0"/>
        <v>-0.54903718536181645</v>
      </c>
      <c r="I20" s="607">
        <v>84770.218999999997</v>
      </c>
      <c r="J20" s="608">
        <v>108397.121</v>
      </c>
      <c r="K20" s="603">
        <f t="shared" si="2"/>
        <v>0.27871701027456358</v>
      </c>
      <c r="L20" s="609">
        <f t="shared" si="3"/>
        <v>0.31545270030442091</v>
      </c>
      <c r="M20" s="609">
        <f t="shared" si="3"/>
        <v>0.89447449040769045</v>
      </c>
    </row>
    <row r="21" spans="1:13">
      <c r="A21" s="500" t="s">
        <v>63</v>
      </c>
      <c r="B21" s="564" t="s">
        <v>1502</v>
      </c>
      <c r="C21" s="605">
        <v>154</v>
      </c>
      <c r="D21" s="606">
        <v>118</v>
      </c>
      <c r="E21" s="603">
        <f t="shared" si="1"/>
        <v>-0.23376623376623376</v>
      </c>
      <c r="F21" s="605">
        <v>78227.326000000001</v>
      </c>
      <c r="G21" s="606">
        <v>57091.372000000003</v>
      </c>
      <c r="H21" s="603">
        <f t="shared" si="0"/>
        <v>-0.27018632849600405</v>
      </c>
      <c r="I21" s="607">
        <v>40522.26</v>
      </c>
      <c r="J21" s="608">
        <v>51567.18</v>
      </c>
      <c r="K21" s="603">
        <f t="shared" si="2"/>
        <v>0.27256426467822864</v>
      </c>
      <c r="L21" s="609">
        <f t="shared" si="3"/>
        <v>0.51800645723209304</v>
      </c>
      <c r="M21" s="609">
        <f t="shared" si="3"/>
        <v>0.90323945972081376</v>
      </c>
    </row>
    <row r="22" spans="1:13">
      <c r="A22" s="500" t="s">
        <v>61</v>
      </c>
      <c r="B22" s="564" t="s">
        <v>761</v>
      </c>
      <c r="C22" s="605">
        <v>451</v>
      </c>
      <c r="D22" s="606">
        <v>348</v>
      </c>
      <c r="E22" s="603">
        <f t="shared" si="1"/>
        <v>-0.22838137472283815</v>
      </c>
      <c r="F22" s="605">
        <v>267654.46500000003</v>
      </c>
      <c r="G22" s="606">
        <v>207915.67499999999</v>
      </c>
      <c r="H22" s="603">
        <f t="shared" si="0"/>
        <v>-0.22319369863678543</v>
      </c>
      <c r="I22" s="607">
        <v>126197.88099999999</v>
      </c>
      <c r="J22" s="608">
        <v>161773.899</v>
      </c>
      <c r="K22" s="603">
        <f t="shared" si="2"/>
        <v>0.2819066193353913</v>
      </c>
      <c r="L22" s="609">
        <f t="shared" si="3"/>
        <v>0.47149551941903894</v>
      </c>
      <c r="M22" s="609">
        <f t="shared" si="3"/>
        <v>0.77807456797088537</v>
      </c>
    </row>
    <row r="23" spans="1:13">
      <c r="A23" s="500" t="s">
        <v>65</v>
      </c>
      <c r="B23" s="564" t="s">
        <v>767</v>
      </c>
      <c r="C23" s="605">
        <v>8</v>
      </c>
      <c r="D23" s="606">
        <v>7</v>
      </c>
      <c r="E23" s="603">
        <f t="shared" si="1"/>
        <v>-0.125</v>
      </c>
      <c r="F23" s="605">
        <v>4028.2469999999998</v>
      </c>
      <c r="G23" s="606">
        <v>5328.9470000000001</v>
      </c>
      <c r="H23" s="603">
        <f t="shared" si="0"/>
        <v>0.32289479766260615</v>
      </c>
      <c r="I23" s="607">
        <v>3142.1590000000001</v>
      </c>
      <c r="J23" s="608">
        <v>4010.7370000000001</v>
      </c>
      <c r="K23" s="603">
        <f t="shared" si="2"/>
        <v>0.27642713179059364</v>
      </c>
      <c r="L23" s="609">
        <f t="shared" si="3"/>
        <v>0.78003136351867208</v>
      </c>
      <c r="M23" s="609">
        <f t="shared" si="3"/>
        <v>0.75263218042889146</v>
      </c>
    </row>
    <row r="24" spans="1:13">
      <c r="A24" s="500" t="s">
        <v>67</v>
      </c>
      <c r="B24" s="564" t="s">
        <v>777</v>
      </c>
      <c r="C24" s="605">
        <v>62</v>
      </c>
      <c r="D24" s="606">
        <v>48</v>
      </c>
      <c r="E24" s="603">
        <f t="shared" si="1"/>
        <v>-0.22580645161290322</v>
      </c>
      <c r="F24" s="605">
        <v>41058.85</v>
      </c>
      <c r="G24" s="606">
        <v>36754.35</v>
      </c>
      <c r="H24" s="603">
        <f t="shared" si="0"/>
        <v>-0.10483732496160998</v>
      </c>
      <c r="I24" s="607">
        <v>15995.052</v>
      </c>
      <c r="J24" s="608">
        <v>24173.583999999999</v>
      </c>
      <c r="K24" s="603">
        <f t="shared" si="2"/>
        <v>0.5113163745888416</v>
      </c>
      <c r="L24" s="609">
        <f t="shared" si="3"/>
        <v>0.38956405257331855</v>
      </c>
      <c r="M24" s="609">
        <f t="shared" si="3"/>
        <v>0.65770674763667425</v>
      </c>
    </row>
    <row r="25" spans="1:13">
      <c r="A25" s="500" t="s">
        <v>1503</v>
      </c>
      <c r="B25" s="564" t="s">
        <v>1504</v>
      </c>
      <c r="C25" s="605">
        <v>7715</v>
      </c>
      <c r="D25" s="606">
        <v>4454</v>
      </c>
      <c r="E25" s="603">
        <f t="shared" si="1"/>
        <v>-0.42268308489954631</v>
      </c>
      <c r="F25" s="605">
        <v>7470941.693</v>
      </c>
      <c r="G25" s="606">
        <v>3789317.86</v>
      </c>
      <c r="H25" s="603">
        <f t="shared" si="0"/>
        <v>-0.49279247306260565</v>
      </c>
      <c r="I25" s="607">
        <v>2276169.2930000001</v>
      </c>
      <c r="J25" s="608">
        <v>2660423.4619999998</v>
      </c>
      <c r="K25" s="603">
        <f t="shared" si="2"/>
        <v>0.16881616414987799</v>
      </c>
      <c r="L25" s="609">
        <f t="shared" si="3"/>
        <v>0.30466966368278414</v>
      </c>
      <c r="M25" s="609">
        <f t="shared" si="3"/>
        <v>0.70208506129385517</v>
      </c>
    </row>
    <row r="26" spans="1:13" ht="15">
      <c r="B26" s="610" t="s">
        <v>100</v>
      </c>
      <c r="C26" s="605">
        <v>0</v>
      </c>
      <c r="D26" s="606">
        <v>4</v>
      </c>
      <c r="E26" s="603"/>
      <c r="F26" s="605">
        <v>0</v>
      </c>
      <c r="G26" s="606">
        <v>2114.3809999999999</v>
      </c>
      <c r="H26" s="603"/>
      <c r="I26" s="607">
        <v>942.34500000000003</v>
      </c>
      <c r="J26" s="608">
        <v>835.37699999999995</v>
      </c>
      <c r="K26" s="603">
        <f t="shared" si="2"/>
        <v>-0.11351256705346775</v>
      </c>
      <c r="L26" s="609"/>
      <c r="M26" s="609">
        <f t="shared" si="3"/>
        <v>0.39509293736559303</v>
      </c>
    </row>
    <row r="27" spans="1:13">
      <c r="A27" s="611" t="s">
        <v>26</v>
      </c>
      <c r="B27" s="612" t="s">
        <v>1505</v>
      </c>
      <c r="C27" s="613">
        <f>SUM(C10:C26)</f>
        <v>13436</v>
      </c>
      <c r="D27" s="613">
        <f>SUM(D10:D26)</f>
        <v>8544</v>
      </c>
      <c r="E27" s="614">
        <f>+(D27-C27)/C27</f>
        <v>-0.36409645727895207</v>
      </c>
      <c r="F27" s="615">
        <f>SUM(F10:F26)</f>
        <v>11049780.612</v>
      </c>
      <c r="G27" s="613">
        <f>SUM(G10:G26)</f>
        <v>6286471.659</v>
      </c>
      <c r="H27" s="616">
        <f>+(G27-F27)/F27</f>
        <v>-0.43107724218769311</v>
      </c>
      <c r="I27" s="615">
        <f>SUM(I10:I26)</f>
        <v>3883590.4679999999</v>
      </c>
      <c r="J27" s="613">
        <f>SUM(J10:J26)</f>
        <v>4614849.0830000006</v>
      </c>
      <c r="K27" s="616">
        <f>+(J27-I27)/I27</f>
        <v>0.18829447157866511</v>
      </c>
      <c r="L27" s="617">
        <f>+I27/F27</f>
        <v>0.35146312894053683</v>
      </c>
      <c r="M27" s="617">
        <f>+J27/G27</f>
        <v>0.73409208429233463</v>
      </c>
    </row>
    <row r="28" spans="1:13">
      <c r="A28" s="618"/>
      <c r="B28" s="618"/>
      <c r="C28" s="619"/>
      <c r="D28" s="619"/>
      <c r="E28" s="618"/>
      <c r="F28" s="619"/>
      <c r="G28" s="619"/>
      <c r="H28" s="619"/>
      <c r="I28" s="619"/>
      <c r="J28" s="619"/>
      <c r="K28" s="618"/>
      <c r="L28" s="618"/>
      <c r="M28" s="618"/>
    </row>
    <row r="29" spans="1:13">
      <c r="A29" s="620" t="s">
        <v>27</v>
      </c>
      <c r="B29" s="618"/>
      <c r="C29" s="618"/>
      <c r="D29" s="618"/>
      <c r="E29" s="618"/>
      <c r="H29" s="618"/>
      <c r="I29" s="618"/>
      <c r="J29" s="618"/>
      <c r="K29" s="618"/>
      <c r="L29" s="618"/>
      <c r="M29" s="618"/>
    </row>
    <row r="30" spans="1:13">
      <c r="A30" s="548" t="s">
        <v>1666</v>
      </c>
      <c r="B30" s="618"/>
      <c r="C30" s="618"/>
      <c r="D30" s="618"/>
      <c r="E30" s="618"/>
      <c r="H30" s="618"/>
      <c r="I30" s="618"/>
      <c r="J30" s="618"/>
      <c r="K30" s="618"/>
      <c r="L30" s="618"/>
      <c r="M30" s="618"/>
    </row>
    <row r="31" spans="1:13">
      <c r="A31" s="618"/>
      <c r="B31" s="618"/>
      <c r="C31" s="618"/>
      <c r="D31" s="618"/>
      <c r="E31" s="618"/>
      <c r="H31" s="618"/>
      <c r="I31" s="618"/>
      <c r="J31" s="619"/>
      <c r="K31" s="618"/>
      <c r="L31" s="618"/>
      <c r="M31" s="618"/>
    </row>
    <row r="32" spans="1:13">
      <c r="A32" s="618"/>
      <c r="B32" s="618"/>
      <c r="C32" s="618"/>
      <c r="D32" s="618"/>
      <c r="E32" s="618"/>
      <c r="H32" s="618"/>
      <c r="I32" s="618"/>
      <c r="J32" s="619"/>
      <c r="K32" s="618"/>
      <c r="L32" s="618"/>
      <c r="M32" s="618"/>
    </row>
    <row r="33" spans="1:5">
      <c r="A33" s="618"/>
      <c r="B33" s="618"/>
      <c r="C33" s="618"/>
      <c r="D33" s="618"/>
      <c r="E33" s="618"/>
    </row>
  </sheetData>
  <mergeCells count="12">
    <mergeCell ref="A1:M1"/>
    <mergeCell ref="A2:M2"/>
    <mergeCell ref="A3:M3"/>
    <mergeCell ref="A4:M4"/>
    <mergeCell ref="C6:H6"/>
    <mergeCell ref="I6:K6"/>
    <mergeCell ref="L6:M6"/>
    <mergeCell ref="A7:B7"/>
    <mergeCell ref="C7:D7"/>
    <mergeCell ref="F7:G7"/>
    <mergeCell ref="I7:J7"/>
    <mergeCell ref="L7:M7"/>
  </mergeCells>
  <hyperlinks>
    <hyperlink ref="A1:M1" location="'Sección PM'!A4" display="TABLA F16"/>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sheetPr>
  <dimension ref="A1:M35"/>
  <sheetViews>
    <sheetView zoomScaleNormal="100" workbookViewId="0">
      <selection sqref="A1:J1"/>
    </sheetView>
  </sheetViews>
  <sheetFormatPr baseColWidth="10" defaultRowHeight="14.25"/>
  <cols>
    <col min="1" max="1" width="16.85546875" style="27" customWidth="1"/>
    <col min="2" max="2" width="12.140625" style="27" bestFit="1" customWidth="1"/>
    <col min="3" max="3" width="11" style="27" bestFit="1" customWidth="1"/>
    <col min="4" max="4" width="8.5703125" style="27" bestFit="1" customWidth="1"/>
    <col min="5" max="6" width="11" style="27" bestFit="1" customWidth="1"/>
    <col min="7" max="7" width="7.28515625" style="27" bestFit="1" customWidth="1"/>
    <col min="8" max="9" width="12.140625" style="27" bestFit="1" customWidth="1"/>
    <col min="10" max="10" width="7.28515625" style="27" bestFit="1" customWidth="1"/>
    <col min="11" max="16384" width="11.42578125" style="27"/>
  </cols>
  <sheetData>
    <row r="1" spans="1:13">
      <c r="A1" s="982" t="s">
        <v>1506</v>
      </c>
      <c r="B1" s="982"/>
      <c r="C1" s="982"/>
      <c r="D1" s="982"/>
      <c r="E1" s="982"/>
      <c r="F1" s="982"/>
      <c r="G1" s="982"/>
      <c r="H1" s="982"/>
      <c r="I1" s="982"/>
      <c r="J1" s="982"/>
      <c r="K1" s="824"/>
      <c r="L1" s="824"/>
      <c r="M1" s="824"/>
    </row>
    <row r="2" spans="1:13">
      <c r="A2" s="913" t="s">
        <v>1507</v>
      </c>
      <c r="B2" s="913"/>
      <c r="C2" s="913"/>
      <c r="D2" s="913"/>
      <c r="E2" s="913"/>
      <c r="F2" s="913"/>
      <c r="G2" s="913"/>
      <c r="H2" s="913"/>
      <c r="I2" s="913"/>
      <c r="J2" s="913"/>
    </row>
    <row r="3" spans="1:13">
      <c r="A3" s="913" t="s">
        <v>1508</v>
      </c>
      <c r="B3" s="913"/>
      <c r="C3" s="913"/>
      <c r="D3" s="913"/>
      <c r="E3" s="913"/>
      <c r="F3" s="913"/>
      <c r="G3" s="913"/>
      <c r="H3" s="913"/>
      <c r="I3" s="913"/>
      <c r="J3" s="913"/>
    </row>
    <row r="4" spans="1:13">
      <c r="A4" s="913" t="s">
        <v>1612</v>
      </c>
      <c r="B4" s="913"/>
      <c r="C4" s="913"/>
      <c r="D4" s="913"/>
      <c r="E4" s="913"/>
      <c r="F4" s="913"/>
      <c r="G4" s="913"/>
      <c r="H4" s="913"/>
      <c r="I4" s="913"/>
      <c r="J4" s="913"/>
    </row>
    <row r="5" spans="1:13" ht="15" thickBot="1">
      <c r="A5" s="551"/>
      <c r="B5" s="551"/>
      <c r="C5" s="551"/>
      <c r="D5" s="551"/>
      <c r="E5" s="551"/>
      <c r="F5" s="551"/>
      <c r="G5" s="551"/>
      <c r="H5" s="551"/>
      <c r="I5" s="551"/>
      <c r="J5" s="551"/>
    </row>
    <row r="6" spans="1:13">
      <c r="A6" s="621" t="s">
        <v>1509</v>
      </c>
      <c r="B6" s="919" t="s">
        <v>1459</v>
      </c>
      <c r="C6" s="919"/>
      <c r="D6" s="919"/>
      <c r="E6" s="918" t="s">
        <v>1460</v>
      </c>
      <c r="F6" s="919"/>
      <c r="G6" s="919"/>
      <c r="H6" s="918" t="s">
        <v>26</v>
      </c>
      <c r="I6" s="919"/>
      <c r="J6" s="919"/>
    </row>
    <row r="7" spans="1:13">
      <c r="A7" s="622" t="s">
        <v>1510</v>
      </c>
      <c r="B7" s="921" t="s">
        <v>91</v>
      </c>
      <c r="C7" s="921"/>
      <c r="D7" s="921"/>
      <c r="E7" s="921" t="s">
        <v>91</v>
      </c>
      <c r="F7" s="921"/>
      <c r="G7" s="921"/>
      <c r="H7" s="921" t="s">
        <v>91</v>
      </c>
      <c r="I7" s="921"/>
      <c r="J7" s="921"/>
    </row>
    <row r="8" spans="1:13">
      <c r="A8" s="623"/>
      <c r="B8" s="555">
        <v>2017</v>
      </c>
      <c r="C8" s="600">
        <v>2018</v>
      </c>
      <c r="D8" s="600" t="s">
        <v>1511</v>
      </c>
      <c r="E8" s="555">
        <v>2017</v>
      </c>
      <c r="F8" s="600">
        <v>2018</v>
      </c>
      <c r="G8" s="600" t="s">
        <v>1511</v>
      </c>
      <c r="H8" s="555">
        <v>2017</v>
      </c>
      <c r="I8" s="600">
        <v>2018</v>
      </c>
      <c r="J8" s="555" t="s">
        <v>1511</v>
      </c>
    </row>
    <row r="9" spans="1:13">
      <c r="A9" s="624" t="s">
        <v>1451</v>
      </c>
      <c r="B9" s="625">
        <v>20</v>
      </c>
      <c r="C9" s="625">
        <v>11</v>
      </c>
      <c r="D9" s="626">
        <f>+(C9-B9)/B9</f>
        <v>-0.45</v>
      </c>
      <c r="E9" s="625">
        <v>13</v>
      </c>
      <c r="F9" s="625">
        <v>11</v>
      </c>
      <c r="G9" s="626">
        <f>+(F9-E9)/E9</f>
        <v>-0.15384615384615385</v>
      </c>
      <c r="H9" s="625">
        <f>+B9+E9</f>
        <v>33</v>
      </c>
      <c r="I9" s="625">
        <f>+C9+F9</f>
        <v>22</v>
      </c>
      <c r="J9" s="626">
        <f>+(I9-H9)/H9</f>
        <v>-0.33333333333333331</v>
      </c>
    </row>
    <row r="10" spans="1:13">
      <c r="A10" s="624" t="s">
        <v>13</v>
      </c>
      <c r="B10" s="625">
        <v>228</v>
      </c>
      <c r="C10" s="625">
        <v>158</v>
      </c>
      <c r="D10" s="626">
        <f t="shared" ref="D10:D26" si="0">+(C10-B10)/B10</f>
        <v>-0.30701754385964913</v>
      </c>
      <c r="E10" s="625">
        <v>118</v>
      </c>
      <c r="F10" s="625">
        <v>74</v>
      </c>
      <c r="G10" s="626">
        <f t="shared" ref="G10:G27" si="1">+(F10-E10)/E10</f>
        <v>-0.3728813559322034</v>
      </c>
      <c r="H10" s="625">
        <f t="shared" ref="H10:I25" si="2">+B10+E10</f>
        <v>346</v>
      </c>
      <c r="I10" s="625">
        <f t="shared" si="2"/>
        <v>232</v>
      </c>
      <c r="J10" s="626">
        <f t="shared" ref="J10:J27" si="3">+(I10-H10)/H10</f>
        <v>-0.32947976878612717</v>
      </c>
    </row>
    <row r="11" spans="1:13">
      <c r="A11" s="624" t="s">
        <v>14</v>
      </c>
      <c r="B11" s="625">
        <v>557</v>
      </c>
      <c r="C11" s="625">
        <v>431</v>
      </c>
      <c r="D11" s="626">
        <f t="shared" si="0"/>
        <v>-0.22621184919210055</v>
      </c>
      <c r="E11" s="625">
        <v>202</v>
      </c>
      <c r="F11" s="625">
        <v>158</v>
      </c>
      <c r="G11" s="626">
        <f t="shared" si="1"/>
        <v>-0.21782178217821782</v>
      </c>
      <c r="H11" s="625">
        <f t="shared" si="2"/>
        <v>759</v>
      </c>
      <c r="I11" s="625">
        <f t="shared" si="2"/>
        <v>589</v>
      </c>
      <c r="J11" s="626">
        <f t="shared" si="3"/>
        <v>-0.22397891963109354</v>
      </c>
    </row>
    <row r="12" spans="1:13">
      <c r="A12" s="624" t="s">
        <v>15</v>
      </c>
      <c r="B12" s="625">
        <v>532</v>
      </c>
      <c r="C12" s="625">
        <v>497</v>
      </c>
      <c r="D12" s="626">
        <f t="shared" si="0"/>
        <v>-6.5789473684210523E-2</v>
      </c>
      <c r="E12" s="625">
        <v>227</v>
      </c>
      <c r="F12" s="625">
        <v>190</v>
      </c>
      <c r="G12" s="626">
        <f t="shared" si="1"/>
        <v>-0.16299559471365638</v>
      </c>
      <c r="H12" s="625">
        <f t="shared" si="2"/>
        <v>759</v>
      </c>
      <c r="I12" s="625">
        <f t="shared" si="2"/>
        <v>687</v>
      </c>
      <c r="J12" s="626">
        <f t="shared" si="3"/>
        <v>-9.4861660079051377E-2</v>
      </c>
    </row>
    <row r="13" spans="1:13">
      <c r="A13" s="624" t="s">
        <v>16</v>
      </c>
      <c r="B13" s="625">
        <v>481</v>
      </c>
      <c r="C13" s="625">
        <v>407</v>
      </c>
      <c r="D13" s="626">
        <f t="shared" si="0"/>
        <v>-0.15384615384615385</v>
      </c>
      <c r="E13" s="625">
        <v>219</v>
      </c>
      <c r="F13" s="625">
        <v>158</v>
      </c>
      <c r="G13" s="626">
        <f t="shared" si="1"/>
        <v>-0.27853881278538811</v>
      </c>
      <c r="H13" s="625">
        <f t="shared" si="2"/>
        <v>700</v>
      </c>
      <c r="I13" s="625">
        <f t="shared" si="2"/>
        <v>565</v>
      </c>
      <c r="J13" s="626">
        <f t="shared" si="3"/>
        <v>-0.19285714285714287</v>
      </c>
    </row>
    <row r="14" spans="1:13">
      <c r="A14" s="624" t="s">
        <v>17</v>
      </c>
      <c r="B14" s="625">
        <v>410</v>
      </c>
      <c r="C14" s="625">
        <v>339</v>
      </c>
      <c r="D14" s="626">
        <f t="shared" si="0"/>
        <v>-0.17317073170731706</v>
      </c>
      <c r="E14" s="625">
        <v>281</v>
      </c>
      <c r="F14" s="625">
        <v>182</v>
      </c>
      <c r="G14" s="626">
        <f t="shared" si="1"/>
        <v>-0.35231316725978645</v>
      </c>
      <c r="H14" s="625">
        <f t="shared" si="2"/>
        <v>691</v>
      </c>
      <c r="I14" s="625">
        <f t="shared" si="2"/>
        <v>521</v>
      </c>
      <c r="J14" s="626">
        <f t="shared" si="3"/>
        <v>-0.24602026049204051</v>
      </c>
    </row>
    <row r="15" spans="1:13">
      <c r="A15" s="624" t="s">
        <v>18</v>
      </c>
      <c r="B15" s="625">
        <v>417</v>
      </c>
      <c r="C15" s="625">
        <v>361</v>
      </c>
      <c r="D15" s="626">
        <f t="shared" si="0"/>
        <v>-0.1342925659472422</v>
      </c>
      <c r="E15" s="625">
        <v>336</v>
      </c>
      <c r="F15" s="625">
        <v>248</v>
      </c>
      <c r="G15" s="626">
        <f t="shared" si="1"/>
        <v>-0.26190476190476192</v>
      </c>
      <c r="H15" s="625">
        <f t="shared" si="2"/>
        <v>753</v>
      </c>
      <c r="I15" s="625">
        <f t="shared" si="2"/>
        <v>609</v>
      </c>
      <c r="J15" s="626">
        <f t="shared" si="3"/>
        <v>-0.19123505976095617</v>
      </c>
    </row>
    <row r="16" spans="1:13">
      <c r="A16" s="624" t="s">
        <v>19</v>
      </c>
      <c r="B16" s="625">
        <v>510</v>
      </c>
      <c r="C16" s="625">
        <v>377</v>
      </c>
      <c r="D16" s="626">
        <f t="shared" si="0"/>
        <v>-0.26078431372549021</v>
      </c>
      <c r="E16" s="625">
        <v>416</v>
      </c>
      <c r="F16" s="625">
        <v>238</v>
      </c>
      <c r="G16" s="626">
        <f t="shared" si="1"/>
        <v>-0.42788461538461536</v>
      </c>
      <c r="H16" s="625">
        <f t="shared" si="2"/>
        <v>926</v>
      </c>
      <c r="I16" s="625">
        <f t="shared" si="2"/>
        <v>615</v>
      </c>
      <c r="J16" s="626">
        <f t="shared" si="3"/>
        <v>-0.33585313174946002</v>
      </c>
    </row>
    <row r="17" spans="1:10">
      <c r="A17" s="624" t="s">
        <v>20</v>
      </c>
      <c r="B17" s="625">
        <v>424</v>
      </c>
      <c r="C17" s="625">
        <v>324</v>
      </c>
      <c r="D17" s="626">
        <f t="shared" si="0"/>
        <v>-0.23584905660377359</v>
      </c>
      <c r="E17" s="625">
        <v>488</v>
      </c>
      <c r="F17" s="625">
        <v>326</v>
      </c>
      <c r="G17" s="626">
        <f t="shared" si="1"/>
        <v>-0.33196721311475408</v>
      </c>
      <c r="H17" s="625">
        <f t="shared" si="2"/>
        <v>912</v>
      </c>
      <c r="I17" s="625">
        <f t="shared" si="2"/>
        <v>650</v>
      </c>
      <c r="J17" s="626">
        <f t="shared" si="3"/>
        <v>-0.28728070175438597</v>
      </c>
    </row>
    <row r="18" spans="1:10">
      <c r="A18" s="624" t="s">
        <v>21</v>
      </c>
      <c r="B18" s="625">
        <v>549</v>
      </c>
      <c r="C18" s="625">
        <v>365</v>
      </c>
      <c r="D18" s="626">
        <f t="shared" si="0"/>
        <v>-0.33515482695810567</v>
      </c>
      <c r="E18" s="625">
        <v>579</v>
      </c>
      <c r="F18" s="625">
        <v>314</v>
      </c>
      <c r="G18" s="626">
        <f t="shared" si="1"/>
        <v>-0.45768566493955093</v>
      </c>
      <c r="H18" s="625">
        <f t="shared" si="2"/>
        <v>1128</v>
      </c>
      <c r="I18" s="625">
        <f t="shared" si="2"/>
        <v>679</v>
      </c>
      <c r="J18" s="626">
        <f t="shared" si="3"/>
        <v>-0.39804964539007093</v>
      </c>
    </row>
    <row r="19" spans="1:10">
      <c r="A19" s="624" t="s">
        <v>22</v>
      </c>
      <c r="B19" s="625">
        <v>650</v>
      </c>
      <c r="C19" s="625">
        <v>432</v>
      </c>
      <c r="D19" s="626">
        <f t="shared" si="0"/>
        <v>-0.33538461538461539</v>
      </c>
      <c r="E19" s="625">
        <v>716</v>
      </c>
      <c r="F19" s="625">
        <v>386</v>
      </c>
      <c r="G19" s="626">
        <f t="shared" si="1"/>
        <v>-0.46089385474860334</v>
      </c>
      <c r="H19" s="625">
        <f t="shared" si="2"/>
        <v>1366</v>
      </c>
      <c r="I19" s="625">
        <f t="shared" si="2"/>
        <v>818</v>
      </c>
      <c r="J19" s="626">
        <f t="shared" si="3"/>
        <v>-0.40117130307467058</v>
      </c>
    </row>
    <row r="20" spans="1:10">
      <c r="A20" s="624" t="s">
        <v>23</v>
      </c>
      <c r="B20" s="625">
        <v>624</v>
      </c>
      <c r="C20" s="625">
        <v>417</v>
      </c>
      <c r="D20" s="626">
        <f t="shared" si="0"/>
        <v>-0.33173076923076922</v>
      </c>
      <c r="E20" s="625">
        <v>712</v>
      </c>
      <c r="F20" s="625">
        <v>342</v>
      </c>
      <c r="G20" s="626">
        <f t="shared" si="1"/>
        <v>-0.5196629213483146</v>
      </c>
      <c r="H20" s="625">
        <f t="shared" si="2"/>
        <v>1336</v>
      </c>
      <c r="I20" s="625">
        <f t="shared" si="2"/>
        <v>759</v>
      </c>
      <c r="J20" s="626">
        <f t="shared" si="3"/>
        <v>-0.43188622754491018</v>
      </c>
    </row>
    <row r="21" spans="1:10">
      <c r="A21" s="624" t="s">
        <v>24</v>
      </c>
      <c r="B21" s="625">
        <v>586</v>
      </c>
      <c r="C21" s="625">
        <v>329</v>
      </c>
      <c r="D21" s="626">
        <f t="shared" si="0"/>
        <v>-0.43856655290102387</v>
      </c>
      <c r="E21" s="625">
        <v>474</v>
      </c>
      <c r="F21" s="625">
        <v>246</v>
      </c>
      <c r="G21" s="626">
        <f t="shared" si="1"/>
        <v>-0.48101265822784811</v>
      </c>
      <c r="H21" s="625">
        <f t="shared" si="2"/>
        <v>1060</v>
      </c>
      <c r="I21" s="625">
        <f t="shared" si="2"/>
        <v>575</v>
      </c>
      <c r="J21" s="626">
        <f t="shared" si="3"/>
        <v>-0.45754716981132076</v>
      </c>
    </row>
    <row r="22" spans="1:10">
      <c r="A22" s="624" t="s">
        <v>1452</v>
      </c>
      <c r="B22" s="625">
        <v>511</v>
      </c>
      <c r="C22" s="625">
        <v>229</v>
      </c>
      <c r="D22" s="626">
        <f t="shared" si="0"/>
        <v>-0.55185909980430525</v>
      </c>
      <c r="E22" s="625">
        <v>361</v>
      </c>
      <c r="F22" s="625">
        <v>162</v>
      </c>
      <c r="G22" s="626">
        <f t="shared" si="1"/>
        <v>-0.55124653739612184</v>
      </c>
      <c r="H22" s="625">
        <f t="shared" si="2"/>
        <v>872</v>
      </c>
      <c r="I22" s="625">
        <f t="shared" si="2"/>
        <v>391</v>
      </c>
      <c r="J22" s="626">
        <f t="shared" si="3"/>
        <v>-0.55160550458715596</v>
      </c>
    </row>
    <row r="23" spans="1:10">
      <c r="A23" s="624" t="s">
        <v>1581</v>
      </c>
      <c r="B23" s="625">
        <v>407</v>
      </c>
      <c r="C23" s="625">
        <v>169</v>
      </c>
      <c r="D23" s="626">
        <f t="shared" si="0"/>
        <v>-0.58476658476658472</v>
      </c>
      <c r="E23" s="625">
        <v>259</v>
      </c>
      <c r="F23" s="625">
        <v>107</v>
      </c>
      <c r="G23" s="626">
        <f t="shared" si="1"/>
        <v>-0.58687258687258692</v>
      </c>
      <c r="H23" s="625">
        <f t="shared" si="2"/>
        <v>666</v>
      </c>
      <c r="I23" s="625">
        <f t="shared" si="2"/>
        <v>276</v>
      </c>
      <c r="J23" s="626">
        <f t="shared" si="3"/>
        <v>-0.5855855855855856</v>
      </c>
    </row>
    <row r="24" spans="1:10">
      <c r="A24" s="624" t="s">
        <v>1582</v>
      </c>
      <c r="B24" s="625">
        <v>214</v>
      </c>
      <c r="C24" s="625">
        <v>100</v>
      </c>
      <c r="D24" s="626">
        <f t="shared" si="0"/>
        <v>-0.53271028037383172</v>
      </c>
      <c r="E24" s="625">
        <v>98</v>
      </c>
      <c r="F24" s="625">
        <v>31</v>
      </c>
      <c r="G24" s="626">
        <f t="shared" si="1"/>
        <v>-0.68367346938775508</v>
      </c>
      <c r="H24" s="625">
        <f t="shared" si="2"/>
        <v>312</v>
      </c>
      <c r="I24" s="625">
        <f t="shared" si="2"/>
        <v>131</v>
      </c>
      <c r="J24" s="626">
        <f t="shared" si="3"/>
        <v>-0.58012820512820518</v>
      </c>
    </row>
    <row r="25" spans="1:10">
      <c r="A25" s="624" t="s">
        <v>1583</v>
      </c>
      <c r="B25" s="625">
        <v>60</v>
      </c>
      <c r="C25" s="625">
        <v>15</v>
      </c>
      <c r="D25" s="626">
        <f t="shared" si="0"/>
        <v>-0.75</v>
      </c>
      <c r="E25" s="625">
        <v>23</v>
      </c>
      <c r="F25" s="625">
        <v>6</v>
      </c>
      <c r="G25" s="626">
        <f t="shared" si="1"/>
        <v>-0.73913043478260865</v>
      </c>
      <c r="H25" s="625">
        <f t="shared" si="2"/>
        <v>83</v>
      </c>
      <c r="I25" s="625">
        <f t="shared" si="2"/>
        <v>21</v>
      </c>
      <c r="J25" s="626">
        <f t="shared" si="3"/>
        <v>-0.74698795180722888</v>
      </c>
    </row>
    <row r="26" spans="1:10">
      <c r="A26" s="624" t="s">
        <v>1613</v>
      </c>
      <c r="B26" s="625">
        <v>5</v>
      </c>
      <c r="C26" s="625">
        <v>2</v>
      </c>
      <c r="D26" s="626">
        <f t="shared" si="0"/>
        <v>-0.6</v>
      </c>
      <c r="E26" s="625">
        <v>2</v>
      </c>
      <c r="F26" s="625">
        <v>1</v>
      </c>
      <c r="G26" s="626">
        <f t="shared" si="1"/>
        <v>-0.5</v>
      </c>
      <c r="H26" s="625">
        <f t="shared" ref="H26:I27" si="4">+B26+E26</f>
        <v>7</v>
      </c>
      <c r="I26" s="625">
        <f t="shared" si="4"/>
        <v>3</v>
      </c>
      <c r="J26" s="626">
        <f t="shared" si="3"/>
        <v>-0.5714285714285714</v>
      </c>
    </row>
    <row r="27" spans="1:10">
      <c r="A27" s="459" t="s">
        <v>1405</v>
      </c>
      <c r="B27" s="625">
        <v>0</v>
      </c>
      <c r="C27" s="625">
        <v>0</v>
      </c>
      <c r="D27" s="626"/>
      <c r="E27" s="625">
        <v>1</v>
      </c>
      <c r="F27" s="625">
        <v>0</v>
      </c>
      <c r="G27" s="626">
        <f t="shared" si="1"/>
        <v>-1</v>
      </c>
      <c r="H27" s="625">
        <f t="shared" si="4"/>
        <v>1</v>
      </c>
      <c r="I27" s="625">
        <f t="shared" si="4"/>
        <v>0</v>
      </c>
      <c r="J27" s="626">
        <f t="shared" si="3"/>
        <v>-1</v>
      </c>
    </row>
    <row r="28" spans="1:10">
      <c r="A28" s="555" t="s">
        <v>26</v>
      </c>
      <c r="B28" s="627">
        <f>SUM(B9:B26)</f>
        <v>7185</v>
      </c>
      <c r="C28" s="627">
        <f>SUM(C9:C26)</f>
        <v>4963</v>
      </c>
      <c r="D28" s="628">
        <f>+(C28-B28)/B28</f>
        <v>-0.30925539318023659</v>
      </c>
      <c r="E28" s="627">
        <f>SUM(E9:E26)</f>
        <v>5524</v>
      </c>
      <c r="F28" s="627">
        <f>SUM(F9:F26)</f>
        <v>3180</v>
      </c>
      <c r="G28" s="628">
        <f>+(F28-E28)/E28</f>
        <v>-0.42433019551049966</v>
      </c>
      <c r="H28" s="627">
        <f>SUM(H9:H26)</f>
        <v>12709</v>
      </c>
      <c r="I28" s="627">
        <f>SUM(I9:I26)</f>
        <v>8143</v>
      </c>
      <c r="J28" s="628">
        <f>+(I28-H28)/H28</f>
        <v>-0.35927295617279092</v>
      </c>
    </row>
    <row r="29" spans="1:10">
      <c r="B29" s="618"/>
      <c r="C29" s="618"/>
      <c r="D29" s="618"/>
      <c r="E29" s="618"/>
      <c r="F29" s="618"/>
      <c r="G29" s="262"/>
      <c r="H29" s="262"/>
      <c r="I29" s="262"/>
      <c r="J29" s="262"/>
    </row>
    <row r="30" spans="1:10" ht="30.75" customHeight="1">
      <c r="A30" s="620" t="s">
        <v>27</v>
      </c>
      <c r="B30" s="476"/>
      <c r="C30" s="476"/>
      <c r="D30" s="476"/>
      <c r="E30" s="476"/>
      <c r="F30" s="476"/>
      <c r="G30" s="548"/>
      <c r="H30" s="548"/>
      <c r="I30" s="548"/>
      <c r="J30" s="548"/>
    </row>
    <row r="31" spans="1:10">
      <c r="A31" s="548" t="s">
        <v>1666</v>
      </c>
      <c r="B31" s="548"/>
      <c r="C31" s="548"/>
      <c r="D31" s="548"/>
      <c r="E31" s="548"/>
      <c r="F31" s="548"/>
      <c r="G31" s="548"/>
      <c r="H31" s="548"/>
      <c r="I31" s="548"/>
      <c r="J31" s="548"/>
    </row>
    <row r="32" spans="1:10">
      <c r="A32" s="629"/>
      <c r="B32" s="52"/>
      <c r="C32" s="52"/>
      <c r="D32" s="52"/>
      <c r="E32" s="52"/>
      <c r="F32" s="52"/>
      <c r="G32" s="52"/>
      <c r="H32" s="52"/>
      <c r="I32" s="52"/>
      <c r="J32" s="52"/>
    </row>
    <row r="33" spans="1:10">
      <c r="A33" s="52"/>
      <c r="B33" s="52"/>
      <c r="C33" s="52"/>
      <c r="D33" s="52"/>
      <c r="E33" s="52"/>
      <c r="F33" s="52"/>
      <c r="G33" s="52"/>
      <c r="H33" s="52"/>
      <c r="I33" s="52"/>
      <c r="J33" s="52"/>
    </row>
    <row r="34" spans="1:10">
      <c r="A34" s="51" t="s">
        <v>72</v>
      </c>
      <c r="B34" s="52"/>
      <c r="C34" s="52"/>
      <c r="D34" s="52"/>
      <c r="E34" s="52"/>
      <c r="F34" s="52"/>
      <c r="G34" s="52"/>
      <c r="H34" s="52"/>
      <c r="I34" s="52"/>
      <c r="J34" s="52"/>
    </row>
    <row r="35" spans="1:10">
      <c r="A35" s="985" t="s">
        <v>1512</v>
      </c>
      <c r="B35" s="985"/>
      <c r="C35" s="985"/>
      <c r="D35" s="985"/>
      <c r="E35" s="985"/>
      <c r="F35" s="985"/>
      <c r="G35" s="985"/>
      <c r="H35" s="985"/>
      <c r="I35" s="985"/>
      <c r="J35" s="985"/>
    </row>
  </sheetData>
  <mergeCells count="11">
    <mergeCell ref="A35:J35"/>
    <mergeCell ref="B7:D7"/>
    <mergeCell ref="E7:G7"/>
    <mergeCell ref="H7:J7"/>
    <mergeCell ref="A1:J1"/>
    <mergeCell ref="A2:J2"/>
    <mergeCell ref="A3:J3"/>
    <mergeCell ref="A4:J4"/>
    <mergeCell ref="B6:D6"/>
    <mergeCell ref="E6:G6"/>
    <mergeCell ref="H6:J6"/>
  </mergeCells>
  <hyperlinks>
    <hyperlink ref="A1:J1" location="'Sección PM'!A4" display="TABLA F17"/>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sheetPr>
  <dimension ref="A1:N32"/>
  <sheetViews>
    <sheetView zoomScaleNormal="100" workbookViewId="0">
      <selection sqref="A1:N1"/>
    </sheetView>
  </sheetViews>
  <sheetFormatPr baseColWidth="10" defaultRowHeight="14.25"/>
  <cols>
    <col min="1" max="1" width="7.7109375" style="27" customWidth="1"/>
    <col min="2" max="2" width="24.28515625" style="27" customWidth="1"/>
    <col min="3" max="3" width="11.28515625" style="27" customWidth="1"/>
    <col min="4" max="6" width="10.85546875" style="27" customWidth="1"/>
    <col min="7" max="7" width="11.85546875" style="27" bestFit="1" customWidth="1"/>
    <col min="8" max="8" width="10.7109375" style="27" customWidth="1"/>
    <col min="9" max="10" width="11" style="27" customWidth="1"/>
    <col min="11" max="11" width="10.5703125" style="27" customWidth="1"/>
    <col min="12" max="12" width="9.28515625" style="27" customWidth="1"/>
    <col min="13" max="13" width="11.28515625" style="27" customWidth="1"/>
    <col min="14" max="14" width="12.85546875" style="27" customWidth="1"/>
    <col min="15" max="16384" width="11.42578125" style="27"/>
  </cols>
  <sheetData>
    <row r="1" spans="1:14">
      <c r="A1" s="982" t="s">
        <v>1513</v>
      </c>
      <c r="B1" s="982"/>
      <c r="C1" s="982"/>
      <c r="D1" s="982"/>
      <c r="E1" s="982"/>
      <c r="F1" s="982"/>
      <c r="G1" s="982"/>
      <c r="H1" s="982"/>
      <c r="I1" s="982"/>
      <c r="J1" s="982"/>
      <c r="K1" s="982"/>
      <c r="L1" s="982"/>
      <c r="M1" s="982"/>
      <c r="N1" s="987"/>
    </row>
    <row r="2" spans="1:14">
      <c r="A2" s="913" t="s">
        <v>1507</v>
      </c>
      <c r="B2" s="913"/>
      <c r="C2" s="913"/>
      <c r="D2" s="913"/>
      <c r="E2" s="913"/>
      <c r="F2" s="913"/>
      <c r="G2" s="913"/>
      <c r="H2" s="913"/>
      <c r="I2" s="913"/>
      <c r="J2" s="913"/>
      <c r="K2" s="913"/>
      <c r="L2" s="913"/>
      <c r="M2" s="913"/>
      <c r="N2" s="913"/>
    </row>
    <row r="3" spans="1:14">
      <c r="A3" s="913" t="s">
        <v>1514</v>
      </c>
      <c r="B3" s="913"/>
      <c r="C3" s="913"/>
      <c r="D3" s="913"/>
      <c r="E3" s="913"/>
      <c r="F3" s="913"/>
      <c r="G3" s="913"/>
      <c r="H3" s="913"/>
      <c r="I3" s="913"/>
      <c r="J3" s="913"/>
      <c r="K3" s="913"/>
      <c r="L3" s="913"/>
      <c r="M3" s="913"/>
      <c r="N3" s="913"/>
    </row>
    <row r="4" spans="1:14">
      <c r="A4" s="988" t="s">
        <v>1614</v>
      </c>
      <c r="B4" s="988"/>
      <c r="C4" s="988"/>
      <c r="D4" s="988"/>
      <c r="E4" s="988"/>
      <c r="F4" s="988"/>
      <c r="G4" s="988"/>
      <c r="H4" s="988"/>
      <c r="I4" s="988"/>
      <c r="J4" s="988"/>
      <c r="K4" s="988"/>
      <c r="L4" s="988"/>
      <c r="M4" s="988"/>
      <c r="N4" s="988"/>
    </row>
    <row r="5" spans="1:14" ht="15" thickBot="1">
      <c r="A5" s="631"/>
      <c r="B5" s="631"/>
      <c r="C5" s="631"/>
      <c r="D5" s="631"/>
      <c r="E5" s="631"/>
      <c r="F5" s="631"/>
      <c r="G5" s="631"/>
      <c r="H5" s="631"/>
      <c r="I5" s="631"/>
      <c r="J5" s="631"/>
      <c r="K5" s="631"/>
      <c r="L5" s="631"/>
      <c r="M5" s="631"/>
      <c r="N5" s="28"/>
    </row>
    <row r="6" spans="1:14" ht="15">
      <c r="A6" s="259"/>
      <c r="B6" s="259"/>
      <c r="C6" s="931" t="s">
        <v>1515</v>
      </c>
      <c r="D6" s="931"/>
      <c r="E6" s="931"/>
      <c r="F6" s="931"/>
      <c r="G6" s="931"/>
      <c r="H6" s="931"/>
      <c r="I6" s="931"/>
      <c r="J6" s="931"/>
      <c r="M6" s="398"/>
    </row>
    <row r="7" spans="1:14" ht="15">
      <c r="A7" s="398"/>
      <c r="B7" s="398"/>
      <c r="C7" s="989" t="s">
        <v>1459</v>
      </c>
      <c r="D7" s="989"/>
      <c r="E7" s="989"/>
      <c r="F7" s="989"/>
      <c r="G7" s="989" t="s">
        <v>1460</v>
      </c>
      <c r="H7" s="989"/>
      <c r="I7" s="989"/>
      <c r="J7" s="989"/>
      <c r="K7" s="989" t="s">
        <v>1516</v>
      </c>
      <c r="L7" s="989"/>
      <c r="M7" s="989"/>
      <c r="N7" s="989"/>
    </row>
    <row r="8" spans="1:14" ht="15">
      <c r="A8" s="921" t="s">
        <v>1495</v>
      </c>
      <c r="B8" s="921"/>
      <c r="C8" s="986" t="s">
        <v>1517</v>
      </c>
      <c r="D8" s="986"/>
      <c r="E8" s="986"/>
      <c r="F8" s="986"/>
      <c r="G8" s="986" t="s">
        <v>1518</v>
      </c>
      <c r="H8" s="986"/>
      <c r="I8" s="986"/>
      <c r="J8" s="986"/>
      <c r="K8" s="986" t="s">
        <v>1519</v>
      </c>
      <c r="L8" s="986"/>
      <c r="M8" s="986"/>
      <c r="N8" s="986"/>
    </row>
    <row r="9" spans="1:14">
      <c r="A9" s="427"/>
      <c r="B9" s="427"/>
      <c r="C9" s="633" t="s">
        <v>34</v>
      </c>
      <c r="D9" s="500" t="s">
        <v>35</v>
      </c>
      <c r="E9" s="500" t="s">
        <v>36</v>
      </c>
      <c r="F9" s="500" t="s">
        <v>1520</v>
      </c>
      <c r="G9" s="633" t="s">
        <v>34</v>
      </c>
      <c r="H9" s="500" t="s">
        <v>35</v>
      </c>
      <c r="I9" s="500" t="s">
        <v>36</v>
      </c>
      <c r="J9" s="500" t="s">
        <v>1520</v>
      </c>
      <c r="K9" s="633" t="s">
        <v>34</v>
      </c>
      <c r="L9" s="500" t="s">
        <v>35</v>
      </c>
      <c r="M9" s="500" t="s">
        <v>36</v>
      </c>
      <c r="N9" s="500" t="s">
        <v>1520</v>
      </c>
    </row>
    <row r="10" spans="1:14">
      <c r="A10" s="437"/>
      <c r="B10" s="437"/>
      <c r="C10" s="634" t="s">
        <v>91</v>
      </c>
      <c r="D10" s="430" t="s">
        <v>91</v>
      </c>
      <c r="E10" s="430" t="s">
        <v>91</v>
      </c>
      <c r="F10" s="430" t="s">
        <v>91</v>
      </c>
      <c r="G10" s="634" t="s">
        <v>91</v>
      </c>
      <c r="H10" s="430" t="s">
        <v>91</v>
      </c>
      <c r="I10" s="430" t="s">
        <v>91</v>
      </c>
      <c r="J10" s="430" t="s">
        <v>91</v>
      </c>
      <c r="K10" s="634" t="s">
        <v>91</v>
      </c>
      <c r="L10" s="430" t="s">
        <v>91</v>
      </c>
      <c r="M10" s="430" t="s">
        <v>91</v>
      </c>
      <c r="N10" s="430" t="s">
        <v>91</v>
      </c>
    </row>
    <row r="11" spans="1:14" ht="4.5" customHeight="1">
      <c r="A11" s="635"/>
      <c r="B11" s="635"/>
      <c r="C11" s="398"/>
      <c r="D11" s="398"/>
      <c r="E11" s="398"/>
      <c r="F11" s="398"/>
      <c r="G11" s="398"/>
      <c r="H11" s="398"/>
      <c r="I11" s="398"/>
      <c r="J11" s="398"/>
      <c r="K11" s="398"/>
      <c r="L11" s="398"/>
      <c r="M11" s="398"/>
    </row>
    <row r="12" spans="1:14">
      <c r="A12" s="432" t="s">
        <v>39</v>
      </c>
      <c r="B12" s="594" t="s">
        <v>1497</v>
      </c>
      <c r="C12" s="636">
        <v>37</v>
      </c>
      <c r="D12" s="636">
        <v>13</v>
      </c>
      <c r="E12" s="636">
        <v>17</v>
      </c>
      <c r="F12" s="636">
        <v>0</v>
      </c>
      <c r="G12" s="636">
        <v>18</v>
      </c>
      <c r="H12" s="636">
        <v>4</v>
      </c>
      <c r="I12" s="636">
        <v>6</v>
      </c>
      <c r="J12" s="636">
        <v>0</v>
      </c>
      <c r="K12" s="636">
        <f>+C12+G12</f>
        <v>55</v>
      </c>
      <c r="L12" s="636">
        <f t="shared" ref="L12:N27" si="0">+D12+H12</f>
        <v>17</v>
      </c>
      <c r="M12" s="636">
        <f t="shared" si="0"/>
        <v>23</v>
      </c>
      <c r="N12" s="636">
        <f t="shared" si="0"/>
        <v>0</v>
      </c>
    </row>
    <row r="13" spans="1:14">
      <c r="A13" s="432" t="s">
        <v>41</v>
      </c>
      <c r="B13" s="594" t="s">
        <v>1498</v>
      </c>
      <c r="C13" s="636">
        <v>33</v>
      </c>
      <c r="D13" s="636">
        <v>23</v>
      </c>
      <c r="E13" s="636">
        <v>21</v>
      </c>
      <c r="F13" s="636">
        <v>0</v>
      </c>
      <c r="G13" s="636">
        <v>20</v>
      </c>
      <c r="H13" s="636">
        <v>6</v>
      </c>
      <c r="I13" s="636">
        <v>14</v>
      </c>
      <c r="J13" s="636">
        <v>0</v>
      </c>
      <c r="K13" s="636">
        <f t="shared" ref="K13:K26" si="1">+C13+G13</f>
        <v>53</v>
      </c>
      <c r="L13" s="636">
        <f t="shared" si="0"/>
        <v>29</v>
      </c>
      <c r="M13" s="636">
        <f t="shared" si="0"/>
        <v>35</v>
      </c>
      <c r="N13" s="636">
        <f t="shared" si="0"/>
        <v>0</v>
      </c>
    </row>
    <row r="14" spans="1:14">
      <c r="A14" s="432" t="s">
        <v>43</v>
      </c>
      <c r="B14" s="594" t="s">
        <v>488</v>
      </c>
      <c r="C14" s="636">
        <v>77</v>
      </c>
      <c r="D14" s="636">
        <v>21</v>
      </c>
      <c r="E14" s="636">
        <v>46</v>
      </c>
      <c r="F14" s="636">
        <v>3</v>
      </c>
      <c r="G14" s="636">
        <v>40</v>
      </c>
      <c r="H14" s="636">
        <v>17</v>
      </c>
      <c r="I14" s="636">
        <v>43</v>
      </c>
      <c r="J14" s="636">
        <v>1</v>
      </c>
      <c r="K14" s="636">
        <f t="shared" si="1"/>
        <v>117</v>
      </c>
      <c r="L14" s="636">
        <f t="shared" si="0"/>
        <v>38</v>
      </c>
      <c r="M14" s="636">
        <f t="shared" si="0"/>
        <v>89</v>
      </c>
      <c r="N14" s="636">
        <f t="shared" si="0"/>
        <v>4</v>
      </c>
    </row>
    <row r="15" spans="1:14">
      <c r="A15" s="432" t="s">
        <v>45</v>
      </c>
      <c r="B15" s="594" t="s">
        <v>498</v>
      </c>
      <c r="C15" s="636">
        <v>25</v>
      </c>
      <c r="D15" s="636">
        <v>13</v>
      </c>
      <c r="E15" s="636">
        <v>25</v>
      </c>
      <c r="F15" s="636">
        <v>0</v>
      </c>
      <c r="G15" s="636">
        <v>21</v>
      </c>
      <c r="H15" s="636">
        <v>12</v>
      </c>
      <c r="I15" s="636">
        <v>24</v>
      </c>
      <c r="J15" s="636">
        <v>1</v>
      </c>
      <c r="K15" s="636">
        <f t="shared" si="1"/>
        <v>46</v>
      </c>
      <c r="L15" s="636">
        <f t="shared" si="0"/>
        <v>25</v>
      </c>
      <c r="M15" s="636">
        <f t="shared" si="0"/>
        <v>49</v>
      </c>
      <c r="N15" s="636">
        <f t="shared" si="0"/>
        <v>1</v>
      </c>
    </row>
    <row r="16" spans="1:14">
      <c r="A16" s="432" t="s">
        <v>47</v>
      </c>
      <c r="B16" s="594" t="s">
        <v>509</v>
      </c>
      <c r="C16" s="636">
        <v>129</v>
      </c>
      <c r="D16" s="636">
        <v>35</v>
      </c>
      <c r="E16" s="636">
        <v>42</v>
      </c>
      <c r="F16" s="636">
        <v>2</v>
      </c>
      <c r="G16" s="636">
        <v>69</v>
      </c>
      <c r="H16" s="636">
        <v>22</v>
      </c>
      <c r="I16" s="636">
        <v>42</v>
      </c>
      <c r="J16" s="636">
        <v>0</v>
      </c>
      <c r="K16" s="636">
        <f t="shared" si="1"/>
        <v>198</v>
      </c>
      <c r="L16" s="636">
        <f t="shared" si="0"/>
        <v>57</v>
      </c>
      <c r="M16" s="636">
        <f t="shared" si="0"/>
        <v>84</v>
      </c>
      <c r="N16" s="636">
        <f t="shared" si="0"/>
        <v>2</v>
      </c>
    </row>
    <row r="17" spans="1:14">
      <c r="A17" s="432" t="s">
        <v>49</v>
      </c>
      <c r="B17" s="594" t="s">
        <v>1499</v>
      </c>
      <c r="C17" s="636">
        <v>387</v>
      </c>
      <c r="D17" s="636">
        <v>121</v>
      </c>
      <c r="E17" s="636">
        <v>145</v>
      </c>
      <c r="F17" s="636">
        <v>3</v>
      </c>
      <c r="G17" s="636">
        <v>184</v>
      </c>
      <c r="H17" s="636">
        <v>87</v>
      </c>
      <c r="I17" s="636">
        <v>94</v>
      </c>
      <c r="J17" s="636">
        <v>7</v>
      </c>
      <c r="K17" s="636">
        <f t="shared" si="1"/>
        <v>571</v>
      </c>
      <c r="L17" s="636">
        <f t="shared" si="0"/>
        <v>208</v>
      </c>
      <c r="M17" s="636">
        <f t="shared" si="0"/>
        <v>239</v>
      </c>
      <c r="N17" s="636">
        <f t="shared" si="0"/>
        <v>10</v>
      </c>
    </row>
    <row r="18" spans="1:14">
      <c r="A18" s="432" t="s">
        <v>53</v>
      </c>
      <c r="B18" s="594" t="s">
        <v>773</v>
      </c>
      <c r="C18" s="636">
        <v>134</v>
      </c>
      <c r="D18" s="636">
        <v>38</v>
      </c>
      <c r="E18" s="636">
        <v>39</v>
      </c>
      <c r="F18" s="636">
        <v>1</v>
      </c>
      <c r="G18" s="636">
        <v>61</v>
      </c>
      <c r="H18" s="636">
        <v>45</v>
      </c>
      <c r="I18" s="636">
        <v>52</v>
      </c>
      <c r="J18" s="636">
        <v>0</v>
      </c>
      <c r="K18" s="636">
        <f t="shared" si="1"/>
        <v>195</v>
      </c>
      <c r="L18" s="636">
        <f t="shared" si="0"/>
        <v>83</v>
      </c>
      <c r="M18" s="636">
        <f t="shared" si="0"/>
        <v>91</v>
      </c>
      <c r="N18" s="636">
        <f t="shared" si="0"/>
        <v>1</v>
      </c>
    </row>
    <row r="19" spans="1:14">
      <c r="A19" s="432" t="s">
        <v>55</v>
      </c>
      <c r="B19" s="594" t="s">
        <v>600</v>
      </c>
      <c r="C19" s="636">
        <v>91</v>
      </c>
      <c r="D19" s="636">
        <v>47</v>
      </c>
      <c r="E19" s="636">
        <v>36</v>
      </c>
      <c r="F19" s="636">
        <v>4</v>
      </c>
      <c r="G19" s="636">
        <v>41</v>
      </c>
      <c r="H19" s="636">
        <v>15</v>
      </c>
      <c r="I19" s="636">
        <v>18</v>
      </c>
      <c r="J19" s="636">
        <v>1</v>
      </c>
      <c r="K19" s="636">
        <f t="shared" si="1"/>
        <v>132</v>
      </c>
      <c r="L19" s="636">
        <f t="shared" si="0"/>
        <v>62</v>
      </c>
      <c r="M19" s="636">
        <f t="shared" si="0"/>
        <v>54</v>
      </c>
      <c r="N19" s="636">
        <f t="shared" si="0"/>
        <v>5</v>
      </c>
    </row>
    <row r="20" spans="1:14">
      <c r="A20" s="432" t="s">
        <v>57</v>
      </c>
      <c r="B20" s="594" t="s">
        <v>1500</v>
      </c>
      <c r="C20" s="636">
        <v>232</v>
      </c>
      <c r="D20" s="636">
        <v>72</v>
      </c>
      <c r="E20" s="636">
        <v>86</v>
      </c>
      <c r="F20" s="636">
        <v>3</v>
      </c>
      <c r="G20" s="636">
        <v>100</v>
      </c>
      <c r="H20" s="636">
        <v>68</v>
      </c>
      <c r="I20" s="636">
        <v>74</v>
      </c>
      <c r="J20" s="636">
        <v>2</v>
      </c>
      <c r="K20" s="636">
        <f t="shared" si="1"/>
        <v>332</v>
      </c>
      <c r="L20" s="636">
        <f t="shared" si="0"/>
        <v>140</v>
      </c>
      <c r="M20" s="636">
        <f t="shared" si="0"/>
        <v>160</v>
      </c>
      <c r="N20" s="636">
        <f t="shared" si="0"/>
        <v>5</v>
      </c>
    </row>
    <row r="21" spans="1:14">
      <c r="A21" s="432" t="s">
        <v>59</v>
      </c>
      <c r="B21" s="594" t="s">
        <v>1501</v>
      </c>
      <c r="C21" s="636">
        <v>64</v>
      </c>
      <c r="D21" s="636">
        <v>24</v>
      </c>
      <c r="E21" s="636">
        <v>26</v>
      </c>
      <c r="F21" s="636">
        <v>0</v>
      </c>
      <c r="G21" s="636">
        <v>34</v>
      </c>
      <c r="H21" s="636">
        <v>20</v>
      </c>
      <c r="I21" s="636">
        <v>21</v>
      </c>
      <c r="J21" s="636">
        <v>1</v>
      </c>
      <c r="K21" s="636">
        <f t="shared" si="1"/>
        <v>98</v>
      </c>
      <c r="L21" s="636">
        <f t="shared" si="0"/>
        <v>44</v>
      </c>
      <c r="M21" s="636">
        <f t="shared" si="0"/>
        <v>47</v>
      </c>
      <c r="N21" s="636">
        <f t="shared" si="0"/>
        <v>1</v>
      </c>
    </row>
    <row r="22" spans="1:14">
      <c r="A22" s="432" t="s">
        <v>63</v>
      </c>
      <c r="B22" s="594" t="s">
        <v>1502</v>
      </c>
      <c r="C22" s="636">
        <v>45</v>
      </c>
      <c r="D22" s="636">
        <v>15</v>
      </c>
      <c r="E22" s="636">
        <v>16</v>
      </c>
      <c r="F22" s="636">
        <v>0</v>
      </c>
      <c r="G22" s="636">
        <v>19</v>
      </c>
      <c r="H22" s="636">
        <v>7</v>
      </c>
      <c r="I22" s="636">
        <v>12</v>
      </c>
      <c r="J22" s="636">
        <v>0</v>
      </c>
      <c r="K22" s="636">
        <f t="shared" si="1"/>
        <v>64</v>
      </c>
      <c r="L22" s="636">
        <f t="shared" si="0"/>
        <v>22</v>
      </c>
      <c r="M22" s="636">
        <f t="shared" si="0"/>
        <v>28</v>
      </c>
      <c r="N22" s="636">
        <f t="shared" si="0"/>
        <v>0</v>
      </c>
    </row>
    <row r="23" spans="1:14">
      <c r="A23" s="432" t="s">
        <v>61</v>
      </c>
      <c r="B23" s="594" t="s">
        <v>761</v>
      </c>
      <c r="C23" s="636">
        <v>116</v>
      </c>
      <c r="D23" s="636">
        <v>43</v>
      </c>
      <c r="E23" s="636">
        <v>60</v>
      </c>
      <c r="F23" s="636">
        <v>0</v>
      </c>
      <c r="G23" s="636">
        <v>54</v>
      </c>
      <c r="H23" s="636">
        <v>23</v>
      </c>
      <c r="I23" s="636">
        <v>33</v>
      </c>
      <c r="J23" s="636">
        <v>0</v>
      </c>
      <c r="K23" s="636">
        <f t="shared" si="1"/>
        <v>170</v>
      </c>
      <c r="L23" s="636">
        <f t="shared" si="0"/>
        <v>66</v>
      </c>
      <c r="M23" s="636">
        <f t="shared" si="0"/>
        <v>93</v>
      </c>
      <c r="N23" s="636">
        <f t="shared" si="0"/>
        <v>0</v>
      </c>
    </row>
    <row r="24" spans="1:14">
      <c r="A24" s="432" t="s">
        <v>65</v>
      </c>
      <c r="B24" s="594" t="s">
        <v>767</v>
      </c>
      <c r="C24" s="636">
        <v>1</v>
      </c>
      <c r="D24" s="636">
        <v>2</v>
      </c>
      <c r="E24" s="636">
        <v>1</v>
      </c>
      <c r="F24" s="636">
        <v>0</v>
      </c>
      <c r="G24" s="636">
        <v>1</v>
      </c>
      <c r="H24" s="636">
        <v>0</v>
      </c>
      <c r="I24" s="636">
        <v>2</v>
      </c>
      <c r="J24" s="636">
        <v>0</v>
      </c>
      <c r="K24" s="636">
        <f t="shared" si="1"/>
        <v>2</v>
      </c>
      <c r="L24" s="636">
        <f t="shared" si="0"/>
        <v>2</v>
      </c>
      <c r="M24" s="636">
        <f t="shared" si="0"/>
        <v>3</v>
      </c>
      <c r="N24" s="636">
        <f t="shared" si="0"/>
        <v>0</v>
      </c>
    </row>
    <row r="25" spans="1:14">
      <c r="A25" s="432" t="s">
        <v>67</v>
      </c>
      <c r="B25" s="594" t="s">
        <v>777</v>
      </c>
      <c r="C25" s="636">
        <v>14</v>
      </c>
      <c r="D25" s="636">
        <v>2</v>
      </c>
      <c r="E25" s="636">
        <v>13</v>
      </c>
      <c r="F25" s="636">
        <v>0</v>
      </c>
      <c r="G25" s="636">
        <v>5</v>
      </c>
      <c r="H25" s="636">
        <v>0</v>
      </c>
      <c r="I25" s="636">
        <v>10</v>
      </c>
      <c r="J25" s="636">
        <v>0</v>
      </c>
      <c r="K25" s="636">
        <f t="shared" si="1"/>
        <v>19</v>
      </c>
      <c r="L25" s="636">
        <f t="shared" si="0"/>
        <v>2</v>
      </c>
      <c r="M25" s="636">
        <f t="shared" si="0"/>
        <v>23</v>
      </c>
      <c r="N25" s="636">
        <f t="shared" si="0"/>
        <v>0</v>
      </c>
    </row>
    <row r="26" spans="1:14">
      <c r="A26" s="432" t="s">
        <v>1503</v>
      </c>
      <c r="B26" s="594" t="s">
        <v>1504</v>
      </c>
      <c r="C26" s="636">
        <v>1407</v>
      </c>
      <c r="D26" s="636">
        <v>398</v>
      </c>
      <c r="E26" s="636">
        <v>649</v>
      </c>
      <c r="F26" s="636">
        <v>64</v>
      </c>
      <c r="G26" s="636">
        <v>724</v>
      </c>
      <c r="H26" s="636">
        <v>313</v>
      </c>
      <c r="I26" s="636">
        <v>636</v>
      </c>
      <c r="J26" s="636">
        <v>54</v>
      </c>
      <c r="K26" s="636">
        <f t="shared" si="1"/>
        <v>2131</v>
      </c>
      <c r="L26" s="636">
        <f t="shared" si="0"/>
        <v>711</v>
      </c>
      <c r="M26" s="636">
        <f t="shared" si="0"/>
        <v>1285</v>
      </c>
      <c r="N26" s="636">
        <f t="shared" si="0"/>
        <v>118</v>
      </c>
    </row>
    <row r="27" spans="1:14">
      <c r="B27" s="594" t="s">
        <v>1615</v>
      </c>
      <c r="C27" s="636">
        <v>2</v>
      </c>
      <c r="D27" s="636">
        <v>0</v>
      </c>
      <c r="E27" s="636">
        <v>0</v>
      </c>
      <c r="F27" s="636">
        <v>0</v>
      </c>
      <c r="G27" s="636">
        <v>1</v>
      </c>
      <c r="H27" s="636">
        <v>1</v>
      </c>
      <c r="I27" s="636">
        <v>0</v>
      </c>
      <c r="J27" s="636">
        <v>0</v>
      </c>
      <c r="K27" s="636">
        <f>+C27+G27</f>
        <v>3</v>
      </c>
      <c r="L27" s="636">
        <f t="shared" si="0"/>
        <v>1</v>
      </c>
      <c r="M27" s="636">
        <f t="shared" si="0"/>
        <v>0</v>
      </c>
      <c r="N27" s="636">
        <f t="shared" si="0"/>
        <v>0</v>
      </c>
    </row>
    <row r="28" spans="1:14" ht="15.75" customHeight="1">
      <c r="A28" s="595" t="s">
        <v>26</v>
      </c>
      <c r="B28" s="595" t="s">
        <v>1505</v>
      </c>
      <c r="C28" s="791">
        <f t="shared" ref="C28:J28" si="2">SUM(C12:C26)</f>
        <v>2792</v>
      </c>
      <c r="D28" s="792">
        <f t="shared" si="2"/>
        <v>867</v>
      </c>
      <c r="E28" s="792">
        <f t="shared" si="2"/>
        <v>1222</v>
      </c>
      <c r="F28" s="792">
        <f t="shared" si="2"/>
        <v>80</v>
      </c>
      <c r="G28" s="791">
        <f t="shared" si="2"/>
        <v>1391</v>
      </c>
      <c r="H28" s="792">
        <f t="shared" si="2"/>
        <v>639</v>
      </c>
      <c r="I28" s="792">
        <f t="shared" si="2"/>
        <v>1081</v>
      </c>
      <c r="J28" s="792">
        <f t="shared" si="2"/>
        <v>67</v>
      </c>
      <c r="K28" s="791">
        <f>SUM(K12:K27)</f>
        <v>4186</v>
      </c>
      <c r="L28" s="791">
        <f t="shared" ref="L28:N28" si="3">SUM(L12:L27)</f>
        <v>1507</v>
      </c>
      <c r="M28" s="791">
        <f t="shared" si="3"/>
        <v>2303</v>
      </c>
      <c r="N28" s="791">
        <f t="shared" si="3"/>
        <v>147</v>
      </c>
    </row>
    <row r="29" spans="1:14">
      <c r="A29" s="420"/>
      <c r="B29" s="420"/>
      <c r="C29" s="420"/>
      <c r="D29" s="420"/>
      <c r="E29" s="420"/>
      <c r="F29" s="420"/>
      <c r="G29" s="420"/>
      <c r="H29" s="420"/>
      <c r="I29" s="420"/>
      <c r="J29" s="420"/>
      <c r="K29" s="420"/>
      <c r="L29" s="420"/>
      <c r="M29" s="420"/>
    </row>
    <row r="30" spans="1:14">
      <c r="A30" s="620" t="s">
        <v>27</v>
      </c>
      <c r="B30" s="476"/>
      <c r="C30" s="476"/>
      <c r="D30" s="476"/>
      <c r="E30" s="476"/>
      <c r="F30" s="618"/>
      <c r="G30" s="618"/>
      <c r="H30" s="420"/>
      <c r="I30" s="420"/>
      <c r="J30" s="420"/>
      <c r="K30" s="420"/>
      <c r="L30" s="420"/>
      <c r="M30" s="420"/>
    </row>
    <row r="31" spans="1:14">
      <c r="A31" s="548" t="s">
        <v>1666</v>
      </c>
      <c r="B31" s="476"/>
      <c r="C31" s="476"/>
      <c r="D31" s="476"/>
      <c r="E31" s="476"/>
      <c r="F31" s="618"/>
      <c r="G31" s="618"/>
      <c r="H31" s="420"/>
      <c r="I31" s="420"/>
      <c r="J31" s="420"/>
      <c r="K31" s="420"/>
      <c r="L31" s="420"/>
      <c r="M31" s="420"/>
    </row>
    <row r="32" spans="1:14">
      <c r="A32" s="596"/>
      <c r="B32" s="315"/>
      <c r="C32" s="315"/>
      <c r="D32" s="315"/>
      <c r="E32" s="315"/>
      <c r="F32" s="420"/>
      <c r="G32" s="420"/>
      <c r="H32" s="420"/>
      <c r="I32" s="420"/>
      <c r="J32" s="420"/>
      <c r="K32" s="420"/>
      <c r="L32" s="420"/>
      <c r="M32" s="420"/>
    </row>
  </sheetData>
  <mergeCells count="12">
    <mergeCell ref="A8:B8"/>
    <mergeCell ref="C8:F8"/>
    <mergeCell ref="G8:J8"/>
    <mergeCell ref="K8:N8"/>
    <mergeCell ref="A1:N1"/>
    <mergeCell ref="A2:N2"/>
    <mergeCell ref="A3:N3"/>
    <mergeCell ref="A4:N4"/>
    <mergeCell ref="C6:J6"/>
    <mergeCell ref="C7:F7"/>
    <mergeCell ref="G7:J7"/>
    <mergeCell ref="K7:N7"/>
  </mergeCells>
  <hyperlinks>
    <hyperlink ref="A1:M1" location="'Sección PM'!A4" display="TABLA F18a"/>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0070C0"/>
  </sheetPr>
  <dimension ref="A1:M44"/>
  <sheetViews>
    <sheetView zoomScaleNormal="100" workbookViewId="0">
      <selection sqref="A1:D1"/>
    </sheetView>
  </sheetViews>
  <sheetFormatPr baseColWidth="10" defaultRowHeight="14.25"/>
  <cols>
    <col min="1" max="1" width="22.140625" style="27" customWidth="1"/>
    <col min="2" max="2" width="14.85546875" style="27" customWidth="1"/>
    <col min="3" max="3" width="15.85546875" style="27" customWidth="1"/>
    <col min="4" max="4" width="15.7109375" style="27" customWidth="1"/>
    <col min="5" max="5" width="11.42578125" style="27"/>
    <col min="6" max="6" width="5.7109375" style="27" bestFit="1" customWidth="1"/>
    <col min="7" max="7" width="10.7109375" style="27" bestFit="1" customWidth="1"/>
    <col min="8" max="8" width="5.140625" style="27" bestFit="1" customWidth="1"/>
    <col min="9" max="9" width="15.85546875" style="27" bestFit="1" customWidth="1"/>
    <col min="10" max="16384" width="11.42578125" style="27"/>
  </cols>
  <sheetData>
    <row r="1" spans="1:13" ht="15">
      <c r="A1" s="990" t="s">
        <v>1521</v>
      </c>
      <c r="B1" s="990"/>
      <c r="C1" s="990"/>
      <c r="D1" s="990"/>
      <c r="E1" s="824"/>
      <c r="F1" s="824"/>
      <c r="G1" s="824"/>
      <c r="H1" s="824"/>
      <c r="I1" s="824"/>
      <c r="J1" s="824"/>
      <c r="K1" s="824"/>
      <c r="L1" s="824"/>
      <c r="M1" s="824"/>
    </row>
    <row r="2" spans="1:13">
      <c r="A2" s="913" t="s">
        <v>1507</v>
      </c>
      <c r="B2" s="913"/>
      <c r="C2" s="913"/>
      <c r="D2" s="913"/>
      <c r="F2" s="637"/>
      <c r="G2" s="637"/>
    </row>
    <row r="3" spans="1:13">
      <c r="A3" s="913" t="s">
        <v>1522</v>
      </c>
      <c r="B3" s="913"/>
      <c r="C3" s="913"/>
      <c r="D3" s="913"/>
      <c r="F3" s="637"/>
      <c r="G3" s="637"/>
    </row>
    <row r="4" spans="1:13">
      <c r="A4" s="913" t="s">
        <v>1614</v>
      </c>
      <c r="B4" s="913"/>
      <c r="C4" s="913"/>
      <c r="D4" s="913"/>
      <c r="F4" s="637"/>
      <c r="G4" s="637"/>
    </row>
    <row r="5" spans="1:13" ht="15" thickBot="1">
      <c r="A5" s="317"/>
      <c r="B5" s="317"/>
      <c r="C5" s="317"/>
      <c r="D5" s="317"/>
      <c r="F5" s="637"/>
      <c r="G5" s="637"/>
    </row>
    <row r="6" spans="1:13">
      <c r="A6" s="597" t="s">
        <v>1523</v>
      </c>
      <c r="B6" s="638" t="s">
        <v>1459</v>
      </c>
      <c r="C6" s="502" t="s">
        <v>1460</v>
      </c>
      <c r="D6" s="501" t="s">
        <v>26</v>
      </c>
      <c r="F6" s="637"/>
      <c r="G6" s="637"/>
    </row>
    <row r="7" spans="1:13">
      <c r="A7" s="639" t="s">
        <v>1524</v>
      </c>
      <c r="B7" s="555" t="s">
        <v>91</v>
      </c>
      <c r="C7" s="555" t="s">
        <v>91</v>
      </c>
      <c r="D7" s="555" t="s">
        <v>91</v>
      </c>
      <c r="F7" s="637"/>
      <c r="G7" s="637"/>
    </row>
    <row r="8" spans="1:13" ht="16.5" customHeight="1">
      <c r="A8" s="793" t="s">
        <v>1616</v>
      </c>
      <c r="B8" s="794">
        <v>60</v>
      </c>
      <c r="C8" s="794">
        <v>23</v>
      </c>
      <c r="D8" s="794">
        <f>+C8+B8</f>
        <v>83</v>
      </c>
      <c r="F8" s="637"/>
      <c r="G8" s="637"/>
    </row>
    <row r="9" spans="1:13">
      <c r="A9" s="793" t="s">
        <v>1617</v>
      </c>
      <c r="B9" s="794">
        <v>678</v>
      </c>
      <c r="C9" s="794">
        <v>238</v>
      </c>
      <c r="D9" s="794">
        <f t="shared" ref="D9:D40" si="0">+C9+B9</f>
        <v>916</v>
      </c>
      <c r="F9" s="637"/>
      <c r="G9" s="637"/>
    </row>
    <row r="10" spans="1:13">
      <c r="A10" s="793" t="s">
        <v>1618</v>
      </c>
      <c r="B10" s="794">
        <v>326</v>
      </c>
      <c r="C10" s="794">
        <v>235</v>
      </c>
      <c r="D10" s="794">
        <f t="shared" si="0"/>
        <v>561</v>
      </c>
      <c r="F10" s="637"/>
      <c r="G10" s="637"/>
    </row>
    <row r="11" spans="1:13">
      <c r="A11" s="793" t="s">
        <v>1619</v>
      </c>
      <c r="B11" s="794">
        <v>466</v>
      </c>
      <c r="C11" s="794">
        <v>240</v>
      </c>
      <c r="D11" s="794">
        <f t="shared" si="0"/>
        <v>706</v>
      </c>
      <c r="F11" s="637"/>
      <c r="G11" s="637"/>
    </row>
    <row r="12" spans="1:13">
      <c r="A12" s="793" t="s">
        <v>1620</v>
      </c>
      <c r="B12" s="794">
        <v>355</v>
      </c>
      <c r="C12" s="794">
        <v>288</v>
      </c>
      <c r="D12" s="794">
        <f t="shared" si="0"/>
        <v>643</v>
      </c>
      <c r="F12" s="637"/>
      <c r="G12" s="637"/>
    </row>
    <row r="13" spans="1:13">
      <c r="A13" s="793" t="s">
        <v>1621</v>
      </c>
      <c r="B13" s="794">
        <v>366</v>
      </c>
      <c r="C13" s="794">
        <v>239</v>
      </c>
      <c r="D13" s="794">
        <f t="shared" si="0"/>
        <v>605</v>
      </c>
      <c r="F13" s="637"/>
      <c r="G13" s="637"/>
    </row>
    <row r="14" spans="1:13">
      <c r="A14" s="793" t="s">
        <v>1622</v>
      </c>
      <c r="B14" s="794">
        <v>409</v>
      </c>
      <c r="C14" s="794">
        <v>222</v>
      </c>
      <c r="D14" s="794">
        <f t="shared" si="0"/>
        <v>631</v>
      </c>
      <c r="F14" s="637"/>
      <c r="G14" s="637"/>
    </row>
    <row r="15" spans="1:13">
      <c r="A15" s="793" t="s">
        <v>1623</v>
      </c>
      <c r="B15" s="794">
        <v>314</v>
      </c>
      <c r="C15" s="794">
        <v>180</v>
      </c>
      <c r="D15" s="794">
        <f t="shared" si="0"/>
        <v>494</v>
      </c>
      <c r="F15" s="637"/>
      <c r="G15" s="637"/>
    </row>
    <row r="16" spans="1:13">
      <c r="A16" s="793" t="s">
        <v>1624</v>
      </c>
      <c r="B16" s="794">
        <v>329</v>
      </c>
      <c r="C16" s="794">
        <v>167</v>
      </c>
      <c r="D16" s="794">
        <f t="shared" si="0"/>
        <v>496</v>
      </c>
      <c r="F16" s="637"/>
      <c r="G16" s="637"/>
    </row>
    <row r="17" spans="1:7">
      <c r="A17" s="793" t="s">
        <v>1625</v>
      </c>
      <c r="B17" s="794">
        <v>272</v>
      </c>
      <c r="C17" s="794">
        <v>148</v>
      </c>
      <c r="D17" s="794">
        <f t="shared" si="0"/>
        <v>420</v>
      </c>
      <c r="F17" s="637"/>
      <c r="G17" s="637"/>
    </row>
    <row r="18" spans="1:7">
      <c r="A18" s="793" t="s">
        <v>1626</v>
      </c>
      <c r="B18" s="794">
        <v>214</v>
      </c>
      <c r="C18" s="794">
        <v>146</v>
      </c>
      <c r="D18" s="794">
        <f t="shared" si="0"/>
        <v>360</v>
      </c>
      <c r="F18" s="637"/>
      <c r="G18" s="637"/>
    </row>
    <row r="19" spans="1:7">
      <c r="A19" s="793" t="s">
        <v>1627</v>
      </c>
      <c r="B19" s="794">
        <v>159</v>
      </c>
      <c r="C19" s="794">
        <v>129</v>
      </c>
      <c r="D19" s="794">
        <f t="shared" si="0"/>
        <v>288</v>
      </c>
      <c r="F19" s="637"/>
      <c r="G19" s="637"/>
    </row>
    <row r="20" spans="1:7">
      <c r="A20" s="793" t="s">
        <v>1628</v>
      </c>
      <c r="B20" s="794">
        <v>156</v>
      </c>
      <c r="C20" s="794">
        <v>126</v>
      </c>
      <c r="D20" s="794">
        <f t="shared" si="0"/>
        <v>282</v>
      </c>
      <c r="F20" s="637"/>
      <c r="G20" s="637"/>
    </row>
    <row r="21" spans="1:7">
      <c r="A21" s="793" t="s">
        <v>1629</v>
      </c>
      <c r="B21" s="794">
        <v>104</v>
      </c>
      <c r="C21" s="794">
        <v>117</v>
      </c>
      <c r="D21" s="794">
        <f t="shared" si="0"/>
        <v>221</v>
      </c>
      <c r="F21" s="637"/>
      <c r="G21" s="637"/>
    </row>
    <row r="22" spans="1:7">
      <c r="A22" s="793" t="s">
        <v>1630</v>
      </c>
      <c r="B22" s="794">
        <v>93</v>
      </c>
      <c r="C22" s="794">
        <v>79</v>
      </c>
      <c r="D22" s="794">
        <f t="shared" si="0"/>
        <v>172</v>
      </c>
      <c r="F22" s="637"/>
      <c r="G22" s="637"/>
    </row>
    <row r="23" spans="1:7">
      <c r="A23" s="793" t="s">
        <v>1631</v>
      </c>
      <c r="B23" s="794">
        <v>65</v>
      </c>
      <c r="C23" s="794">
        <v>65</v>
      </c>
      <c r="D23" s="794">
        <f t="shared" si="0"/>
        <v>130</v>
      </c>
      <c r="F23" s="637"/>
      <c r="G23" s="637"/>
    </row>
    <row r="24" spans="1:7">
      <c r="A24" s="793" t="s">
        <v>1632</v>
      </c>
      <c r="B24" s="794">
        <v>58</v>
      </c>
      <c r="C24" s="794">
        <v>59</v>
      </c>
      <c r="D24" s="794">
        <f t="shared" si="0"/>
        <v>117</v>
      </c>
      <c r="F24" s="637"/>
      <c r="G24" s="637"/>
    </row>
    <row r="25" spans="1:7">
      <c r="A25" s="793" t="s">
        <v>1633</v>
      </c>
      <c r="B25" s="794">
        <v>52</v>
      </c>
      <c r="C25" s="794">
        <v>55</v>
      </c>
      <c r="D25" s="794">
        <f t="shared" si="0"/>
        <v>107</v>
      </c>
      <c r="F25" s="637"/>
      <c r="G25" s="637"/>
    </row>
    <row r="26" spans="1:7" ht="12.75" customHeight="1">
      <c r="A26" s="793" t="s">
        <v>1634</v>
      </c>
      <c r="B26" s="794">
        <v>32</v>
      </c>
      <c r="C26" s="794">
        <v>54</v>
      </c>
      <c r="D26" s="794">
        <f t="shared" si="0"/>
        <v>86</v>
      </c>
      <c r="F26" s="637"/>
      <c r="G26" s="637"/>
    </row>
    <row r="27" spans="1:7" ht="16.5" customHeight="1">
      <c r="A27" s="793" t="s">
        <v>1635</v>
      </c>
      <c r="B27" s="794">
        <v>57</v>
      </c>
      <c r="C27" s="794">
        <v>68</v>
      </c>
      <c r="D27" s="794">
        <f t="shared" si="0"/>
        <v>125</v>
      </c>
      <c r="F27" s="637"/>
      <c r="G27" s="637"/>
    </row>
    <row r="28" spans="1:7">
      <c r="A28" s="793" t="s">
        <v>1636</v>
      </c>
      <c r="B28" s="794">
        <v>43</v>
      </c>
      <c r="C28" s="794">
        <v>49</v>
      </c>
      <c r="D28" s="794">
        <f t="shared" si="0"/>
        <v>92</v>
      </c>
      <c r="F28" s="637"/>
      <c r="G28" s="637"/>
    </row>
    <row r="29" spans="1:7">
      <c r="A29" s="793" t="s">
        <v>1637</v>
      </c>
      <c r="B29" s="794">
        <v>28</v>
      </c>
      <c r="C29" s="794">
        <v>40</v>
      </c>
      <c r="D29" s="794">
        <f t="shared" si="0"/>
        <v>68</v>
      </c>
    </row>
    <row r="30" spans="1:7">
      <c r="A30" s="793" t="s">
        <v>1638</v>
      </c>
      <c r="B30" s="794">
        <v>18</v>
      </c>
      <c r="C30" s="794">
        <v>30</v>
      </c>
      <c r="D30" s="794">
        <f t="shared" si="0"/>
        <v>48</v>
      </c>
    </row>
    <row r="31" spans="1:7">
      <c r="A31" s="793" t="s">
        <v>1639</v>
      </c>
      <c r="B31" s="794">
        <v>9</v>
      </c>
      <c r="C31" s="794">
        <v>15</v>
      </c>
      <c r="D31" s="794">
        <f t="shared" si="0"/>
        <v>24</v>
      </c>
    </row>
    <row r="32" spans="1:7">
      <c r="A32" s="793" t="s">
        <v>1640</v>
      </c>
      <c r="B32" s="794">
        <v>7</v>
      </c>
      <c r="C32" s="794">
        <v>21</v>
      </c>
      <c r="D32" s="794">
        <f t="shared" si="0"/>
        <v>28</v>
      </c>
    </row>
    <row r="33" spans="1:4">
      <c r="A33" s="793" t="s">
        <v>1641</v>
      </c>
      <c r="B33" s="794">
        <v>3</v>
      </c>
      <c r="C33" s="794">
        <v>11</v>
      </c>
      <c r="D33" s="794">
        <f t="shared" si="0"/>
        <v>14</v>
      </c>
    </row>
    <row r="34" spans="1:4">
      <c r="A34" s="793" t="s">
        <v>1642</v>
      </c>
      <c r="B34" s="794">
        <v>5</v>
      </c>
      <c r="C34" s="794">
        <v>8</v>
      </c>
      <c r="D34" s="794">
        <f t="shared" si="0"/>
        <v>13</v>
      </c>
    </row>
    <row r="35" spans="1:4">
      <c r="A35" s="793" t="s">
        <v>1643</v>
      </c>
      <c r="B35" s="794">
        <v>2</v>
      </c>
      <c r="C35" s="794">
        <v>2</v>
      </c>
      <c r="D35" s="794">
        <f t="shared" si="0"/>
        <v>4</v>
      </c>
    </row>
    <row r="36" spans="1:4">
      <c r="A36" s="793" t="s">
        <v>1644</v>
      </c>
      <c r="B36" s="794">
        <v>5</v>
      </c>
      <c r="C36" s="794">
        <v>3</v>
      </c>
      <c r="D36" s="794">
        <f t="shared" si="0"/>
        <v>8</v>
      </c>
    </row>
    <row r="37" spans="1:4">
      <c r="A37" s="793" t="s">
        <v>1645</v>
      </c>
      <c r="B37" s="794">
        <v>1</v>
      </c>
      <c r="C37" s="794">
        <v>1</v>
      </c>
      <c r="D37" s="794">
        <f t="shared" si="0"/>
        <v>2</v>
      </c>
    </row>
    <row r="38" spans="1:4">
      <c r="A38" s="793" t="s">
        <v>1646</v>
      </c>
      <c r="B38" s="794">
        <v>3</v>
      </c>
      <c r="C38" s="794">
        <v>8</v>
      </c>
      <c r="D38" s="794">
        <f t="shared" si="0"/>
        <v>11</v>
      </c>
    </row>
    <row r="39" spans="1:4">
      <c r="A39" s="793" t="s">
        <v>1647</v>
      </c>
      <c r="B39" s="794">
        <v>3</v>
      </c>
      <c r="C39" s="794">
        <v>8</v>
      </c>
      <c r="D39" s="794">
        <f t="shared" si="0"/>
        <v>11</v>
      </c>
    </row>
    <row r="40" spans="1:4">
      <c r="A40" s="793" t="s">
        <v>1405</v>
      </c>
      <c r="B40" s="794">
        <v>276</v>
      </c>
      <c r="C40" s="794">
        <v>112</v>
      </c>
      <c r="D40" s="794">
        <f t="shared" si="0"/>
        <v>388</v>
      </c>
    </row>
    <row r="41" spans="1:4">
      <c r="A41" s="555" t="s">
        <v>26</v>
      </c>
      <c r="B41" s="795">
        <f>SUM(B8:B40)</f>
        <v>4968</v>
      </c>
      <c r="C41" s="795">
        <f t="shared" ref="C41:D41" si="1">SUM(C8:C40)</f>
        <v>3186</v>
      </c>
      <c r="D41" s="795">
        <f t="shared" si="1"/>
        <v>8154</v>
      </c>
    </row>
    <row r="42" spans="1:4">
      <c r="A42" s="432"/>
      <c r="B42" s="259"/>
      <c r="C42" s="259"/>
      <c r="D42" s="259"/>
    </row>
    <row r="43" spans="1:4">
      <c r="A43" s="620" t="s">
        <v>27</v>
      </c>
      <c r="B43" s="618"/>
      <c r="C43" s="618"/>
      <c r="D43" s="618"/>
    </row>
    <row r="44" spans="1:4">
      <c r="A44" s="548" t="s">
        <v>1666</v>
      </c>
      <c r="B44" s="618"/>
      <c r="C44" s="618"/>
      <c r="D44" s="618"/>
    </row>
  </sheetData>
  <mergeCells count="4">
    <mergeCell ref="A1:D1"/>
    <mergeCell ref="A2:D2"/>
    <mergeCell ref="A3:D3"/>
    <mergeCell ref="A4:D4"/>
  </mergeCells>
  <hyperlinks>
    <hyperlink ref="A1:D1" location="'Sección PM'!A4" display="TABLA F2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0070C0"/>
  </sheetPr>
  <dimension ref="A1:M65"/>
  <sheetViews>
    <sheetView zoomScaleNormal="100" workbookViewId="0">
      <selection activeCell="A35" sqref="A35"/>
    </sheetView>
  </sheetViews>
  <sheetFormatPr baseColWidth="10" defaultRowHeight="14.25"/>
  <cols>
    <col min="1" max="1" width="11.5703125" style="592" bestFit="1" customWidth="1"/>
    <col min="2" max="2" width="13.28515625" style="592" customWidth="1"/>
    <col min="3" max="3" width="18.140625" style="592" customWidth="1"/>
    <col min="4" max="4" width="17.5703125" style="592" customWidth="1"/>
    <col min="5" max="5" width="19.28515625" style="592" customWidth="1"/>
    <col min="6" max="16384" width="11.42578125" style="592"/>
  </cols>
  <sheetData>
    <row r="1" spans="1:13" ht="15">
      <c r="A1" s="995" t="s">
        <v>1526</v>
      </c>
      <c r="B1" s="995"/>
      <c r="C1" s="995"/>
      <c r="D1" s="995"/>
      <c r="E1" s="995"/>
      <c r="F1" s="826"/>
      <c r="G1" s="826"/>
      <c r="H1" s="826"/>
      <c r="I1" s="826"/>
      <c r="J1" s="826"/>
      <c r="K1" s="826"/>
      <c r="L1" s="826"/>
      <c r="M1" s="826"/>
    </row>
    <row r="2" spans="1:13">
      <c r="A2" s="996" t="s">
        <v>1527</v>
      </c>
      <c r="B2" s="996"/>
      <c r="C2" s="996"/>
      <c r="D2" s="996"/>
      <c r="E2" s="996"/>
    </row>
    <row r="3" spans="1:13">
      <c r="A3" s="997" t="s">
        <v>1846</v>
      </c>
      <c r="B3" s="997"/>
      <c r="C3" s="997"/>
      <c r="D3" s="997"/>
      <c r="E3" s="997"/>
    </row>
    <row r="4" spans="1:13" ht="15" thickBot="1">
      <c r="A4" s="992" t="s">
        <v>1528</v>
      </c>
      <c r="B4" s="992"/>
      <c r="C4" s="992"/>
      <c r="D4" s="992"/>
      <c r="E4" s="992"/>
    </row>
    <row r="5" spans="1:13">
      <c r="A5" s="640"/>
      <c r="B5" s="640"/>
      <c r="C5" s="993" t="s">
        <v>1529</v>
      </c>
      <c r="D5" s="993"/>
      <c r="E5" s="640"/>
    </row>
    <row r="6" spans="1:13">
      <c r="A6" s="640"/>
      <c r="B6" s="640"/>
      <c r="C6" s="641"/>
      <c r="D6" s="641"/>
      <c r="E6" s="640"/>
    </row>
    <row r="7" spans="1:13">
      <c r="A7" s="642" t="s">
        <v>1366</v>
      </c>
      <c r="B7" s="642" t="s">
        <v>1161</v>
      </c>
      <c r="C7" s="642" t="s">
        <v>1530</v>
      </c>
      <c r="D7" s="642" t="s">
        <v>1531</v>
      </c>
      <c r="E7" s="642" t="s">
        <v>1532</v>
      </c>
    </row>
    <row r="8" spans="1:13">
      <c r="A8" s="643"/>
      <c r="B8" s="644" t="s">
        <v>1533</v>
      </c>
      <c r="C8" s="645" t="s">
        <v>1534</v>
      </c>
      <c r="D8" s="645" t="s">
        <v>1534</v>
      </c>
      <c r="E8" s="644" t="s">
        <v>1535</v>
      </c>
    </row>
    <row r="9" spans="1:13" hidden="1">
      <c r="A9" s="646">
        <v>1991</v>
      </c>
      <c r="B9" s="647">
        <v>27743</v>
      </c>
      <c r="C9" s="647">
        <v>1465774.075</v>
      </c>
      <c r="D9" s="647">
        <v>515601.78899999999</v>
      </c>
      <c r="E9" s="648">
        <f>+D9/C9</f>
        <v>0.35176075071460111</v>
      </c>
    </row>
    <row r="10" spans="1:13" hidden="1">
      <c r="A10" s="646">
        <v>1992</v>
      </c>
      <c r="B10" s="647">
        <v>30264</v>
      </c>
      <c r="C10" s="647">
        <v>2012770</v>
      </c>
      <c r="D10" s="647">
        <v>580611</v>
      </c>
      <c r="E10" s="648">
        <f t="shared" ref="E10:E36" si="0">+D10/C10</f>
        <v>0.2884636595338762</v>
      </c>
    </row>
    <row r="11" spans="1:13" hidden="1">
      <c r="A11" s="646">
        <v>1993</v>
      </c>
      <c r="B11" s="647">
        <v>27872</v>
      </c>
      <c r="C11" s="647">
        <v>3257466.6463997066</v>
      </c>
      <c r="D11" s="647">
        <v>653691.86241734028</v>
      </c>
      <c r="E11" s="648">
        <f t="shared" si="0"/>
        <v>0.2006749211507135</v>
      </c>
    </row>
    <row r="12" spans="1:13" hidden="1">
      <c r="A12" s="646">
        <v>1994</v>
      </c>
      <c r="B12" s="647">
        <v>38023</v>
      </c>
      <c r="C12" s="647">
        <v>4113817</v>
      </c>
      <c r="D12" s="647">
        <v>705285</v>
      </c>
      <c r="E12" s="648">
        <f t="shared" si="0"/>
        <v>0.17144296890211694</v>
      </c>
    </row>
    <row r="13" spans="1:13" hidden="1">
      <c r="A13" s="646">
        <v>1995</v>
      </c>
      <c r="B13" s="647">
        <v>39790</v>
      </c>
      <c r="C13" s="647">
        <v>4970505.4513612473</v>
      </c>
      <c r="D13" s="647">
        <v>724926.68364910036</v>
      </c>
      <c r="E13" s="648">
        <f t="shared" si="0"/>
        <v>0.1458456671545483</v>
      </c>
    </row>
    <row r="14" spans="1:13" hidden="1">
      <c r="A14" s="646">
        <v>1996</v>
      </c>
      <c r="B14" s="647">
        <v>43818</v>
      </c>
      <c r="C14" s="647">
        <v>5879204</v>
      </c>
      <c r="D14" s="647">
        <v>721887</v>
      </c>
      <c r="E14" s="648">
        <f t="shared" si="0"/>
        <v>0.12278652007992918</v>
      </c>
    </row>
    <row r="15" spans="1:13" hidden="1">
      <c r="A15" s="646">
        <v>1997</v>
      </c>
      <c r="B15" s="647">
        <v>56293</v>
      </c>
      <c r="C15" s="647">
        <v>6135484</v>
      </c>
      <c r="D15" s="647">
        <v>497465</v>
      </c>
      <c r="E15" s="648">
        <f t="shared" si="0"/>
        <v>8.1079993037224116E-2</v>
      </c>
    </row>
    <row r="16" spans="1:13" hidden="1">
      <c r="A16" s="646">
        <v>1998</v>
      </c>
      <c r="B16" s="647">
        <v>79519</v>
      </c>
      <c r="C16" s="647">
        <v>10069181.662382178</v>
      </c>
      <c r="D16" s="647">
        <v>592492.71636675228</v>
      </c>
      <c r="E16" s="648">
        <f t="shared" si="0"/>
        <v>5.8842191573548364E-2</v>
      </c>
    </row>
    <row r="17" spans="1:5" hidden="1">
      <c r="A17" s="646">
        <v>1999</v>
      </c>
      <c r="B17" s="647">
        <v>76135</v>
      </c>
      <c r="C17" s="647">
        <v>13094701.139351446</v>
      </c>
      <c r="D17" s="647">
        <v>1312209.4653812444</v>
      </c>
      <c r="E17" s="648">
        <f t="shared" si="0"/>
        <v>0.10020919541553092</v>
      </c>
    </row>
    <row r="18" spans="1:5" hidden="1">
      <c r="A18" s="646">
        <v>2000</v>
      </c>
      <c r="B18" s="647">
        <v>96389</v>
      </c>
      <c r="C18" s="647">
        <v>18284413.919413917</v>
      </c>
      <c r="D18" s="647">
        <v>2277997.2527472526</v>
      </c>
      <c r="E18" s="648">
        <f t="shared" si="0"/>
        <v>0.12458683460061765</v>
      </c>
    </row>
    <row r="19" spans="1:5" hidden="1">
      <c r="A19" s="646">
        <v>2001</v>
      </c>
      <c r="B19" s="647">
        <v>101581</v>
      </c>
      <c r="C19" s="647">
        <v>20763214.285714284</v>
      </c>
      <c r="D19" s="647">
        <v>3240912.5939849624</v>
      </c>
      <c r="E19" s="648">
        <f t="shared" si="0"/>
        <v>0.156089156013518</v>
      </c>
    </row>
    <row r="20" spans="1:5" hidden="1">
      <c r="A20" s="646">
        <v>2002</v>
      </c>
      <c r="B20" s="647">
        <v>107250</v>
      </c>
      <c r="C20" s="647">
        <v>23034038.647342995</v>
      </c>
      <c r="D20" s="647">
        <v>4430942.9951690827</v>
      </c>
      <c r="E20" s="648">
        <f t="shared" si="0"/>
        <v>0.19236500654565836</v>
      </c>
    </row>
    <row r="21" spans="1:5" hidden="1">
      <c r="A21" s="646">
        <v>2003</v>
      </c>
      <c r="B21" s="647">
        <v>108618</v>
      </c>
      <c r="C21" s="647">
        <v>16554861.728</v>
      </c>
      <c r="D21" s="647">
        <v>5756743.8650000002</v>
      </c>
      <c r="E21" s="648">
        <f t="shared" si="0"/>
        <v>0.34773735713318304</v>
      </c>
    </row>
    <row r="22" spans="1:5" hidden="1">
      <c r="A22" s="646">
        <v>2004</v>
      </c>
      <c r="B22" s="647">
        <v>104600</v>
      </c>
      <c r="C22" s="647">
        <v>13440617.124</v>
      </c>
      <c r="D22" s="647">
        <v>6477566.8449999997</v>
      </c>
      <c r="E22" s="648">
        <f t="shared" si="0"/>
        <v>0.48193968961688877</v>
      </c>
    </row>
    <row r="23" spans="1:5" hidden="1">
      <c r="A23" s="646">
        <v>2005</v>
      </c>
      <c r="B23" s="647">
        <v>72211</v>
      </c>
      <c r="C23" s="647">
        <v>10901468.889</v>
      </c>
      <c r="D23" s="647">
        <v>6617931.6789999995</v>
      </c>
      <c r="E23" s="648">
        <f t="shared" si="0"/>
        <v>0.60706788657423461</v>
      </c>
    </row>
    <row r="24" spans="1:5" hidden="1">
      <c r="A24" s="646">
        <v>2006</v>
      </c>
      <c r="B24" s="647">
        <v>48565</v>
      </c>
      <c r="C24" s="647">
        <v>8769175.7219999991</v>
      </c>
      <c r="D24" s="647">
        <v>6775229.6229999997</v>
      </c>
      <c r="E24" s="648">
        <f t="shared" si="0"/>
        <v>0.77261875434909899</v>
      </c>
    </row>
    <row r="25" spans="1:5" hidden="1">
      <c r="A25" s="646">
        <v>2007</v>
      </c>
      <c r="B25" s="647">
        <v>36022</v>
      </c>
      <c r="C25" s="647">
        <v>7817128.1150000002</v>
      </c>
      <c r="D25" s="647">
        <v>6634225.0199999996</v>
      </c>
      <c r="E25" s="648">
        <f t="shared" si="0"/>
        <v>0.84867804677140046</v>
      </c>
    </row>
    <row r="26" spans="1:5" hidden="1">
      <c r="A26" s="646">
        <v>2008</v>
      </c>
      <c r="B26" s="647">
        <v>31586</v>
      </c>
      <c r="C26" s="647">
        <v>8262159.2319999998</v>
      </c>
      <c r="D26" s="647">
        <v>6595555.0930000003</v>
      </c>
      <c r="E26" s="648">
        <f t="shared" si="0"/>
        <v>0.7982846744776948</v>
      </c>
    </row>
    <row r="27" spans="1:5">
      <c r="A27" s="646">
        <v>2009</v>
      </c>
      <c r="B27" s="647">
        <v>25100</v>
      </c>
      <c r="C27" s="647">
        <v>7203106.5539999995</v>
      </c>
      <c r="D27" s="647">
        <v>6360283.4479999999</v>
      </c>
      <c r="E27" s="648">
        <f t="shared" si="0"/>
        <v>0.88299172035266271</v>
      </c>
    </row>
    <row r="28" spans="1:5">
      <c r="A28" s="646">
        <v>2010</v>
      </c>
      <c r="B28" s="647">
        <v>21367</v>
      </c>
      <c r="C28" s="647">
        <v>6477581.3140000002</v>
      </c>
      <c r="D28" s="647">
        <v>5957238.534</v>
      </c>
      <c r="E28" s="648">
        <f t="shared" si="0"/>
        <v>0.91967020485325546</v>
      </c>
    </row>
    <row r="29" spans="1:5">
      <c r="A29" s="649">
        <v>2011</v>
      </c>
      <c r="B29" s="647">
        <v>19422</v>
      </c>
      <c r="C29" s="647">
        <v>6230138.193</v>
      </c>
      <c r="D29" s="647">
        <v>5922974.6739999996</v>
      </c>
      <c r="E29" s="650">
        <f t="shared" si="0"/>
        <v>0.95069715799480659</v>
      </c>
    </row>
    <row r="30" spans="1:5">
      <c r="A30" s="649">
        <v>2012</v>
      </c>
      <c r="B30" s="647">
        <v>12813</v>
      </c>
      <c r="C30" s="647">
        <v>4922218.3389999997</v>
      </c>
      <c r="D30" s="647">
        <v>5397913.6890000002</v>
      </c>
      <c r="E30" s="650">
        <f t="shared" si="0"/>
        <v>1.0966424724053674</v>
      </c>
    </row>
    <row r="31" spans="1:5">
      <c r="A31" s="649">
        <v>2013</v>
      </c>
      <c r="B31" s="647">
        <v>13401</v>
      </c>
      <c r="C31" s="647">
        <v>6304684.4519999996</v>
      </c>
      <c r="D31" s="647">
        <v>4589405.8590000002</v>
      </c>
      <c r="E31" s="650">
        <f t="shared" si="0"/>
        <v>0.7279358537197097</v>
      </c>
    </row>
    <row r="32" spans="1:5">
      <c r="A32" s="649">
        <v>2014</v>
      </c>
      <c r="B32" s="647">
        <v>19317</v>
      </c>
      <c r="C32" s="647">
        <v>11857099.079</v>
      </c>
      <c r="D32" s="647">
        <v>4842006.4979999997</v>
      </c>
      <c r="E32" s="650">
        <f t="shared" si="0"/>
        <v>0.40836350153939704</v>
      </c>
    </row>
    <row r="33" spans="1:5">
      <c r="A33" s="649">
        <v>2015</v>
      </c>
      <c r="B33" s="647">
        <v>13725</v>
      </c>
      <c r="C33" s="647">
        <v>8108550.9790000003</v>
      </c>
      <c r="D33" s="647">
        <v>5330635.4230000004</v>
      </c>
      <c r="E33" s="650">
        <f t="shared" si="0"/>
        <v>0.65740912732812462</v>
      </c>
    </row>
    <row r="34" spans="1:5">
      <c r="A34" s="649">
        <v>2016</v>
      </c>
      <c r="B34" s="647">
        <v>13537</v>
      </c>
      <c r="C34" s="647">
        <v>9372216.4619999994</v>
      </c>
      <c r="D34" s="647">
        <v>4557217.915</v>
      </c>
      <c r="E34" s="650">
        <f t="shared" si="0"/>
        <v>0.48624761639654929</v>
      </c>
    </row>
    <row r="35" spans="1:5">
      <c r="A35" s="649">
        <v>2017</v>
      </c>
      <c r="B35" s="647">
        <v>13436</v>
      </c>
      <c r="C35" s="647">
        <v>11049780.612</v>
      </c>
      <c r="D35" s="647">
        <v>3883590.4679999999</v>
      </c>
      <c r="E35" s="650">
        <f t="shared" si="0"/>
        <v>0.35146312894053683</v>
      </c>
    </row>
    <row r="36" spans="1:5">
      <c r="A36" s="645">
        <v>2018</v>
      </c>
      <c r="B36" s="652">
        <v>8544</v>
      </c>
      <c r="C36" s="652">
        <v>6286471.659</v>
      </c>
      <c r="D36" s="652">
        <v>4614849.0829999996</v>
      </c>
      <c r="E36" s="653">
        <f t="shared" si="0"/>
        <v>0.73409208429233441</v>
      </c>
    </row>
    <row r="38" spans="1:5" ht="15">
      <c r="A38" s="994" t="s">
        <v>1536</v>
      </c>
      <c r="B38" s="994"/>
      <c r="C38" s="994"/>
      <c r="D38" s="994"/>
      <c r="E38" s="994"/>
    </row>
    <row r="39" spans="1:5">
      <c r="A39" s="996" t="s">
        <v>1527</v>
      </c>
      <c r="B39" s="996"/>
      <c r="C39" s="996"/>
      <c r="D39" s="996"/>
      <c r="E39" s="996"/>
    </row>
    <row r="40" spans="1:5">
      <c r="A40" s="991" t="s">
        <v>1846</v>
      </c>
      <c r="B40" s="991"/>
      <c r="C40" s="991"/>
      <c r="D40" s="991"/>
      <c r="E40" s="991"/>
    </row>
    <row r="41" spans="1:5" ht="15" thickBot="1">
      <c r="A41" s="992" t="s">
        <v>1648</v>
      </c>
      <c r="B41" s="992"/>
      <c r="C41" s="992"/>
      <c r="D41" s="992"/>
      <c r="E41" s="992"/>
    </row>
    <row r="42" spans="1:5">
      <c r="A42" s="640"/>
      <c r="B42" s="640"/>
      <c r="C42" s="993" t="s">
        <v>1529</v>
      </c>
      <c r="D42" s="993"/>
      <c r="E42" s="640"/>
    </row>
    <row r="43" spans="1:5">
      <c r="A43" s="642" t="s">
        <v>1366</v>
      </c>
      <c r="B43" s="642" t="s">
        <v>1161</v>
      </c>
      <c r="C43" s="642" t="s">
        <v>1530</v>
      </c>
      <c r="D43" s="642" t="s">
        <v>1531</v>
      </c>
      <c r="E43" s="642" t="s">
        <v>1532</v>
      </c>
    </row>
    <row r="44" spans="1:5">
      <c r="A44" s="643"/>
      <c r="B44" s="644" t="s">
        <v>1533</v>
      </c>
      <c r="C44" s="645" t="s">
        <v>1157</v>
      </c>
      <c r="D44" s="645" t="s">
        <v>1157</v>
      </c>
      <c r="E44" s="644" t="s">
        <v>1535</v>
      </c>
    </row>
    <row r="45" spans="1:5">
      <c r="A45" s="646">
        <v>2009</v>
      </c>
      <c r="B45" s="647">
        <f>+B27</f>
        <v>25100</v>
      </c>
      <c r="C45" s="647">
        <f>C27*'A02'!L4</f>
        <v>9530905.1222003661</v>
      </c>
      <c r="D45" s="647">
        <f>D27*'A02'!L4</f>
        <v>8415710.3103697076</v>
      </c>
      <c r="E45" s="648">
        <f t="shared" ref="E45:E54" si="1">+D45/C45</f>
        <v>0.88299172035266282</v>
      </c>
    </row>
    <row r="46" spans="1:5">
      <c r="A46" s="649">
        <v>2010</v>
      </c>
      <c r="B46" s="647">
        <f>+B28</f>
        <v>21367</v>
      </c>
      <c r="C46" s="647">
        <f>C28*'A02'!L5</f>
        <v>8322530.1090381714</v>
      </c>
      <c r="D46" s="647">
        <f>D28*'A02'!L5</f>
        <v>7653982.9702765225</v>
      </c>
      <c r="E46" s="648">
        <f t="shared" si="1"/>
        <v>0.91967020485325557</v>
      </c>
    </row>
    <row r="47" spans="1:5">
      <c r="A47" s="649">
        <v>2011</v>
      </c>
      <c r="B47" s="647">
        <f>+B29</f>
        <v>19422</v>
      </c>
      <c r="C47" s="647">
        <f>C29*'A02'!L6</f>
        <v>7665050.2169134477</v>
      </c>
      <c r="D47" s="647">
        <f>D29*'A02'!L6</f>
        <v>7287141.4571070904</v>
      </c>
      <c r="E47" s="648">
        <f t="shared" si="1"/>
        <v>0.95069715799480659</v>
      </c>
    </row>
    <row r="48" spans="1:5">
      <c r="A48" s="649">
        <v>2012</v>
      </c>
      <c r="B48" s="647">
        <f>+B30</f>
        <v>12813</v>
      </c>
      <c r="C48" s="647">
        <f>C30*'A02'!L7</f>
        <v>5966900.1883517224</v>
      </c>
      <c r="D48" s="647">
        <f>D30*'A02'!L7</f>
        <v>6543556.1751500852</v>
      </c>
      <c r="E48" s="648">
        <f t="shared" si="1"/>
        <v>1.0966424724053674</v>
      </c>
    </row>
    <row r="49" spans="1:5">
      <c r="A49" s="649">
        <v>2013</v>
      </c>
      <c r="B49" s="651">
        <f>+B31</f>
        <v>13401</v>
      </c>
      <c r="C49" s="647">
        <f>C31*'A02'!L8</f>
        <v>7419357.381305893</v>
      </c>
      <c r="D49" s="647">
        <f>D31*'A02'!L8</f>
        <v>5400816.2494125357</v>
      </c>
      <c r="E49" s="650">
        <f t="shared" si="1"/>
        <v>0.72793585371970981</v>
      </c>
    </row>
    <row r="50" spans="1:5">
      <c r="A50" s="649">
        <v>2014</v>
      </c>
      <c r="B50" s="651">
        <f>+B30</f>
        <v>12813</v>
      </c>
      <c r="C50" s="647">
        <f>C32*'A02'!L9</f>
        <v>13332943.590062125</v>
      </c>
      <c r="D50" s="647">
        <f>D32*'A02'!L9</f>
        <v>5444687.5302650277</v>
      </c>
      <c r="E50" s="650">
        <f t="shared" si="1"/>
        <v>0.40836350153939699</v>
      </c>
    </row>
    <row r="51" spans="1:5">
      <c r="A51" s="649">
        <v>2015</v>
      </c>
      <c r="B51" s="651">
        <f t="shared" ref="B51:B54" si="2">+B33</f>
        <v>13725</v>
      </c>
      <c r="C51" s="647">
        <f>C33*'A02'!L10</f>
        <v>8736158.5539723802</v>
      </c>
      <c r="D51" s="647">
        <f>D33*'A02'!L10</f>
        <v>5743230.371167114</v>
      </c>
      <c r="E51" s="650">
        <f t="shared" si="1"/>
        <v>0.65740912732812462</v>
      </c>
    </row>
    <row r="52" spans="1:5">
      <c r="A52" s="649">
        <v>2016</v>
      </c>
      <c r="B52" s="651">
        <f t="shared" si="2"/>
        <v>13537</v>
      </c>
      <c r="C52" s="647">
        <f>C34*'A02'!L11</f>
        <v>9831351.5190293919</v>
      </c>
      <c r="D52" s="647">
        <f>D34*'A02'!L11</f>
        <v>4780471.2420846364</v>
      </c>
      <c r="E52" s="650">
        <f t="shared" si="1"/>
        <v>0.48624761639654934</v>
      </c>
    </row>
    <row r="53" spans="1:5">
      <c r="A53" s="649">
        <v>2017</v>
      </c>
      <c r="B53" s="651">
        <f t="shared" si="2"/>
        <v>13436</v>
      </c>
      <c r="C53" s="647">
        <f>C35*'A02'!L12</f>
        <v>11333570.330123113</v>
      </c>
      <c r="D53" s="647">
        <f>D35*'A02'!L12</f>
        <v>3983332.0902927024</v>
      </c>
      <c r="E53" s="650">
        <f t="shared" si="1"/>
        <v>0.35146312894053683</v>
      </c>
    </row>
    <row r="54" spans="1:5">
      <c r="A54" s="645">
        <v>2018</v>
      </c>
      <c r="B54" s="652">
        <f t="shared" si="2"/>
        <v>8544</v>
      </c>
      <c r="C54" s="652">
        <f>C36*'A02'!L13</f>
        <v>6286471.659</v>
      </c>
      <c r="D54" s="652">
        <f>D36*'A02'!L13</f>
        <v>4614849.0829999996</v>
      </c>
      <c r="E54" s="653">
        <f t="shared" si="1"/>
        <v>0.73409208429233441</v>
      </c>
    </row>
    <row r="55" spans="1:5">
      <c r="A55" s="649"/>
      <c r="B55" s="651"/>
      <c r="C55" s="651"/>
      <c r="D55" s="651"/>
      <c r="E55" s="650"/>
    </row>
    <row r="56" spans="1:5">
      <c r="A56" s="649"/>
      <c r="B56" s="651"/>
      <c r="C56" s="651"/>
      <c r="D56" s="651"/>
      <c r="E56" s="650"/>
    </row>
    <row r="57" spans="1:5">
      <c r="A57" s="654"/>
      <c r="B57" s="654"/>
      <c r="C57" s="654"/>
      <c r="D57" s="654"/>
      <c r="E57" s="654"/>
    </row>
    <row r="58" spans="1:5">
      <c r="A58" s="655" t="s">
        <v>27</v>
      </c>
      <c r="B58" s="656"/>
      <c r="C58" s="656"/>
      <c r="D58" s="656"/>
      <c r="E58" s="656"/>
    </row>
    <row r="59" spans="1:5">
      <c r="A59" s="548" t="s">
        <v>1666</v>
      </c>
      <c r="B59" s="657"/>
      <c r="C59" s="657"/>
      <c r="D59" s="657"/>
      <c r="E59" s="656"/>
    </row>
    <row r="60" spans="1:5">
      <c r="A60" s="658"/>
      <c r="B60" s="640"/>
      <c r="C60" s="640"/>
      <c r="D60" s="640"/>
      <c r="E60" s="640"/>
    </row>
    <row r="61" spans="1:5">
      <c r="A61" s="655" t="s">
        <v>72</v>
      </c>
    </row>
    <row r="62" spans="1:5">
      <c r="A62" s="659" t="s">
        <v>1537</v>
      </c>
    </row>
    <row r="63" spans="1:5">
      <c r="A63" s="659" t="s">
        <v>1538</v>
      </c>
    </row>
    <row r="64" spans="1:5">
      <c r="A64" s="659"/>
    </row>
    <row r="65" spans="1:1">
      <c r="A65" s="659"/>
    </row>
  </sheetData>
  <mergeCells count="10">
    <mergeCell ref="A40:E40"/>
    <mergeCell ref="A41:E41"/>
    <mergeCell ref="C42:D42"/>
    <mergeCell ref="A38:E38"/>
    <mergeCell ref="A1:E1"/>
    <mergeCell ref="A2:E2"/>
    <mergeCell ref="A3:E3"/>
    <mergeCell ref="A4:E4"/>
    <mergeCell ref="C5:D5"/>
    <mergeCell ref="A39:E39"/>
  </mergeCells>
  <hyperlinks>
    <hyperlink ref="A1:E1" location="'Sección PM'!A4" display="TABLA F23"/>
    <hyperlink ref="A38:E38" location="'Sección PM'!A4" display="TABLA F23"/>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70C0"/>
  </sheetPr>
  <dimension ref="A1:P172"/>
  <sheetViews>
    <sheetView zoomScaleNormal="100" workbookViewId="0">
      <selection sqref="A1:H1"/>
    </sheetView>
  </sheetViews>
  <sheetFormatPr baseColWidth="10" defaultRowHeight="14.25"/>
  <cols>
    <col min="1" max="1" width="5.28515625" style="27" customWidth="1"/>
    <col min="2" max="2" width="26.7109375" style="27" customWidth="1"/>
    <col min="3" max="3" width="23.28515625" style="27" customWidth="1"/>
    <col min="4" max="4" width="15.28515625" style="27" customWidth="1"/>
    <col min="5" max="5" width="11.5703125" style="27" customWidth="1"/>
    <col min="6" max="6" width="14" style="27" customWidth="1"/>
    <col min="7" max="7" width="10.5703125" style="27" customWidth="1"/>
    <col min="8" max="8" width="17.28515625" style="27" customWidth="1"/>
    <col min="9" max="9" width="2.42578125" style="27" customWidth="1"/>
    <col min="10" max="10" width="19.85546875" style="27" bestFit="1" customWidth="1"/>
    <col min="11" max="11" width="17.42578125" style="27" bestFit="1" customWidth="1"/>
    <col min="12" max="12" width="25" style="27" bestFit="1" customWidth="1"/>
    <col min="13" max="13" width="22.42578125" style="27" bestFit="1" customWidth="1"/>
    <col min="14" max="16384" width="11.42578125" style="27"/>
  </cols>
  <sheetData>
    <row r="1" spans="1:15" ht="15">
      <c r="A1" s="905" t="s">
        <v>1539</v>
      </c>
      <c r="B1" s="905"/>
      <c r="C1" s="905"/>
      <c r="D1" s="905"/>
      <c r="E1" s="905"/>
      <c r="F1" s="905"/>
      <c r="G1" s="905"/>
      <c r="H1" s="905"/>
      <c r="I1" s="825"/>
      <c r="J1" s="824"/>
      <c r="K1" s="824"/>
      <c r="L1" s="824"/>
      <c r="M1" s="824"/>
    </row>
    <row r="2" spans="1:15">
      <c r="A2" s="912" t="s">
        <v>1540</v>
      </c>
      <c r="B2" s="912"/>
      <c r="C2" s="912"/>
      <c r="D2" s="912"/>
      <c r="E2" s="912"/>
      <c r="F2" s="912"/>
      <c r="G2" s="912"/>
      <c r="H2" s="912"/>
      <c r="I2" s="484"/>
    </row>
    <row r="3" spans="1:15">
      <c r="A3" s="913" t="s">
        <v>1649</v>
      </c>
      <c r="B3" s="913"/>
      <c r="C3" s="913"/>
      <c r="D3" s="913"/>
      <c r="E3" s="913"/>
      <c r="F3" s="913"/>
      <c r="G3" s="913"/>
      <c r="H3" s="913"/>
      <c r="I3" s="484"/>
    </row>
    <row r="4" spans="1:15" ht="15" thickBot="1">
      <c r="A4" s="1014" t="s">
        <v>1541</v>
      </c>
      <c r="B4" s="1014"/>
      <c r="C4" s="1014"/>
      <c r="D4" s="1014"/>
      <c r="E4" s="1014"/>
      <c r="F4" s="1014"/>
      <c r="G4" s="1014"/>
      <c r="H4" s="1014"/>
      <c r="I4" s="660"/>
    </row>
    <row r="5" spans="1:15" ht="15">
      <c r="A5" s="661"/>
      <c r="B5" s="1010" t="s">
        <v>1542</v>
      </c>
      <c r="C5" s="1010" t="s">
        <v>1543</v>
      </c>
      <c r="D5" s="1010"/>
      <c r="E5" s="1010"/>
      <c r="F5" s="1010"/>
      <c r="G5" s="1010"/>
      <c r="H5" s="1010"/>
      <c r="I5" s="662"/>
      <c r="J5" s="1008"/>
      <c r="K5" s="1008"/>
      <c r="L5" s="1008"/>
      <c r="M5" s="1008"/>
      <c r="N5" s="1009"/>
      <c r="O5" s="1009"/>
    </row>
    <row r="6" spans="1:15" ht="15" customHeight="1">
      <c r="A6" s="661"/>
      <c r="B6" s="1010"/>
      <c r="C6" s="1010" t="s">
        <v>1544</v>
      </c>
      <c r="D6" s="662" t="s">
        <v>1545</v>
      </c>
      <c r="E6" s="662" t="s">
        <v>1546</v>
      </c>
      <c r="F6" s="662" t="s">
        <v>1547</v>
      </c>
      <c r="G6" s="662" t="s">
        <v>1546</v>
      </c>
      <c r="H6" s="1012" t="s">
        <v>1548</v>
      </c>
      <c r="I6" s="663"/>
      <c r="J6" s="664"/>
      <c r="K6" s="664"/>
      <c r="L6" s="664"/>
      <c r="M6" s="664"/>
      <c r="N6" s="664"/>
      <c r="O6" s="664"/>
    </row>
    <row r="7" spans="1:15">
      <c r="A7" s="555" t="s">
        <v>76</v>
      </c>
      <c r="B7" s="1011"/>
      <c r="C7" s="1011"/>
      <c r="D7" s="665" t="s">
        <v>1549</v>
      </c>
      <c r="E7" s="665" t="s">
        <v>1550</v>
      </c>
      <c r="F7" s="665" t="s">
        <v>1549</v>
      </c>
      <c r="G7" s="665" t="s">
        <v>1550</v>
      </c>
      <c r="H7" s="1013"/>
      <c r="I7" s="663"/>
      <c r="J7" s="36"/>
      <c r="K7" s="36"/>
      <c r="L7" s="666"/>
      <c r="M7" s="666"/>
      <c r="N7" s="666"/>
      <c r="O7" s="666"/>
    </row>
    <row r="8" spans="1:15" ht="12.75" customHeight="1">
      <c r="A8" s="1005">
        <v>2003</v>
      </c>
      <c r="B8" s="1001" t="s">
        <v>1551</v>
      </c>
      <c r="C8" s="796" t="s">
        <v>1525</v>
      </c>
      <c r="D8" s="668">
        <v>77818</v>
      </c>
      <c r="E8" s="669">
        <f t="shared" ref="E8:E71" si="0">100*D8/H8</f>
        <v>99.973021236141264</v>
      </c>
      <c r="F8" s="668">
        <v>21</v>
      </c>
      <c r="G8" s="669">
        <f t="shared" ref="G8:G71" si="1">100*F8/H8</f>
        <v>2.6978763858734052E-2</v>
      </c>
      <c r="H8" s="668">
        <f t="shared" ref="H8:H67" si="2">+F8+D8</f>
        <v>77839</v>
      </c>
      <c r="I8" s="670"/>
      <c r="J8" s="666"/>
      <c r="K8" s="666"/>
      <c r="L8" s="666"/>
      <c r="M8" s="666"/>
      <c r="N8" s="666"/>
      <c r="O8" s="666"/>
    </row>
    <row r="9" spans="1:15" ht="12.75" customHeight="1">
      <c r="A9" s="1006"/>
      <c r="B9" s="1002"/>
      <c r="C9" s="671" t="s">
        <v>1552</v>
      </c>
      <c r="D9" s="672">
        <v>10506922.202</v>
      </c>
      <c r="E9" s="673">
        <f t="shared" si="0"/>
        <v>99.987240698085216</v>
      </c>
      <c r="F9" s="797">
        <v>1340.7809999999999</v>
      </c>
      <c r="G9" s="673">
        <f t="shared" si="1"/>
        <v>1.275930191477965E-2</v>
      </c>
      <c r="H9" s="672">
        <f t="shared" si="2"/>
        <v>10508262.982999999</v>
      </c>
      <c r="I9" s="670"/>
      <c r="J9" s="666"/>
      <c r="K9" s="666"/>
      <c r="L9" s="666"/>
      <c r="M9" s="666"/>
      <c r="N9" s="666"/>
      <c r="O9" s="666"/>
    </row>
    <row r="10" spans="1:15" ht="12.75" customHeight="1">
      <c r="A10" s="1006"/>
      <c r="B10" s="1001" t="s">
        <v>1553</v>
      </c>
      <c r="C10" s="796" t="s">
        <v>1525</v>
      </c>
      <c r="D10" s="668">
        <v>26977</v>
      </c>
      <c r="E10" s="669">
        <f t="shared" si="0"/>
        <v>90.627204622568613</v>
      </c>
      <c r="F10" s="668">
        <v>2790</v>
      </c>
      <c r="G10" s="669">
        <f t="shared" si="1"/>
        <v>9.3727953774313839</v>
      </c>
      <c r="H10" s="668">
        <f t="shared" si="2"/>
        <v>29767</v>
      </c>
      <c r="I10" s="670"/>
      <c r="J10" s="666"/>
      <c r="K10" s="666"/>
      <c r="L10" s="666"/>
      <c r="M10" s="666"/>
      <c r="N10" s="666"/>
      <c r="O10" s="666"/>
    </row>
    <row r="11" spans="1:15" ht="12.75" customHeight="1">
      <c r="A11" s="1006"/>
      <c r="B11" s="1002"/>
      <c r="C11" s="671" t="s">
        <v>1552</v>
      </c>
      <c r="D11" s="672">
        <v>5391904.9460000005</v>
      </c>
      <c r="E11" s="673">
        <f t="shared" si="0"/>
        <v>93.245637081041053</v>
      </c>
      <c r="F11" s="797">
        <v>390569.29599999997</v>
      </c>
      <c r="G11" s="673">
        <f t="shared" si="1"/>
        <v>6.7543629189589378</v>
      </c>
      <c r="H11" s="672">
        <f t="shared" si="2"/>
        <v>5782474.2420000006</v>
      </c>
      <c r="I11" s="670"/>
      <c r="J11" s="666"/>
      <c r="K11" s="666"/>
      <c r="L11" s="666"/>
      <c r="M11" s="666"/>
      <c r="N11" s="666"/>
      <c r="O11" s="666"/>
    </row>
    <row r="12" spans="1:15" ht="12.75" customHeight="1">
      <c r="A12" s="1006"/>
      <c r="B12" s="1001" t="s">
        <v>1554</v>
      </c>
      <c r="C12" s="796" t="s">
        <v>1525</v>
      </c>
      <c r="D12" s="668">
        <v>1013</v>
      </c>
      <c r="E12" s="669">
        <f t="shared" si="0"/>
        <v>100</v>
      </c>
      <c r="F12" s="668">
        <v>0</v>
      </c>
      <c r="G12" s="669">
        <f t="shared" si="1"/>
        <v>0</v>
      </c>
      <c r="H12" s="668">
        <f t="shared" si="2"/>
        <v>1013</v>
      </c>
      <c r="I12" s="670"/>
      <c r="J12" s="666"/>
      <c r="K12" s="666"/>
      <c r="L12" s="666"/>
      <c r="M12" s="666"/>
      <c r="N12" s="666"/>
      <c r="O12" s="666"/>
    </row>
    <row r="13" spans="1:15" ht="12.75" customHeight="1">
      <c r="A13" s="1006"/>
      <c r="B13" s="1002"/>
      <c r="C13" s="671" t="s">
        <v>1552</v>
      </c>
      <c r="D13" s="672">
        <v>264124.50300000003</v>
      </c>
      <c r="E13" s="673">
        <f t="shared" si="0"/>
        <v>100</v>
      </c>
      <c r="F13" s="797">
        <v>0</v>
      </c>
      <c r="G13" s="673">
        <f t="shared" si="1"/>
        <v>0</v>
      </c>
      <c r="H13" s="672">
        <f t="shared" si="2"/>
        <v>264124.50300000003</v>
      </c>
      <c r="I13" s="670"/>
      <c r="J13" s="666"/>
      <c r="K13" s="666"/>
      <c r="L13" s="666"/>
      <c r="M13" s="666"/>
      <c r="N13" s="666"/>
      <c r="O13" s="666"/>
    </row>
    <row r="14" spans="1:15" ht="12.75" customHeight="1">
      <c r="A14" s="1006"/>
      <c r="B14" s="1001" t="s">
        <v>1555</v>
      </c>
      <c r="C14" s="667" t="s">
        <v>1525</v>
      </c>
      <c r="D14" s="676"/>
      <c r="E14" s="669"/>
      <c r="F14" s="675"/>
      <c r="G14" s="669"/>
      <c r="H14" s="668">
        <f t="shared" si="2"/>
        <v>0</v>
      </c>
      <c r="I14" s="670"/>
      <c r="J14" s="666"/>
      <c r="K14" s="666"/>
      <c r="L14" s="666"/>
      <c r="M14" s="666"/>
      <c r="N14" s="666"/>
      <c r="O14" s="666"/>
    </row>
    <row r="15" spans="1:15" ht="12.75" customHeight="1">
      <c r="A15" s="1006"/>
      <c r="B15" s="1002"/>
      <c r="C15" s="671" t="s">
        <v>1552</v>
      </c>
      <c r="D15" s="677"/>
      <c r="E15" s="673"/>
      <c r="F15" s="674"/>
      <c r="G15" s="673"/>
      <c r="H15" s="672">
        <f t="shared" si="2"/>
        <v>0</v>
      </c>
      <c r="I15" s="670"/>
      <c r="J15" s="666"/>
      <c r="K15" s="666"/>
      <c r="L15" s="666"/>
      <c r="M15" s="666"/>
      <c r="N15" s="666"/>
      <c r="O15" s="666"/>
    </row>
    <row r="16" spans="1:15" ht="12.75" customHeight="1">
      <c r="A16" s="1006"/>
      <c r="B16" s="1003" t="s">
        <v>1557</v>
      </c>
      <c r="C16" s="1003"/>
      <c r="D16" s="798">
        <v>105808</v>
      </c>
      <c r="E16" s="799">
        <f t="shared" si="0"/>
        <v>97.41205498117273</v>
      </c>
      <c r="F16" s="798">
        <v>2811</v>
      </c>
      <c r="G16" s="799">
        <f t="shared" si="1"/>
        <v>2.587945018827277</v>
      </c>
      <c r="H16" s="800">
        <f t="shared" si="2"/>
        <v>108619</v>
      </c>
      <c r="I16" s="678"/>
      <c r="J16" s="666"/>
      <c r="K16" s="666"/>
      <c r="L16" s="666"/>
      <c r="M16" s="666"/>
      <c r="N16" s="666"/>
      <c r="O16" s="666"/>
    </row>
    <row r="17" spans="1:9" ht="12.75" customHeight="1">
      <c r="A17" s="1007"/>
      <c r="B17" s="1004" t="s">
        <v>1556</v>
      </c>
      <c r="C17" s="1004"/>
      <c r="D17" s="801">
        <v>16162951.651000001</v>
      </c>
      <c r="E17" s="802">
        <f t="shared" si="0"/>
        <v>97.63265871114379</v>
      </c>
      <c r="F17" s="801">
        <v>391910.07699999999</v>
      </c>
      <c r="G17" s="802">
        <f t="shared" si="1"/>
        <v>2.3673412888562178</v>
      </c>
      <c r="H17" s="801">
        <f t="shared" si="2"/>
        <v>16554861.728</v>
      </c>
      <c r="I17" s="670"/>
    </row>
    <row r="18" spans="1:9" ht="12.75" customHeight="1">
      <c r="A18" s="1005">
        <v>2004</v>
      </c>
      <c r="B18" s="1015" t="s">
        <v>1551</v>
      </c>
      <c r="C18" s="796" t="s">
        <v>1525</v>
      </c>
      <c r="D18" s="668">
        <v>72790</v>
      </c>
      <c r="E18" s="669">
        <f t="shared" si="0"/>
        <v>99.980770287346843</v>
      </c>
      <c r="F18" s="668">
        <v>14</v>
      </c>
      <c r="G18" s="669">
        <f t="shared" si="1"/>
        <v>1.9229712653150925E-2</v>
      </c>
      <c r="H18" s="668">
        <f t="shared" si="2"/>
        <v>72804</v>
      </c>
      <c r="I18" s="670"/>
    </row>
    <row r="19" spans="1:9" ht="12.75" customHeight="1">
      <c r="A19" s="1006"/>
      <c r="B19" s="1002"/>
      <c r="C19" s="671" t="s">
        <v>1552</v>
      </c>
      <c r="D19" s="672">
        <v>7041681.8640000001</v>
      </c>
      <c r="E19" s="673">
        <f t="shared" si="0"/>
        <v>99.982952065508883</v>
      </c>
      <c r="F19" s="797">
        <v>1200.6659999999999</v>
      </c>
      <c r="G19" s="673">
        <f t="shared" si="1"/>
        <v>1.7047934491106725E-2</v>
      </c>
      <c r="H19" s="679">
        <f t="shared" si="2"/>
        <v>7042882.5300000003</v>
      </c>
      <c r="I19" s="678"/>
    </row>
    <row r="20" spans="1:9" ht="12.75" customHeight="1">
      <c r="A20" s="1006"/>
      <c r="B20" s="1001" t="s">
        <v>1553</v>
      </c>
      <c r="C20" s="796" t="s">
        <v>1525</v>
      </c>
      <c r="D20" s="668">
        <v>27469</v>
      </c>
      <c r="E20" s="669">
        <f t="shared" si="0"/>
        <v>91.029294803817606</v>
      </c>
      <c r="F20" s="668">
        <v>2707</v>
      </c>
      <c r="G20" s="669">
        <f t="shared" si="1"/>
        <v>8.9707051961823971</v>
      </c>
      <c r="H20" s="668">
        <f t="shared" si="2"/>
        <v>30176</v>
      </c>
      <c r="I20" s="670"/>
    </row>
    <row r="21" spans="1:9" ht="12.75" customHeight="1">
      <c r="A21" s="1006"/>
      <c r="B21" s="1002"/>
      <c r="C21" s="671" t="s">
        <v>1552</v>
      </c>
      <c r="D21" s="672">
        <v>5553112.699</v>
      </c>
      <c r="E21" s="673">
        <f t="shared" si="0"/>
        <v>92.48642382479737</v>
      </c>
      <c r="F21" s="797">
        <v>451133.62099999998</v>
      </c>
      <c r="G21" s="673">
        <f t="shared" si="1"/>
        <v>7.5135761752026191</v>
      </c>
      <c r="H21" s="672">
        <f t="shared" si="2"/>
        <v>6004246.3200000003</v>
      </c>
      <c r="I21" s="670"/>
    </row>
    <row r="22" spans="1:9" ht="12.75" customHeight="1">
      <c r="A22" s="1006"/>
      <c r="B22" s="1001" t="s">
        <v>1554</v>
      </c>
      <c r="C22" s="796" t="s">
        <v>1525</v>
      </c>
      <c r="D22" s="668">
        <v>1618</v>
      </c>
      <c r="E22" s="669">
        <f t="shared" si="0"/>
        <v>99.814929056138183</v>
      </c>
      <c r="F22" s="668">
        <v>3</v>
      </c>
      <c r="G22" s="669">
        <f t="shared" si="1"/>
        <v>0.18507094386181369</v>
      </c>
      <c r="H22" s="668">
        <f t="shared" si="2"/>
        <v>1621</v>
      </c>
      <c r="I22" s="670"/>
    </row>
    <row r="23" spans="1:9" ht="12.75" customHeight="1">
      <c r="A23" s="1006"/>
      <c r="B23" s="1002"/>
      <c r="C23" s="671" t="s">
        <v>1552</v>
      </c>
      <c r="D23" s="672">
        <v>393199.90299999999</v>
      </c>
      <c r="E23" s="673">
        <f t="shared" si="0"/>
        <v>99.926714207498847</v>
      </c>
      <c r="F23" s="797">
        <v>288.37099999999998</v>
      </c>
      <c r="G23" s="673">
        <f t="shared" si="1"/>
        <v>7.3285792501150873E-2</v>
      </c>
      <c r="H23" s="672">
        <f t="shared" si="2"/>
        <v>393488.27399999998</v>
      </c>
      <c r="I23" s="670"/>
    </row>
    <row r="24" spans="1:9" ht="12.75" customHeight="1">
      <c r="A24" s="1006"/>
      <c r="B24" s="1001" t="s">
        <v>1555</v>
      </c>
      <c r="C24" s="796" t="s">
        <v>1525</v>
      </c>
      <c r="D24" s="676"/>
      <c r="E24" s="669"/>
      <c r="F24" s="675"/>
      <c r="G24" s="669"/>
      <c r="H24" s="668">
        <f t="shared" si="2"/>
        <v>0</v>
      </c>
      <c r="I24" s="670"/>
    </row>
    <row r="25" spans="1:9" ht="12.75" customHeight="1">
      <c r="A25" s="1006"/>
      <c r="B25" s="1002"/>
      <c r="C25" s="671" t="s">
        <v>1552</v>
      </c>
      <c r="D25" s="677"/>
      <c r="E25" s="673"/>
      <c r="F25" s="674"/>
      <c r="G25" s="673"/>
      <c r="H25" s="672">
        <f t="shared" si="2"/>
        <v>0</v>
      </c>
      <c r="I25" s="670"/>
    </row>
    <row r="26" spans="1:9" ht="12.75" customHeight="1">
      <c r="A26" s="1006"/>
      <c r="B26" s="1003" t="s">
        <v>1557</v>
      </c>
      <c r="C26" s="1003"/>
      <c r="D26" s="798">
        <v>101877</v>
      </c>
      <c r="E26" s="799">
        <f t="shared" si="0"/>
        <v>97.395818395617638</v>
      </c>
      <c r="F26" s="798">
        <v>2724</v>
      </c>
      <c r="G26" s="799">
        <f t="shared" si="1"/>
        <v>2.6041816043823673</v>
      </c>
      <c r="H26" s="800">
        <f t="shared" si="2"/>
        <v>104601</v>
      </c>
      <c r="I26" s="678"/>
    </row>
    <row r="27" spans="1:9" ht="12.75" customHeight="1">
      <c r="A27" s="1007"/>
      <c r="B27" s="1004" t="s">
        <v>1556</v>
      </c>
      <c r="C27" s="1004"/>
      <c r="D27" s="801">
        <v>12987994.466000002</v>
      </c>
      <c r="E27" s="802">
        <f t="shared" si="0"/>
        <v>96.632426518632229</v>
      </c>
      <c r="F27" s="801">
        <v>452622.658</v>
      </c>
      <c r="G27" s="802">
        <f t="shared" si="1"/>
        <v>3.3675734813677733</v>
      </c>
      <c r="H27" s="801">
        <f t="shared" si="2"/>
        <v>13440617.124000002</v>
      </c>
      <c r="I27" s="670"/>
    </row>
    <row r="28" spans="1:9" ht="12.75" customHeight="1">
      <c r="A28" s="1005">
        <v>2005</v>
      </c>
      <c r="B28" s="1001" t="s">
        <v>1551</v>
      </c>
      <c r="C28" s="796" t="s">
        <v>1525</v>
      </c>
      <c r="D28" s="668">
        <v>39797</v>
      </c>
      <c r="E28" s="669">
        <f t="shared" si="0"/>
        <v>99.992462311557787</v>
      </c>
      <c r="F28" s="668">
        <v>3</v>
      </c>
      <c r="G28" s="669">
        <f t="shared" si="1"/>
        <v>7.537688442211055E-3</v>
      </c>
      <c r="H28" s="668">
        <f t="shared" si="2"/>
        <v>39800</v>
      </c>
      <c r="I28" s="670"/>
    </row>
    <row r="29" spans="1:9" ht="12.75" customHeight="1">
      <c r="A29" s="1006"/>
      <c r="B29" s="1002"/>
      <c r="C29" s="671" t="s">
        <v>1552</v>
      </c>
      <c r="D29" s="672">
        <v>4013893.23</v>
      </c>
      <c r="E29" s="673">
        <f t="shared" si="0"/>
        <v>99.969056163899737</v>
      </c>
      <c r="F29" s="797">
        <v>1242.4369999999999</v>
      </c>
      <c r="G29" s="673">
        <f t="shared" si="1"/>
        <v>3.0943836100270926E-2</v>
      </c>
      <c r="H29" s="672">
        <f t="shared" si="2"/>
        <v>4015135.6669999999</v>
      </c>
      <c r="I29" s="670"/>
    </row>
    <row r="30" spans="1:9" ht="12.75" customHeight="1">
      <c r="A30" s="1006"/>
      <c r="B30" s="1001" t="s">
        <v>1553</v>
      </c>
      <c r="C30" s="796" t="s">
        <v>1525</v>
      </c>
      <c r="D30" s="668">
        <v>27698</v>
      </c>
      <c r="E30" s="669">
        <f t="shared" si="0"/>
        <v>92.050515121302752</v>
      </c>
      <c r="F30" s="668">
        <v>2392</v>
      </c>
      <c r="G30" s="669">
        <f t="shared" si="1"/>
        <v>7.9494848786972412</v>
      </c>
      <c r="H30" s="668">
        <f t="shared" si="2"/>
        <v>30090</v>
      </c>
      <c r="I30" s="670"/>
    </row>
    <row r="31" spans="1:9" ht="12.75" customHeight="1">
      <c r="A31" s="1006"/>
      <c r="B31" s="1002"/>
      <c r="C31" s="671" t="s">
        <v>1552</v>
      </c>
      <c r="D31" s="672">
        <v>5876549.7560000001</v>
      </c>
      <c r="E31" s="673">
        <f t="shared" si="0"/>
        <v>93.206592773649064</v>
      </c>
      <c r="F31" s="797">
        <v>428315.14799999999</v>
      </c>
      <c r="G31" s="673">
        <f t="shared" si="1"/>
        <v>6.7934072263509355</v>
      </c>
      <c r="H31" s="672">
        <f t="shared" si="2"/>
        <v>6304864.9040000001</v>
      </c>
      <c r="I31" s="670"/>
    </row>
    <row r="32" spans="1:9" ht="12.75" customHeight="1">
      <c r="A32" s="1006"/>
      <c r="B32" s="1001" t="s">
        <v>1554</v>
      </c>
      <c r="C32" s="796" t="s">
        <v>1525</v>
      </c>
      <c r="D32" s="668">
        <v>2321</v>
      </c>
      <c r="E32" s="669">
        <f t="shared" si="0"/>
        <v>100</v>
      </c>
      <c r="F32" s="668">
        <v>0</v>
      </c>
      <c r="G32" s="669">
        <f t="shared" si="1"/>
        <v>0</v>
      </c>
      <c r="H32" s="668">
        <f t="shared" si="2"/>
        <v>2321</v>
      </c>
      <c r="I32" s="670"/>
    </row>
    <row r="33" spans="1:9" ht="12.75" customHeight="1">
      <c r="A33" s="1006"/>
      <c r="B33" s="1002"/>
      <c r="C33" s="671" t="s">
        <v>1552</v>
      </c>
      <c r="D33" s="672">
        <v>581468.31799999997</v>
      </c>
      <c r="E33" s="673">
        <f t="shared" si="0"/>
        <v>100</v>
      </c>
      <c r="F33" s="797">
        <v>0</v>
      </c>
      <c r="G33" s="673">
        <f t="shared" si="1"/>
        <v>0</v>
      </c>
      <c r="H33" s="672">
        <f t="shared" si="2"/>
        <v>581468.31799999997</v>
      </c>
      <c r="I33" s="670"/>
    </row>
    <row r="34" spans="1:9" ht="12.75" customHeight="1">
      <c r="A34" s="1006"/>
      <c r="B34" s="1001" t="s">
        <v>1555</v>
      </c>
      <c r="C34" s="796" t="s">
        <v>1525</v>
      </c>
      <c r="D34" s="676"/>
      <c r="E34" s="669">
        <v>0</v>
      </c>
      <c r="F34" s="675"/>
      <c r="G34" s="669"/>
      <c r="H34" s="668">
        <f t="shared" si="2"/>
        <v>0</v>
      </c>
      <c r="I34" s="670"/>
    </row>
    <row r="35" spans="1:9" ht="12.75" customHeight="1">
      <c r="A35" s="1006"/>
      <c r="B35" s="1002"/>
      <c r="C35" s="671" t="s">
        <v>1552</v>
      </c>
      <c r="D35" s="677"/>
      <c r="E35" s="673"/>
      <c r="F35" s="674"/>
      <c r="G35" s="673"/>
      <c r="H35" s="672">
        <f t="shared" si="2"/>
        <v>0</v>
      </c>
      <c r="I35" s="670"/>
    </row>
    <row r="36" spans="1:9" ht="12.75" customHeight="1">
      <c r="A36" s="1006"/>
      <c r="B36" s="1003" t="s">
        <v>1557</v>
      </c>
      <c r="C36" s="1003"/>
      <c r="D36" s="798">
        <v>69816</v>
      </c>
      <c r="E36" s="799">
        <f t="shared" si="0"/>
        <v>96.6833307944773</v>
      </c>
      <c r="F36" s="798">
        <v>2395</v>
      </c>
      <c r="G36" s="799">
        <f t="shared" si="1"/>
        <v>3.3166692055227043</v>
      </c>
      <c r="H36" s="803">
        <f t="shared" si="2"/>
        <v>72211</v>
      </c>
      <c r="I36" s="670"/>
    </row>
    <row r="37" spans="1:9" ht="12.75" customHeight="1">
      <c r="A37" s="1007"/>
      <c r="B37" s="1004" t="s">
        <v>1556</v>
      </c>
      <c r="C37" s="1004"/>
      <c r="D37" s="801">
        <v>10471911.304</v>
      </c>
      <c r="E37" s="802">
        <f t="shared" si="0"/>
        <v>96.059635730067171</v>
      </c>
      <c r="F37" s="801">
        <v>429557.58499999996</v>
      </c>
      <c r="G37" s="802">
        <f t="shared" si="1"/>
        <v>3.9403642699328358</v>
      </c>
      <c r="H37" s="801">
        <f t="shared" si="2"/>
        <v>10901468.888999999</v>
      </c>
      <c r="I37" s="670"/>
    </row>
    <row r="38" spans="1:9" ht="12.75" customHeight="1">
      <c r="A38" s="1005">
        <v>2006</v>
      </c>
      <c r="B38" s="1001" t="s">
        <v>1551</v>
      </c>
      <c r="C38" s="796" t="s">
        <v>1525</v>
      </c>
      <c r="D38" s="668">
        <v>17496</v>
      </c>
      <c r="E38" s="669">
        <f t="shared" si="0"/>
        <v>99.99428473452592</v>
      </c>
      <c r="F38" s="668">
        <v>1</v>
      </c>
      <c r="G38" s="669">
        <f t="shared" si="1"/>
        <v>5.7152654740812714E-3</v>
      </c>
      <c r="H38" s="668">
        <f t="shared" si="2"/>
        <v>17497</v>
      </c>
      <c r="I38" s="670"/>
    </row>
    <row r="39" spans="1:9" ht="12.75" customHeight="1">
      <c r="A39" s="1006"/>
      <c r="B39" s="1002"/>
      <c r="C39" s="671" t="s">
        <v>1552</v>
      </c>
      <c r="D39" s="672">
        <v>1886869.416</v>
      </c>
      <c r="E39" s="673">
        <f t="shared" si="0"/>
        <v>99.996850119709762</v>
      </c>
      <c r="F39" s="797">
        <v>59.436</v>
      </c>
      <c r="G39" s="673">
        <f t="shared" si="1"/>
        <v>3.1498802902400055E-3</v>
      </c>
      <c r="H39" s="672">
        <f t="shared" si="2"/>
        <v>1886928.852</v>
      </c>
      <c r="I39" s="670"/>
    </row>
    <row r="40" spans="1:9" ht="12.75" customHeight="1">
      <c r="A40" s="1006"/>
      <c r="B40" s="1001" t="s">
        <v>1553</v>
      </c>
      <c r="C40" s="796" t="s">
        <v>1525</v>
      </c>
      <c r="D40" s="668">
        <v>25792</v>
      </c>
      <c r="E40" s="669">
        <f t="shared" si="0"/>
        <v>94.011299435028249</v>
      </c>
      <c r="F40" s="668">
        <v>1643</v>
      </c>
      <c r="G40" s="669">
        <f t="shared" si="1"/>
        <v>5.9887005649717517</v>
      </c>
      <c r="H40" s="668">
        <f t="shared" si="2"/>
        <v>27435</v>
      </c>
      <c r="I40" s="670"/>
    </row>
    <row r="41" spans="1:9" ht="12.75" customHeight="1">
      <c r="A41" s="1006"/>
      <c r="B41" s="1002"/>
      <c r="C41" s="671" t="s">
        <v>1552</v>
      </c>
      <c r="D41" s="672">
        <v>5679558.29</v>
      </c>
      <c r="E41" s="673">
        <f t="shared" si="0"/>
        <v>94.859687654901535</v>
      </c>
      <c r="F41" s="797">
        <v>307767.23300000001</v>
      </c>
      <c r="G41" s="673">
        <f t="shared" si="1"/>
        <v>5.1403123450984616</v>
      </c>
      <c r="H41" s="672">
        <f t="shared" si="2"/>
        <v>5987325.523</v>
      </c>
      <c r="I41" s="670"/>
    </row>
    <row r="42" spans="1:9" ht="12.75" customHeight="1">
      <c r="A42" s="1006"/>
      <c r="B42" s="1001" t="s">
        <v>1554</v>
      </c>
      <c r="C42" s="796" t="s">
        <v>1525</v>
      </c>
      <c r="D42" s="668">
        <v>3635</v>
      </c>
      <c r="E42" s="669">
        <f t="shared" si="0"/>
        <v>99.972497249724967</v>
      </c>
      <c r="F42" s="668">
        <v>1</v>
      </c>
      <c r="G42" s="669">
        <f t="shared" si="1"/>
        <v>2.7502750275027504E-2</v>
      </c>
      <c r="H42" s="668">
        <f t="shared" si="2"/>
        <v>3636</v>
      </c>
      <c r="I42" s="670"/>
    </row>
    <row r="43" spans="1:9" ht="12.75" customHeight="1">
      <c r="A43" s="1006"/>
      <c r="B43" s="1002"/>
      <c r="C43" s="671" t="s">
        <v>1552</v>
      </c>
      <c r="D43" s="672">
        <v>894715.69900000002</v>
      </c>
      <c r="E43" s="673">
        <f t="shared" si="0"/>
        <v>99.977020550388104</v>
      </c>
      <c r="F43" s="797">
        <v>205.648</v>
      </c>
      <c r="G43" s="673">
        <f t="shared" si="1"/>
        <v>2.2979449611899801E-2</v>
      </c>
      <c r="H43" s="672">
        <f t="shared" si="2"/>
        <v>894921.34700000007</v>
      </c>
      <c r="I43" s="670"/>
    </row>
    <row r="44" spans="1:9" ht="12.75" customHeight="1">
      <c r="A44" s="1006"/>
      <c r="B44" s="1001" t="s">
        <v>1555</v>
      </c>
      <c r="C44" s="796" t="s">
        <v>1525</v>
      </c>
      <c r="D44" s="676"/>
      <c r="E44" s="669"/>
      <c r="F44" s="675"/>
      <c r="G44" s="669"/>
      <c r="H44" s="668">
        <f t="shared" si="2"/>
        <v>0</v>
      </c>
      <c r="I44" s="670"/>
    </row>
    <row r="45" spans="1:9" ht="12.75" customHeight="1">
      <c r="A45" s="1006"/>
      <c r="B45" s="1002"/>
      <c r="C45" s="671" t="s">
        <v>1552</v>
      </c>
      <c r="D45" s="677"/>
      <c r="E45" s="673"/>
      <c r="F45" s="674"/>
      <c r="G45" s="673"/>
      <c r="H45" s="672">
        <f t="shared" si="2"/>
        <v>0</v>
      </c>
      <c r="I45" s="670"/>
    </row>
    <row r="46" spans="1:9" ht="12.75" customHeight="1">
      <c r="A46" s="1006"/>
      <c r="B46" s="1003" t="s">
        <v>1557</v>
      </c>
      <c r="C46" s="1003"/>
      <c r="D46" s="798">
        <v>46923</v>
      </c>
      <c r="E46" s="799">
        <f t="shared" si="0"/>
        <v>96.612996211497276</v>
      </c>
      <c r="F46" s="798">
        <v>1645</v>
      </c>
      <c r="G46" s="799">
        <f t="shared" si="1"/>
        <v>3.3870037885027178</v>
      </c>
      <c r="H46" s="803">
        <f t="shared" si="2"/>
        <v>48568</v>
      </c>
      <c r="I46" s="670"/>
    </row>
    <row r="47" spans="1:9" ht="12.75" customHeight="1">
      <c r="A47" s="1007"/>
      <c r="B47" s="1004" t="s">
        <v>1556</v>
      </c>
      <c r="C47" s="1004"/>
      <c r="D47" s="801">
        <v>8461143.4050000012</v>
      </c>
      <c r="E47" s="802">
        <f t="shared" si="0"/>
        <v>96.487328720905751</v>
      </c>
      <c r="F47" s="801">
        <v>308032.31699999998</v>
      </c>
      <c r="G47" s="802">
        <f t="shared" si="1"/>
        <v>3.5126712790942514</v>
      </c>
      <c r="H47" s="801">
        <f t="shared" si="2"/>
        <v>8769175.722000001</v>
      </c>
      <c r="I47" s="670"/>
    </row>
    <row r="48" spans="1:9" ht="12.75" customHeight="1">
      <c r="A48" s="1005">
        <v>2007</v>
      </c>
      <c r="B48" s="1001" t="s">
        <v>1551</v>
      </c>
      <c r="C48" s="796" t="s">
        <v>1525</v>
      </c>
      <c r="D48" s="668">
        <v>8082</v>
      </c>
      <c r="E48" s="669">
        <f t="shared" si="0"/>
        <v>99.987628355808482</v>
      </c>
      <c r="F48" s="668">
        <v>1</v>
      </c>
      <c r="G48" s="669">
        <f t="shared" si="1"/>
        <v>1.2371644191513051E-2</v>
      </c>
      <c r="H48" s="668">
        <f t="shared" si="2"/>
        <v>8083</v>
      </c>
      <c r="I48" s="670"/>
    </row>
    <row r="49" spans="1:9" ht="12.75" customHeight="1">
      <c r="A49" s="1006"/>
      <c r="B49" s="1002"/>
      <c r="C49" s="671" t="s">
        <v>1552</v>
      </c>
      <c r="D49" s="672">
        <v>984170.90899999999</v>
      </c>
      <c r="E49" s="673">
        <f t="shared" si="0"/>
        <v>99.990020006103236</v>
      </c>
      <c r="F49" s="797">
        <v>98.23</v>
      </c>
      <c r="G49" s="673">
        <f t="shared" si="1"/>
        <v>9.9799938967709521E-3</v>
      </c>
      <c r="H49" s="672">
        <f t="shared" si="2"/>
        <v>984269.13899999997</v>
      </c>
      <c r="I49" s="670"/>
    </row>
    <row r="50" spans="1:9" ht="12.75" customHeight="1">
      <c r="A50" s="1006"/>
      <c r="B50" s="1001" t="s">
        <v>1553</v>
      </c>
      <c r="C50" s="796" t="s">
        <v>1525</v>
      </c>
      <c r="D50" s="668">
        <v>23069</v>
      </c>
      <c r="E50" s="669">
        <f t="shared" si="0"/>
        <v>96.136856142690448</v>
      </c>
      <c r="F50" s="668">
        <v>927</v>
      </c>
      <c r="G50" s="669">
        <f t="shared" si="1"/>
        <v>3.8631438573095518</v>
      </c>
      <c r="H50" s="668">
        <f t="shared" si="2"/>
        <v>23996</v>
      </c>
      <c r="I50" s="670"/>
    </row>
    <row r="51" spans="1:9" ht="12.75" customHeight="1">
      <c r="A51" s="1006"/>
      <c r="B51" s="1002"/>
      <c r="C51" s="671" t="s">
        <v>1552</v>
      </c>
      <c r="D51" s="672">
        <v>5407686.7110000001</v>
      </c>
      <c r="E51" s="673">
        <f t="shared" si="0"/>
        <v>95.879781806895579</v>
      </c>
      <c r="F51" s="797">
        <v>232383.18599999999</v>
      </c>
      <c r="G51" s="673">
        <f t="shared" si="1"/>
        <v>4.1202181931044244</v>
      </c>
      <c r="H51" s="672">
        <f t="shared" si="2"/>
        <v>5640069.8969999999</v>
      </c>
      <c r="I51" s="670"/>
    </row>
    <row r="52" spans="1:9" ht="12.75" customHeight="1">
      <c r="A52" s="1006"/>
      <c r="B52" s="1001" t="s">
        <v>1554</v>
      </c>
      <c r="C52" s="796" t="s">
        <v>1525</v>
      </c>
      <c r="D52" s="668">
        <v>3944</v>
      </c>
      <c r="E52" s="669">
        <f t="shared" si="0"/>
        <v>100</v>
      </c>
      <c r="F52" s="668">
        <v>0</v>
      </c>
      <c r="G52" s="669">
        <f t="shared" si="1"/>
        <v>0</v>
      </c>
      <c r="H52" s="668">
        <f t="shared" si="2"/>
        <v>3944</v>
      </c>
      <c r="I52" s="670"/>
    </row>
    <row r="53" spans="1:9" ht="12.75" customHeight="1">
      <c r="A53" s="1006"/>
      <c r="B53" s="1002"/>
      <c r="C53" s="671" t="s">
        <v>1552</v>
      </c>
      <c r="D53" s="672">
        <v>1192789.0789999999</v>
      </c>
      <c r="E53" s="673">
        <f t="shared" si="0"/>
        <v>100</v>
      </c>
      <c r="F53" s="797">
        <v>0</v>
      </c>
      <c r="G53" s="673">
        <f t="shared" si="1"/>
        <v>0</v>
      </c>
      <c r="H53" s="672">
        <f t="shared" si="2"/>
        <v>1192789.0789999999</v>
      </c>
      <c r="I53" s="670"/>
    </row>
    <row r="54" spans="1:9" ht="12.75" customHeight="1">
      <c r="A54" s="1006"/>
      <c r="B54" s="1001" t="s">
        <v>1555</v>
      </c>
      <c r="C54" s="796" t="s">
        <v>1525</v>
      </c>
      <c r="D54" s="676"/>
      <c r="E54" s="669"/>
      <c r="F54" s="675"/>
      <c r="G54" s="669"/>
      <c r="H54" s="668">
        <f t="shared" si="2"/>
        <v>0</v>
      </c>
      <c r="I54" s="670"/>
    </row>
    <row r="55" spans="1:9" ht="12.75" customHeight="1">
      <c r="A55" s="1006"/>
      <c r="B55" s="1002"/>
      <c r="C55" s="671" t="s">
        <v>1552</v>
      </c>
      <c r="D55" s="677"/>
      <c r="E55" s="673"/>
      <c r="F55" s="674"/>
      <c r="G55" s="673"/>
      <c r="H55" s="672">
        <f t="shared" si="2"/>
        <v>0</v>
      </c>
      <c r="I55" s="670"/>
    </row>
    <row r="56" spans="1:9" ht="12.75" customHeight="1">
      <c r="A56" s="1006"/>
      <c r="B56" s="1003" t="s">
        <v>1557</v>
      </c>
      <c r="C56" s="1003"/>
      <c r="D56" s="798">
        <v>35095</v>
      </c>
      <c r="E56" s="799">
        <f t="shared" si="0"/>
        <v>97.423868084279491</v>
      </c>
      <c r="F56" s="798">
        <v>928</v>
      </c>
      <c r="G56" s="799">
        <f t="shared" si="1"/>
        <v>2.576131915720512</v>
      </c>
      <c r="H56" s="803">
        <f t="shared" si="2"/>
        <v>36023</v>
      </c>
      <c r="I56" s="670"/>
    </row>
    <row r="57" spans="1:9" ht="12.75" customHeight="1">
      <c r="A57" s="1007"/>
      <c r="B57" s="1004" t="s">
        <v>1556</v>
      </c>
      <c r="C57" s="1004"/>
      <c r="D57" s="801">
        <v>7584646.699</v>
      </c>
      <c r="E57" s="802">
        <f t="shared" si="0"/>
        <v>97.025999669189247</v>
      </c>
      <c r="F57" s="801">
        <v>232481.416</v>
      </c>
      <c r="G57" s="802">
        <f t="shared" si="1"/>
        <v>2.9740003308107483</v>
      </c>
      <c r="H57" s="801">
        <f t="shared" si="2"/>
        <v>7817128.1150000002</v>
      </c>
      <c r="I57" s="670"/>
    </row>
    <row r="58" spans="1:9" ht="12.75" customHeight="1">
      <c r="A58" s="1005">
        <v>2008</v>
      </c>
      <c r="B58" s="1001" t="s">
        <v>1551</v>
      </c>
      <c r="C58" s="796" t="s">
        <v>1525</v>
      </c>
      <c r="D58" s="668">
        <v>4983</v>
      </c>
      <c r="E58" s="669">
        <f t="shared" si="0"/>
        <v>100</v>
      </c>
      <c r="F58" s="668">
        <v>0</v>
      </c>
      <c r="G58" s="669">
        <f t="shared" si="1"/>
        <v>0</v>
      </c>
      <c r="H58" s="668">
        <f t="shared" si="2"/>
        <v>4983</v>
      </c>
      <c r="I58" s="670"/>
    </row>
    <row r="59" spans="1:9" ht="12.75" customHeight="1">
      <c r="A59" s="1006"/>
      <c r="B59" s="1002"/>
      <c r="C59" s="671" t="s">
        <v>1552</v>
      </c>
      <c r="D59" s="672">
        <v>701983.25699999998</v>
      </c>
      <c r="E59" s="673">
        <f t="shared" si="0"/>
        <v>100</v>
      </c>
      <c r="F59" s="797">
        <v>0</v>
      </c>
      <c r="G59" s="673">
        <f t="shared" si="1"/>
        <v>0</v>
      </c>
      <c r="H59" s="672">
        <f t="shared" si="2"/>
        <v>701983.25699999998</v>
      </c>
      <c r="I59" s="670"/>
    </row>
    <row r="60" spans="1:9" ht="12.75" customHeight="1">
      <c r="A60" s="1006"/>
      <c r="B60" s="1001" t="s">
        <v>1553</v>
      </c>
      <c r="C60" s="796" t="s">
        <v>1525</v>
      </c>
      <c r="D60" s="668">
        <v>21577</v>
      </c>
      <c r="E60" s="669">
        <f t="shared" si="0"/>
        <v>96.892541200772371</v>
      </c>
      <c r="F60" s="668">
        <v>692</v>
      </c>
      <c r="G60" s="669">
        <f t="shared" si="1"/>
        <v>3.1074587992276257</v>
      </c>
      <c r="H60" s="668">
        <f t="shared" si="2"/>
        <v>22269</v>
      </c>
      <c r="I60" s="670"/>
    </row>
    <row r="61" spans="1:9" ht="12.75" customHeight="1">
      <c r="A61" s="1006"/>
      <c r="B61" s="1002"/>
      <c r="C61" s="671" t="s">
        <v>1552</v>
      </c>
      <c r="D61" s="672">
        <v>5488885.0470000003</v>
      </c>
      <c r="E61" s="673">
        <f t="shared" si="0"/>
        <v>97.170265236182161</v>
      </c>
      <c r="F61" s="797">
        <v>159844.05100000001</v>
      </c>
      <c r="G61" s="673">
        <f t="shared" si="1"/>
        <v>2.8297347638178421</v>
      </c>
      <c r="H61" s="672">
        <f t="shared" si="2"/>
        <v>5648729.0980000002</v>
      </c>
      <c r="I61" s="670"/>
    </row>
    <row r="62" spans="1:9" ht="12.75" customHeight="1">
      <c r="A62" s="1006"/>
      <c r="B62" s="1001" t="s">
        <v>1554</v>
      </c>
      <c r="C62" s="796" t="s">
        <v>1525</v>
      </c>
      <c r="D62" s="668">
        <v>4334</v>
      </c>
      <c r="E62" s="669">
        <f t="shared" si="0"/>
        <v>100</v>
      </c>
      <c r="F62" s="668">
        <v>0</v>
      </c>
      <c r="G62" s="669">
        <f t="shared" si="1"/>
        <v>0</v>
      </c>
      <c r="H62" s="668">
        <f t="shared" si="2"/>
        <v>4334</v>
      </c>
      <c r="I62" s="670"/>
    </row>
    <row r="63" spans="1:9" ht="12.75" customHeight="1">
      <c r="A63" s="1006"/>
      <c r="B63" s="1002"/>
      <c r="C63" s="671" t="s">
        <v>1552</v>
      </c>
      <c r="D63" s="672">
        <v>1911446.8770000001</v>
      </c>
      <c r="E63" s="673">
        <f t="shared" si="0"/>
        <v>100</v>
      </c>
      <c r="F63" s="797">
        <v>0</v>
      </c>
      <c r="G63" s="673">
        <f t="shared" si="1"/>
        <v>0</v>
      </c>
      <c r="H63" s="672">
        <f t="shared" si="2"/>
        <v>1911446.8770000001</v>
      </c>
      <c r="I63" s="670"/>
    </row>
    <row r="64" spans="1:9" ht="12.75" customHeight="1">
      <c r="A64" s="1006"/>
      <c r="B64" s="1001" t="s">
        <v>1555</v>
      </c>
      <c r="C64" s="796" t="s">
        <v>1525</v>
      </c>
      <c r="D64" s="676"/>
      <c r="E64" s="669"/>
      <c r="F64" s="675"/>
      <c r="G64" s="669"/>
      <c r="H64" s="668">
        <f t="shared" si="2"/>
        <v>0</v>
      </c>
      <c r="I64" s="670"/>
    </row>
    <row r="65" spans="1:9" ht="12.75" customHeight="1">
      <c r="A65" s="1006"/>
      <c r="B65" s="1002"/>
      <c r="C65" s="671" t="s">
        <v>1552</v>
      </c>
      <c r="D65" s="677"/>
      <c r="E65" s="673"/>
      <c r="F65" s="674"/>
      <c r="G65" s="673"/>
      <c r="H65" s="672">
        <f t="shared" si="2"/>
        <v>0</v>
      </c>
      <c r="I65" s="670"/>
    </row>
    <row r="66" spans="1:9" ht="12.75" customHeight="1">
      <c r="A66" s="1006"/>
      <c r="B66" s="1003" t="s">
        <v>1557</v>
      </c>
      <c r="C66" s="1003"/>
      <c r="D66" s="798">
        <v>30894</v>
      </c>
      <c r="E66" s="799">
        <f t="shared" si="0"/>
        <v>97.809155955170013</v>
      </c>
      <c r="F66" s="798">
        <v>692</v>
      </c>
      <c r="G66" s="799">
        <f t="shared" si="1"/>
        <v>2.190844044829988</v>
      </c>
      <c r="H66" s="803">
        <f t="shared" si="2"/>
        <v>31586</v>
      </c>
      <c r="I66" s="670"/>
    </row>
    <row r="67" spans="1:9" ht="12.75" customHeight="1">
      <c r="A67" s="1007"/>
      <c r="B67" s="1004" t="s">
        <v>1556</v>
      </c>
      <c r="C67" s="1004"/>
      <c r="D67" s="801">
        <v>8102315.1810000008</v>
      </c>
      <c r="E67" s="802">
        <f t="shared" si="0"/>
        <v>98.065347731608568</v>
      </c>
      <c r="F67" s="801">
        <v>159844.05100000001</v>
      </c>
      <c r="G67" s="802">
        <f t="shared" si="1"/>
        <v>1.9346522683914307</v>
      </c>
      <c r="H67" s="801">
        <f t="shared" si="2"/>
        <v>8262159.2320000008</v>
      </c>
      <c r="I67" s="670"/>
    </row>
    <row r="68" spans="1:9" ht="12.75" customHeight="1">
      <c r="A68" s="1005">
        <v>2009</v>
      </c>
      <c r="B68" s="1001" t="s">
        <v>1551</v>
      </c>
      <c r="C68" s="796" t="s">
        <v>1525</v>
      </c>
      <c r="D68" s="668">
        <v>3160</v>
      </c>
      <c r="E68" s="669">
        <f t="shared" si="0"/>
        <v>100</v>
      </c>
      <c r="F68" s="668">
        <v>0</v>
      </c>
      <c r="G68" s="669">
        <f t="shared" si="1"/>
        <v>0</v>
      </c>
      <c r="H68" s="668">
        <f>+F68+D68</f>
        <v>3160</v>
      </c>
      <c r="I68" s="670"/>
    </row>
    <row r="69" spans="1:9" ht="12.75" customHeight="1">
      <c r="A69" s="1006"/>
      <c r="B69" s="1002"/>
      <c r="C69" s="671" t="s">
        <v>1552</v>
      </c>
      <c r="D69" s="672">
        <v>512031.658</v>
      </c>
      <c r="E69" s="673">
        <f t="shared" si="0"/>
        <v>100</v>
      </c>
      <c r="F69" s="797">
        <v>0</v>
      </c>
      <c r="G69" s="673">
        <f t="shared" si="1"/>
        <v>0</v>
      </c>
      <c r="H69" s="672">
        <f>+F69+D69</f>
        <v>512031.658</v>
      </c>
      <c r="I69" s="670"/>
    </row>
    <row r="70" spans="1:9" ht="12.75" customHeight="1">
      <c r="A70" s="1006"/>
      <c r="B70" s="1001" t="s">
        <v>1553</v>
      </c>
      <c r="C70" s="796" t="s">
        <v>1525</v>
      </c>
      <c r="D70" s="668">
        <v>17513</v>
      </c>
      <c r="E70" s="669">
        <f t="shared" si="0"/>
        <v>96.847868163468448</v>
      </c>
      <c r="F70" s="668">
        <v>570</v>
      </c>
      <c r="G70" s="669">
        <f t="shared" si="1"/>
        <v>3.1521318365315492</v>
      </c>
      <c r="H70" s="668">
        <f>+F70+D70</f>
        <v>18083</v>
      </c>
      <c r="I70" s="670"/>
    </row>
    <row r="71" spans="1:9" ht="12.75" customHeight="1">
      <c r="A71" s="1006"/>
      <c r="B71" s="1002"/>
      <c r="C71" s="671" t="s">
        <v>1552</v>
      </c>
      <c r="D71" s="672">
        <v>4789527.4340000004</v>
      </c>
      <c r="E71" s="673">
        <f t="shared" si="0"/>
        <v>96.72266291262396</v>
      </c>
      <c r="F71" s="797">
        <v>162287.67300000001</v>
      </c>
      <c r="G71" s="673">
        <f t="shared" si="1"/>
        <v>3.2773370873760288</v>
      </c>
      <c r="H71" s="672">
        <f>+F71+D71</f>
        <v>4951815.1070000008</v>
      </c>
      <c r="I71" s="670"/>
    </row>
    <row r="72" spans="1:9" ht="12.75" customHeight="1">
      <c r="A72" s="1006"/>
      <c r="B72" s="1001" t="s">
        <v>1554</v>
      </c>
      <c r="C72" s="796" t="s">
        <v>1525</v>
      </c>
      <c r="D72" s="668">
        <v>3787</v>
      </c>
      <c r="E72" s="669">
        <f t="shared" ref="E72:E135" si="3">100*D72/H72</f>
        <v>100</v>
      </c>
      <c r="F72" s="668">
        <v>0</v>
      </c>
      <c r="G72" s="669">
        <f t="shared" ref="G72:G125" si="4">100*F72/H72</f>
        <v>0</v>
      </c>
      <c r="H72" s="668">
        <f t="shared" ref="H72:H105" si="5">+F72+D72</f>
        <v>3787</v>
      </c>
      <c r="I72" s="670"/>
    </row>
    <row r="73" spans="1:9" ht="12.75" customHeight="1">
      <c r="A73" s="1006"/>
      <c r="B73" s="1002"/>
      <c r="C73" s="671" t="s">
        <v>1552</v>
      </c>
      <c r="D73" s="672">
        <v>1731573.1029999999</v>
      </c>
      <c r="E73" s="673">
        <f t="shared" si="3"/>
        <v>100</v>
      </c>
      <c r="F73" s="797">
        <v>0</v>
      </c>
      <c r="G73" s="673">
        <f t="shared" si="4"/>
        <v>0</v>
      </c>
      <c r="H73" s="672">
        <f t="shared" si="5"/>
        <v>1731573.1029999999</v>
      </c>
      <c r="I73" s="670"/>
    </row>
    <row r="74" spans="1:9" ht="12.75" customHeight="1">
      <c r="A74" s="1006"/>
      <c r="B74" s="1001" t="s">
        <v>1555</v>
      </c>
      <c r="C74" s="796" t="s">
        <v>1525</v>
      </c>
      <c r="D74" s="668">
        <v>0</v>
      </c>
      <c r="E74" s="669">
        <f t="shared" si="3"/>
        <v>0</v>
      </c>
      <c r="F74" s="668">
        <v>70</v>
      </c>
      <c r="G74" s="669">
        <f t="shared" si="4"/>
        <v>100</v>
      </c>
      <c r="H74" s="668">
        <f t="shared" si="5"/>
        <v>70</v>
      </c>
      <c r="I74" s="670"/>
    </row>
    <row r="75" spans="1:9" ht="12.75" customHeight="1">
      <c r="A75" s="1006"/>
      <c r="B75" s="1002"/>
      <c r="C75" s="671" t="s">
        <v>1552</v>
      </c>
      <c r="D75" s="672">
        <v>0</v>
      </c>
      <c r="E75" s="673">
        <f t="shared" si="3"/>
        <v>0</v>
      </c>
      <c r="F75" s="797">
        <v>7686.6859999999997</v>
      </c>
      <c r="G75" s="673">
        <f t="shared" si="4"/>
        <v>100</v>
      </c>
      <c r="H75" s="672">
        <f t="shared" si="5"/>
        <v>7686.6859999999997</v>
      </c>
      <c r="I75" s="670"/>
    </row>
    <row r="76" spans="1:9" ht="12.75" customHeight="1">
      <c r="A76" s="1006"/>
      <c r="B76" s="1003" t="s">
        <v>1557</v>
      </c>
      <c r="C76" s="1003"/>
      <c r="D76" s="798">
        <v>24460</v>
      </c>
      <c r="E76" s="799">
        <f t="shared" si="3"/>
        <v>97.450199203187253</v>
      </c>
      <c r="F76" s="798">
        <v>640</v>
      </c>
      <c r="G76" s="799">
        <f t="shared" si="4"/>
        <v>2.549800796812749</v>
      </c>
      <c r="H76" s="803">
        <f t="shared" si="5"/>
        <v>25100</v>
      </c>
      <c r="I76" s="670"/>
    </row>
    <row r="77" spans="1:9" ht="12.75" customHeight="1">
      <c r="A77" s="1007"/>
      <c r="B77" s="1004" t="s">
        <v>1556</v>
      </c>
      <c r="C77" s="1004"/>
      <c r="D77" s="801">
        <v>7033132.1950000003</v>
      </c>
      <c r="E77" s="802">
        <f t="shared" si="3"/>
        <v>97.640263159711125</v>
      </c>
      <c r="F77" s="801">
        <v>169974.359</v>
      </c>
      <c r="G77" s="802">
        <f t="shared" si="4"/>
        <v>2.3597368402888681</v>
      </c>
      <c r="H77" s="801">
        <f t="shared" si="5"/>
        <v>7203106.5540000005</v>
      </c>
      <c r="I77" s="670"/>
    </row>
    <row r="78" spans="1:9" ht="12.75" customHeight="1">
      <c r="A78" s="1005">
        <v>2010</v>
      </c>
      <c r="B78" s="1001" t="s">
        <v>1551</v>
      </c>
      <c r="C78" s="796" t="s">
        <v>1525</v>
      </c>
      <c r="D78" s="668">
        <v>2110</v>
      </c>
      <c r="E78" s="669">
        <f t="shared" si="3"/>
        <v>99.95262908574135</v>
      </c>
      <c r="F78" s="668">
        <v>1</v>
      </c>
      <c r="G78" s="669">
        <f t="shared" si="4"/>
        <v>4.7370914258645189E-2</v>
      </c>
      <c r="H78" s="668">
        <f t="shared" si="5"/>
        <v>2111</v>
      </c>
      <c r="I78" s="670"/>
    </row>
    <row r="79" spans="1:9" ht="12.75" customHeight="1">
      <c r="A79" s="1006"/>
      <c r="B79" s="1002"/>
      <c r="C79" s="671" t="s">
        <v>1552</v>
      </c>
      <c r="D79" s="672">
        <v>369408.76899999997</v>
      </c>
      <c r="E79" s="673">
        <f t="shared" si="3"/>
        <v>99.919986385454138</v>
      </c>
      <c r="F79" s="797">
        <v>295.81400000000002</v>
      </c>
      <c r="G79" s="673">
        <f t="shared" si="4"/>
        <v>8.0013614545860257E-2</v>
      </c>
      <c r="H79" s="672">
        <f t="shared" si="5"/>
        <v>369704.58299999998</v>
      </c>
      <c r="I79" s="670"/>
    </row>
    <row r="80" spans="1:9" ht="12.75" customHeight="1">
      <c r="A80" s="1006"/>
      <c r="B80" s="1001" t="s">
        <v>1553</v>
      </c>
      <c r="C80" s="796" t="s">
        <v>1525</v>
      </c>
      <c r="D80" s="668">
        <v>16711</v>
      </c>
      <c r="E80" s="669">
        <f t="shared" si="3"/>
        <v>97.417511950565469</v>
      </c>
      <c r="F80" s="668">
        <v>443</v>
      </c>
      <c r="G80" s="669">
        <f t="shared" si="4"/>
        <v>2.5824880494345344</v>
      </c>
      <c r="H80" s="668">
        <f t="shared" si="5"/>
        <v>17154</v>
      </c>
      <c r="I80" s="670"/>
    </row>
    <row r="81" spans="1:9" ht="12.75" customHeight="1">
      <c r="A81" s="1006"/>
      <c r="B81" s="1002"/>
      <c r="C81" s="671" t="s">
        <v>1552</v>
      </c>
      <c r="D81" s="672">
        <v>4905463.3329999996</v>
      </c>
      <c r="E81" s="673">
        <f t="shared" si="3"/>
        <v>96.870673348286871</v>
      </c>
      <c r="F81" s="797">
        <v>158466.91899999999</v>
      </c>
      <c r="G81" s="673">
        <f t="shared" si="4"/>
        <v>3.1293266517131326</v>
      </c>
      <c r="H81" s="672">
        <f t="shared" si="5"/>
        <v>5063930.2519999994</v>
      </c>
      <c r="I81" s="670"/>
    </row>
    <row r="82" spans="1:9" ht="12.75" customHeight="1">
      <c r="A82" s="1006"/>
      <c r="B82" s="1001" t="s">
        <v>1554</v>
      </c>
      <c r="C82" s="796" t="s">
        <v>1525</v>
      </c>
      <c r="D82" s="668">
        <v>2020</v>
      </c>
      <c r="E82" s="669">
        <f t="shared" si="3"/>
        <v>100</v>
      </c>
      <c r="F82" s="668">
        <v>0</v>
      </c>
      <c r="G82" s="669">
        <f t="shared" si="4"/>
        <v>0</v>
      </c>
      <c r="H82" s="668">
        <f t="shared" si="5"/>
        <v>2020</v>
      </c>
      <c r="I82" s="670"/>
    </row>
    <row r="83" spans="1:9" ht="12.75" customHeight="1">
      <c r="A83" s="1006"/>
      <c r="B83" s="1002"/>
      <c r="C83" s="671" t="s">
        <v>1552</v>
      </c>
      <c r="D83" s="672">
        <v>1033382.852</v>
      </c>
      <c r="E83" s="673">
        <f t="shared" si="3"/>
        <v>99.999999999999986</v>
      </c>
      <c r="F83" s="797">
        <v>0</v>
      </c>
      <c r="G83" s="673">
        <f t="shared" si="4"/>
        <v>0</v>
      </c>
      <c r="H83" s="672">
        <f t="shared" si="5"/>
        <v>1033382.852</v>
      </c>
      <c r="I83" s="670"/>
    </row>
    <row r="84" spans="1:9" ht="12.75" customHeight="1">
      <c r="A84" s="1006"/>
      <c r="B84" s="1001" t="s">
        <v>1555</v>
      </c>
      <c r="C84" s="796" t="s">
        <v>1525</v>
      </c>
      <c r="D84" s="668">
        <v>0</v>
      </c>
      <c r="E84" s="669">
        <f t="shared" si="3"/>
        <v>0</v>
      </c>
      <c r="F84" s="668">
        <v>82</v>
      </c>
      <c r="G84" s="669">
        <f t="shared" si="4"/>
        <v>100</v>
      </c>
      <c r="H84" s="668">
        <f t="shared" si="5"/>
        <v>82</v>
      </c>
      <c r="I84" s="670"/>
    </row>
    <row r="85" spans="1:9" ht="12.75" customHeight="1">
      <c r="A85" s="1006"/>
      <c r="B85" s="1002"/>
      <c r="C85" s="671" t="s">
        <v>1552</v>
      </c>
      <c r="D85" s="672">
        <v>0</v>
      </c>
      <c r="E85" s="673">
        <f t="shared" si="3"/>
        <v>0</v>
      </c>
      <c r="F85" s="797">
        <v>10563.627</v>
      </c>
      <c r="G85" s="673">
        <f t="shared" si="4"/>
        <v>99.999999999999986</v>
      </c>
      <c r="H85" s="672">
        <f t="shared" si="5"/>
        <v>10563.627</v>
      </c>
      <c r="I85" s="670"/>
    </row>
    <row r="86" spans="1:9" ht="12.75" customHeight="1">
      <c r="A86" s="1006"/>
      <c r="B86" s="1003" t="s">
        <v>1557</v>
      </c>
      <c r="C86" s="1003"/>
      <c r="D86" s="798">
        <v>20841</v>
      </c>
      <c r="E86" s="799">
        <f t="shared" si="3"/>
        <v>97.538259933542378</v>
      </c>
      <c r="F86" s="798">
        <v>526</v>
      </c>
      <c r="G86" s="799">
        <f t="shared" si="4"/>
        <v>2.4617400664576214</v>
      </c>
      <c r="H86" s="803">
        <f>+F86+D86</f>
        <v>21367</v>
      </c>
      <c r="I86" s="670"/>
    </row>
    <row r="87" spans="1:9" ht="12.75" customHeight="1">
      <c r="A87" s="1007"/>
      <c r="B87" s="1004" t="s">
        <v>1556</v>
      </c>
      <c r="C87" s="1004"/>
      <c r="D87" s="801">
        <v>6308254.9539999999</v>
      </c>
      <c r="E87" s="802">
        <f t="shared" si="3"/>
        <v>97.385963189160819</v>
      </c>
      <c r="F87" s="801">
        <v>169326.36000000002</v>
      </c>
      <c r="G87" s="802">
        <f t="shared" si="4"/>
        <v>2.6140368108391758</v>
      </c>
      <c r="H87" s="801">
        <f t="shared" si="5"/>
        <v>6477581.3140000002</v>
      </c>
      <c r="I87" s="670"/>
    </row>
    <row r="88" spans="1:9" ht="12.75" customHeight="1">
      <c r="A88" s="1005">
        <v>2011</v>
      </c>
      <c r="B88" s="1001" t="s">
        <v>1551</v>
      </c>
      <c r="C88" s="796" t="s">
        <v>1525</v>
      </c>
      <c r="D88" s="668">
        <v>1309</v>
      </c>
      <c r="E88" s="669">
        <f t="shared" si="3"/>
        <v>100</v>
      </c>
      <c r="F88" s="668">
        <v>0</v>
      </c>
      <c r="G88" s="669">
        <f t="shared" si="4"/>
        <v>0</v>
      </c>
      <c r="H88" s="668">
        <f t="shared" si="5"/>
        <v>1309</v>
      </c>
      <c r="I88" s="670"/>
    </row>
    <row r="89" spans="1:9" ht="12.75" customHeight="1">
      <c r="A89" s="1006"/>
      <c r="B89" s="1002"/>
      <c r="C89" s="671" t="s">
        <v>1552</v>
      </c>
      <c r="D89" s="672">
        <v>230355.07800000001</v>
      </c>
      <c r="E89" s="673">
        <f t="shared" si="3"/>
        <v>100</v>
      </c>
      <c r="F89" s="797">
        <v>0</v>
      </c>
      <c r="G89" s="673">
        <f t="shared" si="4"/>
        <v>0</v>
      </c>
      <c r="H89" s="672">
        <f t="shared" si="5"/>
        <v>230355.07800000001</v>
      </c>
      <c r="I89" s="670"/>
    </row>
    <row r="90" spans="1:9" ht="12.75" customHeight="1">
      <c r="A90" s="1006"/>
      <c r="B90" s="1001" t="s">
        <v>1553</v>
      </c>
      <c r="C90" s="796" t="s">
        <v>1525</v>
      </c>
      <c r="D90" s="668">
        <v>15249</v>
      </c>
      <c r="E90" s="669">
        <f t="shared" si="3"/>
        <v>97.487533563482927</v>
      </c>
      <c r="F90" s="668">
        <v>393</v>
      </c>
      <c r="G90" s="669">
        <f t="shared" si="4"/>
        <v>2.5124664365170695</v>
      </c>
      <c r="H90" s="668">
        <f t="shared" si="5"/>
        <v>15642</v>
      </c>
      <c r="I90" s="670"/>
    </row>
    <row r="91" spans="1:9" ht="12.75" customHeight="1">
      <c r="A91" s="1006"/>
      <c r="B91" s="1002"/>
      <c r="C91" s="671" t="s">
        <v>1552</v>
      </c>
      <c r="D91" s="672">
        <v>4770406.0520000001</v>
      </c>
      <c r="E91" s="673">
        <f t="shared" si="3"/>
        <v>95.869027996609333</v>
      </c>
      <c r="F91" s="797">
        <v>205555.58199999999</v>
      </c>
      <c r="G91" s="673">
        <f t="shared" si="4"/>
        <v>4.1309720033906512</v>
      </c>
      <c r="H91" s="672">
        <f t="shared" si="5"/>
        <v>4975961.6340000005</v>
      </c>
      <c r="I91" s="670"/>
    </row>
    <row r="92" spans="1:9" ht="12.75" customHeight="1">
      <c r="A92" s="1006"/>
      <c r="B92" s="1001" t="s">
        <v>1554</v>
      </c>
      <c r="C92" s="796" t="s">
        <v>1525</v>
      </c>
      <c r="D92" s="668">
        <v>2113</v>
      </c>
      <c r="E92" s="669">
        <f t="shared" si="3"/>
        <v>99.952696310312206</v>
      </c>
      <c r="F92" s="668">
        <v>1</v>
      </c>
      <c r="G92" s="669">
        <f t="shared" si="4"/>
        <v>4.730368968779565E-2</v>
      </c>
      <c r="H92" s="668">
        <f t="shared" si="5"/>
        <v>2114</v>
      </c>
      <c r="I92" s="670"/>
    </row>
    <row r="93" spans="1:9" ht="12.75" customHeight="1">
      <c r="A93" s="1006"/>
      <c r="B93" s="1002"/>
      <c r="C93" s="671" t="s">
        <v>1552</v>
      </c>
      <c r="D93" s="672">
        <v>963589.33299999998</v>
      </c>
      <c r="E93" s="673">
        <f t="shared" si="3"/>
        <v>99.997742865313228</v>
      </c>
      <c r="F93" s="797">
        <v>21.75</v>
      </c>
      <c r="G93" s="673">
        <f t="shared" si="4"/>
        <v>2.2571346867748718E-3</v>
      </c>
      <c r="H93" s="672">
        <f t="shared" si="5"/>
        <v>963611.08299999998</v>
      </c>
      <c r="I93" s="670"/>
    </row>
    <row r="94" spans="1:9" ht="12.75" customHeight="1">
      <c r="A94" s="1006"/>
      <c r="B94" s="1001" t="s">
        <v>1555</v>
      </c>
      <c r="C94" s="796" t="s">
        <v>1525</v>
      </c>
      <c r="D94" s="668">
        <v>0</v>
      </c>
      <c r="E94" s="669">
        <f t="shared" si="3"/>
        <v>0</v>
      </c>
      <c r="F94" s="668">
        <v>357</v>
      </c>
      <c r="G94" s="669">
        <f t="shared" si="4"/>
        <v>100</v>
      </c>
      <c r="H94" s="668">
        <f t="shared" si="5"/>
        <v>357</v>
      </c>
      <c r="I94" s="670"/>
    </row>
    <row r="95" spans="1:9" ht="12.75" customHeight="1">
      <c r="A95" s="1006"/>
      <c r="B95" s="1002"/>
      <c r="C95" s="671" t="s">
        <v>1552</v>
      </c>
      <c r="D95" s="672">
        <v>0</v>
      </c>
      <c r="E95" s="673">
        <f t="shared" si="3"/>
        <v>0</v>
      </c>
      <c r="F95" s="797">
        <v>60210.398000000001</v>
      </c>
      <c r="G95" s="673">
        <f t="shared" si="4"/>
        <v>100</v>
      </c>
      <c r="H95" s="672">
        <f t="shared" si="5"/>
        <v>60210.398000000001</v>
      </c>
      <c r="I95" s="670"/>
    </row>
    <row r="96" spans="1:9" ht="12.75" customHeight="1">
      <c r="A96" s="1006"/>
      <c r="B96" s="1003" t="s">
        <v>1557</v>
      </c>
      <c r="C96" s="1003"/>
      <c r="D96" s="798">
        <v>18671</v>
      </c>
      <c r="E96" s="799">
        <f t="shared" si="3"/>
        <v>96.133250952528059</v>
      </c>
      <c r="F96" s="798">
        <v>751</v>
      </c>
      <c r="G96" s="799">
        <f t="shared" si="4"/>
        <v>3.8667490474719393</v>
      </c>
      <c r="H96" s="803">
        <f>+F96+D96</f>
        <v>19422</v>
      </c>
      <c r="I96" s="670"/>
    </row>
    <row r="97" spans="1:9" ht="12.75" customHeight="1">
      <c r="A97" s="1007"/>
      <c r="B97" s="1004" t="s">
        <v>1556</v>
      </c>
      <c r="C97" s="1004"/>
      <c r="D97" s="801">
        <v>5964350.4629999995</v>
      </c>
      <c r="E97" s="802">
        <f t="shared" si="3"/>
        <v>95.733838933161522</v>
      </c>
      <c r="F97" s="801">
        <v>265787.73</v>
      </c>
      <c r="G97" s="802">
        <f t="shared" si="4"/>
        <v>4.2661610668384737</v>
      </c>
      <c r="H97" s="801">
        <f t="shared" si="5"/>
        <v>6230138.193</v>
      </c>
      <c r="I97" s="670"/>
    </row>
    <row r="98" spans="1:9" ht="12.75" customHeight="1">
      <c r="A98" s="1005">
        <v>2012</v>
      </c>
      <c r="B98" s="1001" t="s">
        <v>1551</v>
      </c>
      <c r="C98" s="796" t="s">
        <v>1525</v>
      </c>
      <c r="D98" s="668">
        <v>639</v>
      </c>
      <c r="E98" s="669">
        <f t="shared" si="3"/>
        <v>100</v>
      </c>
      <c r="F98" s="668">
        <v>0</v>
      </c>
      <c r="G98" s="669">
        <f t="shared" si="4"/>
        <v>0</v>
      </c>
      <c r="H98" s="668">
        <f t="shared" si="5"/>
        <v>639</v>
      </c>
      <c r="I98" s="670"/>
    </row>
    <row r="99" spans="1:9" ht="12.75" customHeight="1">
      <c r="A99" s="1006"/>
      <c r="B99" s="1002"/>
      <c r="C99" s="671" t="s">
        <v>1552</v>
      </c>
      <c r="D99" s="672">
        <v>121193.338</v>
      </c>
      <c r="E99" s="673">
        <f t="shared" si="3"/>
        <v>100</v>
      </c>
      <c r="F99" s="797">
        <v>0</v>
      </c>
      <c r="G99" s="673">
        <f t="shared" si="4"/>
        <v>0</v>
      </c>
      <c r="H99" s="672">
        <f t="shared" si="5"/>
        <v>121193.338</v>
      </c>
      <c r="I99" s="670"/>
    </row>
    <row r="100" spans="1:9" ht="12.75" customHeight="1">
      <c r="A100" s="1006"/>
      <c r="B100" s="1001" t="s">
        <v>1553</v>
      </c>
      <c r="C100" s="796" t="s">
        <v>1525</v>
      </c>
      <c r="D100" s="668">
        <v>9400</v>
      </c>
      <c r="E100" s="669">
        <f t="shared" si="3"/>
        <v>97.55085097550851</v>
      </c>
      <c r="F100" s="668">
        <v>236</v>
      </c>
      <c r="G100" s="669">
        <f t="shared" si="4"/>
        <v>2.4491490244914904</v>
      </c>
      <c r="H100" s="668">
        <f t="shared" si="5"/>
        <v>9636</v>
      </c>
      <c r="I100" s="670"/>
    </row>
    <row r="101" spans="1:9" ht="12.75" customHeight="1">
      <c r="A101" s="1006"/>
      <c r="B101" s="1002"/>
      <c r="C101" s="671" t="s">
        <v>1552</v>
      </c>
      <c r="D101" s="672">
        <v>3267995.3859999999</v>
      </c>
      <c r="E101" s="673">
        <f t="shared" si="3"/>
        <v>95.377185281258292</v>
      </c>
      <c r="F101" s="797">
        <v>158395.712</v>
      </c>
      <c r="G101" s="673">
        <f t="shared" si="4"/>
        <v>4.6228147187417195</v>
      </c>
      <c r="H101" s="672">
        <f t="shared" si="5"/>
        <v>3426391.0979999998</v>
      </c>
      <c r="I101" s="670"/>
    </row>
    <row r="102" spans="1:9" ht="12.75" customHeight="1">
      <c r="A102" s="1006"/>
      <c r="B102" s="1001" t="s">
        <v>1554</v>
      </c>
      <c r="C102" s="796" t="s">
        <v>1525</v>
      </c>
      <c r="D102" s="668">
        <v>2406</v>
      </c>
      <c r="E102" s="669">
        <f t="shared" si="3"/>
        <v>100</v>
      </c>
      <c r="F102" s="668">
        <v>0</v>
      </c>
      <c r="G102" s="669">
        <f t="shared" si="4"/>
        <v>0</v>
      </c>
      <c r="H102" s="668">
        <f t="shared" si="5"/>
        <v>2406</v>
      </c>
      <c r="I102" s="670"/>
    </row>
    <row r="103" spans="1:9" ht="12.75" customHeight="1">
      <c r="A103" s="1006"/>
      <c r="B103" s="1002"/>
      <c r="C103" s="671" t="s">
        <v>1552</v>
      </c>
      <c r="D103" s="672">
        <v>1339360.284</v>
      </c>
      <c r="E103" s="673">
        <f t="shared" si="3"/>
        <v>100</v>
      </c>
      <c r="F103" s="797">
        <v>0</v>
      </c>
      <c r="G103" s="673">
        <f t="shared" si="4"/>
        <v>0</v>
      </c>
      <c r="H103" s="672">
        <f t="shared" si="5"/>
        <v>1339360.284</v>
      </c>
      <c r="I103" s="670"/>
    </row>
    <row r="104" spans="1:9" ht="12.75" customHeight="1">
      <c r="A104" s="1006"/>
      <c r="B104" s="1001" t="s">
        <v>1555</v>
      </c>
      <c r="C104" s="796" t="s">
        <v>1525</v>
      </c>
      <c r="D104" s="668">
        <v>0</v>
      </c>
      <c r="E104" s="669">
        <f t="shared" si="3"/>
        <v>0</v>
      </c>
      <c r="F104" s="668">
        <v>132</v>
      </c>
      <c r="G104" s="669">
        <f t="shared" si="4"/>
        <v>100</v>
      </c>
      <c r="H104" s="668">
        <f t="shared" si="5"/>
        <v>132</v>
      </c>
      <c r="I104" s="670"/>
    </row>
    <row r="105" spans="1:9" ht="12.75" customHeight="1">
      <c r="A105" s="1006"/>
      <c r="B105" s="1002"/>
      <c r="C105" s="671" t="s">
        <v>1552</v>
      </c>
      <c r="D105" s="672">
        <v>0</v>
      </c>
      <c r="E105" s="673">
        <f t="shared" si="3"/>
        <v>0</v>
      </c>
      <c r="F105" s="797">
        <v>35273.618999999999</v>
      </c>
      <c r="G105" s="673">
        <f t="shared" si="4"/>
        <v>100</v>
      </c>
      <c r="H105" s="672">
        <f t="shared" si="5"/>
        <v>35273.618999999999</v>
      </c>
      <c r="I105" s="670"/>
    </row>
    <row r="106" spans="1:9" ht="12.75" customHeight="1">
      <c r="A106" s="1006"/>
      <c r="B106" s="1003" t="s">
        <v>1557</v>
      </c>
      <c r="C106" s="1003"/>
      <c r="D106" s="798">
        <v>12445</v>
      </c>
      <c r="E106" s="799">
        <f t="shared" si="3"/>
        <v>97.127916959338165</v>
      </c>
      <c r="F106" s="798">
        <v>368</v>
      </c>
      <c r="G106" s="799">
        <f t="shared" si="4"/>
        <v>2.8720830406618276</v>
      </c>
      <c r="H106" s="803">
        <f>+F106+D106</f>
        <v>12813</v>
      </c>
      <c r="I106" s="670"/>
    </row>
    <row r="107" spans="1:9" ht="12.75" customHeight="1">
      <c r="A107" s="1007"/>
      <c r="B107" s="1004" t="s">
        <v>1556</v>
      </c>
      <c r="C107" s="1004"/>
      <c r="D107" s="801">
        <v>4728549.0079999994</v>
      </c>
      <c r="E107" s="802">
        <f t="shared" si="3"/>
        <v>96.065405521215737</v>
      </c>
      <c r="F107" s="801">
        <v>193669.33100000001</v>
      </c>
      <c r="G107" s="802">
        <f t="shared" si="4"/>
        <v>3.9345944787842542</v>
      </c>
      <c r="H107" s="801">
        <f>+F107+D107</f>
        <v>4922218.3389999997</v>
      </c>
      <c r="I107" s="670"/>
    </row>
    <row r="108" spans="1:9" ht="12.75" customHeight="1">
      <c r="A108" s="1005">
        <v>2013</v>
      </c>
      <c r="B108" s="1001" t="s">
        <v>1551</v>
      </c>
      <c r="C108" s="796" t="s">
        <v>1525</v>
      </c>
      <c r="D108" s="668">
        <v>341</v>
      </c>
      <c r="E108" s="669">
        <f t="shared" si="3"/>
        <v>100</v>
      </c>
      <c r="F108" s="668">
        <v>0</v>
      </c>
      <c r="G108" s="669">
        <f t="shared" si="4"/>
        <v>0</v>
      </c>
      <c r="H108" s="668">
        <f t="shared" ref="H108:H115" si="6">+F108+D108</f>
        <v>341</v>
      </c>
      <c r="I108" s="670"/>
    </row>
    <row r="109" spans="1:9" ht="12.75" customHeight="1">
      <c r="A109" s="1006"/>
      <c r="B109" s="1002"/>
      <c r="C109" s="671" t="s">
        <v>1552</v>
      </c>
      <c r="D109" s="672">
        <v>69794.054000000004</v>
      </c>
      <c r="E109" s="673">
        <f t="shared" si="3"/>
        <v>100</v>
      </c>
      <c r="F109" s="797">
        <v>0</v>
      </c>
      <c r="G109" s="673">
        <f t="shared" si="4"/>
        <v>0</v>
      </c>
      <c r="H109" s="672">
        <f t="shared" si="6"/>
        <v>69794.054000000004</v>
      </c>
      <c r="I109" s="670"/>
    </row>
    <row r="110" spans="1:9" ht="12.75" customHeight="1">
      <c r="A110" s="1006"/>
      <c r="B110" s="1001" t="s">
        <v>1553</v>
      </c>
      <c r="C110" s="796" t="s">
        <v>1525</v>
      </c>
      <c r="D110" s="668">
        <v>9057</v>
      </c>
      <c r="E110" s="669">
        <f t="shared" si="3"/>
        <v>97.95587280986372</v>
      </c>
      <c r="F110" s="668">
        <v>189</v>
      </c>
      <c r="G110" s="669">
        <f t="shared" si="4"/>
        <v>2.0441271901362752</v>
      </c>
      <c r="H110" s="668">
        <f t="shared" si="6"/>
        <v>9246</v>
      </c>
      <c r="I110" s="670"/>
    </row>
    <row r="111" spans="1:9" ht="12.75" customHeight="1">
      <c r="A111" s="1006"/>
      <c r="B111" s="1002"/>
      <c r="C111" s="671" t="s">
        <v>1552</v>
      </c>
      <c r="D111" s="672">
        <v>3551844.6329999999</v>
      </c>
      <c r="E111" s="673">
        <f t="shared" si="3"/>
        <v>96.773653842390289</v>
      </c>
      <c r="F111" s="797">
        <v>118415.29</v>
      </c>
      <c r="G111" s="673">
        <f t="shared" si="4"/>
        <v>3.2263461576097208</v>
      </c>
      <c r="H111" s="672">
        <f t="shared" si="6"/>
        <v>3670259.923</v>
      </c>
      <c r="I111" s="670"/>
    </row>
    <row r="112" spans="1:9" ht="12.75" customHeight="1">
      <c r="A112" s="1006"/>
      <c r="B112" s="1001" t="s">
        <v>1554</v>
      </c>
      <c r="C112" s="796" t="s">
        <v>1525</v>
      </c>
      <c r="D112" s="668">
        <v>3718</v>
      </c>
      <c r="E112" s="669">
        <f t="shared" si="3"/>
        <v>100</v>
      </c>
      <c r="F112" s="668">
        <v>0</v>
      </c>
      <c r="G112" s="669">
        <f t="shared" si="4"/>
        <v>0</v>
      </c>
      <c r="H112" s="668">
        <f t="shared" si="6"/>
        <v>3718</v>
      </c>
      <c r="I112" s="670"/>
    </row>
    <row r="113" spans="1:16" ht="12.75" customHeight="1">
      <c r="A113" s="1006"/>
      <c r="B113" s="1002"/>
      <c r="C113" s="671" t="s">
        <v>1552</v>
      </c>
      <c r="D113" s="672">
        <v>2533361.9240000001</v>
      </c>
      <c r="E113" s="673">
        <f t="shared" si="3"/>
        <v>100</v>
      </c>
      <c r="F113" s="797">
        <v>0</v>
      </c>
      <c r="G113" s="673">
        <f t="shared" si="4"/>
        <v>0</v>
      </c>
      <c r="H113" s="672">
        <f t="shared" si="6"/>
        <v>2533361.9240000001</v>
      </c>
      <c r="I113" s="670"/>
    </row>
    <row r="114" spans="1:16" ht="12.75" customHeight="1">
      <c r="A114" s="1006"/>
      <c r="B114" s="1001" t="s">
        <v>1555</v>
      </c>
      <c r="C114" s="796" t="s">
        <v>1525</v>
      </c>
      <c r="D114" s="668">
        <v>0</v>
      </c>
      <c r="E114" s="669">
        <f t="shared" si="3"/>
        <v>0</v>
      </c>
      <c r="F114" s="668">
        <v>97</v>
      </c>
      <c r="G114" s="669">
        <f t="shared" si="4"/>
        <v>100</v>
      </c>
      <c r="H114" s="668">
        <f t="shared" si="6"/>
        <v>97</v>
      </c>
      <c r="I114" s="670"/>
    </row>
    <row r="115" spans="1:16" ht="12.75" customHeight="1">
      <c r="A115" s="1006"/>
      <c r="B115" s="1002"/>
      <c r="C115" s="671" t="s">
        <v>1552</v>
      </c>
      <c r="D115" s="672">
        <v>0</v>
      </c>
      <c r="E115" s="673">
        <f t="shared" si="3"/>
        <v>0</v>
      </c>
      <c r="F115" s="797">
        <v>31268.550999999999</v>
      </c>
      <c r="G115" s="673">
        <f t="shared" si="4"/>
        <v>100</v>
      </c>
      <c r="H115" s="672">
        <f t="shared" si="6"/>
        <v>31268.550999999999</v>
      </c>
      <c r="I115" s="670"/>
    </row>
    <row r="116" spans="1:16" ht="12.75" customHeight="1">
      <c r="A116" s="1006"/>
      <c r="B116" s="1003" t="s">
        <v>1557</v>
      </c>
      <c r="C116" s="1003"/>
      <c r="D116" s="798">
        <v>13116</v>
      </c>
      <c r="E116" s="799">
        <f t="shared" si="3"/>
        <v>97.865990150723775</v>
      </c>
      <c r="F116" s="798">
        <v>286</v>
      </c>
      <c r="G116" s="799">
        <f t="shared" si="4"/>
        <v>2.1340098492762274</v>
      </c>
      <c r="H116" s="803">
        <f>+F116+D116</f>
        <v>13402</v>
      </c>
      <c r="I116" s="670"/>
    </row>
    <row r="117" spans="1:16" ht="12.75" customHeight="1">
      <c r="A117" s="1007"/>
      <c r="B117" s="1004" t="s">
        <v>1556</v>
      </c>
      <c r="C117" s="1004"/>
      <c r="D117" s="801">
        <v>6155000.6109999996</v>
      </c>
      <c r="E117" s="802">
        <f t="shared" si="3"/>
        <v>97.625831361750116</v>
      </c>
      <c r="F117" s="801">
        <v>149683.84099999999</v>
      </c>
      <c r="G117" s="802">
        <f t="shared" si="4"/>
        <v>2.3741686382498748</v>
      </c>
      <c r="H117" s="801">
        <f>+F117+D117</f>
        <v>6304684.4519999996</v>
      </c>
      <c r="I117" s="670"/>
    </row>
    <row r="118" spans="1:16" ht="12.75" customHeight="1">
      <c r="A118" s="998">
        <v>2014</v>
      </c>
      <c r="B118" s="1001" t="s">
        <v>1551</v>
      </c>
      <c r="C118" s="796" t="s">
        <v>1525</v>
      </c>
      <c r="D118" s="668">
        <v>152</v>
      </c>
      <c r="E118" s="669">
        <f t="shared" si="3"/>
        <v>100</v>
      </c>
      <c r="F118" s="668">
        <v>0</v>
      </c>
      <c r="G118" s="669">
        <f t="shared" si="4"/>
        <v>0</v>
      </c>
      <c r="H118" s="668">
        <f t="shared" ref="H118:H125" si="7">+F118+D118</f>
        <v>152</v>
      </c>
      <c r="I118" s="670"/>
    </row>
    <row r="119" spans="1:16" ht="12.75" customHeight="1">
      <c r="A119" s="999"/>
      <c r="B119" s="1002"/>
      <c r="C119" s="671" t="s">
        <v>1552</v>
      </c>
      <c r="D119" s="672">
        <v>37135.01</v>
      </c>
      <c r="E119" s="673">
        <f t="shared" si="3"/>
        <v>100</v>
      </c>
      <c r="F119" s="797">
        <v>0</v>
      </c>
      <c r="G119" s="673">
        <f t="shared" si="4"/>
        <v>0</v>
      </c>
      <c r="H119" s="672">
        <f t="shared" si="7"/>
        <v>37135.01</v>
      </c>
    </row>
    <row r="120" spans="1:16" ht="12.75" customHeight="1">
      <c r="A120" s="999"/>
      <c r="B120" s="1001" t="s">
        <v>1553</v>
      </c>
      <c r="C120" s="796" t="s">
        <v>1525</v>
      </c>
      <c r="D120" s="668">
        <v>8369</v>
      </c>
      <c r="E120" s="669">
        <f t="shared" si="3"/>
        <v>98.320018796992485</v>
      </c>
      <c r="F120" s="668">
        <v>143</v>
      </c>
      <c r="G120" s="669">
        <f t="shared" si="4"/>
        <v>1.6799812030075187</v>
      </c>
      <c r="H120" s="668">
        <f t="shared" si="7"/>
        <v>8512</v>
      </c>
    </row>
    <row r="121" spans="1:16" ht="12.75" customHeight="1">
      <c r="A121" s="999"/>
      <c r="B121" s="1002"/>
      <c r="C121" s="671" t="s">
        <v>1552</v>
      </c>
      <c r="D121" s="672">
        <v>3634267.9369999999</v>
      </c>
      <c r="E121" s="673">
        <f t="shared" si="3"/>
        <v>97.581856077230398</v>
      </c>
      <c r="F121" s="797">
        <v>90059.6</v>
      </c>
      <c r="G121" s="673">
        <f t="shared" si="4"/>
        <v>2.4181439227695938</v>
      </c>
      <c r="H121" s="672">
        <f t="shared" si="7"/>
        <v>3724327.537</v>
      </c>
    </row>
    <row r="122" spans="1:16" ht="12.75" customHeight="1">
      <c r="A122" s="999"/>
      <c r="B122" s="1001" t="s">
        <v>1554</v>
      </c>
      <c r="C122" s="796" t="s">
        <v>1525</v>
      </c>
      <c r="D122" s="668">
        <v>10612</v>
      </c>
      <c r="E122" s="669">
        <f t="shared" si="3"/>
        <v>99.990577593517386</v>
      </c>
      <c r="F122" s="668">
        <v>1</v>
      </c>
      <c r="G122" s="669">
        <f t="shared" si="4"/>
        <v>9.4224064826156605E-3</v>
      </c>
      <c r="H122" s="668">
        <f t="shared" si="7"/>
        <v>10613</v>
      </c>
      <c r="N122" s="572"/>
      <c r="O122" s="680"/>
      <c r="P122" s="572"/>
    </row>
    <row r="123" spans="1:16" ht="12.75" customHeight="1">
      <c r="A123" s="999"/>
      <c r="B123" s="1002"/>
      <c r="C123" s="671" t="s">
        <v>1552</v>
      </c>
      <c r="D123" s="672">
        <v>8079919.3830000004</v>
      </c>
      <c r="E123" s="673">
        <f t="shared" si="3"/>
        <v>99.939661791941674</v>
      </c>
      <c r="F123" s="797">
        <v>4878.2219999999998</v>
      </c>
      <c r="G123" s="673">
        <f t="shared" si="4"/>
        <v>6.0338208058332704E-2</v>
      </c>
      <c r="H123" s="672">
        <f t="shared" si="7"/>
        <v>8084797.6050000004</v>
      </c>
    </row>
    <row r="124" spans="1:16" ht="12.75" customHeight="1">
      <c r="A124" s="999"/>
      <c r="B124" s="1001" t="s">
        <v>1555</v>
      </c>
      <c r="C124" s="796" t="s">
        <v>1525</v>
      </c>
      <c r="D124" s="668">
        <v>0</v>
      </c>
      <c r="E124" s="669">
        <f t="shared" si="3"/>
        <v>0</v>
      </c>
      <c r="F124" s="668">
        <v>40</v>
      </c>
      <c r="G124" s="669">
        <f t="shared" si="4"/>
        <v>100</v>
      </c>
      <c r="H124" s="668">
        <f t="shared" si="7"/>
        <v>40</v>
      </c>
    </row>
    <row r="125" spans="1:16" ht="12.75" customHeight="1">
      <c r="A125" s="999"/>
      <c r="B125" s="1002"/>
      <c r="C125" s="671" t="s">
        <v>1552</v>
      </c>
      <c r="D125" s="672">
        <v>0</v>
      </c>
      <c r="E125" s="673">
        <f t="shared" si="3"/>
        <v>0</v>
      </c>
      <c r="F125" s="797">
        <v>10838.927</v>
      </c>
      <c r="G125" s="673">
        <f t="shared" si="4"/>
        <v>100</v>
      </c>
      <c r="H125" s="672">
        <f t="shared" si="7"/>
        <v>10838.927</v>
      </c>
    </row>
    <row r="126" spans="1:16" ht="12.75" customHeight="1">
      <c r="A126" s="999"/>
      <c r="B126" s="1003" t="s">
        <v>1557</v>
      </c>
      <c r="C126" s="1003"/>
      <c r="D126" s="798">
        <v>19133</v>
      </c>
      <c r="E126" s="799">
        <f t="shared" si="3"/>
        <v>99.047471139410888</v>
      </c>
      <c r="F126" s="798">
        <v>184</v>
      </c>
      <c r="G126" s="799">
        <f>100*F126/H126</f>
        <v>0.95252886058911834</v>
      </c>
      <c r="H126" s="803">
        <f>+F126+D126</f>
        <v>19317</v>
      </c>
    </row>
    <row r="127" spans="1:16" ht="12.75" customHeight="1">
      <c r="A127" s="1000"/>
      <c r="B127" s="1004" t="s">
        <v>1556</v>
      </c>
      <c r="C127" s="1004"/>
      <c r="D127" s="801">
        <v>11751322.33</v>
      </c>
      <c r="E127" s="802">
        <f t="shared" si="3"/>
        <v>99.107903642406598</v>
      </c>
      <c r="F127" s="801">
        <v>105776.749</v>
      </c>
      <c r="G127" s="802">
        <f>100*F127/H127</f>
        <v>0.89209635759340355</v>
      </c>
      <c r="H127" s="801">
        <f>+F127+D127</f>
        <v>11857099.079</v>
      </c>
      <c r="J127" s="591"/>
      <c r="K127" s="583"/>
      <c r="L127" s="583"/>
      <c r="M127" s="583"/>
      <c r="N127" s="591"/>
    </row>
    <row r="128" spans="1:16" ht="12.75" customHeight="1">
      <c r="A128" s="998">
        <v>2015</v>
      </c>
      <c r="B128" s="1001" t="s">
        <v>1551</v>
      </c>
      <c r="C128" s="796" t="s">
        <v>1525</v>
      </c>
      <c r="D128" s="668">
        <v>1</v>
      </c>
      <c r="E128" s="669">
        <f t="shared" si="3"/>
        <v>100</v>
      </c>
      <c r="F128" s="668">
        <v>0</v>
      </c>
      <c r="G128" s="669">
        <f t="shared" ref="G128:G135" si="8">100*F128/H128</f>
        <v>0</v>
      </c>
      <c r="H128" s="668">
        <f t="shared" ref="H128:H135" si="9">+D128+F128</f>
        <v>1</v>
      </c>
      <c r="J128" s="591"/>
      <c r="K128" s="583"/>
      <c r="L128" s="583"/>
      <c r="M128" s="583"/>
      <c r="N128" s="591"/>
    </row>
    <row r="129" spans="1:14" ht="12.75" customHeight="1">
      <c r="A129" s="999"/>
      <c r="B129" s="1002"/>
      <c r="C129" s="671" t="s">
        <v>1552</v>
      </c>
      <c r="D129" s="672">
        <v>283.24599999999998</v>
      </c>
      <c r="E129" s="673">
        <f t="shared" si="3"/>
        <v>100</v>
      </c>
      <c r="F129" s="797">
        <v>0</v>
      </c>
      <c r="G129" s="673">
        <f t="shared" si="8"/>
        <v>0</v>
      </c>
      <c r="H129" s="672">
        <f t="shared" si="9"/>
        <v>283.24599999999998</v>
      </c>
      <c r="J129" s="591"/>
      <c r="K129" s="681"/>
      <c r="L129" s="681"/>
      <c r="M129" s="681"/>
      <c r="N129" s="591"/>
    </row>
    <row r="130" spans="1:14" ht="12.75" customHeight="1">
      <c r="A130" s="999"/>
      <c r="B130" s="1001" t="s">
        <v>1553</v>
      </c>
      <c r="C130" s="796" t="s">
        <v>1525</v>
      </c>
      <c r="D130" s="668">
        <v>7860</v>
      </c>
      <c r="E130" s="669">
        <f t="shared" si="3"/>
        <v>98.471561012277618</v>
      </c>
      <c r="F130" s="668">
        <v>122</v>
      </c>
      <c r="G130" s="669">
        <f t="shared" si="8"/>
        <v>1.5284389877223754</v>
      </c>
      <c r="H130" s="668">
        <f t="shared" si="9"/>
        <v>7982</v>
      </c>
      <c r="J130" s="591"/>
      <c r="K130" s="681"/>
      <c r="L130" s="681"/>
      <c r="M130" s="681"/>
      <c r="N130" s="591"/>
    </row>
    <row r="131" spans="1:14" ht="12.75" customHeight="1">
      <c r="A131" s="999"/>
      <c r="B131" s="1002"/>
      <c r="C131" s="671" t="s">
        <v>1552</v>
      </c>
      <c r="D131" s="672">
        <v>3721011.6320000002</v>
      </c>
      <c r="E131" s="673">
        <f t="shared" si="3"/>
        <v>96.813375110039601</v>
      </c>
      <c r="F131" s="797">
        <v>122477.584</v>
      </c>
      <c r="G131" s="673">
        <f t="shared" si="8"/>
        <v>3.1866248899604042</v>
      </c>
      <c r="H131" s="672">
        <f t="shared" si="9"/>
        <v>3843489.216</v>
      </c>
      <c r="J131" s="591"/>
      <c r="K131" s="681"/>
      <c r="L131" s="681"/>
      <c r="M131" s="681"/>
      <c r="N131" s="591"/>
    </row>
    <row r="132" spans="1:14" ht="12.75" customHeight="1">
      <c r="A132" s="999"/>
      <c r="B132" s="1001" t="s">
        <v>1554</v>
      </c>
      <c r="C132" s="796" t="s">
        <v>1525</v>
      </c>
      <c r="D132" s="668">
        <v>5742</v>
      </c>
      <c r="E132" s="669">
        <f t="shared" si="3"/>
        <v>100</v>
      </c>
      <c r="F132" s="668">
        <v>0</v>
      </c>
      <c r="G132" s="669">
        <f t="shared" si="8"/>
        <v>0</v>
      </c>
      <c r="H132" s="668">
        <f t="shared" si="9"/>
        <v>5742</v>
      </c>
      <c r="J132" s="591"/>
      <c r="K132" s="681"/>
      <c r="L132" s="681"/>
      <c r="M132" s="681"/>
      <c r="N132" s="591"/>
    </row>
    <row r="133" spans="1:14" ht="12.75" customHeight="1">
      <c r="A133" s="999"/>
      <c r="B133" s="1002"/>
      <c r="C133" s="671" t="s">
        <v>1552</v>
      </c>
      <c r="D133" s="672">
        <v>4264616.3779999996</v>
      </c>
      <c r="E133" s="673">
        <f t="shared" si="3"/>
        <v>100</v>
      </c>
      <c r="F133" s="797">
        <v>0</v>
      </c>
      <c r="G133" s="673">
        <f t="shared" si="8"/>
        <v>0</v>
      </c>
      <c r="H133" s="672">
        <f t="shared" si="9"/>
        <v>4264616.3779999996</v>
      </c>
      <c r="J133" s="591"/>
      <c r="K133" s="681"/>
      <c r="L133" s="681"/>
      <c r="M133" s="681"/>
      <c r="N133" s="591"/>
    </row>
    <row r="134" spans="1:14" ht="12.75" customHeight="1">
      <c r="A134" s="999"/>
      <c r="B134" s="1001" t="s">
        <v>1555</v>
      </c>
      <c r="C134" s="796" t="s">
        <v>1525</v>
      </c>
      <c r="D134" s="668">
        <v>0</v>
      </c>
      <c r="E134" s="669">
        <f t="shared" si="3"/>
        <v>0</v>
      </c>
      <c r="F134" s="668">
        <v>1</v>
      </c>
      <c r="G134" s="669">
        <f t="shared" si="8"/>
        <v>100</v>
      </c>
      <c r="H134" s="668">
        <f t="shared" si="9"/>
        <v>1</v>
      </c>
      <c r="J134" s="591"/>
      <c r="K134" s="583"/>
      <c r="L134" s="583"/>
      <c r="M134" s="583"/>
      <c r="N134" s="591"/>
    </row>
    <row r="135" spans="1:14" ht="12.75" customHeight="1">
      <c r="A135" s="999"/>
      <c r="B135" s="1002"/>
      <c r="C135" s="671" t="s">
        <v>1552</v>
      </c>
      <c r="D135" s="672">
        <v>0</v>
      </c>
      <c r="E135" s="673">
        <f t="shared" si="3"/>
        <v>0</v>
      </c>
      <c r="F135" s="797">
        <v>162.13900000000001</v>
      </c>
      <c r="G135" s="673">
        <f t="shared" si="8"/>
        <v>100</v>
      </c>
      <c r="H135" s="672">
        <f t="shared" si="9"/>
        <v>162.13900000000001</v>
      </c>
      <c r="J135" s="591"/>
      <c r="K135" s="583"/>
      <c r="L135" s="583"/>
      <c r="M135" s="583"/>
      <c r="N135" s="591"/>
    </row>
    <row r="136" spans="1:14" ht="12.75" customHeight="1">
      <c r="A136" s="999"/>
      <c r="B136" s="1003" t="s">
        <v>1557</v>
      </c>
      <c r="C136" s="1003"/>
      <c r="D136" s="798">
        <v>13603</v>
      </c>
      <c r="E136" s="799">
        <f t="shared" ref="E136:E167" si="10">100*D136/H136</f>
        <v>99.103890426926995</v>
      </c>
      <c r="F136" s="798">
        <v>123</v>
      </c>
      <c r="G136" s="799">
        <f>100*F136/H136</f>
        <v>0.8961095730730001</v>
      </c>
      <c r="H136" s="798">
        <f>+F136+D136</f>
        <v>13726</v>
      </c>
      <c r="J136" s="591"/>
      <c r="K136" s="583"/>
      <c r="L136" s="583"/>
      <c r="M136" s="583"/>
      <c r="N136" s="591"/>
    </row>
    <row r="137" spans="1:14" ht="12.75" customHeight="1">
      <c r="A137" s="1000"/>
      <c r="B137" s="1004" t="s">
        <v>1556</v>
      </c>
      <c r="C137" s="1004"/>
      <c r="D137" s="801">
        <v>7985911.2559999991</v>
      </c>
      <c r="E137" s="802">
        <f t="shared" si="10"/>
        <v>98.487526028785908</v>
      </c>
      <c r="F137" s="801">
        <v>122639.723</v>
      </c>
      <c r="G137" s="802">
        <f>100*F137/H137</f>
        <v>1.5124739712140869</v>
      </c>
      <c r="H137" s="801">
        <f>+F137+D137</f>
        <v>8108550.9789999994</v>
      </c>
      <c r="J137" s="681"/>
      <c r="K137" s="681"/>
      <c r="L137" s="583"/>
      <c r="M137" s="583"/>
      <c r="N137" s="591"/>
    </row>
    <row r="138" spans="1:14" ht="15" customHeight="1">
      <c r="A138" s="998">
        <v>2016</v>
      </c>
      <c r="B138" s="1001" t="s">
        <v>1551</v>
      </c>
      <c r="C138" s="796" t="s">
        <v>1525</v>
      </c>
      <c r="D138" s="668">
        <v>0</v>
      </c>
      <c r="E138" s="669" t="e">
        <f t="shared" si="10"/>
        <v>#DIV/0!</v>
      </c>
      <c r="F138" s="668">
        <v>0</v>
      </c>
      <c r="G138" s="669" t="e">
        <f t="shared" ref="G138:G145" si="11">100*F138/H138</f>
        <v>#DIV/0!</v>
      </c>
      <c r="H138" s="668">
        <f t="shared" ref="H138:H145" si="12">+D138+F138</f>
        <v>0</v>
      </c>
      <c r="J138" s="681"/>
      <c r="K138" s="681"/>
      <c r="L138" s="583"/>
      <c r="M138" s="583"/>
      <c r="N138" s="591"/>
    </row>
    <row r="139" spans="1:14" ht="15">
      <c r="A139" s="999"/>
      <c r="B139" s="1002"/>
      <c r="C139" s="671" t="s">
        <v>1552</v>
      </c>
      <c r="D139" s="672">
        <v>0</v>
      </c>
      <c r="E139" s="673" t="e">
        <f t="shared" si="10"/>
        <v>#DIV/0!</v>
      </c>
      <c r="F139" s="797">
        <v>0</v>
      </c>
      <c r="G139" s="673" t="e">
        <f t="shared" si="11"/>
        <v>#DIV/0!</v>
      </c>
      <c r="H139" s="672">
        <f t="shared" si="12"/>
        <v>0</v>
      </c>
      <c r="J139" s="681"/>
      <c r="K139" s="681"/>
      <c r="L139" s="682"/>
      <c r="M139" s="682"/>
      <c r="N139" s="591"/>
    </row>
    <row r="140" spans="1:14">
      <c r="A140" s="999"/>
      <c r="B140" s="1001" t="s">
        <v>1553</v>
      </c>
      <c r="C140" s="796" t="s">
        <v>1525</v>
      </c>
      <c r="D140" s="668">
        <v>7377</v>
      </c>
      <c r="E140" s="669">
        <f t="shared" si="10"/>
        <v>99.42048517520216</v>
      </c>
      <c r="F140" s="668">
        <v>43</v>
      </c>
      <c r="G140" s="669">
        <f t="shared" si="11"/>
        <v>0.57951482479784366</v>
      </c>
      <c r="H140" s="668">
        <f t="shared" si="12"/>
        <v>7420</v>
      </c>
      <c r="J140" s="681"/>
      <c r="K140" s="681"/>
      <c r="L140" s="681"/>
      <c r="M140" s="681"/>
      <c r="N140" s="591"/>
    </row>
    <row r="141" spans="1:14">
      <c r="A141" s="999"/>
      <c r="B141" s="1002"/>
      <c r="C141" s="671" t="s">
        <v>1552</v>
      </c>
      <c r="D141" s="672">
        <v>3788553.497</v>
      </c>
      <c r="E141" s="673">
        <f t="shared" si="10"/>
        <v>98.887004541281811</v>
      </c>
      <c r="F141" s="797">
        <v>42641.021000000001</v>
      </c>
      <c r="G141" s="673">
        <f t="shared" si="11"/>
        <v>1.1129954587181834</v>
      </c>
      <c r="H141" s="672">
        <f t="shared" si="12"/>
        <v>3831194.5180000002</v>
      </c>
      <c r="J141" s="681"/>
      <c r="K141" s="681"/>
      <c r="L141" s="681"/>
      <c r="M141" s="681"/>
      <c r="N141" s="591"/>
    </row>
    <row r="142" spans="1:14">
      <c r="A142" s="999"/>
      <c r="B142" s="1001" t="s">
        <v>1554</v>
      </c>
      <c r="C142" s="796" t="s">
        <v>1525</v>
      </c>
      <c r="D142" s="668">
        <v>6100</v>
      </c>
      <c r="E142" s="669">
        <f t="shared" si="10"/>
        <v>100</v>
      </c>
      <c r="F142" s="668">
        <v>0</v>
      </c>
      <c r="G142" s="669">
        <f t="shared" si="11"/>
        <v>0</v>
      </c>
      <c r="H142" s="668">
        <f t="shared" si="12"/>
        <v>6100</v>
      </c>
      <c r="J142" s="681"/>
      <c r="K142" s="681"/>
      <c r="L142" s="681"/>
      <c r="M142" s="681"/>
      <c r="N142" s="591"/>
    </row>
    <row r="143" spans="1:14">
      <c r="A143" s="999"/>
      <c r="B143" s="1002"/>
      <c r="C143" s="671" t="s">
        <v>1552</v>
      </c>
      <c r="D143" s="672">
        <v>5530617.8059999999</v>
      </c>
      <c r="E143" s="673">
        <f t="shared" si="10"/>
        <v>100</v>
      </c>
      <c r="F143" s="797">
        <v>0</v>
      </c>
      <c r="G143" s="673">
        <f t="shared" si="11"/>
        <v>0</v>
      </c>
      <c r="H143" s="672">
        <f t="shared" si="12"/>
        <v>5530617.8059999999</v>
      </c>
      <c r="J143" s="681"/>
      <c r="K143" s="681"/>
      <c r="L143" s="681"/>
      <c r="M143" s="681"/>
      <c r="N143" s="591"/>
    </row>
    <row r="144" spans="1:14" ht="15">
      <c r="A144" s="999"/>
      <c r="B144" s="1001" t="s">
        <v>1555</v>
      </c>
      <c r="C144" s="796" t="s">
        <v>1525</v>
      </c>
      <c r="D144" s="668">
        <v>0</v>
      </c>
      <c r="E144" s="669">
        <f t="shared" si="10"/>
        <v>0</v>
      </c>
      <c r="F144" s="668">
        <v>20</v>
      </c>
      <c r="G144" s="669">
        <f t="shared" si="11"/>
        <v>100</v>
      </c>
      <c r="H144" s="668">
        <f t="shared" si="12"/>
        <v>20</v>
      </c>
      <c r="J144" s="681"/>
      <c r="K144" s="681"/>
      <c r="L144" s="682"/>
      <c r="M144" s="682"/>
      <c r="N144" s="591"/>
    </row>
    <row r="145" spans="1:14">
      <c r="A145" s="999"/>
      <c r="B145" s="1002"/>
      <c r="C145" s="671" t="s">
        <v>1552</v>
      </c>
      <c r="D145" s="672">
        <v>0</v>
      </c>
      <c r="E145" s="673">
        <f t="shared" si="10"/>
        <v>0</v>
      </c>
      <c r="F145" s="797">
        <v>10404.138000000001</v>
      </c>
      <c r="G145" s="673">
        <f t="shared" si="11"/>
        <v>100</v>
      </c>
      <c r="H145" s="672">
        <f t="shared" si="12"/>
        <v>10404.138000000001</v>
      </c>
      <c r="J145" s="681"/>
      <c r="K145" s="681"/>
      <c r="L145" s="591"/>
      <c r="M145" s="591"/>
      <c r="N145" s="591"/>
    </row>
    <row r="146" spans="1:14">
      <c r="A146" s="999"/>
      <c r="B146" s="1003" t="s">
        <v>1557</v>
      </c>
      <c r="C146" s="1003"/>
      <c r="D146" s="798">
        <v>13477</v>
      </c>
      <c r="E146" s="799">
        <f t="shared" si="10"/>
        <v>99.534711964549487</v>
      </c>
      <c r="F146" s="798">
        <v>63</v>
      </c>
      <c r="G146" s="799">
        <f>100*F146/H146</f>
        <v>0.465288035450517</v>
      </c>
      <c r="H146" s="798">
        <f>+F146+D146</f>
        <v>13540</v>
      </c>
      <c r="J146" s="681"/>
      <c r="K146" s="681"/>
      <c r="L146" s="591"/>
      <c r="M146" s="591"/>
      <c r="N146" s="591"/>
    </row>
    <row r="147" spans="1:14">
      <c r="A147" s="1000"/>
      <c r="B147" s="1004" t="s">
        <v>1556</v>
      </c>
      <c r="C147" s="1004"/>
      <c r="D147" s="801">
        <v>9319171.3029999994</v>
      </c>
      <c r="E147" s="802">
        <f t="shared" si="10"/>
        <v>99.434016924224139</v>
      </c>
      <c r="F147" s="801">
        <v>53045.159</v>
      </c>
      <c r="G147" s="802">
        <f>100*F147/H147</f>
        <v>0.56598307577586981</v>
      </c>
      <c r="H147" s="801">
        <f>+F147+D147</f>
        <v>9372216.4619999994</v>
      </c>
      <c r="J147" s="681"/>
      <c r="K147" s="681"/>
      <c r="L147" s="591"/>
      <c r="M147" s="591"/>
      <c r="N147" s="591"/>
    </row>
    <row r="148" spans="1:14">
      <c r="A148" s="998">
        <v>2017</v>
      </c>
      <c r="B148" s="1001" t="s">
        <v>1551</v>
      </c>
      <c r="C148" s="796" t="s">
        <v>1525</v>
      </c>
      <c r="D148" s="668">
        <v>0</v>
      </c>
      <c r="E148" s="669" t="e">
        <f t="shared" si="10"/>
        <v>#DIV/0!</v>
      </c>
      <c r="F148" s="668">
        <v>0</v>
      </c>
      <c r="G148" s="669" t="e">
        <f t="shared" ref="G148:G155" si="13">100*F148/H148</f>
        <v>#DIV/0!</v>
      </c>
      <c r="H148" s="668">
        <f t="shared" ref="H148:H155" si="14">+D148+F148</f>
        <v>0</v>
      </c>
      <c r="J148" s="681"/>
      <c r="K148" s="681"/>
      <c r="L148" s="591"/>
      <c r="M148" s="591"/>
      <c r="N148" s="591"/>
    </row>
    <row r="149" spans="1:14">
      <c r="A149" s="999"/>
      <c r="B149" s="1002"/>
      <c r="C149" s="671" t="s">
        <v>1552</v>
      </c>
      <c r="D149" s="672">
        <v>0</v>
      </c>
      <c r="E149" s="673" t="e">
        <f t="shared" si="10"/>
        <v>#DIV/0!</v>
      </c>
      <c r="F149" s="797">
        <v>0</v>
      </c>
      <c r="G149" s="673" t="e">
        <f t="shared" si="13"/>
        <v>#DIV/0!</v>
      </c>
      <c r="H149" s="672">
        <f t="shared" si="14"/>
        <v>0</v>
      </c>
      <c r="J149" s="681"/>
      <c r="K149" s="681"/>
      <c r="L149" s="591"/>
      <c r="M149" s="591"/>
      <c r="N149" s="591"/>
    </row>
    <row r="150" spans="1:14">
      <c r="A150" s="999"/>
      <c r="B150" s="1001" t="s">
        <v>1553</v>
      </c>
      <c r="C150" s="796" t="s">
        <v>1525</v>
      </c>
      <c r="D150" s="668">
        <v>6973</v>
      </c>
      <c r="E150" s="669">
        <f t="shared" si="10"/>
        <v>99.885403237358545</v>
      </c>
      <c r="F150" s="668">
        <v>8</v>
      </c>
      <c r="G150" s="669">
        <f t="shared" si="13"/>
        <v>0.11459676264145538</v>
      </c>
      <c r="H150" s="668">
        <f t="shared" si="14"/>
        <v>6981</v>
      </c>
    </row>
    <row r="151" spans="1:14">
      <c r="A151" s="999"/>
      <c r="B151" s="1002"/>
      <c r="C151" s="671" t="s">
        <v>1552</v>
      </c>
      <c r="D151" s="672">
        <v>3898602.3089999999</v>
      </c>
      <c r="E151" s="673">
        <f t="shared" si="10"/>
        <v>99.895300071150615</v>
      </c>
      <c r="F151" s="797">
        <v>4086.1120000000001</v>
      </c>
      <c r="G151" s="673">
        <f t="shared" si="13"/>
        <v>0.10469992884938022</v>
      </c>
      <c r="H151" s="672">
        <f t="shared" si="14"/>
        <v>3902688.4210000001</v>
      </c>
    </row>
    <row r="152" spans="1:14">
      <c r="A152" s="999"/>
      <c r="B152" s="1001" t="s">
        <v>1554</v>
      </c>
      <c r="C152" s="796" t="s">
        <v>1525</v>
      </c>
      <c r="D152" s="668">
        <v>6429</v>
      </c>
      <c r="E152" s="669">
        <f t="shared" si="10"/>
        <v>100</v>
      </c>
      <c r="F152" s="668">
        <v>0</v>
      </c>
      <c r="G152" s="669">
        <f t="shared" si="13"/>
        <v>0</v>
      </c>
      <c r="H152" s="668">
        <f t="shared" si="14"/>
        <v>6429</v>
      </c>
    </row>
    <row r="153" spans="1:14">
      <c r="A153" s="999"/>
      <c r="B153" s="1002"/>
      <c r="C153" s="671" t="s">
        <v>1552</v>
      </c>
      <c r="D153" s="672">
        <v>7132677.9500000002</v>
      </c>
      <c r="E153" s="673">
        <f t="shared" si="10"/>
        <v>100</v>
      </c>
      <c r="F153" s="797">
        <v>0</v>
      </c>
      <c r="G153" s="673">
        <f t="shared" si="13"/>
        <v>0</v>
      </c>
      <c r="H153" s="672">
        <f t="shared" si="14"/>
        <v>7132677.9500000002</v>
      </c>
    </row>
    <row r="154" spans="1:14">
      <c r="A154" s="999"/>
      <c r="B154" s="1001" t="s">
        <v>1555</v>
      </c>
      <c r="C154" s="796" t="s">
        <v>1525</v>
      </c>
      <c r="D154" s="668">
        <v>0</v>
      </c>
      <c r="E154" s="669">
        <f t="shared" si="10"/>
        <v>0</v>
      </c>
      <c r="F154" s="668">
        <v>26</v>
      </c>
      <c r="G154" s="669">
        <f t="shared" si="13"/>
        <v>100</v>
      </c>
      <c r="H154" s="668">
        <f t="shared" si="14"/>
        <v>26</v>
      </c>
    </row>
    <row r="155" spans="1:14">
      <c r="A155" s="999"/>
      <c r="B155" s="1002"/>
      <c r="C155" s="671" t="s">
        <v>1552</v>
      </c>
      <c r="D155" s="672">
        <v>0</v>
      </c>
      <c r="E155" s="673">
        <f t="shared" si="10"/>
        <v>0</v>
      </c>
      <c r="F155" s="797">
        <v>14414.241</v>
      </c>
      <c r="G155" s="673">
        <f t="shared" si="13"/>
        <v>100</v>
      </c>
      <c r="H155" s="672">
        <f t="shared" si="14"/>
        <v>14414.241</v>
      </c>
    </row>
    <row r="156" spans="1:14">
      <c r="A156" s="999"/>
      <c r="B156" s="1003" t="s">
        <v>1557</v>
      </c>
      <c r="C156" s="1003"/>
      <c r="D156" s="798">
        <v>13402</v>
      </c>
      <c r="E156" s="799">
        <f t="shared" si="10"/>
        <v>99.746948496576366</v>
      </c>
      <c r="F156" s="798">
        <v>34</v>
      </c>
      <c r="G156" s="799">
        <f>100*F156/H156</f>
        <v>0.25305150342363797</v>
      </c>
      <c r="H156" s="798">
        <f>+F156+D156</f>
        <v>13436</v>
      </c>
    </row>
    <row r="157" spans="1:14" ht="15">
      <c r="A157" s="1000"/>
      <c r="B157" s="1004" t="s">
        <v>1556</v>
      </c>
      <c r="C157" s="1004"/>
      <c r="D157" s="801">
        <v>11031280.259</v>
      </c>
      <c r="E157" s="802">
        <f t="shared" si="10"/>
        <v>99.832572666828241</v>
      </c>
      <c r="F157" s="801">
        <v>18500.352999999999</v>
      </c>
      <c r="G157" s="802">
        <f>100*F157/H157</f>
        <v>0.16742733317174388</v>
      </c>
      <c r="H157" s="801">
        <f>+F157+D157</f>
        <v>11049780.612</v>
      </c>
      <c r="J157" s="683"/>
    </row>
    <row r="158" spans="1:14">
      <c r="A158" s="998">
        <v>2018</v>
      </c>
      <c r="B158" s="1001" t="s">
        <v>1551</v>
      </c>
      <c r="C158" s="796" t="s">
        <v>1525</v>
      </c>
      <c r="D158" s="668">
        <v>1</v>
      </c>
      <c r="E158" s="669">
        <f t="shared" si="10"/>
        <v>100</v>
      </c>
      <c r="F158" s="668">
        <v>0</v>
      </c>
      <c r="G158" s="669">
        <f t="shared" ref="G158:G165" si="15">100*F158/H158</f>
        <v>0</v>
      </c>
      <c r="H158" s="668">
        <f t="shared" ref="H158:H165" si="16">+D158+F158</f>
        <v>1</v>
      </c>
    </row>
    <row r="159" spans="1:14">
      <c r="A159" s="999"/>
      <c r="B159" s="1002"/>
      <c r="C159" s="671" t="s">
        <v>1552</v>
      </c>
      <c r="D159" s="672">
        <v>398.78199999999998</v>
      </c>
      <c r="E159" s="673">
        <f t="shared" si="10"/>
        <v>100</v>
      </c>
      <c r="F159" s="797">
        <v>0</v>
      </c>
      <c r="G159" s="673">
        <f t="shared" si="15"/>
        <v>0</v>
      </c>
      <c r="H159" s="672">
        <f t="shared" si="16"/>
        <v>398.78199999999998</v>
      </c>
    </row>
    <row r="160" spans="1:14">
      <c r="A160" s="999"/>
      <c r="B160" s="1001" t="s">
        <v>1553</v>
      </c>
      <c r="C160" s="796" t="s">
        <v>1525</v>
      </c>
      <c r="D160" s="668">
        <v>6440</v>
      </c>
      <c r="E160" s="669">
        <f t="shared" si="10"/>
        <v>99.07692307692308</v>
      </c>
      <c r="F160" s="668">
        <v>60</v>
      </c>
      <c r="G160" s="669">
        <f t="shared" si="15"/>
        <v>0.92307692307692313</v>
      </c>
      <c r="H160" s="668">
        <f t="shared" si="16"/>
        <v>6500</v>
      </c>
    </row>
    <row r="161" spans="1:8">
      <c r="A161" s="999"/>
      <c r="B161" s="1002"/>
      <c r="C161" s="671" t="s">
        <v>1552</v>
      </c>
      <c r="D161" s="672">
        <v>3818284.8569999998</v>
      </c>
      <c r="E161" s="673">
        <f t="shared" si="10"/>
        <v>98.565122223550489</v>
      </c>
      <c r="F161" s="797">
        <v>55585.302000000003</v>
      </c>
      <c r="G161" s="673">
        <f t="shared" si="15"/>
        <v>1.4348777764495024</v>
      </c>
      <c r="H161" s="672">
        <f t="shared" si="16"/>
        <v>3873870.159</v>
      </c>
    </row>
    <row r="162" spans="1:8">
      <c r="A162" s="999"/>
      <c r="B162" s="1001" t="s">
        <v>1554</v>
      </c>
      <c r="C162" s="796" t="s">
        <v>1525</v>
      </c>
      <c r="D162" s="668">
        <v>2033</v>
      </c>
      <c r="E162" s="669">
        <f t="shared" si="10"/>
        <v>100</v>
      </c>
      <c r="F162" s="668">
        <v>0</v>
      </c>
      <c r="G162" s="669">
        <f t="shared" si="15"/>
        <v>0</v>
      </c>
      <c r="H162" s="668">
        <f t="shared" si="16"/>
        <v>2033</v>
      </c>
    </row>
    <row r="163" spans="1:8">
      <c r="A163" s="999"/>
      <c r="B163" s="1002"/>
      <c r="C163" s="671" t="s">
        <v>1552</v>
      </c>
      <c r="D163" s="672">
        <v>2407537.7200000002</v>
      </c>
      <c r="E163" s="673">
        <f t="shared" si="10"/>
        <v>100</v>
      </c>
      <c r="F163" s="797">
        <v>0</v>
      </c>
      <c r="G163" s="673">
        <f t="shared" si="15"/>
        <v>0</v>
      </c>
      <c r="H163" s="672">
        <f t="shared" si="16"/>
        <v>2407537.7200000002</v>
      </c>
    </row>
    <row r="164" spans="1:8">
      <c r="A164" s="999"/>
      <c r="B164" s="1001" t="s">
        <v>1555</v>
      </c>
      <c r="C164" s="796" t="s">
        <v>1525</v>
      </c>
      <c r="D164" s="668">
        <v>0</v>
      </c>
      <c r="E164" s="669">
        <f t="shared" si="10"/>
        <v>0</v>
      </c>
      <c r="F164" s="668">
        <v>10</v>
      </c>
      <c r="G164" s="669">
        <f t="shared" si="15"/>
        <v>100</v>
      </c>
      <c r="H164" s="668">
        <f t="shared" si="16"/>
        <v>10</v>
      </c>
    </row>
    <row r="165" spans="1:8">
      <c r="A165" s="999"/>
      <c r="B165" s="1002"/>
      <c r="C165" s="671" t="s">
        <v>1552</v>
      </c>
      <c r="D165" s="672">
        <v>0</v>
      </c>
      <c r="E165" s="673">
        <f t="shared" si="10"/>
        <v>0</v>
      </c>
      <c r="F165" s="797">
        <v>4664.9979999999996</v>
      </c>
      <c r="G165" s="673">
        <f t="shared" si="15"/>
        <v>100</v>
      </c>
      <c r="H165" s="672">
        <f t="shared" si="16"/>
        <v>4664.9979999999996</v>
      </c>
    </row>
    <row r="166" spans="1:8">
      <c r="A166" s="999"/>
      <c r="B166" s="1003" t="s">
        <v>1557</v>
      </c>
      <c r="C166" s="1003"/>
      <c r="D166" s="798">
        <v>8474</v>
      </c>
      <c r="E166" s="799">
        <f t="shared" si="10"/>
        <v>99.180711610486895</v>
      </c>
      <c r="F166" s="798">
        <v>70</v>
      </c>
      <c r="G166" s="799">
        <f>100*F166/H166</f>
        <v>0.81928838951310856</v>
      </c>
      <c r="H166" s="798">
        <f>+F166+D166</f>
        <v>8544</v>
      </c>
    </row>
    <row r="167" spans="1:8">
      <c r="A167" s="1000"/>
      <c r="B167" s="1004" t="s">
        <v>1556</v>
      </c>
      <c r="C167" s="1004"/>
      <c r="D167" s="801">
        <v>6226221.3590000002</v>
      </c>
      <c r="E167" s="802">
        <f t="shared" si="10"/>
        <v>99.041587980218708</v>
      </c>
      <c r="F167" s="801">
        <v>60250.3</v>
      </c>
      <c r="G167" s="802">
        <f>100*F167/H167</f>
        <v>0.95841201978128576</v>
      </c>
      <c r="H167" s="801">
        <f>+F167+D167</f>
        <v>6286471.659</v>
      </c>
    </row>
    <row r="169" spans="1:8">
      <c r="A169" s="51" t="s">
        <v>27</v>
      </c>
    </row>
    <row r="170" spans="1:8">
      <c r="A170" s="548" t="s">
        <v>1666</v>
      </c>
    </row>
    <row r="171" spans="1:8">
      <c r="A171" s="52"/>
    </row>
    <row r="172" spans="1:8">
      <c r="A172" s="52"/>
    </row>
  </sheetData>
  <mergeCells count="123">
    <mergeCell ref="A148:A157"/>
    <mergeCell ref="B148:B149"/>
    <mergeCell ref="B150:B151"/>
    <mergeCell ref="B152:B153"/>
    <mergeCell ref="B154:B155"/>
    <mergeCell ref="B156:C156"/>
    <mergeCell ref="B157:C157"/>
    <mergeCell ref="A158:A167"/>
    <mergeCell ref="B158:B159"/>
    <mergeCell ref="B160:B161"/>
    <mergeCell ref="B162:B163"/>
    <mergeCell ref="B164:B165"/>
    <mergeCell ref="B166:C166"/>
    <mergeCell ref="B167:C167"/>
    <mergeCell ref="A1:H1"/>
    <mergeCell ref="A2:H2"/>
    <mergeCell ref="A3:H3"/>
    <mergeCell ref="A4:H4"/>
    <mergeCell ref="B5:B7"/>
    <mergeCell ref="C5:H5"/>
    <mergeCell ref="A138:A147"/>
    <mergeCell ref="B138:B139"/>
    <mergeCell ref="B140:B141"/>
    <mergeCell ref="B142:B143"/>
    <mergeCell ref="B144:B145"/>
    <mergeCell ref="B146:C146"/>
    <mergeCell ref="B147:C147"/>
    <mergeCell ref="A28:A37"/>
    <mergeCell ref="B28:B29"/>
    <mergeCell ref="B30:B31"/>
    <mergeCell ref="B32:B33"/>
    <mergeCell ref="B34:B35"/>
    <mergeCell ref="B36:C36"/>
    <mergeCell ref="B37:C37"/>
    <mergeCell ref="A18:A27"/>
    <mergeCell ref="B18:B19"/>
    <mergeCell ref="B20:B21"/>
    <mergeCell ref="B22:B23"/>
    <mergeCell ref="J5:K5"/>
    <mergeCell ref="L5:M5"/>
    <mergeCell ref="N5:O5"/>
    <mergeCell ref="C6:C7"/>
    <mergeCell ref="H6:H7"/>
    <mergeCell ref="A8:A17"/>
    <mergeCell ref="B8:B9"/>
    <mergeCell ref="B10:B11"/>
    <mergeCell ref="B12:B13"/>
    <mergeCell ref="B14:B15"/>
    <mergeCell ref="B16:C16"/>
    <mergeCell ref="B17:C17"/>
    <mergeCell ref="B24:B25"/>
    <mergeCell ref="B26:C26"/>
    <mergeCell ref="B27:C27"/>
    <mergeCell ref="A48:A57"/>
    <mergeCell ref="B48:B49"/>
    <mergeCell ref="B50:B51"/>
    <mergeCell ref="B52:B53"/>
    <mergeCell ref="B54:B55"/>
    <mergeCell ref="B56:C56"/>
    <mergeCell ref="B57:C57"/>
    <mergeCell ref="A38:A47"/>
    <mergeCell ref="B38:B39"/>
    <mergeCell ref="B40:B41"/>
    <mergeCell ref="B42:B43"/>
    <mergeCell ref="B44:B45"/>
    <mergeCell ref="B46:C46"/>
    <mergeCell ref="B47:C47"/>
    <mergeCell ref="A68:A77"/>
    <mergeCell ref="B68:B69"/>
    <mergeCell ref="B70:B71"/>
    <mergeCell ref="B72:B73"/>
    <mergeCell ref="B74:B75"/>
    <mergeCell ref="B76:C76"/>
    <mergeCell ref="B77:C77"/>
    <mergeCell ref="A58:A67"/>
    <mergeCell ref="B58:B59"/>
    <mergeCell ref="B60:B61"/>
    <mergeCell ref="B62:B63"/>
    <mergeCell ref="B64:B65"/>
    <mergeCell ref="B66:C66"/>
    <mergeCell ref="B67:C67"/>
    <mergeCell ref="A88:A97"/>
    <mergeCell ref="B88:B89"/>
    <mergeCell ref="B90:B91"/>
    <mergeCell ref="B92:B93"/>
    <mergeCell ref="B94:B95"/>
    <mergeCell ref="B96:C96"/>
    <mergeCell ref="B97:C97"/>
    <mergeCell ref="A78:A87"/>
    <mergeCell ref="B78:B79"/>
    <mergeCell ref="B80:B81"/>
    <mergeCell ref="B82:B83"/>
    <mergeCell ref="B84:B85"/>
    <mergeCell ref="B86:C86"/>
    <mergeCell ref="B87:C87"/>
    <mergeCell ref="A108:A117"/>
    <mergeCell ref="B108:B109"/>
    <mergeCell ref="B110:B111"/>
    <mergeCell ref="B112:B113"/>
    <mergeCell ref="B114:B115"/>
    <mergeCell ref="B116:C116"/>
    <mergeCell ref="B117:C117"/>
    <mergeCell ref="A98:A107"/>
    <mergeCell ref="B98:B99"/>
    <mergeCell ref="B100:B101"/>
    <mergeCell ref="B102:B103"/>
    <mergeCell ref="B104:B105"/>
    <mergeCell ref="B106:C106"/>
    <mergeCell ref="B107:C107"/>
    <mergeCell ref="A128:A137"/>
    <mergeCell ref="B128:B129"/>
    <mergeCell ref="B130:B131"/>
    <mergeCell ref="B132:B133"/>
    <mergeCell ref="B134:B135"/>
    <mergeCell ref="B136:C136"/>
    <mergeCell ref="B137:C137"/>
    <mergeCell ref="A118:A127"/>
    <mergeCell ref="B118:B119"/>
    <mergeCell ref="B120:B121"/>
    <mergeCell ref="B122:B123"/>
    <mergeCell ref="B124:B125"/>
    <mergeCell ref="B126:C126"/>
    <mergeCell ref="B127:C127"/>
  </mergeCells>
  <hyperlinks>
    <hyperlink ref="A1:H1" location="'Sección PM'!A4" display="TABLA F24a"/>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0070C0"/>
  </sheetPr>
  <dimension ref="A1:M35"/>
  <sheetViews>
    <sheetView zoomScaleNormal="100" workbookViewId="0">
      <selection sqref="A1:K1"/>
    </sheetView>
  </sheetViews>
  <sheetFormatPr baseColWidth="10" defaultRowHeight="14.25"/>
  <cols>
    <col min="1" max="11" width="11.42578125" style="27"/>
    <col min="12" max="12" width="12.5703125" style="27" bestFit="1" customWidth="1"/>
    <col min="13" max="16384" width="11.42578125" style="27"/>
  </cols>
  <sheetData>
    <row r="1" spans="1:13" ht="15">
      <c r="A1" s="990" t="s">
        <v>1558</v>
      </c>
      <c r="B1" s="990"/>
      <c r="C1" s="990"/>
      <c r="D1" s="990"/>
      <c r="E1" s="990"/>
      <c r="F1" s="990"/>
      <c r="G1" s="990"/>
      <c r="H1" s="990"/>
      <c r="I1" s="990"/>
      <c r="J1" s="990"/>
      <c r="K1" s="990"/>
      <c r="L1" s="824"/>
      <c r="M1" s="824"/>
    </row>
    <row r="2" spans="1:13">
      <c r="A2" s="912" t="s">
        <v>1559</v>
      </c>
      <c r="B2" s="912"/>
      <c r="C2" s="912"/>
      <c r="D2" s="912"/>
      <c r="E2" s="912"/>
      <c r="F2" s="912"/>
      <c r="G2" s="912"/>
      <c r="H2" s="912"/>
      <c r="I2" s="912"/>
      <c r="J2" s="912"/>
      <c r="K2" s="912"/>
    </row>
    <row r="3" spans="1:13">
      <c r="A3" s="988" t="s">
        <v>1649</v>
      </c>
      <c r="B3" s="988"/>
      <c r="C3" s="988"/>
      <c r="D3" s="988"/>
      <c r="E3" s="988"/>
      <c r="F3" s="988"/>
      <c r="G3" s="988"/>
      <c r="H3" s="988"/>
      <c r="I3" s="988"/>
      <c r="J3" s="988"/>
      <c r="K3" s="988"/>
    </row>
    <row r="4" spans="1:13" ht="15" thickBot="1">
      <c r="A4" s="684"/>
      <c r="B4" s="684"/>
      <c r="C4" s="684"/>
      <c r="D4" s="684"/>
      <c r="E4" s="684"/>
      <c r="F4" s="684"/>
      <c r="G4" s="684"/>
      <c r="H4" s="684"/>
      <c r="I4" s="684"/>
      <c r="J4" s="684"/>
      <c r="K4" s="684"/>
    </row>
    <row r="5" spans="1:13" ht="15" customHeight="1">
      <c r="A5" s="685"/>
      <c r="B5" s="1016" t="s">
        <v>1560</v>
      </c>
      <c r="C5" s="1016"/>
      <c r="D5" s="1016"/>
      <c r="E5" s="1016"/>
      <c r="F5" s="1016"/>
      <c r="G5" s="1016"/>
      <c r="H5" s="1016"/>
      <c r="I5" s="1016"/>
      <c r="J5" s="1016"/>
      <c r="K5" s="1016"/>
    </row>
    <row r="6" spans="1:13">
      <c r="A6" s="685"/>
      <c r="B6" s="1017" t="s">
        <v>1551</v>
      </c>
      <c r="C6" s="1018"/>
      <c r="D6" s="1017" t="s">
        <v>1554</v>
      </c>
      <c r="E6" s="1018"/>
      <c r="F6" s="1017" t="s">
        <v>1555</v>
      </c>
      <c r="G6" s="1018"/>
      <c r="H6" s="1017" t="s">
        <v>1561</v>
      </c>
      <c r="I6" s="1018"/>
      <c r="J6" s="1010" t="s">
        <v>79</v>
      </c>
      <c r="K6" s="1010"/>
    </row>
    <row r="7" spans="1:13">
      <c r="A7" s="665" t="s">
        <v>76</v>
      </c>
      <c r="B7" s="686" t="s">
        <v>1525</v>
      </c>
      <c r="C7" s="687" t="s">
        <v>1562</v>
      </c>
      <c r="D7" s="686" t="s">
        <v>1525</v>
      </c>
      <c r="E7" s="687" t="s">
        <v>1562</v>
      </c>
      <c r="F7" s="665" t="s">
        <v>1525</v>
      </c>
      <c r="G7" s="665" t="s">
        <v>1562</v>
      </c>
      <c r="H7" s="686" t="s">
        <v>1525</v>
      </c>
      <c r="I7" s="687" t="s">
        <v>1562</v>
      </c>
      <c r="J7" s="665" t="s">
        <v>1525</v>
      </c>
      <c r="K7" s="665" t="s">
        <v>1562</v>
      </c>
    </row>
    <row r="8" spans="1:13">
      <c r="A8" s="662">
        <v>2003</v>
      </c>
      <c r="B8" s="688">
        <v>77839</v>
      </c>
      <c r="C8" s="689">
        <v>134999.97408753965</v>
      </c>
      <c r="D8" s="688">
        <v>1013</v>
      </c>
      <c r="E8" s="689">
        <v>260734.94866732479</v>
      </c>
      <c r="F8" s="688">
        <v>0</v>
      </c>
      <c r="G8" s="689">
        <v>0</v>
      </c>
      <c r="H8" s="688">
        <v>29767</v>
      </c>
      <c r="I8" s="689">
        <v>194257.87758255788</v>
      </c>
      <c r="J8" s="690">
        <v>108619</v>
      </c>
      <c r="K8" s="690">
        <v>152412.2089873779</v>
      </c>
      <c r="L8" s="255"/>
    </row>
    <row r="9" spans="1:13">
      <c r="A9" s="662">
        <v>2004</v>
      </c>
      <c r="B9" s="688">
        <v>72804</v>
      </c>
      <c r="C9" s="689">
        <v>96737.576644140427</v>
      </c>
      <c r="D9" s="688">
        <v>1621</v>
      </c>
      <c r="E9" s="689">
        <v>242744.15422578657</v>
      </c>
      <c r="F9" s="688">
        <v>0</v>
      </c>
      <c r="G9" s="689">
        <v>0</v>
      </c>
      <c r="H9" s="688">
        <v>30176</v>
      </c>
      <c r="I9" s="689">
        <v>198974.2285259809</v>
      </c>
      <c r="J9" s="690">
        <v>104601</v>
      </c>
      <c r="K9" s="690">
        <v>128494.15516104053</v>
      </c>
      <c r="L9" s="255"/>
    </row>
    <row r="10" spans="1:13">
      <c r="A10" s="662">
        <v>2005</v>
      </c>
      <c r="B10" s="688">
        <v>39800</v>
      </c>
      <c r="C10" s="689">
        <v>100882.80570351759</v>
      </c>
      <c r="D10" s="688">
        <v>2321</v>
      </c>
      <c r="E10" s="689">
        <v>250524.91081430417</v>
      </c>
      <c r="F10" s="688">
        <v>0</v>
      </c>
      <c r="G10" s="689">
        <v>0</v>
      </c>
      <c r="H10" s="688">
        <v>30090</v>
      </c>
      <c r="I10" s="689">
        <v>209533.56277833166</v>
      </c>
      <c r="J10" s="690">
        <v>72211</v>
      </c>
      <c r="K10" s="690">
        <v>150966.87331569984</v>
      </c>
      <c r="L10" s="255"/>
    </row>
    <row r="11" spans="1:13">
      <c r="A11" s="662">
        <v>2006</v>
      </c>
      <c r="B11" s="688">
        <v>17497</v>
      </c>
      <c r="C11" s="689">
        <v>107842.99319883408</v>
      </c>
      <c r="D11" s="688">
        <v>3636</v>
      </c>
      <c r="E11" s="689">
        <v>246127.98322332234</v>
      </c>
      <c r="F11" s="688">
        <v>0</v>
      </c>
      <c r="G11" s="689">
        <v>0</v>
      </c>
      <c r="H11" s="688">
        <v>27435</v>
      </c>
      <c r="I11" s="689">
        <v>218236.7604519774</v>
      </c>
      <c r="J11" s="690">
        <v>48568</v>
      </c>
      <c r="K11" s="690">
        <v>180554.59813045626</v>
      </c>
      <c r="L11" s="255"/>
    </row>
    <row r="12" spans="1:13">
      <c r="A12" s="662">
        <v>2007</v>
      </c>
      <c r="B12" s="688">
        <v>8083</v>
      </c>
      <c r="C12" s="689">
        <v>121770.27576394903</v>
      </c>
      <c r="D12" s="688">
        <v>3944</v>
      </c>
      <c r="E12" s="689">
        <v>302431.3080628803</v>
      </c>
      <c r="F12" s="688">
        <v>0</v>
      </c>
      <c r="G12" s="689">
        <v>0</v>
      </c>
      <c r="H12" s="688">
        <v>23996</v>
      </c>
      <c r="I12" s="689">
        <v>235042.08605600934</v>
      </c>
      <c r="J12" s="690">
        <v>36023</v>
      </c>
      <c r="K12" s="690">
        <v>217003.80631818561</v>
      </c>
      <c r="L12" s="255"/>
    </row>
    <row r="13" spans="1:13">
      <c r="A13" s="662">
        <v>2008</v>
      </c>
      <c r="B13" s="688">
        <v>4983</v>
      </c>
      <c r="C13" s="689">
        <v>140875.62853702588</v>
      </c>
      <c r="D13" s="688">
        <v>4334</v>
      </c>
      <c r="E13" s="689">
        <v>441035.27388094139</v>
      </c>
      <c r="F13" s="688">
        <v>0</v>
      </c>
      <c r="G13" s="689">
        <v>0</v>
      </c>
      <c r="H13" s="688">
        <v>22269</v>
      </c>
      <c r="I13" s="689">
        <v>253658.85751493106</v>
      </c>
      <c r="J13" s="690">
        <v>31586</v>
      </c>
      <c r="K13" s="690">
        <v>261576.62356740329</v>
      </c>
      <c r="L13" s="255"/>
    </row>
    <row r="14" spans="1:13">
      <c r="A14" s="662">
        <v>2009</v>
      </c>
      <c r="B14" s="688">
        <v>3160</v>
      </c>
      <c r="C14" s="689">
        <v>162035.33481012657</v>
      </c>
      <c r="D14" s="688">
        <v>3787</v>
      </c>
      <c r="E14" s="689">
        <v>457241.37919197255</v>
      </c>
      <c r="F14" s="688">
        <v>70</v>
      </c>
      <c r="G14" s="689">
        <v>109809.8</v>
      </c>
      <c r="H14" s="688">
        <v>18083</v>
      </c>
      <c r="I14" s="689">
        <v>273838.14118232596</v>
      </c>
      <c r="J14" s="690">
        <v>25100</v>
      </c>
      <c r="K14" s="690">
        <v>286976.35673306772</v>
      </c>
      <c r="L14" s="255"/>
    </row>
    <row r="15" spans="1:13">
      <c r="A15" s="662">
        <v>2010</v>
      </c>
      <c r="B15" s="688">
        <v>2111</v>
      </c>
      <c r="C15" s="689">
        <v>175132.44102321175</v>
      </c>
      <c r="D15" s="688">
        <v>2020</v>
      </c>
      <c r="E15" s="689">
        <v>511575.66930693068</v>
      </c>
      <c r="F15" s="688">
        <v>82</v>
      </c>
      <c r="G15" s="689">
        <v>128824.71951219512</v>
      </c>
      <c r="H15" s="688">
        <v>17154</v>
      </c>
      <c r="I15" s="689">
        <v>295204.0487349889</v>
      </c>
      <c r="J15" s="690">
        <v>21367</v>
      </c>
      <c r="K15" s="690">
        <v>303158.20255534234</v>
      </c>
      <c r="L15" s="255"/>
    </row>
    <row r="16" spans="1:13">
      <c r="A16" s="662">
        <v>2011</v>
      </c>
      <c r="B16" s="688">
        <v>1309</v>
      </c>
      <c r="C16" s="689">
        <v>175977.90527119939</v>
      </c>
      <c r="D16" s="688">
        <v>2114</v>
      </c>
      <c r="E16" s="689">
        <v>455823.59649952699</v>
      </c>
      <c r="F16" s="688">
        <v>357</v>
      </c>
      <c r="G16" s="689">
        <v>168656.57703081233</v>
      </c>
      <c r="H16" s="688">
        <v>15642</v>
      </c>
      <c r="I16" s="689">
        <v>318115.43498273881</v>
      </c>
      <c r="J16" s="690">
        <v>19422</v>
      </c>
      <c r="K16" s="690">
        <v>320777.37581093604</v>
      </c>
      <c r="L16" s="255"/>
    </row>
    <row r="17" spans="1:12">
      <c r="A17" s="662">
        <v>2012</v>
      </c>
      <c r="B17" s="688">
        <v>639</v>
      </c>
      <c r="C17" s="689">
        <v>189660.93583724569</v>
      </c>
      <c r="D17" s="688">
        <v>2406</v>
      </c>
      <c r="E17" s="689">
        <v>556675.0972568579</v>
      </c>
      <c r="F17" s="688">
        <v>132</v>
      </c>
      <c r="G17" s="689">
        <v>267224.38636363635</v>
      </c>
      <c r="H17" s="688">
        <v>9636</v>
      </c>
      <c r="I17" s="689">
        <v>355582.30572851805</v>
      </c>
      <c r="J17" s="690">
        <v>12813</v>
      </c>
      <c r="K17" s="690">
        <v>384158.14711621008</v>
      </c>
      <c r="L17" s="255"/>
    </row>
    <row r="18" spans="1:12">
      <c r="A18" s="662">
        <v>2013</v>
      </c>
      <c r="B18" s="688">
        <v>341</v>
      </c>
      <c r="C18" s="689">
        <v>204674.64516129033</v>
      </c>
      <c r="D18" s="688">
        <v>3718</v>
      </c>
      <c r="E18" s="689">
        <v>681377.60193652497</v>
      </c>
      <c r="F18" s="688">
        <v>97</v>
      </c>
      <c r="G18" s="689">
        <v>322356.19587628864</v>
      </c>
      <c r="H18" s="688">
        <v>9246</v>
      </c>
      <c r="I18" s="689">
        <v>396956.51341120485</v>
      </c>
      <c r="J18" s="690">
        <v>13402</v>
      </c>
      <c r="K18" s="690">
        <v>470428.62647366064</v>
      </c>
      <c r="L18" s="255"/>
    </row>
    <row r="19" spans="1:12">
      <c r="A19" s="691">
        <v>2014</v>
      </c>
      <c r="B19" s="688">
        <v>152</v>
      </c>
      <c r="C19" s="689">
        <v>244309.27631578947</v>
      </c>
      <c r="D19" s="688">
        <v>10613</v>
      </c>
      <c r="E19" s="689">
        <v>761782.49363987567</v>
      </c>
      <c r="F19" s="688">
        <v>40</v>
      </c>
      <c r="G19" s="689">
        <v>270973.17499999999</v>
      </c>
      <c r="H19" s="688">
        <v>8512</v>
      </c>
      <c r="I19" s="689">
        <v>437538.4794407895</v>
      </c>
      <c r="J19" s="690">
        <v>19317</v>
      </c>
      <c r="K19" s="690">
        <v>613816.79758761707</v>
      </c>
      <c r="L19" s="255"/>
    </row>
    <row r="20" spans="1:12">
      <c r="A20" s="691">
        <v>2015</v>
      </c>
      <c r="B20" s="688">
        <v>1</v>
      </c>
      <c r="C20" s="689">
        <v>283246</v>
      </c>
      <c r="D20" s="688">
        <v>5742</v>
      </c>
      <c r="E20" s="689">
        <v>742705.74329501914</v>
      </c>
      <c r="F20" s="688">
        <v>1</v>
      </c>
      <c r="G20" s="689">
        <v>162139</v>
      </c>
      <c r="H20" s="688">
        <v>7982</v>
      </c>
      <c r="I20" s="689">
        <v>481519.57103482838</v>
      </c>
      <c r="J20" s="690">
        <v>13726</v>
      </c>
      <c r="K20" s="690">
        <v>590743.91512458108</v>
      </c>
    </row>
    <row r="21" spans="1:12">
      <c r="A21" s="691">
        <v>2016</v>
      </c>
      <c r="B21" s="688">
        <v>0</v>
      </c>
      <c r="C21" s="689">
        <v>0</v>
      </c>
      <c r="D21" s="688">
        <v>6100</v>
      </c>
      <c r="E21" s="689">
        <v>906658.6567213115</v>
      </c>
      <c r="F21" s="688">
        <v>20</v>
      </c>
      <c r="G21" s="689">
        <v>520206.9</v>
      </c>
      <c r="H21" s="688">
        <v>7420</v>
      </c>
      <c r="I21" s="689">
        <v>516333.49299191375</v>
      </c>
      <c r="J21" s="690">
        <v>13540</v>
      </c>
      <c r="K21" s="690">
        <v>692187.33101920236</v>
      </c>
    </row>
    <row r="22" spans="1:12">
      <c r="A22" s="691">
        <v>2017</v>
      </c>
      <c r="B22" s="688">
        <v>0</v>
      </c>
      <c r="C22" s="689">
        <v>0</v>
      </c>
      <c r="D22" s="688">
        <v>6429</v>
      </c>
      <c r="E22" s="689">
        <v>1109453.7175299425</v>
      </c>
      <c r="F22" s="688">
        <v>26</v>
      </c>
      <c r="G22" s="689">
        <v>554393.88461538462</v>
      </c>
      <c r="H22" s="688">
        <v>6981</v>
      </c>
      <c r="I22" s="689">
        <v>559044.32330611662</v>
      </c>
      <c r="J22" s="690">
        <v>13436</v>
      </c>
      <c r="K22" s="690">
        <v>822401.05775528436</v>
      </c>
    </row>
    <row r="23" spans="1:12">
      <c r="A23" s="692">
        <v>2018</v>
      </c>
      <c r="B23" s="804">
        <v>1</v>
      </c>
      <c r="C23" s="805">
        <v>398782</v>
      </c>
      <c r="D23" s="804">
        <v>2033</v>
      </c>
      <c r="E23" s="805">
        <v>1184229.0801770783</v>
      </c>
      <c r="F23" s="804">
        <v>10</v>
      </c>
      <c r="G23" s="805">
        <v>466499.8</v>
      </c>
      <c r="H23" s="804">
        <v>6500</v>
      </c>
      <c r="I23" s="805">
        <v>595980.02446153841</v>
      </c>
      <c r="J23" s="806">
        <v>8544</v>
      </c>
      <c r="K23" s="806">
        <v>735776.17731741571</v>
      </c>
    </row>
    <row r="24" spans="1:12">
      <c r="A24" s="301"/>
      <c r="B24" s="590"/>
      <c r="C24" s="590"/>
      <c r="D24" s="590"/>
      <c r="E24" s="590"/>
      <c r="F24" s="590"/>
      <c r="G24" s="590"/>
      <c r="H24" s="590"/>
      <c r="I24" s="590"/>
      <c r="J24" s="590"/>
      <c r="K24" s="590"/>
    </row>
    <row r="25" spans="1:12">
      <c r="A25" s="620" t="s">
        <v>27</v>
      </c>
      <c r="B25" s="618"/>
      <c r="C25" s="618"/>
      <c r="D25" s="618"/>
      <c r="E25" s="618"/>
      <c r="F25" s="618"/>
      <c r="G25" s="618"/>
      <c r="H25" s="618"/>
      <c r="I25" s="618"/>
      <c r="J25" s="618"/>
      <c r="K25" s="618"/>
    </row>
    <row r="26" spans="1:12">
      <c r="A26" s="548" t="s">
        <v>1666</v>
      </c>
      <c r="B26" s="618"/>
      <c r="C26" s="618"/>
      <c r="D26" s="618"/>
      <c r="E26" s="618"/>
      <c r="F26" s="618"/>
      <c r="G26" s="618"/>
      <c r="H26" s="618"/>
      <c r="I26" s="618"/>
      <c r="J26" s="618"/>
      <c r="K26" s="618"/>
    </row>
    <row r="28" spans="1:12">
      <c r="A28" s="693"/>
      <c r="B28" s="694"/>
      <c r="C28" s="694"/>
      <c r="D28" s="694"/>
      <c r="E28" s="694"/>
      <c r="F28" s="694"/>
      <c r="G28" s="694"/>
      <c r="H28" s="694"/>
      <c r="I28" s="694"/>
      <c r="J28" s="694"/>
      <c r="K28" s="694"/>
    </row>
    <row r="29" spans="1:12">
      <c r="A29" s="693"/>
      <c r="B29" s="694"/>
      <c r="C29" s="694"/>
      <c r="D29" s="694"/>
      <c r="E29" s="694"/>
      <c r="F29" s="694"/>
      <c r="G29" s="694"/>
      <c r="H29" s="694"/>
      <c r="I29" s="694"/>
      <c r="J29" s="694"/>
      <c r="K29" s="694"/>
    </row>
    <row r="30" spans="1:12">
      <c r="A30" s="693"/>
      <c r="B30" s="694"/>
      <c r="C30" s="694"/>
      <c r="D30" s="694"/>
      <c r="E30" s="694"/>
      <c r="F30" s="694"/>
      <c r="G30" s="694"/>
      <c r="H30" s="694"/>
      <c r="I30" s="694"/>
      <c r="J30" s="694"/>
      <c r="K30" s="694"/>
    </row>
    <row r="31" spans="1:12">
      <c r="A31" s="693"/>
      <c r="B31" s="694"/>
      <c r="C31" s="694"/>
      <c r="D31" s="694"/>
      <c r="E31" s="694"/>
      <c r="F31" s="694"/>
      <c r="G31" s="694"/>
      <c r="H31" s="694"/>
      <c r="I31" s="694"/>
      <c r="J31" s="694"/>
      <c r="K31" s="694"/>
    </row>
    <row r="32" spans="1:12">
      <c r="A32" s="693"/>
      <c r="B32" s="694"/>
      <c r="C32" s="694"/>
      <c r="D32" s="694"/>
      <c r="E32" s="694"/>
      <c r="F32" s="694"/>
      <c r="G32" s="694"/>
      <c r="H32" s="694"/>
      <c r="I32" s="694"/>
      <c r="J32" s="694"/>
      <c r="K32" s="694"/>
    </row>
    <row r="33" spans="1:11">
      <c r="A33" s="693"/>
      <c r="B33" s="694"/>
      <c r="C33" s="694"/>
      <c r="D33" s="694"/>
      <c r="E33" s="694"/>
      <c r="F33" s="694"/>
      <c r="G33" s="694"/>
      <c r="H33" s="694"/>
      <c r="I33" s="694"/>
      <c r="J33" s="694"/>
      <c r="K33" s="694"/>
    </row>
    <row r="34" spans="1:11">
      <c r="A34" s="693"/>
      <c r="B34" s="694"/>
      <c r="C34" s="694"/>
      <c r="D34" s="694"/>
      <c r="E34" s="694"/>
      <c r="F34" s="694"/>
      <c r="G34" s="694"/>
      <c r="H34" s="694"/>
      <c r="I34" s="694"/>
      <c r="J34" s="694"/>
      <c r="K34" s="694"/>
    </row>
    <row r="35" spans="1:11">
      <c r="A35" s="36"/>
      <c r="B35" s="694"/>
      <c r="C35" s="694"/>
      <c r="D35" s="694"/>
      <c r="E35" s="694"/>
      <c r="F35" s="694"/>
      <c r="G35" s="694"/>
      <c r="H35" s="694"/>
      <c r="I35" s="694"/>
      <c r="J35" s="694"/>
      <c r="K35" s="694"/>
    </row>
  </sheetData>
  <mergeCells count="9">
    <mergeCell ref="A1:K1"/>
    <mergeCell ref="A2:K2"/>
    <mergeCell ref="A3:K3"/>
    <mergeCell ref="B5:K5"/>
    <mergeCell ref="B6:C6"/>
    <mergeCell ref="D6:E6"/>
    <mergeCell ref="F6:G6"/>
    <mergeCell ref="H6:I6"/>
    <mergeCell ref="J6:K6"/>
  </mergeCells>
  <hyperlinks>
    <hyperlink ref="A1:K1" location="'Sección PM'!A4" display="TABLA F2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70C0"/>
  </sheetPr>
  <dimension ref="A1:H51"/>
  <sheetViews>
    <sheetView showGridLines="0" zoomScale="90" zoomScaleNormal="90" workbookViewId="0">
      <selection sqref="A1:H1"/>
    </sheetView>
  </sheetViews>
  <sheetFormatPr baseColWidth="10" defaultRowHeight="15"/>
  <cols>
    <col min="1" max="1" width="9.5703125" bestFit="1" customWidth="1"/>
    <col min="2" max="2" width="15.42578125" bestFit="1" customWidth="1"/>
    <col min="3" max="3" width="11" bestFit="1" customWidth="1"/>
    <col min="4" max="4" width="14.28515625" bestFit="1" customWidth="1"/>
    <col min="5" max="5" width="10" bestFit="1" customWidth="1"/>
    <col min="6" max="6" width="14.28515625" bestFit="1" customWidth="1"/>
    <col min="7" max="7" width="9.28515625" bestFit="1" customWidth="1"/>
    <col min="8" max="8" width="15.42578125" bestFit="1" customWidth="1"/>
  </cols>
  <sheetData>
    <row r="1" spans="1:8">
      <c r="A1" s="893" t="s">
        <v>1363</v>
      </c>
      <c r="B1" s="893"/>
      <c r="C1" s="893"/>
      <c r="D1" s="893"/>
      <c r="E1" s="893"/>
      <c r="F1" s="893"/>
      <c r="G1" s="893"/>
      <c r="H1" s="893"/>
    </row>
    <row r="2" spans="1:8">
      <c r="A2" s="894" t="s">
        <v>1364</v>
      </c>
      <c r="B2" s="894"/>
      <c r="C2" s="894"/>
      <c r="D2" s="894"/>
      <c r="E2" s="894"/>
      <c r="F2" s="894"/>
      <c r="G2" s="894"/>
      <c r="H2" s="894"/>
    </row>
    <row r="3" spans="1:8">
      <c r="A3" s="895" t="s">
        <v>1365</v>
      </c>
      <c r="B3" s="895"/>
      <c r="C3" s="895"/>
      <c r="D3" s="895"/>
      <c r="E3" s="895"/>
      <c r="F3" s="895"/>
      <c r="G3" s="895"/>
      <c r="H3" s="895"/>
    </row>
    <row r="4" spans="1:8">
      <c r="A4" s="895" t="s">
        <v>1578</v>
      </c>
      <c r="B4" s="895"/>
      <c r="C4" s="895"/>
      <c r="D4" s="895"/>
      <c r="E4" s="895"/>
      <c r="F4" s="895"/>
      <c r="G4" s="895"/>
      <c r="H4" s="895"/>
    </row>
    <row r="5" spans="1:8">
      <c r="A5" s="896" t="s">
        <v>2</v>
      </c>
      <c r="B5" s="896"/>
      <c r="C5" s="896"/>
      <c r="D5" s="896"/>
      <c r="E5" s="896"/>
      <c r="F5" s="896"/>
      <c r="G5" s="896"/>
      <c r="H5" s="896"/>
    </row>
    <row r="6" spans="1:8" ht="15.75" thickBot="1">
      <c r="A6" s="504"/>
      <c r="B6" s="505"/>
      <c r="C6" s="505"/>
      <c r="D6" s="505"/>
      <c r="E6" s="505"/>
      <c r="F6" s="505"/>
      <c r="G6" s="505"/>
      <c r="H6" s="505"/>
    </row>
    <row r="7" spans="1:8" ht="38.25">
      <c r="A7" s="506" t="s">
        <v>1366</v>
      </c>
      <c r="B7" s="506" t="s">
        <v>1367</v>
      </c>
      <c r="C7" s="506" t="s">
        <v>1368</v>
      </c>
      <c r="D7" s="506" t="s">
        <v>1369</v>
      </c>
      <c r="E7" s="506" t="s">
        <v>1370</v>
      </c>
      <c r="F7" s="506" t="s">
        <v>1371</v>
      </c>
      <c r="G7" s="506" t="s">
        <v>1372</v>
      </c>
      <c r="H7" s="506" t="s">
        <v>1373</v>
      </c>
    </row>
    <row r="8" spans="1:8">
      <c r="A8" s="480">
        <v>1990</v>
      </c>
      <c r="B8" s="507">
        <v>9729020</v>
      </c>
      <c r="C8" s="508">
        <f>100*B8/H8</f>
        <v>73.148348364965969</v>
      </c>
      <c r="D8" s="507">
        <v>2108308</v>
      </c>
      <c r="E8" s="508">
        <f>100*D8/H8</f>
        <v>15.851467881106698</v>
      </c>
      <c r="F8" s="509">
        <f>+H8-D8-B8</f>
        <v>1463068</v>
      </c>
      <c r="G8" s="508">
        <f>100*F8/H8</f>
        <v>11.000183753927328</v>
      </c>
      <c r="H8" s="510">
        <v>13300396</v>
      </c>
    </row>
    <row r="9" spans="1:8">
      <c r="A9" s="480">
        <v>1991</v>
      </c>
      <c r="B9" s="507">
        <v>9414162</v>
      </c>
      <c r="C9" s="508">
        <f t="shared" ref="C9:C33" si="0">100*B9/H9</f>
        <v>69.509908203312762</v>
      </c>
      <c r="D9" s="511">
        <v>2566144</v>
      </c>
      <c r="E9" s="508">
        <f t="shared" ref="E9:E33" si="1">100*D9/H9</f>
        <v>18.947244999234325</v>
      </c>
      <c r="F9" s="509">
        <f t="shared" ref="F9:F33" si="2">+H9-D9-B9</f>
        <v>1563320</v>
      </c>
      <c r="G9" s="508">
        <f t="shared" ref="G9:G33" si="3">100*F9/H9</f>
        <v>11.542846797452913</v>
      </c>
      <c r="H9" s="510">
        <v>13543626</v>
      </c>
    </row>
    <row r="10" spans="1:8">
      <c r="A10" s="480">
        <v>1992</v>
      </c>
      <c r="B10" s="507">
        <v>8788817</v>
      </c>
      <c r="C10" s="508">
        <f t="shared" si="0"/>
        <v>63.747792553444199</v>
      </c>
      <c r="D10" s="511">
        <v>3000063</v>
      </c>
      <c r="E10" s="508">
        <f t="shared" si="1"/>
        <v>21.760311287772115</v>
      </c>
      <c r="F10" s="509">
        <f t="shared" si="2"/>
        <v>1997977</v>
      </c>
      <c r="G10" s="508">
        <f t="shared" si="3"/>
        <v>14.491896158783687</v>
      </c>
      <c r="H10" s="510">
        <v>13786857</v>
      </c>
    </row>
    <row r="11" spans="1:8">
      <c r="A11" s="480">
        <v>1993</v>
      </c>
      <c r="B11" s="507">
        <v>8537786</v>
      </c>
      <c r="C11" s="508">
        <f t="shared" si="0"/>
        <v>60.853390045723863</v>
      </c>
      <c r="D11" s="511">
        <v>3431543</v>
      </c>
      <c r="E11" s="508">
        <f t="shared" si="1"/>
        <v>24.458451481177136</v>
      </c>
      <c r="F11" s="509">
        <f t="shared" si="2"/>
        <v>2060762</v>
      </c>
      <c r="G11" s="508">
        <f t="shared" si="3"/>
        <v>14.688158473098998</v>
      </c>
      <c r="H11" s="510">
        <v>14030091</v>
      </c>
    </row>
    <row r="12" spans="1:8">
      <c r="A12" s="480">
        <v>1994</v>
      </c>
      <c r="B12" s="507">
        <v>8644479</v>
      </c>
      <c r="C12" s="508">
        <f t="shared" si="0"/>
        <v>60.563881265499191</v>
      </c>
      <c r="D12" s="511">
        <v>3669874</v>
      </c>
      <c r="E12" s="508">
        <f t="shared" si="1"/>
        <v>25.711418027083251</v>
      </c>
      <c r="F12" s="509">
        <f t="shared" si="2"/>
        <v>1958971</v>
      </c>
      <c r="G12" s="508">
        <f t="shared" si="3"/>
        <v>13.724700707417558</v>
      </c>
      <c r="H12" s="510">
        <v>14273324</v>
      </c>
    </row>
    <row r="13" spans="1:8">
      <c r="A13" s="480">
        <v>1995</v>
      </c>
      <c r="B13" s="507">
        <v>8637022</v>
      </c>
      <c r="C13" s="508">
        <f t="shared" si="0"/>
        <v>59.585303350303981</v>
      </c>
      <c r="D13" s="511">
        <v>3763649</v>
      </c>
      <c r="E13" s="508">
        <f t="shared" si="1"/>
        <v>25.964755834715742</v>
      </c>
      <c r="F13" s="509">
        <f t="shared" si="2"/>
        <v>2094551</v>
      </c>
      <c r="G13" s="508">
        <f t="shared" si="3"/>
        <v>14.449940814980275</v>
      </c>
      <c r="H13" s="510">
        <v>14495222</v>
      </c>
    </row>
    <row r="14" spans="1:8">
      <c r="A14" s="480">
        <v>1996</v>
      </c>
      <c r="B14" s="507">
        <v>8672619</v>
      </c>
      <c r="C14" s="508">
        <f t="shared" si="0"/>
        <v>59.014309540351356</v>
      </c>
      <c r="D14" s="511">
        <v>3813384</v>
      </c>
      <c r="E14" s="508">
        <f t="shared" si="1"/>
        <v>25.948819355747464</v>
      </c>
      <c r="F14" s="509">
        <f t="shared" si="2"/>
        <v>2209787</v>
      </c>
      <c r="G14" s="508">
        <f t="shared" si="3"/>
        <v>15.036871103901186</v>
      </c>
      <c r="H14" s="510">
        <v>14695790</v>
      </c>
    </row>
    <row r="15" spans="1:8">
      <c r="A15" s="480">
        <v>1997</v>
      </c>
      <c r="B15" s="507">
        <v>8753407</v>
      </c>
      <c r="C15" s="508">
        <f t="shared" si="0"/>
        <v>58.762045390679951</v>
      </c>
      <c r="D15" s="511">
        <v>3882572</v>
      </c>
      <c r="E15" s="508">
        <f t="shared" si="1"/>
        <v>26.063893989686878</v>
      </c>
      <c r="F15" s="509">
        <f t="shared" si="2"/>
        <v>2260383</v>
      </c>
      <c r="G15" s="508">
        <f t="shared" si="3"/>
        <v>15.174060619633169</v>
      </c>
      <c r="H15" s="510">
        <v>14896362</v>
      </c>
    </row>
    <row r="16" spans="1:8">
      <c r="A16" s="480">
        <v>1998</v>
      </c>
      <c r="B16" s="507">
        <v>9137599</v>
      </c>
      <c r="C16" s="508">
        <f t="shared" si="0"/>
        <v>60.526206321417668</v>
      </c>
      <c r="D16" s="511">
        <v>3679835</v>
      </c>
      <c r="E16" s="508">
        <f t="shared" si="1"/>
        <v>24.374723867700254</v>
      </c>
      <c r="F16" s="509">
        <f t="shared" si="2"/>
        <v>2279496</v>
      </c>
      <c r="G16" s="508">
        <f t="shared" si="3"/>
        <v>15.09906981088208</v>
      </c>
      <c r="H16" s="510">
        <v>15096930</v>
      </c>
    </row>
    <row r="17" spans="1:8">
      <c r="A17" s="480">
        <v>1999</v>
      </c>
      <c r="B17" s="507">
        <v>9403455</v>
      </c>
      <c r="C17" s="508">
        <f t="shared" si="0"/>
        <v>61.470538419384766</v>
      </c>
      <c r="D17" s="511">
        <v>3323373</v>
      </c>
      <c r="E17" s="508">
        <f t="shared" si="1"/>
        <v>21.724943404147304</v>
      </c>
      <c r="F17" s="509">
        <f t="shared" si="2"/>
        <v>2570671</v>
      </c>
      <c r="G17" s="508">
        <f t="shared" si="3"/>
        <v>16.80451817646793</v>
      </c>
      <c r="H17" s="510">
        <v>15297499</v>
      </c>
    </row>
    <row r="18" spans="1:8">
      <c r="A18" s="480">
        <v>2000</v>
      </c>
      <c r="B18" s="507">
        <v>10157686</v>
      </c>
      <c r="C18" s="508">
        <f t="shared" si="0"/>
        <v>65.598074283752538</v>
      </c>
      <c r="D18" s="511">
        <v>3092195</v>
      </c>
      <c r="E18" s="508">
        <f t="shared" si="1"/>
        <v>19.969315581309381</v>
      </c>
      <c r="F18" s="509">
        <f t="shared" si="2"/>
        <v>2234851</v>
      </c>
      <c r="G18" s="508">
        <f t="shared" si="3"/>
        <v>14.432610134938079</v>
      </c>
      <c r="H18" s="510">
        <v>15484732</v>
      </c>
    </row>
    <row r="19" spans="1:8">
      <c r="A19" s="480">
        <v>2001</v>
      </c>
      <c r="B19" s="507">
        <v>10156364</v>
      </c>
      <c r="C19" s="508">
        <f t="shared" si="0"/>
        <v>64.86112355543726</v>
      </c>
      <c r="D19" s="511">
        <v>2940795</v>
      </c>
      <c r="E19" s="508">
        <f t="shared" si="1"/>
        <v>18.780664797580325</v>
      </c>
      <c r="F19" s="509">
        <f t="shared" si="2"/>
        <v>2561472</v>
      </c>
      <c r="G19" s="508">
        <f t="shared" si="3"/>
        <v>16.358211646982422</v>
      </c>
      <c r="H19" s="510">
        <v>15658631</v>
      </c>
    </row>
    <row r="20" spans="1:8">
      <c r="A20" s="480">
        <v>2002</v>
      </c>
      <c r="B20" s="507">
        <v>10327218</v>
      </c>
      <c r="C20" s="508">
        <f t="shared" si="0"/>
        <v>65.556926295053643</v>
      </c>
      <c r="D20" s="511">
        <v>2828228</v>
      </c>
      <c r="E20" s="508">
        <f t="shared" si="1"/>
        <v>17.953521901213566</v>
      </c>
      <c r="F20" s="509">
        <f t="shared" si="2"/>
        <v>2597608</v>
      </c>
      <c r="G20" s="508">
        <f t="shared" si="3"/>
        <v>16.489551803732788</v>
      </c>
      <c r="H20" s="510">
        <v>15753054</v>
      </c>
    </row>
    <row r="21" spans="1:8">
      <c r="A21" s="480">
        <v>2003</v>
      </c>
      <c r="B21" s="507">
        <v>10580090</v>
      </c>
      <c r="C21" s="508">
        <f t="shared" si="0"/>
        <v>66.458882873371209</v>
      </c>
      <c r="D21" s="511">
        <v>2729088</v>
      </c>
      <c r="E21" s="508">
        <f t="shared" si="1"/>
        <v>17.142778534315198</v>
      </c>
      <c r="F21" s="509">
        <f t="shared" si="2"/>
        <v>2610575</v>
      </c>
      <c r="G21" s="508">
        <f t="shared" si="3"/>
        <v>16.398338592313586</v>
      </c>
      <c r="H21" s="510">
        <v>15919753</v>
      </c>
    </row>
    <row r="22" spans="1:8">
      <c r="A22" s="480">
        <v>2004</v>
      </c>
      <c r="B22" s="507">
        <v>10910702</v>
      </c>
      <c r="C22" s="508">
        <f t="shared" si="0"/>
        <v>67.837888200032168</v>
      </c>
      <c r="D22" s="511">
        <v>2678432</v>
      </c>
      <c r="E22" s="508">
        <f t="shared" si="1"/>
        <v>16.653297887467605</v>
      </c>
      <c r="F22" s="509">
        <f t="shared" si="2"/>
        <v>2494359</v>
      </c>
      <c r="G22" s="508">
        <f t="shared" si="3"/>
        <v>15.508813912500226</v>
      </c>
      <c r="H22" s="510">
        <v>16083493</v>
      </c>
    </row>
    <row r="23" spans="1:8">
      <c r="A23" s="480">
        <v>2005</v>
      </c>
      <c r="B23" s="507">
        <v>11120094</v>
      </c>
      <c r="C23" s="508">
        <f t="shared" si="0"/>
        <v>68.4366373179367</v>
      </c>
      <c r="D23" s="511">
        <v>2660338</v>
      </c>
      <c r="E23" s="508">
        <f t="shared" si="1"/>
        <v>16.372576243431492</v>
      </c>
      <c r="F23" s="509">
        <f t="shared" si="2"/>
        <v>2468312</v>
      </c>
      <c r="G23" s="508">
        <f t="shared" si="3"/>
        <v>15.190786438631811</v>
      </c>
      <c r="H23" s="510">
        <v>16248744</v>
      </c>
    </row>
    <row r="24" spans="1:8">
      <c r="A24" s="480">
        <v>2006</v>
      </c>
      <c r="B24" s="507">
        <v>11479384</v>
      </c>
      <c r="C24" s="508">
        <f t="shared" si="0"/>
        <v>69.917288525396927</v>
      </c>
      <c r="D24" s="511">
        <v>2684554</v>
      </c>
      <c r="E24" s="508">
        <f t="shared" si="1"/>
        <v>16.350767304239358</v>
      </c>
      <c r="F24" s="509">
        <f t="shared" si="2"/>
        <v>2254582</v>
      </c>
      <c r="G24" s="508">
        <f t="shared" si="3"/>
        <v>13.731944170363711</v>
      </c>
      <c r="H24" s="510">
        <v>16418520</v>
      </c>
    </row>
    <row r="25" spans="1:8">
      <c r="A25" s="480">
        <v>2007</v>
      </c>
      <c r="B25" s="507">
        <v>11740688</v>
      </c>
      <c r="C25" s="508">
        <f t="shared" si="0"/>
        <v>70.744675434435123</v>
      </c>
      <c r="D25" s="511">
        <v>2776912</v>
      </c>
      <c r="E25" s="508">
        <f t="shared" si="1"/>
        <v>16.732557593727737</v>
      </c>
      <c r="F25" s="509">
        <f t="shared" si="2"/>
        <v>2078261</v>
      </c>
      <c r="G25" s="508">
        <f t="shared" si="3"/>
        <v>12.522766971837134</v>
      </c>
      <c r="H25" s="510">
        <v>16595861</v>
      </c>
    </row>
    <row r="26" spans="1:8">
      <c r="A26" s="480">
        <v>2008</v>
      </c>
      <c r="B26" s="507">
        <v>12248257</v>
      </c>
      <c r="C26" s="508">
        <f t="shared" si="0"/>
        <v>72.985315648312067</v>
      </c>
      <c r="D26" s="511">
        <v>2780396</v>
      </c>
      <c r="E26" s="508">
        <f t="shared" si="1"/>
        <v>16.567914903100441</v>
      </c>
      <c r="F26" s="509">
        <f t="shared" si="2"/>
        <v>1753157</v>
      </c>
      <c r="G26" s="508">
        <f t="shared" si="3"/>
        <v>10.446769448587489</v>
      </c>
      <c r="H26" s="510">
        <v>16781810</v>
      </c>
    </row>
    <row r="27" spans="1:8">
      <c r="A27" s="480">
        <v>2009</v>
      </c>
      <c r="B27" s="507">
        <v>12504226</v>
      </c>
      <c r="C27" s="508">
        <f t="shared" si="0"/>
        <v>73.677984592364055</v>
      </c>
      <c r="D27" s="511">
        <v>2776572</v>
      </c>
      <c r="E27" s="508">
        <f t="shared" si="1"/>
        <v>16.360247250456723</v>
      </c>
      <c r="F27" s="509">
        <f t="shared" si="2"/>
        <v>1690657</v>
      </c>
      <c r="G27" s="508">
        <f t="shared" si="3"/>
        <v>9.9617681571792165</v>
      </c>
      <c r="H27" s="510">
        <v>16971455</v>
      </c>
    </row>
    <row r="28" spans="1:8">
      <c r="A28" s="480" t="s">
        <v>1374</v>
      </c>
      <c r="B28" s="507">
        <v>12731506</v>
      </c>
      <c r="C28" s="508">
        <f t="shared" si="0"/>
        <v>74.189315380049976</v>
      </c>
      <c r="D28" s="511">
        <v>2825618</v>
      </c>
      <c r="E28" s="508">
        <f t="shared" si="1"/>
        <v>16.465504155246524</v>
      </c>
      <c r="F28" s="509">
        <f t="shared" si="2"/>
        <v>1603711</v>
      </c>
      <c r="G28" s="508">
        <f t="shared" si="3"/>
        <v>9.3451804647034944</v>
      </c>
      <c r="H28" s="510">
        <v>17160835</v>
      </c>
    </row>
    <row r="29" spans="1:8">
      <c r="A29" s="480">
        <v>2011</v>
      </c>
      <c r="B29" s="507">
        <v>13202753</v>
      </c>
      <c r="C29" s="508">
        <f t="shared" si="0"/>
        <v>76.095844171608064</v>
      </c>
      <c r="D29" s="511">
        <v>2925973</v>
      </c>
      <c r="E29" s="508">
        <f t="shared" si="1"/>
        <v>16.864239258155674</v>
      </c>
      <c r="F29" s="509">
        <f t="shared" si="2"/>
        <v>1221437</v>
      </c>
      <c r="G29" s="508">
        <f t="shared" si="3"/>
        <v>7.0399165702362563</v>
      </c>
      <c r="H29" s="510">
        <v>17350163</v>
      </c>
    </row>
    <row r="30" spans="1:8">
      <c r="A30" s="480">
        <v>2012</v>
      </c>
      <c r="B30" s="507">
        <v>13377082</v>
      </c>
      <c r="C30" s="508">
        <f t="shared" si="0"/>
        <v>76.274021223057872</v>
      </c>
      <c r="D30" s="511">
        <v>3064719</v>
      </c>
      <c r="E30" s="508">
        <f t="shared" si="1"/>
        <v>17.474546545256185</v>
      </c>
      <c r="F30" s="509">
        <f t="shared" si="2"/>
        <v>1096388</v>
      </c>
      <c r="G30" s="508">
        <f t="shared" si="3"/>
        <v>6.2514322316859507</v>
      </c>
      <c r="H30" s="510">
        <v>17538189</v>
      </c>
    </row>
    <row r="31" spans="1:8">
      <c r="A31" s="480">
        <v>2013</v>
      </c>
      <c r="B31" s="512">
        <v>13451188</v>
      </c>
      <c r="C31" s="508">
        <f t="shared" si="0"/>
        <v>75.886868483085522</v>
      </c>
      <c r="D31" s="513">
        <v>3206312</v>
      </c>
      <c r="E31" s="508">
        <f t="shared" si="1"/>
        <v>18.088883826450044</v>
      </c>
      <c r="F31" s="509">
        <f t="shared" si="2"/>
        <v>1067817</v>
      </c>
      <c r="G31" s="508">
        <f t="shared" si="3"/>
        <v>6.0242476904644358</v>
      </c>
      <c r="H31" s="514">
        <v>17725317</v>
      </c>
    </row>
    <row r="32" spans="1:8">
      <c r="A32" s="480">
        <v>2014</v>
      </c>
      <c r="B32" s="512">
        <v>13468265</v>
      </c>
      <c r="C32" s="508">
        <f t="shared" si="0"/>
        <v>75.188227858722385</v>
      </c>
      <c r="D32" s="513">
        <v>3308927</v>
      </c>
      <c r="E32" s="508">
        <f t="shared" si="1"/>
        <v>18.472487528562787</v>
      </c>
      <c r="F32" s="509">
        <f t="shared" si="2"/>
        <v>1135539</v>
      </c>
      <c r="G32" s="508">
        <f t="shared" si="3"/>
        <v>6.3392846127148337</v>
      </c>
      <c r="H32" s="514">
        <v>17912731</v>
      </c>
    </row>
    <row r="33" spans="1:8">
      <c r="A33" s="480">
        <v>2015</v>
      </c>
      <c r="B33" s="512">
        <v>13256173</v>
      </c>
      <c r="C33" s="508">
        <f t="shared" si="0"/>
        <v>73.24198058847638</v>
      </c>
      <c r="D33" s="513">
        <v>3410487</v>
      </c>
      <c r="E33" s="508">
        <f t="shared" si="1"/>
        <v>18.843358686647424</v>
      </c>
      <c r="F33" s="509">
        <f t="shared" si="2"/>
        <v>1432486</v>
      </c>
      <c r="G33" s="508">
        <f t="shared" si="3"/>
        <v>7.9146607248761907</v>
      </c>
      <c r="H33" s="514">
        <v>18099146</v>
      </c>
    </row>
    <row r="34" spans="1:8">
      <c r="A34" s="494">
        <v>2016</v>
      </c>
      <c r="B34" s="512">
        <v>13598639</v>
      </c>
      <c r="C34" s="508">
        <v>74.379002390785857</v>
      </c>
      <c r="D34" s="513">
        <v>3427665</v>
      </c>
      <c r="E34" s="508">
        <v>18.747927879386534</v>
      </c>
      <c r="F34" s="509">
        <v>1256596.5</v>
      </c>
      <c r="G34" s="508">
        <v>6.8730697298276056</v>
      </c>
      <c r="H34" s="514">
        <v>18282900.5</v>
      </c>
    </row>
    <row r="35" spans="1:8">
      <c r="A35" s="494">
        <v>2017</v>
      </c>
      <c r="B35" s="512">
        <v>13926475</v>
      </c>
      <c r="C35" s="508">
        <f>B35/$H35*100</f>
        <v>74.932748591581671</v>
      </c>
      <c r="D35" s="513">
        <v>3393662</v>
      </c>
      <c r="E35" s="508">
        <f>D35/$H35*100</f>
        <v>18.25992732911984</v>
      </c>
      <c r="F35" s="509">
        <f>H35-B35-D35</f>
        <v>1265161.5</v>
      </c>
      <c r="G35" s="508">
        <f>F35/$H35*100</f>
        <v>6.8073240792984837</v>
      </c>
      <c r="H35" s="514">
        <v>18585298.5</v>
      </c>
    </row>
    <row r="36" spans="1:8">
      <c r="A36" s="515">
        <v>2018</v>
      </c>
      <c r="B36" s="516">
        <v>14242655</v>
      </c>
      <c r="C36" s="517">
        <f>B36/$H36*100</f>
        <v>75.241277277373626</v>
      </c>
      <c r="D36" s="518">
        <v>3404896</v>
      </c>
      <c r="E36" s="517">
        <f>D36/$H36*100</f>
        <v>17.987427487123739</v>
      </c>
      <c r="F36" s="519">
        <f>H36-B36-D36</f>
        <v>1281759.5</v>
      </c>
      <c r="G36" s="517">
        <f>F36/$H36*100</f>
        <v>6.7712952355026346</v>
      </c>
      <c r="H36" s="520">
        <v>18929310.5</v>
      </c>
    </row>
    <row r="37" spans="1:8">
      <c r="A37" s="521"/>
      <c r="B37" s="522"/>
      <c r="C37" s="522"/>
      <c r="D37" s="522"/>
      <c r="E37" s="522"/>
      <c r="F37" s="522"/>
      <c r="G37" s="523"/>
      <c r="H37" s="524"/>
    </row>
    <row r="38" spans="1:8">
      <c r="A38" s="4" t="s">
        <v>72</v>
      </c>
      <c r="B38" s="525"/>
      <c r="C38" s="486"/>
      <c r="D38" s="525"/>
      <c r="E38" s="525"/>
      <c r="F38" s="525"/>
      <c r="G38" s="525"/>
      <c r="H38" s="526"/>
    </row>
    <row r="39" spans="1:8">
      <c r="A39" s="890" t="s">
        <v>1375</v>
      </c>
      <c r="B39" s="890"/>
      <c r="C39" s="890"/>
      <c r="D39" s="890"/>
      <c r="E39" s="890"/>
      <c r="F39" s="890"/>
      <c r="G39" s="890"/>
      <c r="H39" s="890"/>
    </row>
    <row r="40" spans="1:8">
      <c r="A40" s="890" t="s">
        <v>1376</v>
      </c>
      <c r="B40" s="890"/>
      <c r="C40" s="890"/>
      <c r="D40" s="890"/>
      <c r="E40" s="890"/>
      <c r="F40" s="890"/>
      <c r="G40" s="890"/>
      <c r="H40" s="890"/>
    </row>
    <row r="41" spans="1:8">
      <c r="A41" s="890" t="s">
        <v>1377</v>
      </c>
      <c r="B41" s="890"/>
      <c r="C41" s="890"/>
      <c r="D41" s="890"/>
      <c r="E41" s="890"/>
      <c r="F41" s="890"/>
      <c r="G41" s="890"/>
      <c r="H41" s="890"/>
    </row>
    <row r="42" spans="1:8" ht="27" customHeight="1">
      <c r="A42" s="891" t="s">
        <v>1378</v>
      </c>
      <c r="B42" s="890"/>
      <c r="C42" s="890"/>
      <c r="D42" s="890"/>
      <c r="E42" s="890"/>
      <c r="F42" s="890"/>
      <c r="G42" s="890"/>
      <c r="H42" s="890"/>
    </row>
    <row r="43" spans="1:8" ht="24" customHeight="1">
      <c r="A43" s="892" t="s">
        <v>1379</v>
      </c>
      <c r="B43" s="892"/>
      <c r="C43" s="892"/>
      <c r="D43" s="892"/>
      <c r="E43" s="892"/>
      <c r="F43" s="892"/>
      <c r="G43" s="892"/>
      <c r="H43" s="892"/>
    </row>
    <row r="44" spans="1:8">
      <c r="A44" s="892"/>
      <c r="B44" s="892"/>
      <c r="C44" s="892"/>
      <c r="D44" s="892"/>
      <c r="E44" s="892"/>
      <c r="F44" s="892"/>
      <c r="G44" s="892"/>
      <c r="H44" s="892"/>
    </row>
    <row r="45" spans="1:8">
      <c r="A45" s="527"/>
      <c r="B45" s="527"/>
      <c r="C45" s="527"/>
      <c r="D45" s="527"/>
      <c r="E45" s="527"/>
      <c r="F45" s="527"/>
      <c r="G45" s="527"/>
      <c r="H45" s="527"/>
    </row>
    <row r="46" spans="1:8">
      <c r="A46" s="4" t="s">
        <v>73</v>
      </c>
      <c r="B46" s="525"/>
      <c r="C46" s="525"/>
      <c r="D46" s="525"/>
      <c r="E46" s="525"/>
      <c r="F46" s="525"/>
      <c r="G46" s="525"/>
      <c r="H46" s="525"/>
    </row>
    <row r="47" spans="1:8">
      <c r="A47" s="890" t="s">
        <v>1380</v>
      </c>
      <c r="B47" s="890"/>
      <c r="C47" s="890"/>
      <c r="D47" s="890"/>
      <c r="E47" s="890"/>
      <c r="F47" s="890"/>
      <c r="G47" s="890"/>
      <c r="H47" s="890"/>
    </row>
    <row r="48" spans="1:8" ht="24.75" customHeight="1">
      <c r="A48" s="897" t="s">
        <v>1381</v>
      </c>
      <c r="B48" s="892"/>
      <c r="C48" s="892"/>
      <c r="D48" s="892"/>
      <c r="E48" s="892"/>
      <c r="F48" s="892"/>
      <c r="G48" s="892"/>
      <c r="H48" s="892"/>
    </row>
    <row r="49" spans="1:8">
      <c r="A49" s="890" t="s">
        <v>1382</v>
      </c>
      <c r="B49" s="890"/>
      <c r="C49" s="890"/>
      <c r="D49" s="890"/>
      <c r="E49" s="890"/>
      <c r="F49" s="890"/>
      <c r="G49" s="890"/>
      <c r="H49" s="890"/>
    </row>
    <row r="50" spans="1:8">
      <c r="A50" s="890" t="s">
        <v>1601</v>
      </c>
      <c r="B50" s="890"/>
      <c r="C50" s="890"/>
      <c r="D50" s="890"/>
      <c r="E50" s="890"/>
      <c r="F50" s="890"/>
      <c r="G50" s="890"/>
      <c r="H50" s="890"/>
    </row>
    <row r="51" spans="1:8">
      <c r="A51" s="890" t="s">
        <v>1383</v>
      </c>
      <c r="B51" s="890"/>
      <c r="C51" s="890"/>
      <c r="D51" s="890"/>
      <c r="E51" s="890"/>
      <c r="F51" s="890"/>
      <c r="G51" s="890"/>
      <c r="H51" s="890"/>
    </row>
  </sheetData>
  <mergeCells count="16">
    <mergeCell ref="A39:H39"/>
    <mergeCell ref="A50:H50"/>
    <mergeCell ref="A1:H1"/>
    <mergeCell ref="A2:H2"/>
    <mergeCell ref="A3:H3"/>
    <mergeCell ref="A4:H4"/>
    <mergeCell ref="A5:H5"/>
    <mergeCell ref="A48:H48"/>
    <mergeCell ref="A49:H49"/>
    <mergeCell ref="A51:H51"/>
    <mergeCell ref="A40:H40"/>
    <mergeCell ref="A41:H41"/>
    <mergeCell ref="A42:H42"/>
    <mergeCell ref="A43:H43"/>
    <mergeCell ref="A44:H44"/>
    <mergeCell ref="A47:H47"/>
  </mergeCells>
  <hyperlinks>
    <hyperlink ref="A1:H1" location="'Sección C'!A4" display="TABLA C01"/>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0070C0"/>
  </sheetPr>
  <dimension ref="A1:S49"/>
  <sheetViews>
    <sheetView zoomScaleNormal="100" workbookViewId="0">
      <selection sqref="A1:S1"/>
    </sheetView>
  </sheetViews>
  <sheetFormatPr baseColWidth="10" defaultRowHeight="14.25"/>
  <cols>
    <col min="1" max="1" width="21.140625" style="592" customWidth="1"/>
    <col min="2" max="2" width="14.28515625" style="592" bestFit="1" customWidth="1"/>
    <col min="3" max="19" width="12.5703125" style="592" bestFit="1" customWidth="1"/>
    <col min="20" max="16384" width="11.42578125" style="592"/>
  </cols>
  <sheetData>
    <row r="1" spans="1:19" ht="15">
      <c r="A1" s="1020" t="s">
        <v>1563</v>
      </c>
      <c r="B1" s="1020"/>
      <c r="C1" s="1020"/>
      <c r="D1" s="1020"/>
      <c r="E1" s="1020"/>
      <c r="F1" s="1020"/>
      <c r="G1" s="1020"/>
      <c r="H1" s="1020"/>
      <c r="I1" s="1020"/>
      <c r="J1" s="1020"/>
      <c r="K1" s="1020"/>
      <c r="L1" s="1020"/>
      <c r="M1" s="1020"/>
      <c r="N1" s="1021"/>
      <c r="O1" s="1021"/>
      <c r="P1" s="1021"/>
      <c r="Q1" s="1021"/>
      <c r="R1" s="1021"/>
      <c r="S1" s="1021"/>
    </row>
    <row r="2" spans="1:19">
      <c r="A2" s="996" t="s">
        <v>1564</v>
      </c>
      <c r="B2" s="996"/>
      <c r="C2" s="996"/>
      <c r="D2" s="996"/>
      <c r="E2" s="996"/>
      <c r="F2" s="996"/>
      <c r="G2" s="996"/>
      <c r="H2" s="996"/>
      <c r="I2" s="996"/>
      <c r="J2" s="996"/>
      <c r="K2" s="996"/>
      <c r="L2" s="996"/>
      <c r="M2" s="996"/>
      <c r="N2" s="996"/>
      <c r="O2" s="996"/>
      <c r="P2" s="996"/>
      <c r="Q2" s="996"/>
      <c r="R2" s="996"/>
      <c r="S2" s="996"/>
    </row>
    <row r="3" spans="1:19">
      <c r="A3" s="996" t="s">
        <v>1649</v>
      </c>
      <c r="B3" s="996"/>
      <c r="C3" s="996"/>
      <c r="D3" s="996"/>
      <c r="E3" s="996"/>
      <c r="F3" s="996"/>
      <c r="G3" s="996"/>
      <c r="H3" s="996"/>
      <c r="I3" s="996"/>
      <c r="J3" s="996"/>
      <c r="K3" s="996"/>
      <c r="L3" s="996"/>
      <c r="M3" s="996"/>
      <c r="N3" s="996"/>
      <c r="O3" s="996"/>
      <c r="P3" s="996"/>
      <c r="Q3" s="996"/>
      <c r="R3" s="996"/>
      <c r="S3" s="996"/>
    </row>
    <row r="4" spans="1:19" ht="15" thickBot="1">
      <c r="A4" s="695"/>
      <c r="B4" s="695"/>
      <c r="C4" s="695"/>
      <c r="D4" s="695"/>
      <c r="E4" s="695"/>
      <c r="F4" s="695"/>
      <c r="G4" s="695"/>
      <c r="H4" s="695"/>
      <c r="I4" s="695"/>
      <c r="J4" s="695"/>
      <c r="K4" s="696"/>
      <c r="L4" s="696"/>
      <c r="M4" s="696"/>
      <c r="N4" s="697"/>
      <c r="O4" s="697"/>
      <c r="P4" s="697"/>
      <c r="Q4" s="697"/>
      <c r="R4" s="697"/>
      <c r="S4" s="656"/>
    </row>
    <row r="5" spans="1:19">
      <c r="A5" s="656"/>
      <c r="B5" s="698"/>
      <c r="C5" s="1023" t="s">
        <v>1565</v>
      </c>
      <c r="D5" s="1023"/>
      <c r="E5" s="1023"/>
      <c r="F5" s="1023"/>
      <c r="G5" s="1023"/>
      <c r="H5" s="1023"/>
      <c r="I5" s="1023"/>
      <c r="J5" s="1023"/>
      <c r="K5" s="1023"/>
      <c r="L5" s="1023"/>
      <c r="M5" s="1023"/>
      <c r="N5" s="699"/>
      <c r="O5" s="699"/>
      <c r="P5" s="699"/>
      <c r="Q5" s="699"/>
      <c r="R5" s="699"/>
      <c r="S5" s="700"/>
    </row>
    <row r="6" spans="1:19">
      <c r="A6" s="701"/>
      <c r="B6" s="702" t="s">
        <v>1566</v>
      </c>
      <c r="C6" s="702">
        <v>2003</v>
      </c>
      <c r="D6" s="702">
        <v>2004</v>
      </c>
      <c r="E6" s="702">
        <v>2005</v>
      </c>
      <c r="F6" s="702">
        <v>2006</v>
      </c>
      <c r="G6" s="702">
        <v>2007</v>
      </c>
      <c r="H6" s="702">
        <v>2008</v>
      </c>
      <c r="I6" s="702">
        <v>2009</v>
      </c>
      <c r="J6" s="702">
        <v>2010</v>
      </c>
      <c r="K6" s="702">
        <v>2011</v>
      </c>
      <c r="L6" s="702">
        <v>2012</v>
      </c>
      <c r="M6" s="702">
        <v>2013</v>
      </c>
      <c r="N6" s="702" t="s">
        <v>1567</v>
      </c>
      <c r="O6" s="702">
        <v>2015</v>
      </c>
      <c r="P6" s="702">
        <v>2016</v>
      </c>
      <c r="Q6" s="702">
        <v>2017</v>
      </c>
      <c r="R6" s="702">
        <v>2018</v>
      </c>
      <c r="S6" s="697"/>
    </row>
    <row r="7" spans="1:19" ht="14.25" customHeight="1">
      <c r="A7" s="710" t="s">
        <v>1568</v>
      </c>
      <c r="B7" s="807" t="s">
        <v>1132</v>
      </c>
      <c r="C7" s="807" t="s">
        <v>1132</v>
      </c>
      <c r="D7" s="807" t="s">
        <v>1132</v>
      </c>
      <c r="E7" s="807" t="s">
        <v>1132</v>
      </c>
      <c r="F7" s="807" t="s">
        <v>1132</v>
      </c>
      <c r="G7" s="807" t="s">
        <v>1132</v>
      </c>
      <c r="H7" s="807" t="s">
        <v>1132</v>
      </c>
      <c r="I7" s="807" t="s">
        <v>1132</v>
      </c>
      <c r="J7" s="807" t="s">
        <v>1132</v>
      </c>
      <c r="K7" s="807" t="s">
        <v>1132</v>
      </c>
      <c r="L7" s="807" t="s">
        <v>1132</v>
      </c>
      <c r="M7" s="807" t="s">
        <v>1132</v>
      </c>
      <c r="N7" s="807" t="s">
        <v>1132</v>
      </c>
      <c r="O7" s="807" t="s">
        <v>1132</v>
      </c>
      <c r="P7" s="807" t="s">
        <v>1132</v>
      </c>
      <c r="Q7" s="807" t="s">
        <v>1132</v>
      </c>
      <c r="R7" s="807" t="s">
        <v>1132</v>
      </c>
      <c r="S7" s="808" t="s">
        <v>26</v>
      </c>
    </row>
    <row r="8" spans="1:19" ht="4.5" customHeight="1">
      <c r="A8" s="703"/>
      <c r="B8" s="703"/>
      <c r="C8" s="703"/>
      <c r="D8" s="703"/>
      <c r="E8" s="703"/>
      <c r="F8" s="703"/>
      <c r="G8" s="703"/>
      <c r="H8" s="703"/>
      <c r="I8" s="703"/>
      <c r="J8" s="703"/>
      <c r="K8" s="703"/>
      <c r="L8" s="703"/>
      <c r="M8" s="703"/>
      <c r="N8" s="703"/>
      <c r="O8" s="703"/>
      <c r="P8" s="703"/>
      <c r="Q8" s="703"/>
      <c r="R8" s="703"/>
      <c r="S8" s="697"/>
    </row>
    <row r="9" spans="1:19">
      <c r="A9" s="703">
        <v>2003</v>
      </c>
      <c r="B9" s="704">
        <v>16554913.441</v>
      </c>
      <c r="C9" s="704">
        <v>1112504</v>
      </c>
      <c r="D9" s="704">
        <v>2185851</v>
      </c>
      <c r="E9" s="704">
        <v>1006544</v>
      </c>
      <c r="F9" s="704">
        <v>534872</v>
      </c>
      <c r="G9" s="704">
        <v>315986</v>
      </c>
      <c r="H9" s="704">
        <v>214729</v>
      </c>
      <c r="I9" s="704">
        <v>125239</v>
      </c>
      <c r="J9" s="704">
        <v>90430</v>
      </c>
      <c r="K9" s="704">
        <v>75511</v>
      </c>
      <c r="L9" s="704">
        <v>72270.468999999997</v>
      </c>
      <c r="M9" s="704">
        <v>44538.235999999997</v>
      </c>
      <c r="N9" s="704">
        <v>32979</v>
      </c>
      <c r="O9" s="704">
        <v>25071.856</v>
      </c>
      <c r="P9" s="704">
        <v>15982.127</v>
      </c>
      <c r="Q9" s="704">
        <v>7383.5700000000006</v>
      </c>
      <c r="R9" s="704">
        <v>7021.4969999999994</v>
      </c>
      <c r="S9" s="705">
        <f>SUM(C9:R9)</f>
        <v>5866912.7549999999</v>
      </c>
    </row>
    <row r="10" spans="1:19">
      <c r="A10" s="706" t="s">
        <v>1569</v>
      </c>
      <c r="B10" s="809">
        <f>SUM(C10:Q10)</f>
        <v>0.35396689199759618</v>
      </c>
      <c r="C10" s="707">
        <f t="shared" ref="C10:N10" si="0">+C9/$B9</f>
        <v>6.7200834602056322E-2</v>
      </c>
      <c r="D10" s="707">
        <f t="shared" si="0"/>
        <v>0.13203638954623031</v>
      </c>
      <c r="E10" s="707">
        <f t="shared" si="0"/>
        <v>6.0800317898805016E-2</v>
      </c>
      <c r="F10" s="707">
        <f t="shared" si="0"/>
        <v>3.2308957815226795E-2</v>
      </c>
      <c r="G10" s="707">
        <f t="shared" si="0"/>
        <v>1.9087142987859251E-2</v>
      </c>
      <c r="H10" s="707">
        <f t="shared" si="0"/>
        <v>1.2970711128467809E-2</v>
      </c>
      <c r="I10" s="707">
        <f t="shared" si="0"/>
        <v>7.5650652264863151E-3</v>
      </c>
      <c r="J10" s="707">
        <f t="shared" si="0"/>
        <v>5.4624266277370267E-3</v>
      </c>
      <c r="K10" s="707">
        <f t="shared" si="0"/>
        <v>4.5612440239638464E-3</v>
      </c>
      <c r="L10" s="707">
        <f t="shared" si="0"/>
        <v>4.3654996601199085E-3</v>
      </c>
      <c r="M10" s="707">
        <f t="shared" si="0"/>
        <v>2.690333365905516E-3</v>
      </c>
      <c r="N10" s="707">
        <f t="shared" si="0"/>
        <v>1.9920973986081985E-3</v>
      </c>
      <c r="O10" s="707">
        <f>+O9/$B9</f>
        <v>1.5144661486363854E-3</v>
      </c>
      <c r="P10" s="707">
        <f t="shared" ref="P10:Q10" si="1">+P9/$B9</f>
        <v>9.6540081933733143E-4</v>
      </c>
      <c r="Q10" s="707">
        <f t="shared" si="1"/>
        <v>4.4600474815614598E-4</v>
      </c>
      <c r="R10" s="707">
        <v>4.2413371867052575E-4</v>
      </c>
      <c r="S10" s="708">
        <f>+S9/B9</f>
        <v>0.35439102571626668</v>
      </c>
    </row>
    <row r="11" spans="1:19">
      <c r="A11" s="703">
        <v>2004</v>
      </c>
      <c r="B11" s="704">
        <v>13440658.911</v>
      </c>
      <c r="C11" s="704">
        <v>0</v>
      </c>
      <c r="D11" s="704">
        <v>1241898</v>
      </c>
      <c r="E11" s="704">
        <v>2388863</v>
      </c>
      <c r="F11" s="704">
        <v>1065532</v>
      </c>
      <c r="G11" s="704">
        <v>572739</v>
      </c>
      <c r="H11" s="704">
        <v>327343</v>
      </c>
      <c r="I11" s="704">
        <v>223767</v>
      </c>
      <c r="J11" s="704">
        <v>147010</v>
      </c>
      <c r="K11" s="704">
        <v>108164</v>
      </c>
      <c r="L11" s="704">
        <v>74616.929000000004</v>
      </c>
      <c r="M11" s="704">
        <v>47859.813000000002</v>
      </c>
      <c r="N11" s="704">
        <v>37154</v>
      </c>
      <c r="O11" s="704">
        <v>28085.136999999999</v>
      </c>
      <c r="P11" s="704">
        <v>24055.307000000001</v>
      </c>
      <c r="Q11" s="704">
        <v>9605.4489999999987</v>
      </c>
      <c r="R11" s="704">
        <v>7730.9449999999997</v>
      </c>
      <c r="S11" s="705">
        <f>SUM(C11:R11)</f>
        <v>6304423.5800000001</v>
      </c>
    </row>
    <row r="12" spans="1:19">
      <c r="A12" s="706" t="s">
        <v>1569</v>
      </c>
      <c r="B12" s="809">
        <f>SUM(C12:Q12)</f>
        <v>0.46848094849328475</v>
      </c>
      <c r="C12" s="707"/>
      <c r="D12" s="707">
        <f t="shared" ref="D12:N12" si="2">+D11/$B11</f>
        <v>9.2398595055753957E-2</v>
      </c>
      <c r="E12" s="707">
        <f t="shared" si="2"/>
        <v>0.17773406912699236</v>
      </c>
      <c r="F12" s="707">
        <f t="shared" si="2"/>
        <v>7.9276768129868655E-2</v>
      </c>
      <c r="G12" s="707">
        <f t="shared" si="2"/>
        <v>4.2612419807131881E-2</v>
      </c>
      <c r="H12" s="707">
        <f t="shared" si="2"/>
        <v>2.4354683960627739E-2</v>
      </c>
      <c r="I12" s="707">
        <f t="shared" si="2"/>
        <v>1.664851414515596E-2</v>
      </c>
      <c r="J12" s="707">
        <f t="shared" si="2"/>
        <v>1.0937707814286188E-2</v>
      </c>
      <c r="K12" s="707">
        <f t="shared" si="2"/>
        <v>8.0475221279127356E-3</v>
      </c>
      <c r="L12" s="707">
        <f t="shared" si="2"/>
        <v>5.5515826637734696E-3</v>
      </c>
      <c r="M12" s="707">
        <f t="shared" si="2"/>
        <v>3.5608234177292412E-3</v>
      </c>
      <c r="N12" s="707">
        <f t="shared" si="2"/>
        <v>2.7642990009658463E-3</v>
      </c>
      <c r="O12" s="707">
        <f>+O11/$B11</f>
        <v>2.0895654882674523E-3</v>
      </c>
      <c r="P12" s="707">
        <f t="shared" ref="P12:Q12" si="3">+P11/$B11</f>
        <v>1.7897416457992876E-3</v>
      </c>
      <c r="Q12" s="707">
        <f t="shared" si="3"/>
        <v>7.1465610901998123E-4</v>
      </c>
      <c r="R12" s="707">
        <v>5.7519092264687259E-4</v>
      </c>
      <c r="S12" s="708">
        <f>+S11/B11</f>
        <v>0.46905613941593166</v>
      </c>
    </row>
    <row r="13" spans="1:19">
      <c r="A13" s="703">
        <v>2005</v>
      </c>
      <c r="B13" s="704">
        <v>10901375.389</v>
      </c>
      <c r="C13" s="704">
        <v>0</v>
      </c>
      <c r="D13" s="704">
        <v>0</v>
      </c>
      <c r="E13" s="704">
        <v>1299108</v>
      </c>
      <c r="F13" s="704">
        <v>2523381</v>
      </c>
      <c r="G13" s="704">
        <v>1082026</v>
      </c>
      <c r="H13" s="704">
        <v>574084</v>
      </c>
      <c r="I13" s="704">
        <v>320451</v>
      </c>
      <c r="J13" s="704">
        <v>198262</v>
      </c>
      <c r="K13" s="704">
        <v>150222</v>
      </c>
      <c r="L13" s="704">
        <v>76232.800000000003</v>
      </c>
      <c r="M13" s="704">
        <v>42760.78</v>
      </c>
      <c r="N13" s="704">
        <v>33832</v>
      </c>
      <c r="O13" s="704">
        <v>33156.438999999998</v>
      </c>
      <c r="P13" s="704">
        <v>22461.463</v>
      </c>
      <c r="Q13" s="704">
        <v>10266.429</v>
      </c>
      <c r="R13" s="704">
        <v>11438.317000000001</v>
      </c>
      <c r="S13" s="705">
        <f>SUM(C13:R13)</f>
        <v>6377682.2280000001</v>
      </c>
    </row>
    <row r="14" spans="1:19">
      <c r="A14" s="706" t="s">
        <v>1569</v>
      </c>
      <c r="B14" s="809">
        <f>SUM(C14:Q14)</f>
        <v>0.58398538568113501</v>
      </c>
      <c r="C14" s="707"/>
      <c r="D14" s="707"/>
      <c r="E14" s="707">
        <f t="shared" ref="E14:N14" si="4">+E13/$B13</f>
        <v>0.11916918312077034</v>
      </c>
      <c r="F14" s="707">
        <f t="shared" si="4"/>
        <v>0.23147363611991656</v>
      </c>
      <c r="G14" s="707">
        <f t="shared" si="4"/>
        <v>9.9255916009627104E-2</v>
      </c>
      <c r="H14" s="707">
        <f t="shared" si="4"/>
        <v>5.2661611908097185E-2</v>
      </c>
      <c r="I14" s="707">
        <f t="shared" si="4"/>
        <v>2.9395465119323394E-2</v>
      </c>
      <c r="J14" s="707">
        <f t="shared" si="4"/>
        <v>1.8186879446427988E-2</v>
      </c>
      <c r="K14" s="707">
        <f t="shared" si="4"/>
        <v>1.3780096055730825E-2</v>
      </c>
      <c r="L14" s="707">
        <f t="shared" si="4"/>
        <v>6.992952474320119E-3</v>
      </c>
      <c r="M14" s="707">
        <f t="shared" si="4"/>
        <v>3.9225123871202191E-3</v>
      </c>
      <c r="N14" s="707">
        <f t="shared" si="4"/>
        <v>3.1034616085359353E-3</v>
      </c>
      <c r="O14" s="707">
        <f>+O13/$B13</f>
        <v>3.0414913547015731E-3</v>
      </c>
      <c r="P14" s="707">
        <f t="shared" ref="P14:Q14" si="5">+P13/$B13</f>
        <v>2.0604246894079686E-3</v>
      </c>
      <c r="Q14" s="707">
        <f t="shared" si="5"/>
        <v>9.4175538715594626E-4</v>
      </c>
      <c r="R14" s="707">
        <v>1.0492544832041836E-3</v>
      </c>
      <c r="S14" s="708">
        <f>+S13/B13</f>
        <v>0.58503464016433937</v>
      </c>
    </row>
    <row r="15" spans="1:19">
      <c r="A15" s="703">
        <v>2006</v>
      </c>
      <c r="B15" s="704">
        <v>8769175</v>
      </c>
      <c r="C15" s="704">
        <v>0</v>
      </c>
      <c r="D15" s="704">
        <v>0</v>
      </c>
      <c r="E15" s="704">
        <v>0</v>
      </c>
      <c r="F15" s="704">
        <v>1340110</v>
      </c>
      <c r="G15" s="704">
        <v>2421898</v>
      </c>
      <c r="H15" s="704">
        <v>1038738</v>
      </c>
      <c r="I15" s="704">
        <v>531655</v>
      </c>
      <c r="J15" s="704">
        <v>294082</v>
      </c>
      <c r="K15" s="704">
        <v>209671</v>
      </c>
      <c r="L15" s="704">
        <v>103161.25900000001</v>
      </c>
      <c r="M15" s="704">
        <v>51359.563999999998</v>
      </c>
      <c r="N15" s="704">
        <v>38145</v>
      </c>
      <c r="O15" s="704">
        <v>38471.682000000001</v>
      </c>
      <c r="P15" s="704">
        <v>25079.45</v>
      </c>
      <c r="Q15" s="704">
        <v>11540.275</v>
      </c>
      <c r="R15" s="704">
        <v>10846.334000000001</v>
      </c>
      <c r="S15" s="705">
        <f>SUM(C15:R15)</f>
        <v>6114757.5640000002</v>
      </c>
    </row>
    <row r="16" spans="1:19">
      <c r="A16" s="706" t="s">
        <v>1569</v>
      </c>
      <c r="B16" s="809">
        <f>SUM(C16:Q16)</f>
        <v>0.69606447926971482</v>
      </c>
      <c r="C16" s="707"/>
      <c r="D16" s="707"/>
      <c r="E16" s="707"/>
      <c r="F16" s="707">
        <f t="shared" ref="F16:N16" si="6">+F15/$B15</f>
        <v>0.15282053328847925</v>
      </c>
      <c r="G16" s="707">
        <f t="shared" si="6"/>
        <v>0.27618310730484907</v>
      </c>
      <c r="H16" s="707">
        <f t="shared" si="6"/>
        <v>0.11845333226899908</v>
      </c>
      <c r="I16" s="707">
        <f t="shared" si="6"/>
        <v>6.062771013236707E-2</v>
      </c>
      <c r="J16" s="707">
        <f t="shared" si="6"/>
        <v>3.3535879943096127E-2</v>
      </c>
      <c r="K16" s="707">
        <f t="shared" si="6"/>
        <v>2.3910002936422182E-2</v>
      </c>
      <c r="L16" s="707">
        <f t="shared" si="6"/>
        <v>1.1764078034706801E-2</v>
      </c>
      <c r="M16" s="707">
        <f t="shared" si="6"/>
        <v>5.856829633346352E-3</v>
      </c>
      <c r="N16" s="707">
        <f t="shared" si="6"/>
        <v>4.3498960848654521E-3</v>
      </c>
      <c r="O16" s="707">
        <f>+O15/$B15</f>
        <v>4.3871495323106226E-3</v>
      </c>
      <c r="P16" s="707">
        <f t="shared" ref="P16:Q16" si="7">+P15/$B15</f>
        <v>2.8599554690150442E-3</v>
      </c>
      <c r="Q16" s="707">
        <f t="shared" si="7"/>
        <v>1.3160046412575869E-3</v>
      </c>
      <c r="R16" s="707">
        <v>1.2368705151852941E-3</v>
      </c>
      <c r="S16" s="708">
        <f>+S15/B15</f>
        <v>0.69730134978489999</v>
      </c>
    </row>
    <row r="17" spans="1:19">
      <c r="A17" s="703">
        <v>2007</v>
      </c>
      <c r="B17" s="704">
        <v>7816944.4850000003</v>
      </c>
      <c r="C17" s="704">
        <v>0</v>
      </c>
      <c r="D17" s="704">
        <v>0</v>
      </c>
      <c r="E17" s="704">
        <v>0</v>
      </c>
      <c r="F17" s="704">
        <v>0</v>
      </c>
      <c r="G17" s="704">
        <v>1244281</v>
      </c>
      <c r="H17" s="704">
        <v>2391620</v>
      </c>
      <c r="I17" s="704">
        <v>1059532</v>
      </c>
      <c r="J17" s="704">
        <v>527761</v>
      </c>
      <c r="K17" s="704">
        <v>325135</v>
      </c>
      <c r="L17" s="704">
        <v>187874.451</v>
      </c>
      <c r="M17" s="704">
        <v>92069.661999999997</v>
      </c>
      <c r="N17" s="704">
        <v>59221</v>
      </c>
      <c r="O17" s="704">
        <v>49572.544999999998</v>
      </c>
      <c r="P17" s="704">
        <v>33711.409999999996</v>
      </c>
      <c r="Q17" s="704">
        <v>19560.63</v>
      </c>
      <c r="R17" s="704">
        <v>14830.877999999999</v>
      </c>
      <c r="S17" s="705">
        <f>SUM(C17:R17)</f>
        <v>6005169.5759999994</v>
      </c>
    </row>
    <row r="18" spans="1:19">
      <c r="A18" s="706" t="s">
        <v>1569</v>
      </c>
      <c r="B18" s="809">
        <f>SUM(C18:Q18)</f>
        <v>0.76632739422608287</v>
      </c>
      <c r="C18" s="707"/>
      <c r="D18" s="707"/>
      <c r="E18" s="707"/>
      <c r="F18" s="707"/>
      <c r="G18" s="707">
        <f t="shared" ref="G18:N18" si="8">+G17/$B17</f>
        <v>0.15917741291212456</v>
      </c>
      <c r="H18" s="707">
        <f t="shared" si="8"/>
        <v>0.30595330497604267</v>
      </c>
      <c r="I18" s="707">
        <f t="shared" si="8"/>
        <v>0.13554298639745296</v>
      </c>
      <c r="J18" s="707">
        <f t="shared" si="8"/>
        <v>6.7514999116691302E-2</v>
      </c>
      <c r="K18" s="707">
        <f t="shared" si="8"/>
        <v>4.1593617637160435E-2</v>
      </c>
      <c r="L18" s="707">
        <f t="shared" si="8"/>
        <v>2.4034256781599747E-2</v>
      </c>
      <c r="M18" s="707">
        <f t="shared" si="8"/>
        <v>1.1778216178543065E-2</v>
      </c>
      <c r="N18" s="707">
        <f t="shared" si="8"/>
        <v>7.5759780709252402E-3</v>
      </c>
      <c r="O18" s="707">
        <f>+O17/$B17</f>
        <v>6.341678016918908E-3</v>
      </c>
      <c r="P18" s="707">
        <f>+P17/$B17</f>
        <v>4.3126070633722809E-3</v>
      </c>
      <c r="Q18" s="707">
        <f>+Q17/$B17</f>
        <v>2.5023370752517249E-3</v>
      </c>
      <c r="R18" s="707">
        <v>1.8972730366013336E-3</v>
      </c>
      <c r="S18" s="708">
        <f>+S17/B17</f>
        <v>0.76822466726268424</v>
      </c>
    </row>
    <row r="19" spans="1:19">
      <c r="A19" s="703">
        <v>2008</v>
      </c>
      <c r="B19" s="704">
        <v>8262159.2319999998</v>
      </c>
      <c r="C19" s="704">
        <v>0</v>
      </c>
      <c r="D19" s="704">
        <v>0</v>
      </c>
      <c r="E19" s="704">
        <v>0</v>
      </c>
      <c r="F19" s="704">
        <v>0</v>
      </c>
      <c r="G19" s="704">
        <v>0</v>
      </c>
      <c r="H19" s="704">
        <v>1293157</v>
      </c>
      <c r="I19" s="704">
        <v>2386197</v>
      </c>
      <c r="J19" s="704">
        <v>1013333</v>
      </c>
      <c r="K19" s="704">
        <v>524204</v>
      </c>
      <c r="L19" s="704">
        <v>296284.76500000001</v>
      </c>
      <c r="M19" s="704">
        <v>167144.92199999999</v>
      </c>
      <c r="N19" s="704">
        <v>91246</v>
      </c>
      <c r="O19" s="704">
        <v>70459.120999999999</v>
      </c>
      <c r="P19" s="704">
        <v>52836.4</v>
      </c>
      <c r="Q19" s="704">
        <v>26196.807999999997</v>
      </c>
      <c r="R19" s="704">
        <v>30035.313000000002</v>
      </c>
      <c r="S19" s="705">
        <f>SUM(C19:R19)</f>
        <v>5951094.3290000008</v>
      </c>
    </row>
    <row r="20" spans="1:19">
      <c r="A20" s="706" t="s">
        <v>1569</v>
      </c>
      <c r="B20" s="809">
        <f>SUM(C20:Q20)</f>
        <v>0.71664789430192388</v>
      </c>
      <c r="C20" s="707"/>
      <c r="D20" s="707"/>
      <c r="E20" s="707"/>
      <c r="F20" s="707"/>
      <c r="G20" s="707"/>
      <c r="H20" s="707">
        <f t="shared" ref="H20:N20" si="9">+H19/$B19</f>
        <v>0.15651562305789268</v>
      </c>
      <c r="I20" s="707">
        <f t="shared" si="9"/>
        <v>0.28881033795113381</v>
      </c>
      <c r="J20" s="707">
        <f t="shared" si="9"/>
        <v>0.12264747889090308</v>
      </c>
      <c r="K20" s="707">
        <f t="shared" si="9"/>
        <v>6.3446368592088645E-2</v>
      </c>
      <c r="L20" s="707">
        <f t="shared" si="9"/>
        <v>3.5860452053800361E-2</v>
      </c>
      <c r="M20" s="707">
        <f t="shared" si="9"/>
        <v>2.0230174377738257E-2</v>
      </c>
      <c r="N20" s="707">
        <f t="shared" si="9"/>
        <v>1.1043844283053392E-2</v>
      </c>
      <c r="O20" s="707">
        <f>+O19/$B19</f>
        <v>8.5279306560815515E-3</v>
      </c>
      <c r="P20" s="707">
        <f t="shared" ref="P20:Q20" si="10">+P19/$B19</f>
        <v>6.3949868934213248E-3</v>
      </c>
      <c r="Q20" s="707">
        <f t="shared" si="10"/>
        <v>3.1706975458107461E-3</v>
      </c>
      <c r="R20" s="707">
        <v>3.635286146951858E-3</v>
      </c>
      <c r="S20" s="708">
        <f>+S19/B19</f>
        <v>0.72028318044887574</v>
      </c>
    </row>
    <row r="21" spans="1:19">
      <c r="A21" s="703">
        <v>2009</v>
      </c>
      <c r="B21" s="704">
        <v>7203106.5539999995</v>
      </c>
      <c r="C21" s="704">
        <v>0</v>
      </c>
      <c r="D21" s="704">
        <v>0</v>
      </c>
      <c r="E21" s="704">
        <v>0</v>
      </c>
      <c r="F21" s="704">
        <v>0</v>
      </c>
      <c r="G21" s="704">
        <v>0</v>
      </c>
      <c r="H21" s="704">
        <v>0</v>
      </c>
      <c r="I21" s="704">
        <v>1123130</v>
      </c>
      <c r="J21" s="704">
        <v>2143403</v>
      </c>
      <c r="K21" s="704">
        <v>905770</v>
      </c>
      <c r="L21" s="704">
        <v>445484.27899999998</v>
      </c>
      <c r="M21" s="704">
        <v>252401.829</v>
      </c>
      <c r="N21" s="704">
        <v>151266</v>
      </c>
      <c r="O21" s="704">
        <v>81130.256000000008</v>
      </c>
      <c r="P21" s="704">
        <v>58425.432000000001</v>
      </c>
      <c r="Q21" s="704">
        <v>40361.724000000002</v>
      </c>
      <c r="R21" s="704">
        <v>30035.313000000002</v>
      </c>
      <c r="S21" s="705">
        <f>SUM(C21:R21)</f>
        <v>5231407.8330000006</v>
      </c>
    </row>
    <row r="22" spans="1:19">
      <c r="A22" s="706" t="s">
        <v>1569</v>
      </c>
      <c r="B22" s="809">
        <f>SUM(C22:Q22)</f>
        <v>0.72210128796603679</v>
      </c>
      <c r="C22" s="707"/>
      <c r="D22" s="707"/>
      <c r="E22" s="707"/>
      <c r="F22" s="707"/>
      <c r="G22" s="707"/>
      <c r="H22" s="707"/>
      <c r="I22" s="707">
        <f t="shared" ref="I22:N22" si="11">+I21/$B21</f>
        <v>0.15592300232964179</v>
      </c>
      <c r="J22" s="707">
        <f t="shared" si="11"/>
        <v>0.29756647134557995</v>
      </c>
      <c r="K22" s="707">
        <f t="shared" si="11"/>
        <v>0.12574713329723153</v>
      </c>
      <c r="L22" s="707">
        <f t="shared" si="11"/>
        <v>6.1846132034880909E-2</v>
      </c>
      <c r="M22" s="707">
        <f t="shared" si="11"/>
        <v>3.5040690722510169E-2</v>
      </c>
      <c r="N22" s="707">
        <f t="shared" si="11"/>
        <v>2.1000105838500972E-2</v>
      </c>
      <c r="O22" s="707">
        <f>+O21/$B21</f>
        <v>1.1263231411584088E-2</v>
      </c>
      <c r="P22" s="707">
        <f t="shared" ref="P22:Q22" si="12">+P21/$B21</f>
        <v>8.1111436519782469E-3</v>
      </c>
      <c r="Q22" s="707">
        <f t="shared" si="12"/>
        <v>5.6033773341290496E-3</v>
      </c>
      <c r="R22" s="707">
        <v>4.1697721357906213E-3</v>
      </c>
      <c r="S22" s="708">
        <f>+S21/B21</f>
        <v>0.7262710601018274</v>
      </c>
    </row>
    <row r="23" spans="1:19">
      <c r="A23" s="703">
        <v>2010</v>
      </c>
      <c r="B23" s="704">
        <v>6477662.7189999996</v>
      </c>
      <c r="C23" s="704">
        <v>0</v>
      </c>
      <c r="D23" s="704">
        <v>0</v>
      </c>
      <c r="E23" s="704">
        <v>0</v>
      </c>
      <c r="F23" s="704">
        <v>0</v>
      </c>
      <c r="G23" s="704">
        <v>0</v>
      </c>
      <c r="H23" s="704">
        <v>0</v>
      </c>
      <c r="I23" s="704">
        <v>0</v>
      </c>
      <c r="J23" s="704">
        <v>1092742</v>
      </c>
      <c r="K23" s="704">
        <v>2058893</v>
      </c>
      <c r="L23" s="704">
        <v>909703.52899999998</v>
      </c>
      <c r="M23" s="704">
        <v>433862.82900000003</v>
      </c>
      <c r="N23" s="704">
        <v>250228</v>
      </c>
      <c r="O23" s="704">
        <v>139471.10500000001</v>
      </c>
      <c r="P23" s="704">
        <v>82266.566999999995</v>
      </c>
      <c r="Q23" s="704">
        <v>43116.411999999997</v>
      </c>
      <c r="R23" s="704">
        <v>36237.89</v>
      </c>
      <c r="S23" s="705">
        <f>SUM(C23:R23)</f>
        <v>5046521.3319999995</v>
      </c>
    </row>
    <row r="24" spans="1:19">
      <c r="A24" s="706" t="s">
        <v>1569</v>
      </c>
      <c r="B24" s="809">
        <f>SUM(C24:Q24)</f>
        <v>0.77347087357667654</v>
      </c>
      <c r="C24" s="707"/>
      <c r="D24" s="707"/>
      <c r="E24" s="707"/>
      <c r="F24" s="707"/>
      <c r="G24" s="707"/>
      <c r="H24" s="707"/>
      <c r="I24" s="707"/>
      <c r="J24" s="707">
        <f t="shared" ref="J24:Q24" si="13">+J23/$B23</f>
        <v>0.16869387113886256</v>
      </c>
      <c r="K24" s="707">
        <f t="shared" si="13"/>
        <v>0.31784504524462881</v>
      </c>
      <c r="L24" s="707">
        <f t="shared" si="13"/>
        <v>0.14043700150236241</v>
      </c>
      <c r="M24" s="707">
        <f t="shared" si="13"/>
        <v>6.6978298781659687E-2</v>
      </c>
      <c r="N24" s="707">
        <f t="shared" si="13"/>
        <v>3.8629365382986378E-2</v>
      </c>
      <c r="O24" s="707">
        <f t="shared" si="13"/>
        <v>2.153108475236128E-2</v>
      </c>
      <c r="P24" s="707">
        <f t="shared" si="13"/>
        <v>1.2700038666523847E-2</v>
      </c>
      <c r="Q24" s="707">
        <f t="shared" si="13"/>
        <v>6.656168107291663E-3</v>
      </c>
      <c r="R24" s="707">
        <v>5.5942847863487228E-3</v>
      </c>
      <c r="S24" s="708">
        <f>+S23/B23</f>
        <v>0.77906515836302526</v>
      </c>
    </row>
    <row r="25" spans="1:19">
      <c r="A25" s="703">
        <v>2011</v>
      </c>
      <c r="B25" s="709">
        <v>6230276.6679999996</v>
      </c>
      <c r="C25" s="709">
        <v>0</v>
      </c>
      <c r="D25" s="709">
        <v>0</v>
      </c>
      <c r="E25" s="709">
        <v>0</v>
      </c>
      <c r="F25" s="709">
        <v>0</v>
      </c>
      <c r="G25" s="709">
        <v>0</v>
      </c>
      <c r="H25" s="709">
        <v>0</v>
      </c>
      <c r="I25" s="709">
        <v>0</v>
      </c>
      <c r="J25" s="709">
        <v>0</v>
      </c>
      <c r="K25" s="709">
        <v>1106304</v>
      </c>
      <c r="L25" s="709">
        <v>2016580.798</v>
      </c>
      <c r="M25" s="709">
        <v>890948.24199999997</v>
      </c>
      <c r="N25" s="709">
        <v>449222</v>
      </c>
      <c r="O25" s="704">
        <v>258123.51900000003</v>
      </c>
      <c r="P25" s="704">
        <v>141181.182</v>
      </c>
      <c r="Q25" s="704">
        <v>65374.13900000001</v>
      </c>
      <c r="R25" s="704">
        <v>44078.447</v>
      </c>
      <c r="S25" s="705">
        <f>SUM(C25:R25)</f>
        <v>4971812.3270000005</v>
      </c>
    </row>
    <row r="26" spans="1:19">
      <c r="A26" s="706" t="s">
        <v>1569</v>
      </c>
      <c r="B26" s="809">
        <f>SUM(C26:Q26)</f>
        <v>0.7909333955119312</v>
      </c>
      <c r="C26" s="707"/>
      <c r="D26" s="707"/>
      <c r="E26" s="707"/>
      <c r="F26" s="707"/>
      <c r="G26" s="707"/>
      <c r="H26" s="707"/>
      <c r="I26" s="707"/>
      <c r="J26" s="707"/>
      <c r="K26" s="707">
        <f>+K25/$B25</f>
        <v>0.1775690003755705</v>
      </c>
      <c r="L26" s="707">
        <f>+L25/$B25</f>
        <v>0.32367435757027929</v>
      </c>
      <c r="M26" s="707">
        <f>+M25/$B25</f>
        <v>0.14300299801710187</v>
      </c>
      <c r="N26" s="707">
        <f>+N25/$B25</f>
        <v>7.2103058008209792E-2</v>
      </c>
      <c r="O26" s="707">
        <f>+O25/$B25</f>
        <v>4.1430506662051822E-2</v>
      </c>
      <c r="P26" s="707">
        <f t="shared" ref="P26:Q26" si="14">+P25/$B25</f>
        <v>2.2660499609132287E-2</v>
      </c>
      <c r="Q26" s="707">
        <f t="shared" si="14"/>
        <v>1.0492975269585574E-2</v>
      </c>
      <c r="R26" s="707">
        <v>7.0748779466562207E-3</v>
      </c>
      <c r="S26" s="708">
        <f>+S25/B25</f>
        <v>0.79800827345858738</v>
      </c>
    </row>
    <row r="27" spans="1:19">
      <c r="A27" s="703">
        <v>2012</v>
      </c>
      <c r="B27" s="709">
        <v>4921998.4589999998</v>
      </c>
      <c r="C27" s="709">
        <v>0</v>
      </c>
      <c r="D27" s="709">
        <v>0</v>
      </c>
      <c r="E27" s="709">
        <v>0</v>
      </c>
      <c r="F27" s="709">
        <v>0</v>
      </c>
      <c r="G27" s="709">
        <v>0</v>
      </c>
      <c r="H27" s="709">
        <v>0</v>
      </c>
      <c r="I27" s="709">
        <v>0</v>
      </c>
      <c r="J27" s="709">
        <v>0</v>
      </c>
      <c r="K27" s="709">
        <v>0</v>
      </c>
      <c r="L27" s="709">
        <v>786897.62100000004</v>
      </c>
      <c r="M27" s="709">
        <v>1488973.054</v>
      </c>
      <c r="N27" s="709">
        <v>617545</v>
      </c>
      <c r="O27" s="704">
        <v>308284.995</v>
      </c>
      <c r="P27" s="704">
        <v>180196.38399999999</v>
      </c>
      <c r="Q27" s="704">
        <v>89409.535999999993</v>
      </c>
      <c r="R27" s="704">
        <v>60975.084999999999</v>
      </c>
      <c r="S27" s="705">
        <f>SUM(C27:R27)</f>
        <v>3532281.6749999998</v>
      </c>
    </row>
    <row r="28" spans="1:19">
      <c r="A28" s="706" t="s">
        <v>1569</v>
      </c>
      <c r="B28" s="809">
        <f>SUM(C28:Q28)</f>
        <v>0.70526364827535193</v>
      </c>
      <c r="C28" s="707"/>
      <c r="D28" s="707"/>
      <c r="E28" s="707"/>
      <c r="F28" s="707"/>
      <c r="G28" s="707"/>
      <c r="H28" s="707"/>
      <c r="I28" s="707"/>
      <c r="J28" s="707"/>
      <c r="K28" s="707"/>
      <c r="L28" s="707">
        <f>+L27/$B27</f>
        <v>0.15987360165892325</v>
      </c>
      <c r="M28" s="707">
        <f>+M27/$B27</f>
        <v>0.30251392120559784</v>
      </c>
      <c r="N28" s="707">
        <f>+N27/$B27</f>
        <v>0.12546631315391885</v>
      </c>
      <c r="O28" s="707">
        <f>+O27/$B27</f>
        <v>6.263411042648602E-2</v>
      </c>
      <c r="P28" s="707">
        <f t="shared" ref="P28:Q28" si="15">+P27/$B27</f>
        <v>3.6610410486924531E-2</v>
      </c>
      <c r="Q28" s="707">
        <f t="shared" si="15"/>
        <v>1.8165291343501415E-2</v>
      </c>
      <c r="R28" s="707">
        <v>1.2388277954152038E-2</v>
      </c>
      <c r="S28" s="708">
        <f>+S27/B27</f>
        <v>0.71765192622950391</v>
      </c>
    </row>
    <row r="29" spans="1:19">
      <c r="A29" s="703">
        <v>2013</v>
      </c>
      <c r="B29" s="709">
        <v>6304684.4519999996</v>
      </c>
      <c r="C29" s="709">
        <v>0</v>
      </c>
      <c r="D29" s="709">
        <v>0</v>
      </c>
      <c r="E29" s="709">
        <v>0</v>
      </c>
      <c r="F29" s="709">
        <v>0</v>
      </c>
      <c r="G29" s="709">
        <v>0</v>
      </c>
      <c r="H29" s="709">
        <v>0</v>
      </c>
      <c r="I29" s="709">
        <v>0</v>
      </c>
      <c r="J29" s="709">
        <v>0</v>
      </c>
      <c r="K29" s="709">
        <v>0</v>
      </c>
      <c r="L29" s="709">
        <v>0</v>
      </c>
      <c r="M29" s="709">
        <v>804289.41399999999</v>
      </c>
      <c r="N29" s="709">
        <v>1686393</v>
      </c>
      <c r="O29" s="704">
        <v>772189.47399999993</v>
      </c>
      <c r="P29" s="704">
        <v>386659.09299999999</v>
      </c>
      <c r="Q29" s="704">
        <v>217628.45400000003</v>
      </c>
      <c r="R29" s="704">
        <v>154171.323</v>
      </c>
      <c r="S29" s="705">
        <f>SUM(C29:R29)</f>
        <v>4021330.7579999994</v>
      </c>
    </row>
    <row r="30" spans="1:19">
      <c r="A30" s="706" t="s">
        <v>1570</v>
      </c>
      <c r="B30" s="809">
        <f>SUM(C30:Q30)</f>
        <v>0.61337874471627885</v>
      </c>
      <c r="C30" s="707"/>
      <c r="D30" s="707"/>
      <c r="E30" s="707"/>
      <c r="F30" s="707"/>
      <c r="G30" s="707"/>
      <c r="H30" s="707"/>
      <c r="I30" s="707"/>
      <c r="J30" s="707"/>
      <c r="K30" s="707"/>
      <c r="L30" s="707"/>
      <c r="M30" s="707">
        <f>+M29/$B29</f>
        <v>0.12757012981749782</v>
      </c>
      <c r="N30" s="707">
        <f>+N29/$B29</f>
        <v>0.26748253823631651</v>
      </c>
      <c r="O30" s="707">
        <f>+O29/$B29</f>
        <v>0.12247868705864298</v>
      </c>
      <c r="P30" s="707">
        <f t="shared" ref="P30:Q30" si="16">+P29/$B29</f>
        <v>6.1328857287590709E-2</v>
      </c>
      <c r="Q30" s="707">
        <f t="shared" si="16"/>
        <v>3.4518532316230824E-2</v>
      </c>
      <c r="R30" s="707">
        <v>2.4453455866628362E-2</v>
      </c>
      <c r="S30" s="708">
        <f>+S29/B29</f>
        <v>0.63783220058290713</v>
      </c>
    </row>
    <row r="31" spans="1:19">
      <c r="A31" s="703">
        <v>2014</v>
      </c>
      <c r="B31" s="709">
        <v>11857099.079</v>
      </c>
      <c r="C31" s="709">
        <v>0</v>
      </c>
      <c r="D31" s="709">
        <v>0</v>
      </c>
      <c r="E31" s="709">
        <v>0</v>
      </c>
      <c r="F31" s="709">
        <v>0</v>
      </c>
      <c r="G31" s="709">
        <v>0</v>
      </c>
      <c r="H31" s="709">
        <v>0</v>
      </c>
      <c r="I31" s="709">
        <v>0</v>
      </c>
      <c r="J31" s="709">
        <v>0</v>
      </c>
      <c r="K31" s="709">
        <v>0</v>
      </c>
      <c r="L31" s="709">
        <v>0</v>
      </c>
      <c r="M31" s="709">
        <v>0</v>
      </c>
      <c r="N31" s="709">
        <v>1183130</v>
      </c>
      <c r="O31" s="704">
        <v>2379880.3589999997</v>
      </c>
      <c r="P31" s="704">
        <v>1024993.6129999999</v>
      </c>
      <c r="Q31" s="704">
        <v>526764.777</v>
      </c>
      <c r="R31" s="704">
        <v>381273.68900000001</v>
      </c>
      <c r="S31" s="705">
        <f>SUM(C31:R31)</f>
        <v>5496042.4379999992</v>
      </c>
    </row>
    <row r="32" spans="1:19">
      <c r="A32" s="706" t="s">
        <v>1570</v>
      </c>
      <c r="B32" s="809">
        <f>SUM(C32:Q32)</f>
        <v>0.4313676317387547</v>
      </c>
      <c r="C32" s="707"/>
      <c r="D32" s="707"/>
      <c r="E32" s="707"/>
      <c r="F32" s="707"/>
      <c r="G32" s="707"/>
      <c r="H32" s="707"/>
      <c r="I32" s="707"/>
      <c r="J32" s="707"/>
      <c r="K32" s="707"/>
      <c r="L32" s="707"/>
      <c r="M32" s="707"/>
      <c r="N32" s="707">
        <f>+N31/$B31</f>
        <v>9.9782416602677351E-2</v>
      </c>
      <c r="O32" s="707">
        <f>+O31/$B31</f>
        <v>0.20071354242244496</v>
      </c>
      <c r="P32" s="707">
        <f t="shared" ref="P32:Q32" si="17">+P31/$B31</f>
        <v>8.6445563638357106E-2</v>
      </c>
      <c r="Q32" s="707">
        <f t="shared" si="17"/>
        <v>4.4426109075275277E-2</v>
      </c>
      <c r="R32" s="707">
        <v>3.2155731048521839E-2</v>
      </c>
      <c r="S32" s="708">
        <f>+S31/B31</f>
        <v>0.46352336278727652</v>
      </c>
    </row>
    <row r="33" spans="1:19">
      <c r="A33" s="703">
        <v>2015</v>
      </c>
      <c r="B33" s="709">
        <v>8108550.9790000003</v>
      </c>
      <c r="C33" s="709">
        <v>0</v>
      </c>
      <c r="D33" s="709">
        <v>0</v>
      </c>
      <c r="E33" s="709">
        <v>0</v>
      </c>
      <c r="F33" s="709">
        <v>0</v>
      </c>
      <c r="G33" s="709">
        <v>0</v>
      </c>
      <c r="H33" s="709">
        <v>0</v>
      </c>
      <c r="I33" s="709">
        <v>0</v>
      </c>
      <c r="J33" s="709">
        <v>0</v>
      </c>
      <c r="K33" s="709">
        <v>0</v>
      </c>
      <c r="L33" s="709">
        <v>0</v>
      </c>
      <c r="M33" s="709">
        <v>0</v>
      </c>
      <c r="N33" s="709">
        <v>0</v>
      </c>
      <c r="O33" s="704">
        <v>1055523.7860000001</v>
      </c>
      <c r="P33" s="704">
        <v>1705902.9480000001</v>
      </c>
      <c r="Q33" s="704">
        <v>725346.28599999996</v>
      </c>
      <c r="R33" s="704">
        <v>468020.71899999998</v>
      </c>
      <c r="S33" s="705">
        <f>SUM(C33:R33)</f>
        <v>3954793.7390000001</v>
      </c>
    </row>
    <row r="34" spans="1:19">
      <c r="A34" s="706" t="s">
        <v>1570</v>
      </c>
      <c r="B34" s="809">
        <f>SUM(C34:Q34)</f>
        <v>0.43001185156635857</v>
      </c>
      <c r="C34" s="707"/>
      <c r="D34" s="707"/>
      <c r="E34" s="707"/>
      <c r="F34" s="707"/>
      <c r="G34" s="707"/>
      <c r="H34" s="707"/>
      <c r="I34" s="707"/>
      <c r="J34" s="707"/>
      <c r="K34" s="707"/>
      <c r="L34" s="707"/>
      <c r="M34" s="707"/>
      <c r="N34" s="707"/>
      <c r="O34" s="707">
        <f>+O33/$B33</f>
        <v>0.13017415673079658</v>
      </c>
      <c r="P34" s="707">
        <f t="shared" ref="P34:Q34" si="18">+P33/$B33</f>
        <v>0.21038320563292348</v>
      </c>
      <c r="Q34" s="707">
        <f t="shared" si="18"/>
        <v>8.9454489202638571E-2</v>
      </c>
      <c r="R34" s="707">
        <v>5.7719402666654922E-2</v>
      </c>
      <c r="S34" s="708">
        <f>+S33/B33</f>
        <v>0.48773125423301356</v>
      </c>
    </row>
    <row r="35" spans="1:19" ht="18" customHeight="1">
      <c r="A35" s="703">
        <v>2016</v>
      </c>
      <c r="B35" s="709">
        <v>9370824.7919999994</v>
      </c>
      <c r="C35" s="709">
        <v>0</v>
      </c>
      <c r="D35" s="709">
        <v>0</v>
      </c>
      <c r="E35" s="709">
        <v>0</v>
      </c>
      <c r="F35" s="709">
        <v>0</v>
      </c>
      <c r="G35" s="709">
        <v>0</v>
      </c>
      <c r="H35" s="709">
        <v>0</v>
      </c>
      <c r="I35" s="709">
        <v>0</v>
      </c>
      <c r="J35" s="709">
        <v>0</v>
      </c>
      <c r="K35" s="709">
        <v>0</v>
      </c>
      <c r="L35" s="709">
        <v>0</v>
      </c>
      <c r="M35" s="709">
        <v>0</v>
      </c>
      <c r="N35" s="709">
        <v>0</v>
      </c>
      <c r="O35" s="704">
        <v>0</v>
      </c>
      <c r="P35" s="704">
        <v>746609.79099999997</v>
      </c>
      <c r="Q35" s="704">
        <v>1289305.361</v>
      </c>
      <c r="R35" s="704">
        <v>936898.78300000005</v>
      </c>
      <c r="S35" s="705">
        <f>SUM(C35:R35)</f>
        <v>2972813.9350000001</v>
      </c>
    </row>
    <row r="36" spans="1:19" ht="15" customHeight="1">
      <c r="A36" s="706" t="s">
        <v>1570</v>
      </c>
      <c r="B36" s="809">
        <f>SUM(C36:Q36)</f>
        <v>0.2172610412840168</v>
      </c>
      <c r="C36" s="707"/>
      <c r="D36" s="707"/>
      <c r="E36" s="707"/>
      <c r="F36" s="707"/>
      <c r="G36" s="707"/>
      <c r="H36" s="707"/>
      <c r="I36" s="707"/>
      <c r="J36" s="707"/>
      <c r="K36" s="707"/>
      <c r="L36" s="707"/>
      <c r="M36" s="707"/>
      <c r="N36" s="707"/>
      <c r="O36" s="707"/>
      <c r="P36" s="707">
        <f>+P35/$B35</f>
        <v>7.9673860900418378E-2</v>
      </c>
      <c r="Q36" s="707">
        <f>+Q35/$B35</f>
        <v>0.13758718038359841</v>
      </c>
      <c r="R36" s="707">
        <v>9.998039700836614E-2</v>
      </c>
      <c r="S36" s="708">
        <f>+S35/B35</f>
        <v>0.31724143829238294</v>
      </c>
    </row>
    <row r="37" spans="1:19" ht="15" customHeight="1">
      <c r="A37" s="703">
        <v>2017</v>
      </c>
      <c r="B37" s="709">
        <v>11080509.277000001</v>
      </c>
      <c r="C37" s="709">
        <v>0</v>
      </c>
      <c r="D37" s="709">
        <v>0</v>
      </c>
      <c r="E37" s="709">
        <v>0</v>
      </c>
      <c r="F37" s="709">
        <v>0</v>
      </c>
      <c r="G37" s="709">
        <v>0</v>
      </c>
      <c r="H37" s="709">
        <v>0</v>
      </c>
      <c r="I37" s="709">
        <v>0</v>
      </c>
      <c r="J37" s="709">
        <v>0</v>
      </c>
      <c r="K37" s="709">
        <v>0</v>
      </c>
      <c r="L37" s="709">
        <v>0</v>
      </c>
      <c r="M37" s="709">
        <v>0</v>
      </c>
      <c r="N37" s="709">
        <v>0</v>
      </c>
      <c r="O37" s="704">
        <v>0</v>
      </c>
      <c r="P37" s="704">
        <v>0</v>
      </c>
      <c r="Q37" s="704">
        <v>769354.21299999987</v>
      </c>
      <c r="R37" s="704">
        <v>1642221.1919999998</v>
      </c>
      <c r="S37" s="705">
        <f>SUM(C37:R37)</f>
        <v>2411575.4049999998</v>
      </c>
    </row>
    <row r="38" spans="1:19">
      <c r="A38" s="706" t="s">
        <v>1570</v>
      </c>
      <c r="B38" s="809">
        <f>SUM(C38:Q38)</f>
        <v>6.9433109414651306E-2</v>
      </c>
      <c r="C38" s="707"/>
      <c r="D38" s="707"/>
      <c r="E38" s="707"/>
      <c r="F38" s="707"/>
      <c r="G38" s="707"/>
      <c r="H38" s="707"/>
      <c r="I38" s="707"/>
      <c r="J38" s="707"/>
      <c r="K38" s="707"/>
      <c r="L38" s="707"/>
      <c r="M38" s="707"/>
      <c r="N38" s="707"/>
      <c r="O38" s="707"/>
      <c r="P38" s="707"/>
      <c r="Q38" s="707">
        <f>+Q37/$B37</f>
        <v>6.9433109414651306E-2</v>
      </c>
      <c r="R38" s="707">
        <v>0.14820809684341729</v>
      </c>
      <c r="S38" s="708">
        <f>+S37/B37</f>
        <v>0.2176412062580686</v>
      </c>
    </row>
    <row r="39" spans="1:19">
      <c r="A39" s="703">
        <v>2018</v>
      </c>
      <c r="B39" s="709">
        <f>+V39</f>
        <v>0</v>
      </c>
      <c r="C39" s="709">
        <v>0</v>
      </c>
      <c r="D39" s="709">
        <v>0</v>
      </c>
      <c r="E39" s="709">
        <v>0</v>
      </c>
      <c r="F39" s="709">
        <v>0</v>
      </c>
      <c r="G39" s="709">
        <v>0</v>
      </c>
      <c r="H39" s="709">
        <v>0</v>
      </c>
      <c r="I39" s="709">
        <v>0</v>
      </c>
      <c r="J39" s="709">
        <v>0</v>
      </c>
      <c r="K39" s="709">
        <v>0</v>
      </c>
      <c r="L39" s="709">
        <v>0</v>
      </c>
      <c r="M39" s="709">
        <v>0</v>
      </c>
      <c r="N39" s="709">
        <v>0</v>
      </c>
      <c r="O39" s="704">
        <v>0</v>
      </c>
      <c r="P39" s="704">
        <v>0</v>
      </c>
      <c r="Q39" s="704">
        <v>0</v>
      </c>
      <c r="R39" s="704">
        <v>762087.61800000002</v>
      </c>
      <c r="S39" s="705">
        <f>SUM(C39:R39)</f>
        <v>762087.61800000002</v>
      </c>
    </row>
    <row r="40" spans="1:19">
      <c r="A40" s="706" t="s">
        <v>1570</v>
      </c>
      <c r="B40" s="810"/>
      <c r="C40" s="707"/>
      <c r="D40" s="707"/>
      <c r="E40" s="707"/>
      <c r="F40" s="707"/>
      <c r="G40" s="707"/>
      <c r="H40" s="707"/>
      <c r="I40" s="707"/>
      <c r="J40" s="707"/>
      <c r="K40" s="707"/>
      <c r="L40" s="707"/>
      <c r="M40" s="707"/>
      <c r="N40" s="707"/>
      <c r="O40" s="707"/>
      <c r="P40" s="707"/>
      <c r="Q40" s="707"/>
      <c r="R40" s="707">
        <v>0.12181288831926587</v>
      </c>
      <c r="S40" s="811">
        <v>0.12181288831926587</v>
      </c>
    </row>
    <row r="41" spans="1:19" ht="18.75" customHeight="1">
      <c r="A41" s="1022" t="s">
        <v>1571</v>
      </c>
      <c r="B41" s="1022"/>
      <c r="C41" s="712">
        <f t="shared" ref="C41:M41" si="19">+C43-C31-C29-C27-C25-C23-C21-C19-C17-C15-C13-C11-C9</f>
        <v>4644239</v>
      </c>
      <c r="D41" s="712">
        <f t="shared" si="19"/>
        <v>3049817</v>
      </c>
      <c r="E41" s="712">
        <f t="shared" si="19"/>
        <v>1923416</v>
      </c>
      <c r="F41" s="712">
        <f t="shared" si="19"/>
        <v>1311334</v>
      </c>
      <c r="G41" s="712">
        <f t="shared" si="19"/>
        <v>997295</v>
      </c>
      <c r="H41" s="712">
        <f t="shared" si="19"/>
        <v>755884</v>
      </c>
      <c r="I41" s="712">
        <f t="shared" si="19"/>
        <v>590312</v>
      </c>
      <c r="J41" s="712">
        <f t="shared" si="19"/>
        <v>450215</v>
      </c>
      <c r="K41" s="712">
        <f t="shared" si="19"/>
        <v>459100</v>
      </c>
      <c r="L41" s="712">
        <f t="shared" si="19"/>
        <v>428807.09999999957</v>
      </c>
      <c r="M41" s="712">
        <f t="shared" si="19"/>
        <v>273197.51400000008</v>
      </c>
      <c r="N41" s="712">
        <f>+N43-N31-N29-N27-N25-N23-N21-N19-N17-N15-N13-N11-N9-N33</f>
        <v>211645.49799999967</v>
      </c>
      <c r="O41" s="712">
        <f>+O43-O31-O29-O27-O25-O23-O21-O19-O17-O15-O13-O11-O9-O33</f>
        <v>91215.149000000441</v>
      </c>
      <c r="P41" s="712">
        <f>+P43-P31-P29-P27-P25-P23-P21-P19-P17-P15-P13-P11-P9-P33-P35</f>
        <v>56856.748000000138</v>
      </c>
      <c r="Q41" s="712">
        <f>+Q43-Q31-Q29-Q27-Q25-Q23-Q21-Q19-Q17-Q15-Q13-Q11-Q9-Q33-Q35-Q37</f>
        <v>32376.405000001309</v>
      </c>
      <c r="R41" s="712">
        <v>779033.35800000001</v>
      </c>
      <c r="S41" s="712"/>
    </row>
    <row r="42" spans="1:19">
      <c r="A42" s="1019" t="s">
        <v>1572</v>
      </c>
      <c r="B42" s="1019"/>
      <c r="C42" s="713">
        <f>+C9/C43</f>
        <v>0.19325233035416034</v>
      </c>
      <c r="D42" s="713">
        <f>+D11/D43</f>
        <v>0.191722940376061</v>
      </c>
      <c r="E42" s="713">
        <f>+E13/E43</f>
        <v>0.19630123070186134</v>
      </c>
      <c r="F42" s="713">
        <f>+F15/F43</f>
        <v>0.19779552838730616</v>
      </c>
      <c r="G42" s="713">
        <f>+G17/G43</f>
        <v>0.18755483873398929</v>
      </c>
      <c r="H42" s="713">
        <f>+H19/H43</f>
        <v>0.19606492554455235</v>
      </c>
      <c r="I42" s="713">
        <f>+I21/I43</f>
        <v>0.17658490982240885</v>
      </c>
      <c r="J42" s="713">
        <f>+J23/J43</f>
        <v>0.18343097925582291</v>
      </c>
      <c r="K42" s="713">
        <f>+K25/K43</f>
        <v>0.18678184304033751</v>
      </c>
      <c r="L42" s="713">
        <f>+L27/L43</f>
        <v>0.14577809520492546</v>
      </c>
      <c r="M42" s="713">
        <f>+M29/M43</f>
        <v>0.17524913653534427</v>
      </c>
      <c r="N42" s="713">
        <f>+N31/N43</f>
        <v>0.24434704920133712</v>
      </c>
      <c r="O42" s="713">
        <f>+O33/O43</f>
        <v>0.19801087529748326</v>
      </c>
      <c r="P42" s="713">
        <f>+P35/P43</f>
        <v>0.16383017115388479</v>
      </c>
      <c r="Q42" s="713">
        <f>+Q37/Q43</f>
        <v>0.19810384728753533</v>
      </c>
      <c r="R42" s="714">
        <v>0.16513814521201756</v>
      </c>
      <c r="S42" s="711"/>
    </row>
    <row r="43" spans="1:19" ht="15" thickBot="1">
      <c r="A43" s="812" t="s">
        <v>1573</v>
      </c>
      <c r="B43" s="813"/>
      <c r="C43" s="814">
        <v>5756743</v>
      </c>
      <c r="D43" s="814">
        <v>6477566</v>
      </c>
      <c r="E43" s="814">
        <v>6617931</v>
      </c>
      <c r="F43" s="814">
        <v>6775229</v>
      </c>
      <c r="G43" s="814">
        <v>6634225</v>
      </c>
      <c r="H43" s="814">
        <v>6595555</v>
      </c>
      <c r="I43" s="814">
        <v>6360283</v>
      </c>
      <c r="J43" s="814">
        <v>5957238</v>
      </c>
      <c r="K43" s="814">
        <v>5922974</v>
      </c>
      <c r="L43" s="814">
        <v>5397914</v>
      </c>
      <c r="M43" s="814">
        <v>4589405.8590000002</v>
      </c>
      <c r="N43" s="814">
        <v>4842006.4979999997</v>
      </c>
      <c r="O43" s="814">
        <v>5330635.4230000004</v>
      </c>
      <c r="P43" s="814">
        <v>4557217.915</v>
      </c>
      <c r="Q43" s="814">
        <v>3883590.4680000003</v>
      </c>
      <c r="R43" s="815">
        <v>4614849.0829999996</v>
      </c>
      <c r="S43" s="816"/>
    </row>
    <row r="44" spans="1:19">
      <c r="A44" s="656"/>
      <c r="B44" s="656"/>
      <c r="C44" s="656"/>
      <c r="D44" s="656"/>
      <c r="E44" s="656"/>
      <c r="F44" s="656"/>
      <c r="G44" s="656"/>
      <c r="H44" s="656"/>
      <c r="I44" s="656"/>
      <c r="J44" s="656"/>
      <c r="K44" s="656"/>
      <c r="L44" s="656"/>
      <c r="M44" s="656"/>
      <c r="N44" s="656"/>
      <c r="O44" s="656"/>
      <c r="P44" s="656"/>
      <c r="Q44" s="656"/>
      <c r="R44" s="656"/>
      <c r="S44" s="697"/>
    </row>
    <row r="45" spans="1:19">
      <c r="A45" s="715" t="s">
        <v>1454</v>
      </c>
      <c r="B45" s="656"/>
      <c r="C45" s="716"/>
      <c r="D45" s="716"/>
      <c r="E45" s="716"/>
      <c r="F45" s="716"/>
      <c r="G45" s="716"/>
      <c r="H45" s="716"/>
      <c r="I45" s="716"/>
      <c r="J45" s="716"/>
      <c r="K45" s="716"/>
      <c r="L45" s="716"/>
      <c r="M45" s="716"/>
      <c r="N45" s="716"/>
      <c r="O45" s="716"/>
      <c r="P45" s="716"/>
      <c r="Q45" s="716"/>
      <c r="R45" s="716"/>
      <c r="S45" s="697"/>
    </row>
    <row r="46" spans="1:19">
      <c r="A46" s="717" t="s">
        <v>1574</v>
      </c>
      <c r="B46" s="656"/>
      <c r="C46" s="656"/>
      <c r="D46" s="656"/>
      <c r="E46" s="656"/>
      <c r="F46" s="656"/>
      <c r="G46" s="656"/>
      <c r="H46" s="656"/>
      <c r="I46" s="656"/>
      <c r="J46" s="656"/>
      <c r="K46" s="656"/>
      <c r="L46" s="656"/>
      <c r="M46" s="656"/>
      <c r="N46" s="656"/>
      <c r="O46" s="656"/>
      <c r="P46" s="656"/>
      <c r="Q46" s="656"/>
      <c r="R46" s="656"/>
      <c r="S46" s="697"/>
    </row>
    <row r="47" spans="1:19">
      <c r="A47" s="717" t="s">
        <v>1575</v>
      </c>
      <c r="B47" s="656"/>
      <c r="C47" s="656"/>
      <c r="D47" s="656"/>
      <c r="E47" s="656"/>
      <c r="F47" s="656"/>
      <c r="G47" s="656"/>
      <c r="H47" s="656"/>
      <c r="I47" s="656"/>
      <c r="J47" s="656"/>
      <c r="K47" s="656"/>
      <c r="L47" s="656"/>
      <c r="M47" s="656"/>
      <c r="N47" s="656"/>
      <c r="O47" s="656"/>
      <c r="P47" s="656"/>
      <c r="Q47" s="656"/>
      <c r="R47" s="656"/>
      <c r="S47" s="656"/>
    </row>
    <row r="48" spans="1:19">
      <c r="A48" s="718" t="s">
        <v>27</v>
      </c>
      <c r="B48" s="656"/>
      <c r="C48" s="656"/>
      <c r="D48" s="656"/>
      <c r="E48" s="656"/>
      <c r="F48" s="656"/>
      <c r="G48" s="656"/>
      <c r="H48" s="656"/>
      <c r="I48" s="656"/>
      <c r="J48" s="656"/>
      <c r="K48" s="656"/>
      <c r="L48" s="656"/>
      <c r="M48" s="656"/>
      <c r="N48" s="656"/>
      <c r="O48" s="656"/>
      <c r="P48" s="656"/>
      <c r="Q48" s="656"/>
      <c r="R48" s="656"/>
      <c r="S48" s="656"/>
    </row>
    <row r="49" spans="1:19">
      <c r="A49" s="548" t="s">
        <v>1666</v>
      </c>
      <c r="B49" s="656"/>
      <c r="C49" s="656"/>
      <c r="D49" s="656"/>
      <c r="E49" s="656"/>
      <c r="F49" s="656"/>
      <c r="G49" s="656"/>
      <c r="H49" s="656"/>
      <c r="I49" s="656"/>
      <c r="J49" s="656"/>
      <c r="K49" s="656"/>
      <c r="L49" s="656"/>
      <c r="M49" s="656"/>
      <c r="N49" s="656"/>
      <c r="O49" s="656"/>
      <c r="P49" s="656"/>
      <c r="Q49" s="656"/>
      <c r="R49" s="656"/>
      <c r="S49" s="656"/>
    </row>
  </sheetData>
  <mergeCells count="6">
    <mergeCell ref="A42:B42"/>
    <mergeCell ref="A1:S1"/>
    <mergeCell ref="A2:S2"/>
    <mergeCell ref="A3:S3"/>
    <mergeCell ref="A41:B41"/>
    <mergeCell ref="C5:M5"/>
  </mergeCells>
  <hyperlinks>
    <hyperlink ref="A1:N1" location="'Sección PM'!A4" display="TABLA F26"/>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H2261"/>
  <sheetViews>
    <sheetView zoomScale="90" zoomScaleNormal="90" workbookViewId="0">
      <selection activeCell="A4" sqref="A4"/>
    </sheetView>
  </sheetViews>
  <sheetFormatPr baseColWidth="10" defaultColWidth="11.42578125" defaultRowHeight="12.75"/>
  <cols>
    <col min="1" max="1" width="5.28515625" style="123" customWidth="1"/>
    <col min="2" max="12" width="12.5703125" style="123" customWidth="1"/>
    <col min="13" max="13" width="16.42578125" style="123" customWidth="1"/>
    <col min="14" max="86" width="11.42578125" style="31"/>
    <col min="87" max="16384" width="11.42578125" style="123"/>
  </cols>
  <sheetData>
    <row r="1" spans="1:13">
      <c r="A1" s="199"/>
      <c r="B1" s="200"/>
      <c r="C1" s="200"/>
      <c r="D1" s="200"/>
      <c r="E1" s="200"/>
      <c r="F1" s="200"/>
      <c r="G1" s="200"/>
      <c r="H1" s="200"/>
      <c r="I1" s="200"/>
      <c r="J1" s="200"/>
      <c r="K1" s="200"/>
      <c r="L1" s="200"/>
      <c r="M1" s="201"/>
    </row>
    <row r="2" spans="1:13" ht="34.5">
      <c r="A2" s="202"/>
      <c r="B2" s="872" t="s">
        <v>1664</v>
      </c>
      <c r="C2" s="872"/>
      <c r="D2" s="872"/>
      <c r="E2" s="872"/>
      <c r="F2" s="872"/>
      <c r="G2" s="872"/>
      <c r="H2" s="872"/>
      <c r="I2" s="872"/>
      <c r="J2" s="872"/>
      <c r="K2" s="872"/>
      <c r="L2" s="872"/>
      <c r="M2" s="873"/>
    </row>
    <row r="3" spans="1:13" ht="25.5">
      <c r="A3" s="202"/>
      <c r="B3" s="874" t="s">
        <v>1030</v>
      </c>
      <c r="C3" s="874"/>
      <c r="D3" s="874"/>
      <c r="E3" s="874"/>
      <c r="F3" s="874"/>
      <c r="G3" s="874"/>
      <c r="H3" s="874"/>
      <c r="I3" s="874"/>
      <c r="J3" s="874"/>
      <c r="K3" s="874"/>
      <c r="L3" s="874"/>
      <c r="M3" s="875"/>
    </row>
    <row r="4" spans="1:13">
      <c r="A4" s="210"/>
      <c r="B4" s="211" t="s">
        <v>1031</v>
      </c>
      <c r="C4" s="212"/>
      <c r="D4" s="212"/>
      <c r="E4" s="212"/>
      <c r="F4" s="212"/>
      <c r="G4" s="212"/>
      <c r="H4" s="212"/>
      <c r="I4" s="212"/>
      <c r="J4" s="212"/>
      <c r="K4" s="212"/>
      <c r="L4" s="212"/>
      <c r="M4" s="213"/>
    </row>
    <row r="5" spans="1:13">
      <c r="A5" s="145"/>
      <c r="B5" s="146"/>
      <c r="C5" s="146"/>
      <c r="D5" s="146"/>
      <c r="E5" s="146"/>
      <c r="F5" s="146"/>
      <c r="G5" s="146"/>
      <c r="H5" s="146"/>
      <c r="I5" s="146"/>
      <c r="J5" s="146"/>
      <c r="K5" s="146"/>
      <c r="L5" s="146"/>
      <c r="M5" s="147"/>
    </row>
    <row r="6" spans="1:13" ht="28.5" customHeight="1">
      <c r="A6" s="145"/>
      <c r="B6" s="1024" t="s">
        <v>1036</v>
      </c>
      <c r="C6" s="1024"/>
      <c r="D6" s="1024"/>
      <c r="E6" s="1024"/>
      <c r="F6" s="1024"/>
      <c r="G6" s="1024"/>
      <c r="H6" s="1024"/>
      <c r="I6" s="1024"/>
      <c r="J6" s="1024"/>
      <c r="K6" s="1024"/>
      <c r="L6" s="1024"/>
      <c r="M6" s="1025"/>
    </row>
    <row r="7" spans="1:13" s="31" customFormat="1">
      <c r="A7" s="198" t="s">
        <v>1032</v>
      </c>
      <c r="B7" s="976" t="s">
        <v>1950</v>
      </c>
      <c r="C7" s="977"/>
      <c r="D7" s="977"/>
      <c r="E7" s="977"/>
      <c r="F7" s="977"/>
      <c r="G7" s="977"/>
      <c r="H7" s="977"/>
      <c r="I7" s="977"/>
      <c r="J7" s="977"/>
      <c r="K7" s="977"/>
      <c r="L7" s="977"/>
      <c r="M7" s="978"/>
    </row>
    <row r="8" spans="1:13" s="31" customFormat="1">
      <c r="A8" s="198" t="s">
        <v>1033</v>
      </c>
      <c r="B8" s="976" t="s">
        <v>1949</v>
      </c>
      <c r="C8" s="977"/>
      <c r="D8" s="977"/>
      <c r="E8" s="977"/>
      <c r="F8" s="977"/>
      <c r="G8" s="977"/>
      <c r="H8" s="977"/>
      <c r="I8" s="977"/>
      <c r="J8" s="977"/>
      <c r="K8" s="977"/>
      <c r="L8" s="977"/>
      <c r="M8" s="978"/>
    </row>
    <row r="9" spans="1:13" s="31" customFormat="1">
      <c r="A9" s="148"/>
      <c r="B9" s="148"/>
      <c r="C9" s="148"/>
      <c r="D9" s="148"/>
      <c r="E9" s="148"/>
      <c r="F9" s="148"/>
      <c r="G9" s="148"/>
      <c r="H9" s="148"/>
      <c r="I9" s="148"/>
      <c r="J9" s="148"/>
      <c r="K9" s="148"/>
      <c r="L9" s="148"/>
      <c r="M9" s="148"/>
    </row>
    <row r="10" spans="1:13" s="31" customFormat="1">
      <c r="A10" s="52"/>
    </row>
    <row r="11" spans="1:13" s="31" customFormat="1"/>
    <row r="12" spans="1:13" s="31" customFormat="1"/>
    <row r="13" spans="1:13" s="31" customFormat="1"/>
    <row r="14" spans="1:13" s="31" customFormat="1"/>
    <row r="15" spans="1:13" s="31" customFormat="1"/>
    <row r="16" spans="1:13" s="31" customFormat="1"/>
    <row r="17" s="31" customFormat="1"/>
    <row r="18" s="31" customFormat="1"/>
    <row r="19" s="31" customFormat="1"/>
    <row r="20" s="31" customFormat="1"/>
    <row r="21" s="31" customFormat="1"/>
    <row r="22" s="31" customFormat="1"/>
    <row r="23" s="31" customFormat="1"/>
    <row r="24" s="31" customFormat="1"/>
    <row r="25" s="31" customFormat="1"/>
    <row r="26" s="31" customFormat="1"/>
    <row r="27" s="31" customFormat="1"/>
    <row r="28" s="31" customFormat="1"/>
    <row r="29" s="31" customFormat="1"/>
    <row r="30" s="31" customFormat="1"/>
    <row r="31" s="31" customFormat="1"/>
    <row r="32" s="31" customFormat="1"/>
    <row r="33" s="31" customFormat="1"/>
    <row r="34" s="31" customFormat="1"/>
    <row r="35" s="31" customFormat="1"/>
    <row r="36" s="31" customFormat="1"/>
    <row r="37" s="31" customFormat="1"/>
    <row r="38" s="31" customFormat="1"/>
    <row r="39" s="31" customFormat="1"/>
    <row r="40" s="31" customFormat="1"/>
    <row r="41" s="31" customFormat="1"/>
    <row r="42" s="31" customFormat="1"/>
    <row r="43" s="31" customFormat="1"/>
    <row r="44" s="31" customFormat="1"/>
    <row r="45" s="31" customFormat="1"/>
    <row r="46" s="31" customFormat="1"/>
    <row r="47" s="31" customFormat="1"/>
    <row r="48" s="31" customFormat="1"/>
    <row r="49" s="31" customFormat="1"/>
    <row r="50" s="31" customFormat="1"/>
    <row r="51" s="31" customFormat="1"/>
    <row r="52" s="31" customFormat="1"/>
    <row r="53" s="31" customFormat="1"/>
    <row r="54" s="31" customFormat="1"/>
    <row r="55" s="31" customFormat="1"/>
    <row r="56" s="31" customFormat="1"/>
    <row r="57" s="31" customFormat="1"/>
    <row r="58" s="31" customFormat="1"/>
    <row r="59" s="31" customFormat="1"/>
    <row r="60" s="31" customFormat="1"/>
    <row r="61" s="31" customFormat="1"/>
    <row r="62" s="31" customFormat="1"/>
    <row r="63" s="31" customFormat="1"/>
    <row r="64" s="31" customFormat="1"/>
    <row r="65" s="31" customFormat="1"/>
    <row r="66" s="31" customFormat="1"/>
    <row r="67" s="31" customFormat="1"/>
    <row r="68" s="31" customFormat="1"/>
    <row r="69" s="31" customFormat="1"/>
    <row r="70" s="31" customFormat="1"/>
    <row r="71" s="31" customFormat="1"/>
    <row r="72" s="31" customFormat="1"/>
    <row r="73" s="31" customFormat="1"/>
    <row r="74" s="31" customFormat="1"/>
    <row r="75" s="31" customFormat="1"/>
    <row r="76" s="31" customFormat="1"/>
    <row r="77" s="31" customFormat="1"/>
    <row r="78" s="31" customFormat="1"/>
    <row r="79" s="31" customFormat="1"/>
    <row r="80" s="31" customFormat="1"/>
    <row r="81" s="31" customFormat="1"/>
    <row r="82" s="31" customFormat="1"/>
    <row r="83" s="31" customFormat="1"/>
    <row r="84" s="31" customFormat="1"/>
    <row r="85" s="31" customFormat="1"/>
    <row r="86" s="31" customFormat="1"/>
    <row r="87" s="31" customFormat="1"/>
    <row r="88" s="31" customFormat="1"/>
    <row r="89" s="31" customFormat="1"/>
    <row r="90" s="31" customFormat="1"/>
    <row r="91" s="31" customFormat="1"/>
    <row r="92" s="31" customFormat="1"/>
    <row r="93" s="31" customFormat="1"/>
    <row r="94" s="31" customFormat="1"/>
    <row r="95" s="31" customFormat="1"/>
    <row r="96" s="31" customFormat="1"/>
    <row r="97" s="31" customFormat="1"/>
    <row r="98" s="31" customFormat="1"/>
    <row r="99" s="31" customFormat="1"/>
    <row r="100" s="31" customFormat="1"/>
    <row r="101" s="31" customFormat="1"/>
    <row r="102" s="31" customFormat="1"/>
    <row r="103" s="31" customFormat="1"/>
    <row r="104" s="31" customFormat="1"/>
    <row r="105" s="31" customFormat="1"/>
    <row r="106" s="31" customFormat="1"/>
    <row r="107" s="31" customFormat="1"/>
    <row r="108" s="31" customFormat="1"/>
    <row r="109" s="31" customFormat="1"/>
    <row r="110" s="31" customFormat="1"/>
    <row r="111" s="31" customFormat="1"/>
    <row r="112" s="31" customFormat="1"/>
    <row r="113" s="31" customFormat="1"/>
    <row r="114" s="31" customFormat="1"/>
    <row r="115" s="31" customFormat="1"/>
    <row r="116" s="31" customFormat="1"/>
    <row r="117" s="31" customFormat="1"/>
    <row r="118" s="31" customFormat="1"/>
    <row r="119" s="31" customFormat="1"/>
    <row r="120" s="31" customFormat="1"/>
    <row r="121" s="31" customFormat="1"/>
    <row r="122" s="31" customFormat="1"/>
    <row r="123" s="31" customFormat="1"/>
    <row r="124" s="31" customFormat="1"/>
    <row r="125" s="31" customFormat="1"/>
    <row r="126" s="31" customFormat="1"/>
    <row r="127" s="31" customFormat="1"/>
    <row r="128" s="31" customFormat="1"/>
    <row r="129" s="31" customFormat="1"/>
    <row r="130" s="31" customFormat="1"/>
    <row r="131" s="31" customFormat="1"/>
    <row r="132" s="31" customFormat="1"/>
    <row r="133" s="31" customFormat="1"/>
    <row r="134" s="31" customFormat="1"/>
    <row r="135" s="31" customFormat="1"/>
    <row r="136" s="31" customFormat="1"/>
    <row r="137" s="31" customFormat="1"/>
    <row r="138" s="31" customFormat="1"/>
    <row r="139" s="31" customFormat="1"/>
    <row r="140" s="31" customFormat="1"/>
    <row r="141" s="31" customFormat="1"/>
    <row r="142" s="31" customFormat="1"/>
    <row r="143" s="31" customFormat="1"/>
    <row r="144" s="31" customFormat="1"/>
    <row r="145" s="31" customFormat="1"/>
    <row r="146" s="31" customFormat="1"/>
    <row r="147" s="31" customFormat="1"/>
    <row r="148" s="31" customFormat="1"/>
    <row r="149" s="31" customFormat="1"/>
    <row r="150" s="31" customFormat="1"/>
    <row r="151" s="31" customFormat="1"/>
    <row r="152" s="31" customFormat="1"/>
    <row r="153" s="31" customFormat="1"/>
    <row r="154" s="31" customFormat="1"/>
    <row r="155" s="31" customFormat="1"/>
    <row r="156" s="31" customFormat="1"/>
    <row r="157" s="31" customFormat="1"/>
    <row r="158" s="31" customFormat="1"/>
    <row r="159" s="31" customFormat="1"/>
    <row r="160" s="31" customFormat="1"/>
    <row r="161" s="31" customFormat="1"/>
    <row r="162" s="31" customFormat="1"/>
    <row r="163" s="31" customFormat="1"/>
    <row r="164" s="31" customFormat="1"/>
    <row r="165" s="31" customFormat="1"/>
    <row r="166" s="31" customFormat="1"/>
    <row r="167" s="31" customFormat="1"/>
    <row r="168" s="31" customFormat="1"/>
    <row r="169" s="31" customFormat="1"/>
    <row r="170" s="31" customFormat="1"/>
    <row r="171" s="31" customFormat="1"/>
    <row r="172" s="31" customFormat="1"/>
    <row r="173" s="31" customFormat="1"/>
    <row r="174" s="31" customFormat="1"/>
    <row r="175" s="31" customFormat="1"/>
    <row r="176" s="31" customFormat="1"/>
    <row r="177" s="31" customFormat="1"/>
    <row r="178" s="31" customFormat="1"/>
    <row r="179" s="31" customFormat="1"/>
    <row r="180" s="31" customFormat="1"/>
    <row r="181" s="31" customFormat="1"/>
    <row r="182" s="31" customFormat="1"/>
    <row r="183" s="31" customFormat="1"/>
    <row r="184" s="31" customFormat="1"/>
    <row r="185" s="31" customFormat="1"/>
    <row r="186" s="31" customFormat="1"/>
    <row r="187" s="31" customFormat="1"/>
    <row r="188" s="31" customFormat="1"/>
    <row r="189" s="31" customFormat="1"/>
    <row r="190" s="31" customFormat="1"/>
    <row r="191" s="31" customFormat="1"/>
    <row r="192" s="31" customFormat="1"/>
    <row r="193" s="31" customFormat="1"/>
    <row r="194" s="31" customFormat="1"/>
    <row r="195" s="31" customFormat="1"/>
    <row r="196" s="31" customFormat="1"/>
    <row r="197" s="31" customFormat="1"/>
    <row r="198" s="31" customFormat="1"/>
    <row r="199" s="31" customFormat="1"/>
    <row r="200" s="31" customFormat="1"/>
    <row r="201" s="31" customFormat="1"/>
    <row r="202" s="31" customFormat="1"/>
    <row r="203" s="31" customFormat="1"/>
    <row r="204" s="31" customFormat="1"/>
    <row r="205" s="31" customFormat="1"/>
    <row r="206" s="31" customFormat="1"/>
    <row r="207" s="31" customFormat="1"/>
    <row r="208" s="31" customFormat="1"/>
    <row r="209" s="31" customFormat="1"/>
    <row r="210" s="31" customFormat="1"/>
    <row r="211" s="31" customFormat="1"/>
    <row r="212" s="31" customFormat="1"/>
    <row r="213" s="31" customFormat="1"/>
    <row r="214" s="31" customFormat="1"/>
    <row r="215" s="31" customFormat="1"/>
    <row r="216" s="31" customFormat="1"/>
    <row r="217" s="31" customFormat="1"/>
    <row r="218" s="31" customFormat="1"/>
    <row r="219" s="31" customFormat="1"/>
    <row r="220" s="31" customFormat="1"/>
    <row r="221" s="31" customFormat="1"/>
    <row r="222" s="31" customFormat="1"/>
    <row r="223" s="31" customFormat="1"/>
    <row r="224" s="31" customFormat="1"/>
    <row r="225" s="31" customFormat="1"/>
    <row r="226" s="31" customFormat="1"/>
    <row r="227" s="31" customFormat="1"/>
    <row r="228" s="31" customFormat="1"/>
    <row r="229" s="31" customFormat="1"/>
    <row r="230" s="31" customFormat="1"/>
    <row r="231" s="31" customFormat="1"/>
    <row r="232" s="31" customFormat="1"/>
    <row r="233" s="31" customFormat="1"/>
    <row r="234" s="31" customFormat="1"/>
    <row r="235" s="31" customFormat="1"/>
    <row r="236" s="31" customFormat="1"/>
    <row r="237" s="31" customFormat="1"/>
    <row r="238" s="31" customFormat="1"/>
    <row r="239" s="31" customFormat="1"/>
    <row r="240" s="31" customFormat="1"/>
    <row r="241" s="31" customFormat="1"/>
    <row r="242" s="31" customFormat="1"/>
    <row r="243" s="31" customFormat="1"/>
    <row r="244" s="31" customFormat="1"/>
    <row r="245" s="31" customFormat="1"/>
    <row r="246" s="31" customFormat="1"/>
    <row r="247" s="31" customFormat="1"/>
    <row r="248" s="31" customFormat="1"/>
    <row r="249" s="31" customFormat="1"/>
    <row r="250" s="31" customFormat="1"/>
    <row r="251" s="31" customFormat="1"/>
    <row r="252" s="31" customFormat="1"/>
    <row r="253" s="31" customFormat="1"/>
    <row r="254" s="31" customFormat="1"/>
    <row r="255" s="31" customFormat="1"/>
    <row r="256" s="31" customFormat="1"/>
    <row r="257" s="31" customFormat="1"/>
    <row r="258" s="31" customFormat="1"/>
    <row r="259" s="31" customFormat="1"/>
    <row r="260" s="31" customFormat="1"/>
    <row r="261" s="31" customFormat="1"/>
    <row r="262" s="31" customFormat="1"/>
    <row r="263" s="31" customFormat="1"/>
    <row r="264" s="31" customFormat="1"/>
    <row r="265" s="31" customFormat="1"/>
    <row r="266" s="31" customFormat="1"/>
    <row r="267" s="31" customFormat="1"/>
    <row r="268" s="31" customFormat="1"/>
    <row r="269" s="31" customFormat="1"/>
    <row r="270" s="31" customFormat="1"/>
    <row r="271" s="31" customFormat="1"/>
    <row r="272" s="31" customFormat="1"/>
    <row r="273" s="31" customForma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row r="569" s="31" customFormat="1"/>
    <row r="570" s="31" customFormat="1"/>
    <row r="571" s="31" customFormat="1"/>
    <row r="572" s="31" customFormat="1"/>
    <row r="573" s="31" customFormat="1"/>
    <row r="574" s="31" customFormat="1"/>
    <row r="575" s="31" customFormat="1"/>
    <row r="576" s="31" customFormat="1"/>
    <row r="577" s="31" customFormat="1"/>
    <row r="578" s="31" customFormat="1"/>
    <row r="579" s="31" customFormat="1"/>
    <row r="580" s="31" customFormat="1"/>
    <row r="581" s="31" customFormat="1"/>
    <row r="582" s="31" customFormat="1"/>
    <row r="583" s="31" customFormat="1"/>
    <row r="584" s="31" customFormat="1"/>
    <row r="585" s="31" customFormat="1"/>
    <row r="586" s="31" customFormat="1"/>
    <row r="587" s="31" customFormat="1"/>
    <row r="588" s="31" customFormat="1"/>
    <row r="589" s="31" customFormat="1"/>
    <row r="590" s="31" customFormat="1"/>
    <row r="591" s="31" customFormat="1"/>
    <row r="592" s="31" customFormat="1"/>
    <row r="593" s="31" customFormat="1"/>
    <row r="594" s="31" customFormat="1"/>
    <row r="595" s="31" customFormat="1"/>
    <row r="596" s="31" customFormat="1"/>
    <row r="597" s="31" customFormat="1"/>
    <row r="598" s="31" customFormat="1"/>
    <row r="599" s="31" customFormat="1"/>
    <row r="600" s="31" customFormat="1"/>
    <row r="601" s="31" customFormat="1"/>
    <row r="602" s="31" customFormat="1"/>
    <row r="603" s="31" customFormat="1"/>
    <row r="604" s="31" customFormat="1"/>
    <row r="605" s="31" customFormat="1"/>
    <row r="606" s="31" customFormat="1"/>
    <row r="607" s="31" customFormat="1"/>
    <row r="608" s="31" customFormat="1"/>
    <row r="609" s="31" customFormat="1"/>
    <row r="610" s="31" customFormat="1"/>
    <row r="611" s="31" customFormat="1"/>
    <row r="612" s="31" customFormat="1"/>
    <row r="613" s="31" customFormat="1"/>
    <row r="614" s="31" customFormat="1"/>
    <row r="615" s="31" customFormat="1"/>
    <row r="616" s="31" customFormat="1"/>
    <row r="617" s="31" customFormat="1"/>
    <row r="618" s="31" customFormat="1"/>
    <row r="619" s="31" customFormat="1"/>
    <row r="620" s="31" customFormat="1"/>
    <row r="621" s="31" customFormat="1"/>
    <row r="622" s="31" customFormat="1"/>
    <row r="623" s="31" customFormat="1"/>
    <row r="624" s="31" customFormat="1"/>
    <row r="625" s="31" customFormat="1"/>
    <row r="626" s="31" customFormat="1"/>
    <row r="627" s="31" customFormat="1"/>
    <row r="628" s="31" customFormat="1"/>
    <row r="629" s="31" customFormat="1"/>
    <row r="630" s="31" customFormat="1"/>
    <row r="631" s="31" customFormat="1"/>
    <row r="632" s="31" customFormat="1"/>
    <row r="633" s="31" customFormat="1"/>
    <row r="634" s="31" customFormat="1"/>
    <row r="635" s="31" customFormat="1"/>
    <row r="636" s="31" customFormat="1"/>
    <row r="637" s="31" customFormat="1"/>
    <row r="638" s="31" customFormat="1"/>
    <row r="639" s="31" customFormat="1"/>
    <row r="640" s="31" customFormat="1"/>
    <row r="641" s="31" customFormat="1"/>
    <row r="642" s="31" customFormat="1"/>
    <row r="643" s="31" customFormat="1"/>
    <row r="644" s="31" customFormat="1"/>
    <row r="645" s="31" customFormat="1"/>
    <row r="646" s="31" customFormat="1"/>
    <row r="647" s="31" customFormat="1"/>
    <row r="648" s="31" customFormat="1"/>
    <row r="649" s="31" customFormat="1"/>
    <row r="650" s="31" customFormat="1"/>
    <row r="651" s="31" customFormat="1"/>
    <row r="652" s="31" customFormat="1"/>
    <row r="653" s="31" customFormat="1"/>
    <row r="654" s="31" customFormat="1"/>
    <row r="655" s="31" customFormat="1"/>
    <row r="656" s="31" customFormat="1"/>
    <row r="657" s="31" customFormat="1"/>
    <row r="658" s="31" customFormat="1"/>
    <row r="659" s="31" customFormat="1"/>
    <row r="660" s="31" customFormat="1"/>
    <row r="661" s="31" customFormat="1"/>
    <row r="662" s="31" customFormat="1"/>
    <row r="663" s="31" customFormat="1"/>
    <row r="664" s="31" customFormat="1"/>
    <row r="665" s="31" customFormat="1"/>
    <row r="666" s="31" customFormat="1"/>
    <row r="667" s="31" customFormat="1"/>
    <row r="668" s="31" customFormat="1"/>
    <row r="669" s="31" customFormat="1"/>
    <row r="670" s="31" customFormat="1"/>
    <row r="671" s="31" customFormat="1"/>
    <row r="672" s="31" customFormat="1"/>
    <row r="673" s="31" customFormat="1"/>
    <row r="674" s="31" customFormat="1"/>
    <row r="675" s="31" customFormat="1"/>
    <row r="676" s="31" customFormat="1"/>
    <row r="677" s="31" customFormat="1"/>
    <row r="678" s="31" customFormat="1"/>
    <row r="679" s="31" customFormat="1"/>
    <row r="680" s="31" customFormat="1"/>
    <row r="681" s="31" customFormat="1"/>
    <row r="682" s="31" customFormat="1"/>
    <row r="683" s="31" customFormat="1"/>
    <row r="684" s="31" customFormat="1"/>
    <row r="685" s="31" customFormat="1"/>
    <row r="686" s="31" customFormat="1"/>
    <row r="687" s="31" customFormat="1"/>
    <row r="688" s="31" customFormat="1"/>
    <row r="689" s="31" customFormat="1"/>
    <row r="690" s="31" customFormat="1"/>
    <row r="691" s="31" customFormat="1"/>
    <row r="692" s="31" customFormat="1"/>
    <row r="693" s="31" customFormat="1"/>
    <row r="694" s="31" customFormat="1"/>
    <row r="695" s="31" customFormat="1"/>
    <row r="696" s="31" customFormat="1"/>
    <row r="697" s="31" customFormat="1"/>
    <row r="698" s="31" customFormat="1"/>
    <row r="699" s="31" customFormat="1"/>
    <row r="700" s="31" customFormat="1"/>
    <row r="701" s="31" customFormat="1"/>
    <row r="702" s="31" customFormat="1"/>
    <row r="703" s="31" customFormat="1"/>
    <row r="704" s="31" customFormat="1"/>
    <row r="705" s="31" customFormat="1"/>
    <row r="706" s="31" customFormat="1"/>
    <row r="707" s="31" customFormat="1"/>
    <row r="708" s="31" customFormat="1"/>
    <row r="709" s="31" customFormat="1"/>
    <row r="710" s="31" customFormat="1"/>
    <row r="711" s="31" customFormat="1"/>
    <row r="712" s="31" customFormat="1"/>
    <row r="713" s="31" customFormat="1"/>
    <row r="714" s="31" customFormat="1"/>
    <row r="715" s="31" customFormat="1"/>
    <row r="716" s="31" customFormat="1"/>
    <row r="717" s="31" customFormat="1"/>
    <row r="718" s="31" customFormat="1"/>
    <row r="719" s="31" customFormat="1"/>
    <row r="720" s="31" customFormat="1"/>
    <row r="721" s="31" customFormat="1"/>
    <row r="722" s="31" customFormat="1"/>
    <row r="723" s="31" customFormat="1"/>
    <row r="724" s="31" customFormat="1"/>
    <row r="725" s="31" customFormat="1"/>
    <row r="726" s="31" customFormat="1"/>
    <row r="727" s="31" customFormat="1"/>
    <row r="728" s="31" customFormat="1"/>
    <row r="729" s="31" customFormat="1"/>
    <row r="730" s="31" customFormat="1"/>
    <row r="731" s="31" customFormat="1"/>
    <row r="732" s="31" customFormat="1"/>
    <row r="733" s="31" customFormat="1"/>
    <row r="734" s="31" customFormat="1"/>
    <row r="735" s="31" customFormat="1"/>
    <row r="736" s="31" customFormat="1"/>
    <row r="737" s="31" customFormat="1"/>
    <row r="738" s="31" customFormat="1"/>
    <row r="739" s="31" customFormat="1"/>
    <row r="740" s="31" customFormat="1"/>
    <row r="741" s="31" customFormat="1"/>
    <row r="742" s="31" customFormat="1"/>
    <row r="743" s="31" customFormat="1"/>
    <row r="744" s="31" customFormat="1"/>
    <row r="745" s="31" customFormat="1"/>
    <row r="746" s="31" customFormat="1"/>
    <row r="747" s="31" customFormat="1"/>
    <row r="748" s="31" customFormat="1"/>
    <row r="749" s="31" customFormat="1"/>
    <row r="750" s="31" customFormat="1"/>
    <row r="751" s="31" customFormat="1"/>
    <row r="752" s="31" customFormat="1"/>
    <row r="753" s="31" customFormat="1"/>
    <row r="754" s="31" customFormat="1"/>
    <row r="755" s="31" customFormat="1"/>
    <row r="756" s="31" customFormat="1"/>
    <row r="757" s="31" customFormat="1"/>
    <row r="758" s="31" customFormat="1"/>
    <row r="759" s="31" customFormat="1"/>
    <row r="760" s="31" customFormat="1"/>
    <row r="761" s="31" customFormat="1"/>
    <row r="762" s="31" customFormat="1"/>
    <row r="763" s="31" customFormat="1"/>
    <row r="764" s="31" customFormat="1"/>
    <row r="765" s="31" customFormat="1"/>
    <row r="766" s="31" customFormat="1"/>
    <row r="767" s="31" customFormat="1"/>
    <row r="768" s="31" customFormat="1"/>
    <row r="769" s="31" customFormat="1"/>
    <row r="770" s="31" customFormat="1"/>
    <row r="771" s="31" customFormat="1"/>
    <row r="772" s="31" customFormat="1"/>
    <row r="773" s="31" customFormat="1"/>
    <row r="774" s="31" customFormat="1"/>
    <row r="775" s="31" customFormat="1"/>
    <row r="776" s="31" customFormat="1"/>
    <row r="777" s="31" customFormat="1"/>
    <row r="778" s="31" customFormat="1"/>
    <row r="779" s="31" customFormat="1"/>
    <row r="780" s="31" customFormat="1"/>
    <row r="781" s="31" customFormat="1"/>
    <row r="782" s="31" customFormat="1"/>
    <row r="783" s="31" customFormat="1"/>
    <row r="784" s="31" customFormat="1"/>
    <row r="785" s="31" customFormat="1"/>
    <row r="786" s="31" customFormat="1"/>
    <row r="787" s="31" customFormat="1"/>
    <row r="788" s="31" customFormat="1"/>
    <row r="789" s="31" customFormat="1"/>
    <row r="790" s="31" customFormat="1"/>
    <row r="791" s="31" customFormat="1"/>
    <row r="792" s="31" customFormat="1"/>
    <row r="793" s="31" customFormat="1"/>
    <row r="794" s="31" customFormat="1"/>
    <row r="795" s="31" customFormat="1"/>
    <row r="796" s="31" customFormat="1"/>
    <row r="797" s="31" customFormat="1"/>
    <row r="798" s="31" customFormat="1"/>
    <row r="799" s="31" customFormat="1"/>
    <row r="800" s="31" customFormat="1"/>
    <row r="801" s="31" customFormat="1"/>
    <row r="802" s="31" customFormat="1"/>
    <row r="803" s="31" customFormat="1"/>
    <row r="804" s="31" customFormat="1"/>
    <row r="805" s="31" customFormat="1"/>
    <row r="806" s="31" customFormat="1"/>
    <row r="807" s="31" customFormat="1"/>
    <row r="808" s="31" customFormat="1"/>
    <row r="809" s="31" customFormat="1"/>
    <row r="810" s="31" customFormat="1"/>
    <row r="811" s="31" customFormat="1"/>
    <row r="812" s="31" customFormat="1"/>
    <row r="813" s="31" customFormat="1"/>
    <row r="814" s="31" customFormat="1"/>
    <row r="815" s="31" customFormat="1"/>
    <row r="816" s="31" customFormat="1"/>
    <row r="817" s="31" customFormat="1"/>
    <row r="818" s="31" customFormat="1"/>
    <row r="819" s="31" customFormat="1"/>
    <row r="820" s="31" customFormat="1"/>
    <row r="821" s="31" customFormat="1"/>
    <row r="822" s="31" customFormat="1"/>
    <row r="823" s="31" customFormat="1"/>
    <row r="824" s="31" customFormat="1"/>
    <row r="825" s="31" customFormat="1"/>
    <row r="826" s="31" customFormat="1"/>
    <row r="827" s="31" customFormat="1"/>
    <row r="828" s="31" customFormat="1"/>
    <row r="829" s="31" customFormat="1"/>
    <row r="830" s="31" customFormat="1"/>
    <row r="831" s="31" customFormat="1"/>
    <row r="832" s="31" customFormat="1"/>
    <row r="833" s="31" customFormat="1"/>
    <row r="834" s="31" customFormat="1"/>
    <row r="835" s="31" customFormat="1"/>
    <row r="836" s="31" customFormat="1"/>
    <row r="837" s="31" customFormat="1"/>
    <row r="838" s="31" customFormat="1"/>
    <row r="839" s="31" customFormat="1"/>
    <row r="840" s="31" customFormat="1"/>
    <row r="841" s="31" customFormat="1"/>
    <row r="842" s="31" customFormat="1"/>
    <row r="843" s="31" customFormat="1"/>
    <row r="844" s="31" customFormat="1"/>
    <row r="845" s="31" customFormat="1"/>
    <row r="846" s="31" customFormat="1"/>
    <row r="847" s="31" customFormat="1"/>
    <row r="848" s="31" customFormat="1"/>
    <row r="849" s="31" customFormat="1"/>
    <row r="850" s="31" customFormat="1"/>
    <row r="851" s="31" customFormat="1"/>
    <row r="852" s="31" customFormat="1"/>
    <row r="853" s="31" customFormat="1"/>
    <row r="854" s="31" customFormat="1"/>
    <row r="855" s="31" customFormat="1"/>
    <row r="856" s="31" customFormat="1"/>
    <row r="857" s="31" customFormat="1"/>
    <row r="858" s="31" customFormat="1"/>
    <row r="859" s="31" customFormat="1"/>
    <row r="860" s="31" customFormat="1"/>
    <row r="861" s="31" customFormat="1"/>
    <row r="862" s="31" customFormat="1"/>
    <row r="863" s="31" customFormat="1"/>
    <row r="864" s="31" customFormat="1"/>
    <row r="865" s="31" customFormat="1"/>
    <row r="866" s="31" customFormat="1"/>
    <row r="867" s="31" customFormat="1"/>
    <row r="868" s="31" customFormat="1"/>
    <row r="869" s="31" customFormat="1"/>
    <row r="870" s="31" customFormat="1"/>
    <row r="871" s="31" customFormat="1"/>
    <row r="872" s="31" customFormat="1"/>
    <row r="873" s="31" customFormat="1"/>
    <row r="874" s="31" customFormat="1"/>
    <row r="875" s="31" customFormat="1"/>
    <row r="876" s="31" customFormat="1"/>
    <row r="877" s="31" customFormat="1"/>
    <row r="878" s="31" customFormat="1"/>
    <row r="879" s="31" customFormat="1"/>
    <row r="880" s="31" customFormat="1"/>
    <row r="881" s="31" customFormat="1"/>
    <row r="882" s="31" customFormat="1"/>
    <row r="883" s="31" customFormat="1"/>
    <row r="884" s="31" customFormat="1"/>
    <row r="885" s="31" customFormat="1"/>
    <row r="886" s="31" customFormat="1"/>
    <row r="887" s="31" customFormat="1"/>
    <row r="888" s="31" customFormat="1"/>
    <row r="889" s="31" customFormat="1"/>
    <row r="890" s="31" customFormat="1"/>
    <row r="891" s="31" customFormat="1"/>
    <row r="892" s="31" customFormat="1"/>
    <row r="893" s="31" customFormat="1"/>
    <row r="894" s="31" customFormat="1"/>
    <row r="895" s="31" customFormat="1"/>
    <row r="896" s="31" customFormat="1"/>
    <row r="897" s="31" customFormat="1"/>
    <row r="898" s="31" customFormat="1"/>
    <row r="899" s="31" customFormat="1"/>
    <row r="900" s="31" customFormat="1"/>
    <row r="901" s="31" customFormat="1"/>
    <row r="902" s="31" customFormat="1"/>
    <row r="903" s="31" customFormat="1"/>
    <row r="904" s="31" customFormat="1"/>
    <row r="905" s="31" customFormat="1"/>
    <row r="906" s="31" customFormat="1"/>
    <row r="907" s="31" customFormat="1"/>
    <row r="908" s="31" customFormat="1"/>
    <row r="909" s="31" customFormat="1"/>
    <row r="910" s="31" customFormat="1"/>
    <row r="911" s="31" customFormat="1"/>
    <row r="912" s="31" customFormat="1"/>
    <row r="913" s="31" customFormat="1"/>
    <row r="914" s="31" customFormat="1"/>
    <row r="915" s="31" customFormat="1"/>
    <row r="916" s="31" customFormat="1"/>
    <row r="917" s="31" customFormat="1"/>
    <row r="918" s="31" customFormat="1"/>
    <row r="919" s="31" customFormat="1"/>
    <row r="920" s="31" customFormat="1"/>
    <row r="921" s="31" customFormat="1"/>
    <row r="922" s="31" customFormat="1"/>
    <row r="923" s="31" customFormat="1"/>
    <row r="924" s="31" customFormat="1"/>
    <row r="925" s="31" customFormat="1"/>
    <row r="926" s="31" customFormat="1"/>
    <row r="927" s="31" customFormat="1"/>
    <row r="928" s="31" customFormat="1"/>
    <row r="929" s="31" customFormat="1"/>
    <row r="930" s="31" customFormat="1"/>
    <row r="931" s="31" customFormat="1"/>
    <row r="932" s="31" customFormat="1"/>
    <row r="933" s="31" customFormat="1"/>
    <row r="934" s="31" customFormat="1"/>
    <row r="935" s="31" customFormat="1"/>
    <row r="936" s="31" customFormat="1"/>
    <row r="937" s="31" customFormat="1"/>
    <row r="938" s="31" customFormat="1"/>
    <row r="939" s="31" customFormat="1"/>
    <row r="940" s="31" customFormat="1"/>
    <row r="941" s="31" customFormat="1"/>
    <row r="942" s="31" customFormat="1"/>
    <row r="943" s="31" customFormat="1"/>
    <row r="944" s="31" customFormat="1"/>
    <row r="945" s="31" customFormat="1"/>
    <row r="946" s="31" customFormat="1"/>
    <row r="947" s="31" customFormat="1"/>
    <row r="948" s="31" customFormat="1"/>
    <row r="949" s="31" customFormat="1"/>
    <row r="950" s="31" customFormat="1"/>
    <row r="951" s="31" customFormat="1"/>
    <row r="952" s="31" customFormat="1"/>
    <row r="953" s="31" customFormat="1"/>
    <row r="954" s="31" customFormat="1"/>
    <row r="955" s="31" customFormat="1"/>
    <row r="956" s="31" customFormat="1"/>
    <row r="957" s="31" customFormat="1"/>
    <row r="958" s="31" customFormat="1"/>
    <row r="959" s="31" customFormat="1"/>
    <row r="960" s="31" customFormat="1"/>
    <row r="961" s="31" customFormat="1"/>
    <row r="962" s="31" customFormat="1"/>
    <row r="963" s="31" customFormat="1"/>
    <row r="964" s="31" customFormat="1"/>
    <row r="965" s="31" customFormat="1"/>
    <row r="966" s="31" customFormat="1"/>
    <row r="967" s="31" customFormat="1"/>
    <row r="968" s="31" customFormat="1"/>
    <row r="969" s="31" customFormat="1"/>
    <row r="970" s="31" customFormat="1"/>
    <row r="971" s="31" customFormat="1"/>
    <row r="972" s="31" customFormat="1"/>
    <row r="973" s="31" customFormat="1"/>
    <row r="974" s="31" customFormat="1"/>
    <row r="975" s="31" customFormat="1"/>
    <row r="976" s="31" customFormat="1"/>
    <row r="977" s="31" customFormat="1"/>
    <row r="978" s="31" customFormat="1"/>
    <row r="979" s="31" customFormat="1"/>
    <row r="980" s="31" customFormat="1"/>
    <row r="981" s="31" customFormat="1"/>
    <row r="982" s="31" customFormat="1"/>
    <row r="983" s="31" customFormat="1"/>
    <row r="984" s="31" customFormat="1"/>
    <row r="985" s="31" customFormat="1"/>
    <row r="986" s="31" customFormat="1"/>
    <row r="987" s="31" customFormat="1"/>
    <row r="988" s="31" customFormat="1"/>
    <row r="989" s="31" customFormat="1"/>
    <row r="990" s="31" customFormat="1"/>
    <row r="991" s="31" customFormat="1"/>
    <row r="992" s="31" customFormat="1"/>
    <row r="993" s="31" customFormat="1"/>
    <row r="994" s="31" customFormat="1"/>
    <row r="995" s="31" customFormat="1"/>
    <row r="996" s="31" customFormat="1"/>
    <row r="997" s="31" customFormat="1"/>
    <row r="998" s="31" customFormat="1"/>
    <row r="999" s="31" customFormat="1"/>
    <row r="1000" s="31" customFormat="1"/>
    <row r="1001" s="31" customFormat="1"/>
    <row r="1002" s="31" customFormat="1"/>
    <row r="1003" s="31" customFormat="1"/>
    <row r="1004" s="31" customFormat="1"/>
    <row r="1005" s="31" customFormat="1"/>
    <row r="1006" s="31" customFormat="1"/>
    <row r="1007" s="31" customFormat="1"/>
    <row r="1008" s="31" customFormat="1"/>
    <row r="1009" s="31" customFormat="1"/>
    <row r="1010" s="31" customFormat="1"/>
    <row r="1011" s="31" customFormat="1"/>
    <row r="1012" s="31" customFormat="1"/>
    <row r="1013" s="31" customFormat="1"/>
    <row r="1014" s="31" customFormat="1"/>
    <row r="1015" s="31" customFormat="1"/>
    <row r="1016" s="31" customFormat="1"/>
    <row r="1017" s="31" customFormat="1"/>
    <row r="1018" s="31" customFormat="1"/>
    <row r="1019" s="31" customFormat="1"/>
    <row r="1020" s="31" customFormat="1"/>
    <row r="1021" s="31" customFormat="1"/>
    <row r="1022" s="31" customFormat="1"/>
    <row r="1023" s="31" customFormat="1"/>
    <row r="1024" s="31" customFormat="1"/>
    <row r="1025" s="31" customFormat="1"/>
    <row r="1026" s="31" customFormat="1"/>
    <row r="1027" s="31" customFormat="1"/>
    <row r="1028" s="31" customFormat="1"/>
    <row r="1029" s="31" customFormat="1"/>
    <row r="1030" s="31" customFormat="1"/>
    <row r="1031" s="31" customFormat="1"/>
    <row r="1032" s="31" customFormat="1"/>
    <row r="1033" s="31" customFormat="1"/>
    <row r="1034" s="31" customFormat="1"/>
    <row r="1035" s="31" customFormat="1"/>
    <row r="1036" s="31" customFormat="1"/>
    <row r="1037" s="31" customFormat="1"/>
    <row r="1038" s="31" customFormat="1"/>
    <row r="1039" s="31" customFormat="1"/>
    <row r="1040" s="31" customFormat="1"/>
    <row r="1041" s="31" customFormat="1"/>
    <row r="1042" s="31" customFormat="1"/>
    <row r="1043" s="31" customFormat="1"/>
    <row r="1044" s="31" customFormat="1"/>
    <row r="1045" s="31" customFormat="1"/>
    <row r="1046" s="31" customFormat="1"/>
    <row r="1047" s="31" customFormat="1"/>
    <row r="1048" s="31" customFormat="1"/>
    <row r="1049" s="31" customFormat="1"/>
    <row r="1050" s="31" customFormat="1"/>
    <row r="1051" s="31" customFormat="1"/>
    <row r="1052" s="31" customFormat="1"/>
    <row r="1053" s="31" customFormat="1"/>
    <row r="1054" s="31" customFormat="1"/>
    <row r="1055" s="31" customFormat="1"/>
    <row r="1056" s="31" customFormat="1"/>
    <row r="1057" s="31" customFormat="1"/>
    <row r="1058" s="31" customFormat="1"/>
    <row r="1059" s="31" customFormat="1"/>
    <row r="1060" s="31" customFormat="1"/>
    <row r="1061" s="31" customFormat="1"/>
    <row r="1062" s="31" customFormat="1"/>
    <row r="1063" s="31" customFormat="1"/>
    <row r="1064" s="31" customFormat="1"/>
    <row r="1065" s="31" customFormat="1"/>
    <row r="1066" s="31" customFormat="1"/>
    <row r="1067" s="31" customFormat="1"/>
    <row r="1068" s="31" customFormat="1"/>
    <row r="1069" s="31" customFormat="1"/>
    <row r="1070" s="31" customFormat="1"/>
    <row r="1071" s="31" customFormat="1"/>
    <row r="1072" s="31" customFormat="1"/>
    <row r="1073" s="31" customFormat="1"/>
    <row r="1074" s="31" customFormat="1"/>
    <row r="1075" s="31" customFormat="1"/>
    <row r="1076" s="31" customFormat="1"/>
    <row r="1077" s="31" customFormat="1"/>
    <row r="1078" s="31" customFormat="1"/>
    <row r="1079" s="31" customFormat="1"/>
    <row r="1080" s="31" customFormat="1"/>
    <row r="1081" s="31" customFormat="1"/>
    <row r="1082" s="31" customFormat="1"/>
    <row r="1083" s="31" customFormat="1"/>
    <row r="1084" s="31" customFormat="1"/>
    <row r="1085" s="31" customFormat="1"/>
    <row r="1086" s="31" customFormat="1"/>
    <row r="1087" s="31" customFormat="1"/>
    <row r="1088" s="31" customFormat="1"/>
    <row r="1089" s="31" customFormat="1"/>
    <row r="1090" s="31" customFormat="1"/>
    <row r="1091" s="31" customFormat="1"/>
    <row r="1092" s="31" customFormat="1"/>
    <row r="1093" s="31" customFormat="1"/>
    <row r="1094" s="31" customFormat="1"/>
    <row r="1095" s="31" customFormat="1"/>
    <row r="1096" s="31" customFormat="1"/>
    <row r="1097" s="31" customFormat="1"/>
    <row r="1098" s="31" customFormat="1"/>
    <row r="1099" s="31" customFormat="1"/>
    <row r="1100" s="31" customFormat="1"/>
    <row r="1101" s="31" customFormat="1"/>
    <row r="1102" s="31" customFormat="1"/>
    <row r="1103" s="31" customFormat="1"/>
    <row r="1104" s="31" customFormat="1"/>
    <row r="1105" s="31" customFormat="1"/>
    <row r="1106" s="31" customFormat="1"/>
    <row r="1107" s="31" customFormat="1"/>
    <row r="1108" s="31" customFormat="1"/>
    <row r="1109" s="31" customFormat="1"/>
    <row r="1110" s="31" customFormat="1"/>
    <row r="1111" s="31" customFormat="1"/>
    <row r="1112" s="31" customFormat="1"/>
    <row r="1113" s="31" customFormat="1"/>
    <row r="1114" s="31" customFormat="1"/>
    <row r="1115" s="31" customFormat="1"/>
    <row r="1116" s="31" customFormat="1"/>
    <row r="1117" s="31" customFormat="1"/>
    <row r="1118" s="31" customFormat="1"/>
    <row r="1119" s="31" customFormat="1"/>
    <row r="1120" s="31" customFormat="1"/>
    <row r="1121" s="31" customFormat="1"/>
    <row r="1122" s="31" customFormat="1"/>
    <row r="1123" s="31" customFormat="1"/>
    <row r="1124" s="31" customFormat="1"/>
    <row r="1125" s="31" customFormat="1"/>
    <row r="1126" s="31" customFormat="1"/>
    <row r="1127" s="31" customFormat="1"/>
    <row r="1128" s="31" customFormat="1"/>
    <row r="1129" s="31" customFormat="1"/>
    <row r="1130" s="31" customFormat="1"/>
    <row r="1131" s="31" customFormat="1"/>
    <row r="1132" s="31" customFormat="1"/>
    <row r="1133" s="31" customFormat="1"/>
    <row r="1134" s="31" customFormat="1"/>
    <row r="1135" s="31" customFormat="1"/>
    <row r="1136" s="31" customFormat="1"/>
    <row r="1137" s="31" customFormat="1"/>
    <row r="1138" s="31" customFormat="1"/>
    <row r="1139" s="31" customFormat="1"/>
    <row r="1140" s="31" customFormat="1"/>
    <row r="1141" s="31" customFormat="1"/>
    <row r="1142" s="31" customFormat="1"/>
    <row r="1143" s="31" customFormat="1"/>
    <row r="1144" s="31" customFormat="1"/>
    <row r="1145" s="31" customFormat="1"/>
    <row r="1146" s="31" customFormat="1"/>
    <row r="1147" s="31" customFormat="1"/>
    <row r="1148" s="31" customFormat="1"/>
    <row r="1149" s="31" customFormat="1"/>
    <row r="1150" s="31" customFormat="1"/>
    <row r="1151" s="31" customFormat="1"/>
    <row r="1152" s="31" customFormat="1"/>
    <row r="1153" s="31" customFormat="1"/>
    <row r="1154" s="31" customFormat="1"/>
    <row r="1155" s="31" customFormat="1"/>
    <row r="1156" s="31" customFormat="1"/>
    <row r="1157" s="31" customFormat="1"/>
    <row r="1158" s="31" customFormat="1"/>
    <row r="1159" s="31" customFormat="1"/>
    <row r="1160" s="31" customFormat="1"/>
    <row r="1161" s="31" customFormat="1"/>
    <row r="1162" s="31" customFormat="1"/>
    <row r="1163" s="31" customFormat="1"/>
    <row r="1164" s="31" customFormat="1"/>
    <row r="1165" s="31" customFormat="1"/>
    <row r="1166" s="31" customFormat="1"/>
    <row r="1167" s="31" customFormat="1"/>
    <row r="1168" s="31" customFormat="1"/>
    <row r="1169" s="31" customFormat="1"/>
    <row r="1170" s="31" customFormat="1"/>
    <row r="1171" s="31" customFormat="1"/>
    <row r="1172" s="31" customFormat="1"/>
    <row r="1173" s="31" customFormat="1"/>
    <row r="1174" s="31" customFormat="1"/>
    <row r="1175" s="31" customFormat="1"/>
    <row r="1176" s="31" customFormat="1"/>
    <row r="1177" s="31" customFormat="1"/>
    <row r="1178" s="31" customFormat="1"/>
    <row r="1179" s="31" customFormat="1"/>
    <row r="1180" s="31" customFormat="1"/>
    <row r="1181" s="31" customFormat="1"/>
    <row r="1182" s="31" customFormat="1"/>
    <row r="1183" s="31" customFormat="1"/>
    <row r="1184" s="31" customFormat="1"/>
    <row r="1185" s="31" customFormat="1"/>
    <row r="1186" s="31" customFormat="1"/>
    <row r="1187" s="31" customFormat="1"/>
    <row r="1188" s="31" customFormat="1"/>
    <row r="1189" s="31" customFormat="1"/>
    <row r="1190" s="31" customFormat="1"/>
    <row r="1191" s="31" customFormat="1"/>
    <row r="1192" s="31" customFormat="1"/>
    <row r="1193" s="31" customFormat="1"/>
    <row r="1194" s="31" customFormat="1"/>
    <row r="1195" s="31" customFormat="1"/>
    <row r="1196" s="31" customFormat="1"/>
    <row r="1197" s="31" customFormat="1"/>
    <row r="1198" s="31" customFormat="1"/>
    <row r="1199" s="31" customFormat="1"/>
    <row r="1200" s="31" customFormat="1"/>
    <row r="1201" s="31" customFormat="1"/>
    <row r="1202" s="31" customFormat="1"/>
    <row r="1203" s="31" customFormat="1"/>
    <row r="1204" s="31" customFormat="1"/>
    <row r="1205" s="31" customFormat="1"/>
    <row r="1206" s="31" customFormat="1"/>
    <row r="1207" s="31" customFormat="1"/>
    <row r="1208" s="31" customFormat="1"/>
    <row r="1209" s="31" customFormat="1"/>
    <row r="1210" s="31" customFormat="1"/>
    <row r="1211" s="31" customFormat="1"/>
    <row r="1212" s="31" customFormat="1"/>
    <row r="1213" s="31" customFormat="1"/>
    <row r="1214" s="31" customFormat="1"/>
    <row r="1215" s="31" customFormat="1"/>
    <row r="1216" s="31" customFormat="1"/>
    <row r="1217" s="31" customFormat="1"/>
    <row r="1218" s="31" customFormat="1"/>
    <row r="1219" s="31" customFormat="1"/>
    <row r="1220" s="31" customFormat="1"/>
    <row r="1221" s="31" customFormat="1"/>
    <row r="1222" s="31" customFormat="1"/>
    <row r="1223" s="31" customFormat="1"/>
    <row r="1224" s="31" customFormat="1"/>
    <row r="1225" s="31" customFormat="1"/>
    <row r="1226" s="31" customFormat="1"/>
    <row r="1227" s="31" customFormat="1"/>
    <row r="1228" s="31" customFormat="1"/>
    <row r="1229" s="31" customFormat="1"/>
    <row r="1230" s="31" customFormat="1"/>
    <row r="1231" s="31" customFormat="1"/>
    <row r="1232" s="31" customFormat="1"/>
    <row r="1233" s="31" customFormat="1"/>
    <row r="1234" s="31" customFormat="1"/>
    <row r="1235" s="31" customFormat="1"/>
    <row r="1236" s="31" customFormat="1"/>
    <row r="1237" s="31" customFormat="1"/>
    <row r="1238" s="31" customFormat="1"/>
    <row r="1239" s="31" customFormat="1"/>
    <row r="1240" s="31" customFormat="1"/>
    <row r="1241" s="31" customFormat="1"/>
    <row r="1242" s="31" customFormat="1"/>
    <row r="1243" s="31" customFormat="1"/>
    <row r="1244" s="31" customFormat="1"/>
    <row r="1245" s="31" customFormat="1"/>
    <row r="1246" s="31" customFormat="1"/>
    <row r="1247" s="31" customFormat="1"/>
    <row r="1248" s="31" customFormat="1"/>
    <row r="1249" s="31" customFormat="1"/>
    <row r="1250" s="31" customFormat="1"/>
    <row r="1251" s="31" customFormat="1"/>
    <row r="1252" s="31" customFormat="1"/>
    <row r="1253" s="31" customFormat="1"/>
    <row r="1254" s="31" customFormat="1"/>
    <row r="1255" s="31" customFormat="1"/>
    <row r="1256" s="31" customFormat="1"/>
    <row r="1257" s="31" customFormat="1"/>
    <row r="1258" s="31" customFormat="1"/>
    <row r="1259" s="31" customFormat="1"/>
    <row r="1260" s="31" customFormat="1"/>
    <row r="1261" s="31" customFormat="1"/>
    <row r="1262" s="31" customFormat="1"/>
    <row r="1263" s="31" customFormat="1"/>
    <row r="1264" s="31" customFormat="1"/>
    <row r="1265" s="31" customFormat="1"/>
    <row r="1266" s="31" customFormat="1"/>
    <row r="1267" s="31" customFormat="1"/>
    <row r="1268" s="31" customFormat="1"/>
    <row r="1269" s="31" customFormat="1"/>
    <row r="1270" s="31" customFormat="1"/>
    <row r="1271" s="31" customFormat="1"/>
    <row r="1272" s="31" customFormat="1"/>
    <row r="1273" s="31" customFormat="1"/>
    <row r="1274" s="31" customFormat="1"/>
    <row r="1275" s="31" customFormat="1"/>
    <row r="1276" s="31" customFormat="1"/>
    <row r="1277" s="31" customFormat="1"/>
    <row r="1278" s="31" customFormat="1"/>
    <row r="1279" s="31" customFormat="1"/>
    <row r="1280" s="31" customFormat="1"/>
    <row r="1281" s="31" customFormat="1"/>
    <row r="1282" s="31" customFormat="1"/>
    <row r="1283" s="31" customFormat="1"/>
    <row r="1284" s="31" customFormat="1"/>
    <row r="1285" s="31" customFormat="1"/>
    <row r="1286" s="31" customFormat="1"/>
    <row r="1287" s="31" customFormat="1"/>
    <row r="1288" s="31" customFormat="1"/>
    <row r="1289" s="31" customFormat="1"/>
    <row r="1290" s="31" customFormat="1"/>
    <row r="1291" s="31" customFormat="1"/>
    <row r="1292" s="31" customFormat="1"/>
    <row r="1293" s="31" customFormat="1"/>
    <row r="1294" s="31" customFormat="1"/>
    <row r="1295" s="31" customFormat="1"/>
    <row r="1296" s="31" customFormat="1"/>
    <row r="1297" s="31" customFormat="1"/>
    <row r="1298" s="31" customFormat="1"/>
    <row r="1299" s="31" customFormat="1"/>
    <row r="1300" s="31" customFormat="1"/>
    <row r="1301" s="31" customFormat="1"/>
    <row r="1302" s="31" customFormat="1"/>
    <row r="1303" s="31" customFormat="1"/>
    <row r="1304" s="31" customFormat="1"/>
    <row r="1305" s="31" customFormat="1"/>
    <row r="1306" s="31" customFormat="1"/>
    <row r="1307" s="31" customFormat="1"/>
    <row r="1308" s="31" customFormat="1"/>
    <row r="1309" s="31" customFormat="1"/>
    <row r="1310" s="31" customFormat="1"/>
    <row r="1311" s="31" customFormat="1"/>
    <row r="1312" s="31" customFormat="1"/>
    <row r="1313" s="31" customFormat="1"/>
    <row r="1314" s="31" customFormat="1"/>
    <row r="1315" s="31" customFormat="1"/>
    <row r="1316" s="31" customFormat="1"/>
    <row r="1317" s="31" customFormat="1"/>
    <row r="1318" s="31" customFormat="1"/>
    <row r="1319" s="31" customFormat="1"/>
    <row r="1320" s="31" customFormat="1"/>
    <row r="1321" s="31" customFormat="1"/>
    <row r="1322" s="31" customFormat="1"/>
    <row r="1323" s="31" customFormat="1"/>
    <row r="1324" s="31" customFormat="1"/>
    <row r="1325" s="31" customFormat="1"/>
    <row r="1326" s="31" customFormat="1"/>
    <row r="1327" s="31" customFormat="1"/>
    <row r="1328" s="31" customFormat="1"/>
    <row r="1329" s="31" customFormat="1"/>
    <row r="1330" s="31" customFormat="1"/>
    <row r="1331" s="31" customFormat="1"/>
    <row r="1332" s="31" customFormat="1"/>
    <row r="1333" s="31" customFormat="1"/>
    <row r="1334" s="31" customFormat="1"/>
    <row r="1335" s="31" customFormat="1"/>
    <row r="1336" s="31" customFormat="1"/>
    <row r="1337" s="31" customFormat="1"/>
    <row r="1338" s="31" customFormat="1"/>
    <row r="1339" s="31" customFormat="1"/>
    <row r="1340" s="31" customFormat="1"/>
    <row r="1341" s="31" customFormat="1"/>
    <row r="1342" s="31" customFormat="1"/>
    <row r="1343" s="31" customFormat="1"/>
    <row r="1344" s="31" customFormat="1"/>
    <row r="1345" s="31" customFormat="1"/>
    <row r="1346" s="31" customFormat="1"/>
    <row r="1347" s="31" customFormat="1"/>
    <row r="1348" s="31" customFormat="1"/>
    <row r="1349" s="31" customFormat="1"/>
    <row r="1350" s="31" customFormat="1"/>
    <row r="1351" s="31" customFormat="1"/>
    <row r="1352" s="31" customFormat="1"/>
    <row r="1353" s="31" customFormat="1"/>
    <row r="1354" s="31" customFormat="1"/>
    <row r="1355" s="31" customFormat="1"/>
    <row r="1356" s="31" customFormat="1"/>
    <row r="1357" s="31" customFormat="1"/>
    <row r="1358" s="31" customFormat="1"/>
    <row r="1359" s="31" customFormat="1"/>
    <row r="1360" s="31" customFormat="1"/>
    <row r="1361" s="31" customFormat="1"/>
    <row r="1362" s="31" customFormat="1"/>
    <row r="1363" s="31" customFormat="1"/>
    <row r="1364" s="31" customFormat="1"/>
    <row r="1365" s="31" customFormat="1"/>
    <row r="1366" s="31" customFormat="1"/>
    <row r="1367" s="31" customFormat="1"/>
    <row r="1368" s="31" customFormat="1"/>
    <row r="1369" s="31" customFormat="1"/>
    <row r="1370" s="31" customFormat="1"/>
    <row r="1371" s="31" customFormat="1"/>
    <row r="1372" s="31" customFormat="1"/>
    <row r="1373" s="31" customFormat="1"/>
    <row r="1374" s="31" customFormat="1"/>
    <row r="1375" s="31" customFormat="1"/>
    <row r="1376" s="31" customFormat="1"/>
    <row r="1377" s="31" customFormat="1"/>
    <row r="1378" s="31" customFormat="1"/>
    <row r="1379" s="31" customFormat="1"/>
    <row r="1380" s="31" customFormat="1"/>
    <row r="1381" s="31" customFormat="1"/>
    <row r="1382" s="31" customFormat="1"/>
    <row r="1383" s="31" customFormat="1"/>
    <row r="1384" s="31" customFormat="1"/>
    <row r="1385" s="31" customFormat="1"/>
    <row r="1386" s="31" customFormat="1"/>
    <row r="1387" s="31" customFormat="1"/>
    <row r="1388" s="31" customFormat="1"/>
    <row r="1389" s="31" customFormat="1"/>
    <row r="1390" s="31" customFormat="1"/>
    <row r="1391" s="31" customFormat="1"/>
    <row r="1392" s="31" customFormat="1"/>
    <row r="1393" s="31" customFormat="1"/>
    <row r="1394" s="31" customFormat="1"/>
    <row r="1395" s="31" customFormat="1"/>
    <row r="1396" s="31" customFormat="1"/>
    <row r="1397" s="31" customFormat="1"/>
    <row r="1398" s="31" customFormat="1"/>
    <row r="1399" s="31" customFormat="1"/>
    <row r="1400" s="31" customFormat="1"/>
    <row r="1401" s="31" customFormat="1"/>
    <row r="1402" s="31" customFormat="1"/>
    <row r="1403" s="31" customFormat="1"/>
    <row r="1404" s="31" customFormat="1"/>
    <row r="1405" s="31" customFormat="1"/>
    <row r="1406" s="31" customFormat="1"/>
    <row r="1407" s="31" customFormat="1"/>
    <row r="1408" s="31" customFormat="1"/>
    <row r="1409" s="31" customFormat="1"/>
    <row r="1410" s="31" customFormat="1"/>
    <row r="1411" s="31" customFormat="1"/>
    <row r="1412" s="31" customFormat="1"/>
    <row r="1413" s="31" customFormat="1"/>
    <row r="1414" s="31" customFormat="1"/>
    <row r="1415" s="31" customFormat="1"/>
    <row r="1416" s="31" customFormat="1"/>
    <row r="1417" s="31" customFormat="1"/>
    <row r="1418" s="31" customFormat="1"/>
    <row r="1419" s="31" customFormat="1"/>
    <row r="1420" s="31" customFormat="1"/>
    <row r="1421" s="31" customFormat="1"/>
    <row r="1422" s="31" customFormat="1"/>
    <row r="1423" s="31" customFormat="1"/>
    <row r="1424" s="31" customFormat="1"/>
    <row r="1425" s="31" customFormat="1"/>
    <row r="1426" s="31" customFormat="1"/>
    <row r="1427" s="31" customFormat="1"/>
    <row r="1428" s="31" customFormat="1"/>
    <row r="1429" s="31" customFormat="1"/>
    <row r="1430" s="31" customFormat="1"/>
    <row r="1431" s="31" customFormat="1"/>
    <row r="1432" s="31" customFormat="1"/>
    <row r="1433" s="31" customFormat="1"/>
    <row r="1434" s="31" customFormat="1"/>
    <row r="1435" s="31" customFormat="1"/>
    <row r="1436" s="31" customFormat="1"/>
    <row r="1437" s="31" customFormat="1"/>
    <row r="1438" s="31" customFormat="1"/>
    <row r="1439" s="31" customFormat="1"/>
    <row r="1440" s="31" customFormat="1"/>
    <row r="1441" s="31" customFormat="1"/>
    <row r="1442" s="31" customFormat="1"/>
    <row r="1443" s="31" customFormat="1"/>
    <row r="1444" s="31" customFormat="1"/>
    <row r="1445" s="31" customFormat="1"/>
    <row r="1446" s="31" customFormat="1"/>
    <row r="1447" s="31" customFormat="1"/>
    <row r="1448" s="31" customFormat="1"/>
    <row r="1449" s="31" customFormat="1"/>
    <row r="1450" s="31" customFormat="1"/>
    <row r="1451" s="31" customFormat="1"/>
    <row r="1452" s="31" customFormat="1"/>
    <row r="1453" s="31" customFormat="1"/>
    <row r="1454" s="31" customFormat="1"/>
    <row r="1455" s="31" customFormat="1"/>
    <row r="1456" s="31" customFormat="1"/>
    <row r="1457" s="31" customFormat="1"/>
    <row r="1458" s="31" customFormat="1"/>
    <row r="1459" s="31" customFormat="1"/>
    <row r="1460" s="31" customFormat="1"/>
    <row r="1461" s="31" customFormat="1"/>
    <row r="1462" s="31" customFormat="1"/>
    <row r="1463" s="31" customFormat="1"/>
    <row r="1464" s="31" customFormat="1"/>
    <row r="1465" s="31" customFormat="1"/>
    <row r="1466" s="31" customFormat="1"/>
    <row r="1467" s="31" customFormat="1"/>
    <row r="1468" s="31" customFormat="1"/>
    <row r="1469" s="31" customFormat="1"/>
    <row r="1470" s="31" customFormat="1"/>
    <row r="1471" s="31" customFormat="1"/>
    <row r="1472" s="31" customFormat="1"/>
    <row r="1473" s="31" customFormat="1"/>
    <row r="1474" s="31" customFormat="1"/>
    <row r="1475" s="31" customFormat="1"/>
    <row r="1476" s="31" customFormat="1"/>
    <row r="1477" s="31" customFormat="1"/>
    <row r="1478" s="31" customFormat="1"/>
    <row r="1479" s="31" customFormat="1"/>
    <row r="1480" s="31" customFormat="1"/>
    <row r="1481" s="31" customFormat="1"/>
    <row r="1482" s="31" customFormat="1"/>
    <row r="1483" s="31" customFormat="1"/>
    <row r="1484" s="31" customFormat="1"/>
    <row r="1485" s="31" customFormat="1"/>
    <row r="1486" s="31" customFormat="1"/>
    <row r="1487" s="31" customFormat="1"/>
    <row r="1488" s="31" customFormat="1"/>
    <row r="1489" s="31" customFormat="1"/>
    <row r="1490" s="31" customFormat="1"/>
    <row r="1491" s="31" customFormat="1"/>
    <row r="1492" s="31" customFormat="1"/>
    <row r="1493" s="31" customFormat="1"/>
    <row r="1494" s="31" customFormat="1"/>
    <row r="1495" s="31" customFormat="1"/>
    <row r="1496" s="31" customFormat="1"/>
    <row r="1497" s="31" customFormat="1"/>
    <row r="1498" s="31" customFormat="1"/>
    <row r="1499" s="31" customFormat="1"/>
    <row r="1500" s="31" customFormat="1"/>
    <row r="1501" s="31" customFormat="1"/>
    <row r="1502" s="31" customFormat="1"/>
    <row r="1503" s="31" customFormat="1"/>
    <row r="1504" s="31" customFormat="1"/>
    <row r="1505" s="31" customFormat="1"/>
    <row r="1506" s="31" customFormat="1"/>
    <row r="1507" s="31" customFormat="1"/>
    <row r="1508" s="31" customFormat="1"/>
    <row r="1509" s="31" customFormat="1"/>
    <row r="1510" s="31" customFormat="1"/>
    <row r="1511" s="31" customFormat="1"/>
    <row r="1512" s="31" customFormat="1"/>
    <row r="1513" s="31" customFormat="1"/>
    <row r="1514" s="31" customFormat="1"/>
    <row r="1515" s="31" customFormat="1"/>
    <row r="1516" s="31" customFormat="1"/>
    <row r="1517" s="31" customFormat="1"/>
    <row r="1518" s="31" customFormat="1"/>
    <row r="1519" s="31" customFormat="1"/>
    <row r="1520" s="31" customFormat="1"/>
    <row r="1521" s="31" customFormat="1"/>
    <row r="1522" s="31" customFormat="1"/>
    <row r="1523" s="31" customFormat="1"/>
    <row r="1524" s="31" customFormat="1"/>
    <row r="1525" s="31" customFormat="1"/>
    <row r="1526" s="31" customFormat="1"/>
    <row r="1527" s="31" customFormat="1"/>
    <row r="1528" s="31" customFormat="1"/>
    <row r="1529" s="31" customFormat="1"/>
    <row r="1530" s="31" customFormat="1"/>
    <row r="1531" s="31" customFormat="1"/>
    <row r="1532" s="31" customFormat="1"/>
    <row r="1533" s="31" customFormat="1"/>
    <row r="1534" s="31" customFormat="1"/>
    <row r="1535" s="31" customFormat="1"/>
    <row r="1536" s="31" customFormat="1"/>
    <row r="1537" s="31" customFormat="1"/>
    <row r="1538" s="31" customFormat="1"/>
    <row r="1539" s="31" customFormat="1"/>
    <row r="1540" s="31" customFormat="1"/>
    <row r="1541" s="31" customFormat="1"/>
    <row r="1542" s="31" customFormat="1"/>
    <row r="1543" s="31" customFormat="1"/>
    <row r="1544" s="31" customFormat="1"/>
    <row r="1545" s="31" customFormat="1"/>
    <row r="1546" s="31" customFormat="1"/>
    <row r="1547" s="31" customFormat="1"/>
    <row r="1548" s="31" customFormat="1"/>
    <row r="1549" s="31" customFormat="1"/>
    <row r="1550" s="31" customFormat="1"/>
    <row r="1551" s="31" customFormat="1"/>
    <row r="1552" s="31" customFormat="1"/>
    <row r="1553" s="31" customFormat="1"/>
    <row r="1554" s="31" customFormat="1"/>
    <row r="1555" s="31" customFormat="1"/>
    <row r="1556" s="31" customFormat="1"/>
    <row r="1557" s="31" customFormat="1"/>
    <row r="1558" s="31" customFormat="1"/>
    <row r="1559" s="31" customFormat="1"/>
    <row r="1560" s="31" customFormat="1"/>
    <row r="1561" s="31" customFormat="1"/>
    <row r="1562" s="31" customFormat="1"/>
    <row r="1563" s="31" customFormat="1"/>
    <row r="1564" s="31" customFormat="1"/>
    <row r="1565" s="31" customFormat="1"/>
    <row r="1566" s="31" customFormat="1"/>
    <row r="1567" s="31" customFormat="1"/>
    <row r="1568" s="31" customFormat="1"/>
    <row r="1569" s="31" customFormat="1"/>
    <row r="1570" s="31" customFormat="1"/>
    <row r="1571" s="31" customFormat="1"/>
    <row r="1572" s="31" customFormat="1"/>
    <row r="1573" s="31" customFormat="1"/>
    <row r="1574" s="31" customFormat="1"/>
    <row r="1575" s="31" customFormat="1"/>
    <row r="1576" s="31" customFormat="1"/>
    <row r="1577" s="31" customFormat="1"/>
    <row r="1578" s="31" customFormat="1"/>
    <row r="1579" s="31" customFormat="1"/>
    <row r="1580" s="31" customFormat="1"/>
    <row r="1581" s="31" customFormat="1"/>
    <row r="1582" s="31" customFormat="1"/>
    <row r="1583" s="31" customFormat="1"/>
    <row r="1584" s="31" customFormat="1"/>
    <row r="1585" s="31" customFormat="1"/>
    <row r="1586" s="31" customFormat="1"/>
    <row r="1587" s="31" customFormat="1"/>
    <row r="1588" s="31" customFormat="1"/>
    <row r="1589" s="31" customFormat="1"/>
    <row r="1590" s="31" customFormat="1"/>
    <row r="1591" s="31" customFormat="1"/>
    <row r="1592" s="31" customFormat="1"/>
    <row r="1593" s="31" customFormat="1"/>
    <row r="1594" s="31" customFormat="1"/>
    <row r="1595" s="31" customFormat="1"/>
    <row r="1596" s="31" customFormat="1"/>
    <row r="1597" s="31" customFormat="1"/>
    <row r="1598" s="31" customFormat="1"/>
    <row r="1599" s="31" customFormat="1"/>
    <row r="1600" s="31" customFormat="1"/>
    <row r="1601" s="31" customFormat="1"/>
    <row r="1602" s="31" customFormat="1"/>
    <row r="1603" s="31" customFormat="1"/>
    <row r="1604" s="31" customFormat="1"/>
    <row r="1605" s="31" customFormat="1"/>
    <row r="1606" s="31" customFormat="1"/>
    <row r="1607" s="31" customFormat="1"/>
    <row r="1608" s="31" customFormat="1"/>
    <row r="1609" s="31" customFormat="1"/>
    <row r="1610" s="31" customFormat="1"/>
    <row r="1611" s="31" customFormat="1"/>
    <row r="1612" s="31" customFormat="1"/>
    <row r="1613" s="31" customFormat="1"/>
    <row r="1614" s="31" customFormat="1"/>
    <row r="1615" s="31" customFormat="1"/>
    <row r="1616" s="31" customFormat="1"/>
    <row r="1617" s="31" customFormat="1"/>
    <row r="1618" s="31" customFormat="1"/>
    <row r="1619" s="31" customFormat="1"/>
    <row r="1620" s="31" customFormat="1"/>
    <row r="1621" s="31" customFormat="1"/>
    <row r="1622" s="31" customFormat="1"/>
    <row r="1623" s="31" customFormat="1"/>
    <row r="1624" s="31" customFormat="1"/>
    <row r="1625" s="31" customFormat="1"/>
    <row r="1626" s="31" customFormat="1"/>
    <row r="1627" s="31" customFormat="1"/>
    <row r="1628" s="31" customFormat="1"/>
    <row r="1629" s="31" customFormat="1"/>
    <row r="1630" s="31" customFormat="1"/>
    <row r="1631" s="31" customFormat="1"/>
    <row r="1632" s="31" customFormat="1"/>
    <row r="1633" s="31" customFormat="1"/>
    <row r="1634" s="31" customFormat="1"/>
    <row r="1635" s="31" customFormat="1"/>
    <row r="1636" s="31" customFormat="1"/>
    <row r="1637" s="31" customFormat="1"/>
    <row r="1638" s="31" customFormat="1"/>
    <row r="1639" s="31" customFormat="1"/>
    <row r="1640" s="31" customFormat="1"/>
    <row r="1641" s="31" customFormat="1"/>
    <row r="1642" s="31" customFormat="1"/>
    <row r="1643" s="31" customFormat="1"/>
    <row r="1644" s="31" customFormat="1"/>
    <row r="1645" s="31" customFormat="1"/>
    <row r="1646" s="31" customFormat="1"/>
    <row r="1647" s="31" customFormat="1"/>
    <row r="1648" s="31" customFormat="1"/>
    <row r="1649" s="31" customFormat="1"/>
    <row r="1650" s="31" customFormat="1"/>
    <row r="1651" s="31" customFormat="1"/>
    <row r="1652" s="31" customFormat="1"/>
    <row r="1653" s="31" customFormat="1"/>
    <row r="1654" s="31" customFormat="1"/>
    <row r="1655" s="31" customFormat="1"/>
    <row r="1656" s="31" customFormat="1"/>
    <row r="1657" s="31" customFormat="1"/>
    <row r="1658" s="31" customFormat="1"/>
    <row r="1659" s="31" customFormat="1"/>
    <row r="1660" s="31" customFormat="1"/>
    <row r="1661" s="31" customFormat="1"/>
    <row r="1662" s="31" customFormat="1"/>
    <row r="1663" s="31" customFormat="1"/>
    <row r="1664" s="31" customFormat="1"/>
    <row r="1665" s="31" customFormat="1"/>
    <row r="1666" s="31" customFormat="1"/>
    <row r="1667" s="31" customFormat="1"/>
    <row r="1668" s="31" customFormat="1"/>
    <row r="1669" s="31" customFormat="1"/>
    <row r="1670" s="31" customFormat="1"/>
    <row r="1671" s="31" customFormat="1"/>
    <row r="1672" s="31" customFormat="1"/>
    <row r="1673" s="31" customFormat="1"/>
    <row r="1674" s="31" customFormat="1"/>
    <row r="1675" s="31" customFormat="1"/>
    <row r="1676" s="31" customFormat="1"/>
    <row r="1677" s="31" customFormat="1"/>
    <row r="1678" s="31" customFormat="1"/>
    <row r="1679" s="31" customFormat="1"/>
    <row r="1680" s="31" customFormat="1"/>
    <row r="1681" s="31" customFormat="1"/>
    <row r="1682" s="31" customFormat="1"/>
    <row r="1683" s="31" customFormat="1"/>
    <row r="1684" s="31" customFormat="1"/>
    <row r="1685" s="31" customFormat="1"/>
    <row r="1686" s="31" customFormat="1"/>
    <row r="1687" s="31" customFormat="1"/>
    <row r="1688" s="31" customFormat="1"/>
    <row r="1689" s="31" customFormat="1"/>
    <row r="1690" s="31" customFormat="1"/>
    <row r="1691" s="31" customFormat="1"/>
    <row r="1692" s="31" customFormat="1"/>
    <row r="1693" s="31" customFormat="1"/>
    <row r="1694" s="31" customFormat="1"/>
    <row r="1695" s="31" customFormat="1"/>
    <row r="1696" s="31" customFormat="1"/>
    <row r="1697" s="31" customFormat="1"/>
    <row r="1698" s="31" customFormat="1"/>
    <row r="1699" s="31" customFormat="1"/>
    <row r="1700" s="31" customFormat="1"/>
    <row r="1701" s="31" customFormat="1"/>
    <row r="1702" s="31" customFormat="1"/>
    <row r="1703" s="31" customFormat="1"/>
    <row r="1704" s="31" customFormat="1"/>
    <row r="1705" s="31" customFormat="1"/>
    <row r="1706" s="31" customFormat="1"/>
    <row r="1707" s="31" customFormat="1"/>
    <row r="1708" s="31" customFormat="1"/>
    <row r="1709" s="31" customFormat="1"/>
    <row r="1710" s="31" customFormat="1"/>
    <row r="1711" s="31" customFormat="1"/>
    <row r="1712" s="31" customFormat="1"/>
    <row r="1713" s="31" customFormat="1"/>
    <row r="1714" s="31" customFormat="1"/>
    <row r="1715" s="31" customFormat="1"/>
    <row r="1716" s="31" customFormat="1"/>
    <row r="1717" s="31" customFormat="1"/>
    <row r="1718" s="31" customFormat="1"/>
    <row r="1719" s="31" customFormat="1"/>
    <row r="1720" s="31" customFormat="1"/>
    <row r="1721" s="31" customFormat="1"/>
    <row r="1722" s="31" customFormat="1"/>
    <row r="1723" s="31" customFormat="1"/>
    <row r="1724" s="31" customFormat="1"/>
    <row r="1725" s="31" customFormat="1"/>
    <row r="1726" s="31" customFormat="1"/>
    <row r="1727" s="31" customFormat="1"/>
    <row r="1728" s="31" customFormat="1"/>
    <row r="1729" s="31" customFormat="1"/>
    <row r="1730" s="31" customFormat="1"/>
    <row r="1731" s="31" customFormat="1"/>
    <row r="1732" s="31" customFormat="1"/>
    <row r="1733" s="31" customFormat="1"/>
    <row r="1734" s="31" customFormat="1"/>
    <row r="1735" s="31" customFormat="1"/>
    <row r="1736" s="31" customFormat="1"/>
    <row r="1737" s="31" customFormat="1"/>
    <row r="1738" s="31" customFormat="1"/>
    <row r="1739" s="31" customFormat="1"/>
    <row r="1740" s="31" customFormat="1"/>
    <row r="1741" s="31" customFormat="1"/>
    <row r="1742" s="31" customFormat="1"/>
    <row r="1743" s="31" customFormat="1"/>
    <row r="1744" s="31" customFormat="1"/>
    <row r="1745" s="31" customFormat="1"/>
    <row r="1746" s="31" customFormat="1"/>
    <row r="1747" s="31" customFormat="1"/>
    <row r="1748" s="31" customFormat="1"/>
    <row r="1749" s="31" customFormat="1"/>
    <row r="1750" s="31" customFormat="1"/>
    <row r="1751" s="31" customFormat="1"/>
    <row r="1752" s="31" customFormat="1"/>
    <row r="1753" s="31" customFormat="1"/>
    <row r="1754" s="31" customFormat="1"/>
    <row r="1755" s="31" customFormat="1"/>
    <row r="1756" s="31" customFormat="1"/>
    <row r="1757" s="31" customFormat="1"/>
    <row r="1758" s="31" customFormat="1"/>
    <row r="1759" s="31" customFormat="1"/>
    <row r="1760" s="31" customFormat="1"/>
    <row r="1761" s="31" customFormat="1"/>
    <row r="1762" s="31" customFormat="1"/>
    <row r="1763" s="31" customFormat="1"/>
    <row r="1764" s="31" customFormat="1"/>
    <row r="1765" s="31" customFormat="1"/>
    <row r="1766" s="31" customFormat="1"/>
    <row r="1767" s="31" customFormat="1"/>
    <row r="1768" s="31" customFormat="1"/>
    <row r="1769" s="31" customFormat="1"/>
    <row r="1770" s="31" customFormat="1"/>
    <row r="1771" s="31" customFormat="1"/>
    <row r="1772" s="31" customFormat="1"/>
    <row r="1773" s="31" customFormat="1"/>
    <row r="1774" s="31" customFormat="1"/>
    <row r="1775" s="31" customFormat="1"/>
    <row r="1776" s="31" customFormat="1"/>
    <row r="1777" s="31" customFormat="1"/>
    <row r="1778" s="31" customFormat="1"/>
    <row r="1779" s="31" customFormat="1"/>
    <row r="1780" s="31" customFormat="1"/>
    <row r="1781" s="31" customFormat="1"/>
    <row r="1782" s="31" customFormat="1"/>
    <row r="1783" s="31" customFormat="1"/>
    <row r="1784" s="31" customFormat="1"/>
    <row r="1785" s="31" customFormat="1"/>
    <row r="1786" s="31" customFormat="1"/>
    <row r="1787" s="31" customFormat="1"/>
    <row r="1788" s="31" customFormat="1"/>
    <row r="1789" s="31" customFormat="1"/>
    <row r="1790" s="31" customFormat="1"/>
    <row r="1791" s="31" customFormat="1"/>
    <row r="1792" s="31" customFormat="1"/>
    <row r="1793" s="31" customFormat="1"/>
    <row r="1794" s="31" customFormat="1"/>
    <row r="1795" s="31" customFormat="1"/>
    <row r="1796" s="31" customFormat="1"/>
    <row r="1797" s="31" customFormat="1"/>
    <row r="1798" s="31" customFormat="1"/>
    <row r="1799" s="31" customFormat="1"/>
    <row r="1800" s="31" customFormat="1"/>
    <row r="1801" s="31" customFormat="1"/>
    <row r="1802" s="31" customFormat="1"/>
    <row r="1803" s="31" customFormat="1"/>
    <row r="1804" s="31" customFormat="1"/>
    <row r="1805" s="31" customFormat="1"/>
    <row r="1806" s="31" customFormat="1"/>
    <row r="1807" s="31" customFormat="1"/>
    <row r="1808" s="31" customFormat="1"/>
    <row r="1809" s="31" customFormat="1"/>
    <row r="1810" s="31" customFormat="1"/>
    <row r="1811" s="31" customFormat="1"/>
    <row r="1812" s="31" customFormat="1"/>
    <row r="1813" s="31" customFormat="1"/>
    <row r="1814" s="31" customFormat="1"/>
    <row r="1815" s="31" customFormat="1"/>
    <row r="1816" s="31" customFormat="1"/>
    <row r="1817" s="31" customFormat="1"/>
    <row r="1818" s="31" customFormat="1"/>
    <row r="1819" s="31" customFormat="1"/>
    <row r="1820" s="31" customFormat="1"/>
    <row r="1821" s="31" customFormat="1"/>
    <row r="1822" s="31" customFormat="1"/>
    <row r="1823" s="31" customFormat="1"/>
    <row r="1824" s="31" customFormat="1"/>
    <row r="1825" s="31" customFormat="1"/>
    <row r="1826" s="31" customFormat="1"/>
    <row r="1827" s="31" customFormat="1"/>
    <row r="1828" s="31" customFormat="1"/>
    <row r="1829" s="31" customFormat="1"/>
    <row r="1830" s="31" customFormat="1"/>
    <row r="1831" s="31" customFormat="1"/>
    <row r="1832" s="31" customFormat="1"/>
    <row r="1833" s="31" customFormat="1"/>
    <row r="1834" s="31" customFormat="1"/>
    <row r="1835" s="31" customFormat="1"/>
    <row r="1836" s="31" customFormat="1"/>
    <row r="1837" s="31" customFormat="1"/>
    <row r="1838" s="31" customFormat="1"/>
    <row r="1839" s="31" customFormat="1"/>
    <row r="1840" s="31" customFormat="1"/>
    <row r="1841" s="31" customFormat="1"/>
    <row r="1842" s="31" customFormat="1"/>
    <row r="1843" s="31" customFormat="1"/>
    <row r="1844" s="31" customFormat="1"/>
    <row r="1845" s="31" customFormat="1"/>
    <row r="1846" s="31" customFormat="1"/>
    <row r="1847" s="31" customFormat="1"/>
    <row r="1848" s="31" customFormat="1"/>
    <row r="1849" s="31" customFormat="1"/>
    <row r="1850" s="31" customFormat="1"/>
    <row r="1851" s="31" customFormat="1"/>
    <row r="1852" s="31" customFormat="1"/>
    <row r="1853" s="31" customFormat="1"/>
    <row r="1854" s="31" customFormat="1"/>
    <row r="1855" s="31" customFormat="1"/>
    <row r="1856" s="31" customFormat="1"/>
    <row r="1857" s="31" customFormat="1"/>
    <row r="1858" s="31" customFormat="1"/>
    <row r="1859" s="31" customFormat="1"/>
    <row r="1860" s="31" customFormat="1"/>
    <row r="1861" s="31" customFormat="1"/>
    <row r="1862" s="31" customFormat="1"/>
    <row r="1863" s="31" customFormat="1"/>
    <row r="1864" s="31" customFormat="1"/>
    <row r="1865" s="31" customFormat="1"/>
    <row r="1866" s="31" customFormat="1"/>
    <row r="1867" s="31" customFormat="1"/>
    <row r="1868" s="31" customFormat="1"/>
    <row r="1869" s="31" customFormat="1"/>
    <row r="1870" s="31" customFormat="1"/>
    <row r="1871" s="31" customFormat="1"/>
    <row r="1872" s="31" customFormat="1"/>
    <row r="1873" s="31" customFormat="1"/>
    <row r="1874" s="31" customFormat="1"/>
    <row r="1875" s="31" customFormat="1"/>
    <row r="1876" s="31" customFormat="1"/>
    <row r="1877" s="31" customFormat="1"/>
    <row r="1878" s="31" customFormat="1"/>
    <row r="1879" s="31" customFormat="1"/>
    <row r="1880" s="31" customFormat="1"/>
    <row r="1881" s="31" customFormat="1"/>
    <row r="1882" s="31" customFormat="1"/>
    <row r="1883" s="31" customFormat="1"/>
    <row r="1884" s="31" customFormat="1"/>
    <row r="1885" s="31" customFormat="1"/>
    <row r="1886" s="31" customFormat="1"/>
    <row r="1887" s="31" customFormat="1"/>
    <row r="1888" s="31" customFormat="1"/>
    <row r="1889" s="31" customFormat="1"/>
    <row r="1890" s="31" customFormat="1"/>
    <row r="1891" s="31" customFormat="1"/>
    <row r="1892" s="31" customFormat="1"/>
    <row r="1893" s="31" customFormat="1"/>
    <row r="1894" s="31" customFormat="1"/>
    <row r="1895" s="31" customFormat="1"/>
    <row r="1896" s="31" customFormat="1"/>
    <row r="1897" s="31" customFormat="1"/>
    <row r="1898" s="31" customFormat="1"/>
    <row r="1899" s="31" customFormat="1"/>
    <row r="1900" s="31" customFormat="1"/>
    <row r="1901" s="31" customFormat="1"/>
    <row r="1902" s="31" customFormat="1"/>
    <row r="1903" s="31" customFormat="1"/>
    <row r="1904" s="31" customFormat="1"/>
    <row r="1905" s="31" customFormat="1"/>
    <row r="1906" s="31" customFormat="1"/>
    <row r="1907" s="31" customFormat="1"/>
    <row r="1908" s="31" customFormat="1"/>
    <row r="1909" s="31" customFormat="1"/>
    <row r="1910" s="31" customFormat="1"/>
    <row r="1911" s="31" customFormat="1"/>
    <row r="1912" s="31" customFormat="1"/>
    <row r="1913" s="31" customFormat="1"/>
    <row r="1914" s="31" customFormat="1"/>
    <row r="1915" s="31" customFormat="1"/>
    <row r="1916" s="31" customFormat="1"/>
    <row r="1917" s="31" customFormat="1"/>
    <row r="1918" s="31" customFormat="1"/>
    <row r="1919" s="31" customFormat="1"/>
    <row r="1920" s="31" customFormat="1"/>
    <row r="1921" s="31" customFormat="1"/>
    <row r="1922" s="31" customFormat="1"/>
    <row r="1923" s="31" customFormat="1"/>
    <row r="1924" s="31" customFormat="1"/>
    <row r="1925" s="31" customFormat="1"/>
    <row r="1926" s="31" customFormat="1"/>
    <row r="1927" s="31" customFormat="1"/>
    <row r="1928" s="31" customFormat="1"/>
    <row r="1929" s="31" customFormat="1"/>
    <row r="1930" s="31" customFormat="1"/>
    <row r="1931" s="31" customFormat="1"/>
    <row r="1932" s="31" customFormat="1"/>
    <row r="1933" s="31" customFormat="1"/>
    <row r="1934" s="31" customFormat="1"/>
    <row r="1935" s="31" customFormat="1"/>
    <row r="1936" s="31" customFormat="1"/>
    <row r="1937" s="31" customFormat="1"/>
    <row r="1938" s="31" customFormat="1"/>
    <row r="1939" s="31" customFormat="1"/>
    <row r="1940" s="31" customFormat="1"/>
    <row r="1941" s="31" customFormat="1"/>
    <row r="1942" s="31" customFormat="1"/>
    <row r="1943" s="31" customFormat="1"/>
    <row r="1944" s="31" customFormat="1"/>
    <row r="1945" s="31" customFormat="1"/>
    <row r="1946" s="31" customFormat="1"/>
    <row r="1947" s="31" customFormat="1"/>
    <row r="1948" s="31" customFormat="1"/>
    <row r="1949" s="31" customFormat="1"/>
    <row r="1950" s="31" customFormat="1"/>
    <row r="1951" s="31" customFormat="1"/>
    <row r="1952" s="31" customFormat="1"/>
    <row r="1953" s="31" customFormat="1"/>
    <row r="1954" s="31" customFormat="1"/>
    <row r="1955" s="31" customFormat="1"/>
    <row r="1956" s="31" customFormat="1"/>
    <row r="1957" s="31" customFormat="1"/>
    <row r="1958" s="31" customFormat="1"/>
    <row r="1959" s="31" customFormat="1"/>
    <row r="1960" s="31" customFormat="1"/>
    <row r="1961" s="31" customFormat="1"/>
    <row r="1962" s="31" customFormat="1"/>
    <row r="1963" s="31" customFormat="1"/>
    <row r="1964" s="31" customFormat="1"/>
    <row r="1965" s="31" customFormat="1"/>
    <row r="1966" s="31" customFormat="1"/>
    <row r="1967" s="31" customFormat="1"/>
    <row r="1968" s="31" customFormat="1"/>
    <row r="1969" s="31" customFormat="1"/>
    <row r="1970" s="31" customFormat="1"/>
    <row r="1971" s="31" customFormat="1"/>
    <row r="1972" s="31" customFormat="1"/>
    <row r="1973" s="31" customFormat="1"/>
    <row r="1974" s="31" customFormat="1"/>
    <row r="1975" s="31" customFormat="1"/>
    <row r="1976" s="31" customFormat="1"/>
    <row r="1977" s="31" customFormat="1"/>
    <row r="1978" s="31" customFormat="1"/>
    <row r="1979" s="31" customFormat="1"/>
    <row r="1980" s="31" customFormat="1"/>
    <row r="1981" s="31" customFormat="1"/>
    <row r="1982" s="31" customFormat="1"/>
    <row r="1983" s="31" customFormat="1"/>
    <row r="1984" s="31" customFormat="1"/>
    <row r="1985" s="31" customFormat="1"/>
    <row r="1986" s="31" customFormat="1"/>
    <row r="1987" s="31" customFormat="1"/>
    <row r="1988" s="31" customFormat="1"/>
    <row r="1989" s="31" customFormat="1"/>
    <row r="1990" s="31" customFormat="1"/>
    <row r="1991" s="31" customFormat="1"/>
    <row r="1992" s="31" customFormat="1"/>
    <row r="1993" s="31" customFormat="1"/>
    <row r="1994" s="31" customFormat="1"/>
    <row r="1995" s="31" customFormat="1"/>
    <row r="1996" s="31" customFormat="1"/>
    <row r="1997" s="31" customFormat="1"/>
    <row r="1998" s="31" customFormat="1"/>
    <row r="1999" s="31" customFormat="1"/>
    <row r="2000" s="31" customFormat="1"/>
    <row r="2001" s="31" customFormat="1"/>
    <row r="2002" s="31" customFormat="1"/>
    <row r="2003" s="31" customFormat="1"/>
    <row r="2004" s="31" customFormat="1"/>
    <row r="2005" s="31" customFormat="1"/>
    <row r="2006" s="31" customFormat="1"/>
    <row r="2007" s="31" customFormat="1"/>
    <row r="2008" s="31" customFormat="1"/>
    <row r="2009" s="31" customFormat="1"/>
    <row r="2010" s="31" customFormat="1"/>
    <row r="2011" s="31" customFormat="1"/>
    <row r="2012" s="31" customFormat="1"/>
    <row r="2013" s="31" customFormat="1"/>
    <row r="2014" s="31" customFormat="1"/>
    <row r="2015" s="31" customFormat="1"/>
    <row r="2016" s="31" customFormat="1"/>
    <row r="2017" s="31" customFormat="1"/>
    <row r="2018" s="31" customFormat="1"/>
    <row r="2019" s="31" customFormat="1"/>
    <row r="2020" s="31" customFormat="1"/>
    <row r="2021" s="31" customFormat="1"/>
    <row r="2022" s="31" customFormat="1"/>
    <row r="2023" s="31" customFormat="1"/>
    <row r="2024" s="31" customFormat="1"/>
    <row r="2025" s="31" customFormat="1"/>
    <row r="2026" s="31" customFormat="1"/>
    <row r="2027" s="31" customFormat="1"/>
    <row r="2028" s="31" customFormat="1"/>
    <row r="2029" s="31" customFormat="1"/>
    <row r="2030" s="31" customFormat="1"/>
    <row r="2031" s="31" customFormat="1"/>
    <row r="2032" s="31" customFormat="1"/>
    <row r="2033" s="31" customFormat="1"/>
    <row r="2034" s="31" customFormat="1"/>
    <row r="2035" s="31" customFormat="1"/>
    <row r="2036" s="31" customFormat="1"/>
    <row r="2037" s="31" customFormat="1"/>
    <row r="2038" s="31" customFormat="1"/>
    <row r="2039" s="31" customFormat="1"/>
    <row r="2040" s="31" customFormat="1"/>
    <row r="2041" s="31" customFormat="1"/>
    <row r="2042" s="31" customFormat="1"/>
    <row r="2043" s="31" customFormat="1"/>
    <row r="2044" s="31" customFormat="1"/>
    <row r="2045" s="31" customFormat="1"/>
    <row r="2046" s="31" customFormat="1"/>
    <row r="2047" s="31" customFormat="1"/>
    <row r="2048" s="31" customFormat="1"/>
    <row r="2049" s="31" customFormat="1"/>
    <row r="2050" s="31" customFormat="1"/>
    <row r="2051" s="31" customFormat="1"/>
    <row r="2052" s="31" customFormat="1"/>
    <row r="2053" s="31" customFormat="1"/>
    <row r="2054" s="31" customFormat="1"/>
    <row r="2055" s="31" customFormat="1"/>
    <row r="2056" s="31" customFormat="1"/>
    <row r="2057" s="31" customFormat="1"/>
    <row r="2058" s="31" customFormat="1"/>
    <row r="2059" s="31" customFormat="1"/>
    <row r="2060" s="31" customFormat="1"/>
    <row r="2061" s="31" customFormat="1"/>
    <row r="2062" s="31" customFormat="1"/>
    <row r="2063" s="31" customFormat="1"/>
    <row r="2064" s="31" customFormat="1"/>
    <row r="2065" s="31" customFormat="1"/>
    <row r="2066" s="31" customFormat="1"/>
    <row r="2067" s="31" customFormat="1"/>
    <row r="2068" s="31" customFormat="1"/>
    <row r="2069" s="31" customFormat="1"/>
    <row r="2070" s="31" customFormat="1"/>
    <row r="2071" s="31" customFormat="1"/>
    <row r="2072" s="31" customFormat="1"/>
    <row r="2073" s="31" customFormat="1"/>
    <row r="2074" s="31" customFormat="1"/>
    <row r="2075" s="31" customFormat="1"/>
    <row r="2076" s="31" customFormat="1"/>
    <row r="2077" s="31" customFormat="1"/>
    <row r="2078" s="31" customFormat="1"/>
    <row r="2079" s="31" customFormat="1"/>
    <row r="2080" s="31" customFormat="1"/>
    <row r="2081" s="31" customFormat="1"/>
    <row r="2082" s="31" customFormat="1"/>
    <row r="2083" s="31" customFormat="1"/>
    <row r="2084" s="31" customFormat="1"/>
    <row r="2085" s="31" customFormat="1"/>
    <row r="2086" s="31" customFormat="1"/>
    <row r="2087" s="31" customFormat="1"/>
    <row r="2088" s="31" customFormat="1"/>
    <row r="2089" s="31" customFormat="1"/>
    <row r="2090" s="31" customFormat="1"/>
    <row r="2091" s="31" customFormat="1"/>
    <row r="2092" s="31" customFormat="1"/>
    <row r="2093" s="31" customFormat="1"/>
    <row r="2094" s="31" customFormat="1"/>
    <row r="2095" s="31" customFormat="1"/>
    <row r="2096" s="31" customFormat="1"/>
    <row r="2097" s="31" customFormat="1"/>
    <row r="2098" s="31" customFormat="1"/>
    <row r="2099" s="31" customFormat="1"/>
    <row r="2100" s="31" customFormat="1"/>
    <row r="2101" s="31" customFormat="1"/>
    <row r="2102" s="31" customFormat="1"/>
    <row r="2103" s="31" customFormat="1"/>
    <row r="2104" s="31" customFormat="1"/>
    <row r="2105" s="31" customFormat="1"/>
    <row r="2106" s="31" customFormat="1"/>
    <row r="2107" s="31" customFormat="1"/>
    <row r="2108" s="31" customFormat="1"/>
    <row r="2109" s="31" customFormat="1"/>
    <row r="2110" s="31" customFormat="1"/>
    <row r="2111" s="31" customFormat="1"/>
    <row r="2112" s="31" customFormat="1"/>
    <row r="2113" s="31" customFormat="1"/>
    <row r="2114" s="31" customFormat="1"/>
    <row r="2115" s="31" customFormat="1"/>
    <row r="2116" s="31" customFormat="1"/>
    <row r="2117" s="31" customFormat="1"/>
    <row r="2118" s="31" customFormat="1"/>
    <row r="2119" s="31" customFormat="1"/>
    <row r="2120" s="31" customFormat="1"/>
    <row r="2121" s="31" customFormat="1"/>
    <row r="2122" s="31" customFormat="1"/>
    <row r="2123" s="31" customFormat="1"/>
    <row r="2124" s="31" customFormat="1"/>
    <row r="2125" s="31" customFormat="1"/>
    <row r="2126" s="31" customFormat="1"/>
    <row r="2127" s="31" customFormat="1"/>
    <row r="2128" s="31" customFormat="1"/>
    <row r="2129" s="31" customFormat="1"/>
    <row r="2130" s="31" customFormat="1"/>
    <row r="2131" s="31" customFormat="1"/>
    <row r="2132" s="31" customFormat="1"/>
    <row r="2133" s="31" customFormat="1"/>
    <row r="2134" s="31" customFormat="1"/>
    <row r="2135" s="31" customFormat="1"/>
    <row r="2136" s="31" customFormat="1"/>
    <row r="2137" s="31" customFormat="1"/>
    <row r="2138" s="31" customFormat="1"/>
    <row r="2139" s="31" customFormat="1"/>
    <row r="2140" s="31" customFormat="1"/>
    <row r="2141" s="31" customFormat="1"/>
    <row r="2142" s="31" customFormat="1"/>
    <row r="2143" s="31" customFormat="1"/>
    <row r="2144" s="31" customFormat="1"/>
    <row r="2145" s="31" customFormat="1"/>
    <row r="2146" s="31" customFormat="1"/>
    <row r="2147" s="31" customFormat="1"/>
    <row r="2148" s="31" customFormat="1"/>
    <row r="2149" s="31" customFormat="1"/>
    <row r="2150" s="31" customFormat="1"/>
    <row r="2151" s="31" customFormat="1"/>
    <row r="2152" s="31" customFormat="1"/>
    <row r="2153" s="31" customFormat="1"/>
    <row r="2154" s="31" customFormat="1"/>
    <row r="2155" s="31" customFormat="1"/>
    <row r="2156" s="31" customFormat="1"/>
    <row r="2157" s="31" customFormat="1"/>
    <row r="2158" s="31" customFormat="1"/>
    <row r="2159" s="31" customFormat="1"/>
    <row r="2160" s="31" customFormat="1"/>
    <row r="2161" s="31" customFormat="1"/>
    <row r="2162" s="31" customFormat="1"/>
    <row r="2163" s="31" customFormat="1"/>
    <row r="2164" s="31" customFormat="1"/>
    <row r="2165" s="31" customFormat="1"/>
    <row r="2166" s="31" customFormat="1"/>
    <row r="2167" s="31" customFormat="1"/>
    <row r="2168" s="31" customFormat="1"/>
    <row r="2169" s="31" customFormat="1"/>
    <row r="2170" s="31" customFormat="1"/>
    <row r="2171" s="31" customFormat="1"/>
    <row r="2172" s="31" customFormat="1"/>
    <row r="2173" s="31" customFormat="1"/>
    <row r="2174" s="31" customFormat="1"/>
    <row r="2175" s="31" customFormat="1"/>
    <row r="2176" s="31" customFormat="1"/>
    <row r="2177" s="31" customFormat="1"/>
    <row r="2178" s="31" customFormat="1"/>
    <row r="2179" s="31" customFormat="1"/>
    <row r="2180" s="31" customFormat="1"/>
    <row r="2181" s="31" customFormat="1"/>
    <row r="2182" s="31" customFormat="1"/>
    <row r="2183" s="31" customFormat="1"/>
    <row r="2184" s="31" customFormat="1"/>
    <row r="2185" s="31" customFormat="1"/>
    <row r="2186" s="31" customFormat="1"/>
    <row r="2187" s="31" customFormat="1"/>
    <row r="2188" s="31" customFormat="1"/>
    <row r="2189" s="31" customFormat="1"/>
    <row r="2190" s="31" customFormat="1"/>
    <row r="2191" s="31" customFormat="1"/>
    <row r="2192" s="31" customFormat="1"/>
    <row r="2193" s="31" customFormat="1"/>
    <row r="2194" s="31" customFormat="1"/>
    <row r="2195" s="31" customFormat="1"/>
    <row r="2196" s="31" customFormat="1"/>
    <row r="2197" s="31" customFormat="1"/>
    <row r="2198" s="31" customFormat="1"/>
    <row r="2199" s="31" customFormat="1"/>
    <row r="2200" s="31" customFormat="1"/>
    <row r="2201" s="31" customFormat="1"/>
    <row r="2202" s="31" customFormat="1"/>
    <row r="2203" s="31" customFormat="1"/>
    <row r="2204" s="31" customFormat="1"/>
    <row r="2205" s="31" customFormat="1"/>
    <row r="2206" s="31" customFormat="1"/>
    <row r="2207" s="31" customFormat="1"/>
    <row r="2208" s="31" customFormat="1"/>
    <row r="2209" s="31" customFormat="1"/>
    <row r="2210" s="31" customFormat="1"/>
    <row r="2211" s="31" customFormat="1"/>
    <row r="2212" s="31" customFormat="1"/>
    <row r="2213" s="31" customFormat="1"/>
    <row r="2214" s="31" customFormat="1"/>
    <row r="2215" s="31" customFormat="1"/>
    <row r="2216" s="31" customFormat="1"/>
    <row r="2217" s="31" customFormat="1"/>
    <row r="2218" s="31" customFormat="1"/>
    <row r="2219" s="31" customFormat="1"/>
    <row r="2220" s="31" customFormat="1"/>
    <row r="2221" s="31" customFormat="1"/>
    <row r="2222" s="31" customFormat="1"/>
    <row r="2223" s="31" customFormat="1"/>
    <row r="2224" s="31" customFormat="1"/>
    <row r="2225" s="31" customFormat="1"/>
    <row r="2226" s="31" customFormat="1"/>
    <row r="2227" s="31" customFormat="1"/>
    <row r="2228" s="31" customFormat="1"/>
    <row r="2229" s="31" customFormat="1"/>
    <row r="2230" s="31" customFormat="1"/>
    <row r="2231" s="31" customFormat="1"/>
    <row r="2232" s="31" customFormat="1"/>
    <row r="2233" s="31" customFormat="1"/>
    <row r="2234" s="31" customFormat="1"/>
    <row r="2235" s="31" customFormat="1"/>
    <row r="2236" s="31" customFormat="1"/>
    <row r="2237" s="31" customFormat="1"/>
    <row r="2238" s="31" customFormat="1"/>
    <row r="2239" s="31" customFormat="1"/>
    <row r="2240" s="31" customFormat="1"/>
    <row r="2241" s="31" customFormat="1"/>
    <row r="2242" s="31" customFormat="1"/>
    <row r="2243" s="31" customFormat="1"/>
    <row r="2244" s="31" customFormat="1"/>
    <row r="2245" s="31" customFormat="1"/>
    <row r="2246" s="31" customFormat="1"/>
    <row r="2247" s="31" customFormat="1"/>
    <row r="2248" s="31" customFormat="1"/>
    <row r="2249" s="31" customFormat="1"/>
    <row r="2250" s="31" customFormat="1"/>
    <row r="2251" s="31" customFormat="1"/>
    <row r="2252" s="31" customFormat="1"/>
    <row r="2253" s="31" customFormat="1"/>
    <row r="2254" s="31" customFormat="1"/>
    <row r="2255" s="31" customFormat="1"/>
    <row r="2256" s="31" customFormat="1"/>
    <row r="2257" s="31" customFormat="1"/>
    <row r="2258" s="31" customFormat="1"/>
    <row r="2259" s="31" customFormat="1"/>
    <row r="2260" s="31" customFormat="1"/>
    <row r="2261" s="31" customFormat="1"/>
  </sheetData>
  <mergeCells count="5">
    <mergeCell ref="B2:M2"/>
    <mergeCell ref="B3:M3"/>
    <mergeCell ref="B6:M6"/>
    <mergeCell ref="B7:M7"/>
    <mergeCell ref="B8:M8"/>
  </mergeCells>
  <hyperlinks>
    <hyperlink ref="B7:M7" location="J01a!A1" display="Estadística de Asegurados del FONASA según Región, Servicios de Salud, Comuna, Grupos de Ingreso y Sexo. Y su participación en población total nacional."/>
    <hyperlink ref="B8:M8" location="J01b!A1" display="Estadística de Asegurados del FONASA por Servicio de Salud, Comuna, Grupos de Edad y Sexo."/>
  </hyperlinks>
  <pageMargins left="0.7" right="0.7" top="0.75" bottom="0.75" header="0.3" footer="0.3"/>
  <pageSetup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462"/>
  <sheetViews>
    <sheetView showGridLines="0" zoomScale="70" zoomScaleNormal="70" zoomScaleSheetLayoutView="75" workbookViewId="0">
      <pane xSplit="3" ySplit="5" topLeftCell="D6" activePane="bottomRight" state="frozen"/>
      <selection activeCell="AC6" sqref="AC6:AD380"/>
      <selection pane="topRight" activeCell="AC6" sqref="AC6:AD380"/>
      <selection pane="bottomLeft" activeCell="AC6" sqref="AC6:AD380"/>
      <selection pane="bottomRight" sqref="A1:K1"/>
    </sheetView>
  </sheetViews>
  <sheetFormatPr baseColWidth="10" defaultColWidth="11.42578125" defaultRowHeight="12.75"/>
  <cols>
    <col min="1" max="1" width="6" style="102" customWidth="1"/>
    <col min="2" max="2" width="34.42578125" style="154" customWidth="1"/>
    <col min="3" max="3" width="26.42578125" style="76" bestFit="1" customWidth="1"/>
    <col min="4" max="5" width="15.5703125" style="76" customWidth="1"/>
    <col min="6" max="9" width="15.42578125" style="76" customWidth="1"/>
    <col min="10" max="10" width="15" style="76" customWidth="1"/>
    <col min="11" max="11" width="15.42578125" style="76" customWidth="1"/>
    <col min="12" max="13" width="17.28515625" style="76" customWidth="1"/>
    <col min="14" max="14" width="14.5703125" style="76" customWidth="1"/>
    <col min="15" max="15" width="15.85546875" style="76" customWidth="1"/>
    <col min="16" max="17" width="15" style="76" customWidth="1"/>
    <col min="18" max="18" width="15.42578125" style="76" customWidth="1"/>
    <col min="19" max="19" width="15.85546875" style="76" customWidth="1"/>
    <col min="20" max="20" width="2.28515625" style="76" customWidth="1"/>
    <col min="21" max="21" width="12.42578125" style="76" customWidth="1"/>
    <col min="22" max="22" width="13.85546875" style="76" customWidth="1"/>
    <col min="23" max="23" width="15.140625" style="76" customWidth="1"/>
    <col min="24" max="24" width="11.42578125" style="76" customWidth="1"/>
    <col min="25" max="25" width="13.85546875" style="76" customWidth="1"/>
    <col min="26" max="26" width="16.7109375" style="76" bestFit="1" customWidth="1"/>
    <col min="27" max="27" width="13.85546875" style="76" customWidth="1"/>
    <col min="28" max="28" width="2" style="76" customWidth="1"/>
    <col min="29" max="29" width="15" style="76" customWidth="1"/>
    <col min="30" max="30" width="15.85546875" style="76" customWidth="1"/>
    <col min="31" max="31" width="16.42578125" style="76" customWidth="1"/>
    <col min="32" max="16384" width="11.42578125" style="76"/>
  </cols>
  <sheetData>
    <row r="1" spans="1:31" ht="15">
      <c r="A1" s="881" t="s">
        <v>468</v>
      </c>
      <c r="B1" s="881"/>
      <c r="C1" s="881"/>
      <c r="D1" s="881"/>
      <c r="E1" s="881"/>
      <c r="F1" s="881"/>
      <c r="G1" s="881"/>
      <c r="H1" s="881"/>
      <c r="I1" s="881"/>
      <c r="J1" s="881"/>
      <c r="K1" s="881"/>
    </row>
    <row r="2" spans="1:31" s="78" customFormat="1">
      <c r="A2" s="77" t="s">
        <v>469</v>
      </c>
      <c r="B2" s="152"/>
      <c r="T2" s="79"/>
      <c r="V2" s="79"/>
      <c r="W2" s="79"/>
      <c r="X2" s="79"/>
    </row>
    <row r="3" spans="1:31" s="78" customFormat="1">
      <c r="A3" s="77" t="s">
        <v>1650</v>
      </c>
      <c r="B3" s="152"/>
    </row>
    <row r="4" spans="1:31" s="80" customFormat="1" ht="23.25" customHeight="1">
      <c r="A4" s="1026" t="s">
        <v>470</v>
      </c>
      <c r="B4" s="214" t="s">
        <v>471</v>
      </c>
      <c r="C4" s="215"/>
      <c r="D4" s="1027" t="s">
        <v>33</v>
      </c>
      <c r="E4" s="1027"/>
      <c r="F4" s="1027"/>
      <c r="G4" s="1027"/>
      <c r="H4" s="1027" t="s">
        <v>34</v>
      </c>
      <c r="I4" s="1027"/>
      <c r="J4" s="1027"/>
      <c r="K4" s="1027"/>
      <c r="L4" s="1027" t="s">
        <v>35</v>
      </c>
      <c r="M4" s="1027"/>
      <c r="N4" s="1027"/>
      <c r="O4" s="1027"/>
      <c r="P4" s="1027" t="s">
        <v>36</v>
      </c>
      <c r="Q4" s="1027"/>
      <c r="R4" s="1027"/>
      <c r="S4" s="1027"/>
      <c r="U4" s="1027" t="s">
        <v>472</v>
      </c>
      <c r="V4" s="1027"/>
      <c r="W4" s="1027"/>
      <c r="X4" s="1027"/>
      <c r="Y4" s="1027"/>
      <c r="Z4" s="1027"/>
      <c r="AA4" s="1027"/>
      <c r="AC4" s="1027" t="s">
        <v>70</v>
      </c>
      <c r="AD4" s="1027"/>
      <c r="AE4" s="1027"/>
    </row>
    <row r="5" spans="1:31" s="80" customFormat="1" ht="19.5" customHeight="1">
      <c r="A5" s="1026"/>
      <c r="B5" s="214" t="s">
        <v>107</v>
      </c>
      <c r="C5" s="215" t="s">
        <v>139</v>
      </c>
      <c r="D5" s="216" t="s">
        <v>473</v>
      </c>
      <c r="E5" s="216" t="s">
        <v>101</v>
      </c>
      <c r="F5" s="216" t="s">
        <v>474</v>
      </c>
      <c r="G5" s="216" t="s">
        <v>108</v>
      </c>
      <c r="H5" s="216" t="s">
        <v>473</v>
      </c>
      <c r="I5" s="216" t="s">
        <v>101</v>
      </c>
      <c r="J5" s="216" t="s">
        <v>474</v>
      </c>
      <c r="K5" s="216" t="s">
        <v>108</v>
      </c>
      <c r="L5" s="216" t="s">
        <v>473</v>
      </c>
      <c r="M5" s="216" t="s">
        <v>101</v>
      </c>
      <c r="N5" s="216" t="s">
        <v>474</v>
      </c>
      <c r="O5" s="216" t="s">
        <v>108</v>
      </c>
      <c r="P5" s="216" t="s">
        <v>473</v>
      </c>
      <c r="Q5" s="216" t="s">
        <v>101</v>
      </c>
      <c r="R5" s="216" t="s">
        <v>474</v>
      </c>
      <c r="S5" s="216" t="s">
        <v>108</v>
      </c>
      <c r="U5" s="216" t="s">
        <v>473</v>
      </c>
      <c r="V5" s="216" t="s">
        <v>475</v>
      </c>
      <c r="W5" s="216" t="s">
        <v>101</v>
      </c>
      <c r="X5" s="216" t="s">
        <v>474</v>
      </c>
      <c r="Y5" s="216" t="s">
        <v>475</v>
      </c>
      <c r="Z5" s="216" t="s">
        <v>108</v>
      </c>
      <c r="AA5" s="216" t="s">
        <v>475</v>
      </c>
      <c r="AC5" s="216" t="s">
        <v>473</v>
      </c>
      <c r="AD5" s="216" t="s">
        <v>474</v>
      </c>
      <c r="AE5" s="216" t="s">
        <v>108</v>
      </c>
    </row>
    <row r="6" spans="1:31" ht="14.1" customHeight="1">
      <c r="A6" s="1028" t="s">
        <v>877</v>
      </c>
      <c r="B6" s="1030" t="s">
        <v>476</v>
      </c>
      <c r="C6" s="81" t="s">
        <v>476</v>
      </c>
      <c r="D6" s="818">
        <v>33503</v>
      </c>
      <c r="E6" s="818">
        <v>23</v>
      </c>
      <c r="F6" s="818">
        <v>23839</v>
      </c>
      <c r="G6" s="819">
        <v>57365</v>
      </c>
      <c r="H6" s="821">
        <v>40250</v>
      </c>
      <c r="I6" s="821">
        <v>9</v>
      </c>
      <c r="J6" s="821">
        <v>28648</v>
      </c>
      <c r="K6" s="819">
        <v>68907</v>
      </c>
      <c r="L6" s="821">
        <v>13901</v>
      </c>
      <c r="M6" s="821">
        <v>1</v>
      </c>
      <c r="N6" s="821">
        <v>13400</v>
      </c>
      <c r="O6" s="819">
        <v>27302</v>
      </c>
      <c r="P6" s="821">
        <v>17093</v>
      </c>
      <c r="Q6" s="821">
        <v>4</v>
      </c>
      <c r="R6" s="821">
        <v>21540</v>
      </c>
      <c r="S6" s="819">
        <v>38637</v>
      </c>
      <c r="U6" s="82">
        <f>+D6+H6+L6+P6</f>
        <v>104747</v>
      </c>
      <c r="V6" s="83">
        <f t="shared" ref="V6:V78" si="0">100*U6/AC6</f>
        <v>87.407895725026492</v>
      </c>
      <c r="W6" s="84">
        <f>E6+I6+M6+Q6</f>
        <v>37</v>
      </c>
      <c r="X6" s="82">
        <f>+F6+J6+N6+R6</f>
        <v>87427</v>
      </c>
      <c r="Y6" s="85">
        <f t="shared" ref="Y6:Y78" si="1">100*X6/AD6</f>
        <v>72.780626685758051</v>
      </c>
      <c r="Z6" s="82">
        <f>SUM(U6,,W6,X6)</f>
        <v>192211</v>
      </c>
      <c r="AA6" s="83">
        <f>100*Z6/AE6</f>
        <v>80.10093306829026</v>
      </c>
      <c r="AC6" s="82">
        <v>119837</v>
      </c>
      <c r="AD6" s="82">
        <v>120124</v>
      </c>
      <c r="AE6" s="86">
        <f>+AD6+AC6</f>
        <v>239961</v>
      </c>
    </row>
    <row r="7" spans="1:31" ht="14.1" customHeight="1">
      <c r="A7" s="1028"/>
      <c r="B7" s="1031"/>
      <c r="C7" s="81" t="s">
        <v>477</v>
      </c>
      <c r="D7" s="818">
        <v>432</v>
      </c>
      <c r="E7" s="818"/>
      <c r="F7" s="818">
        <v>216</v>
      </c>
      <c r="G7" s="819">
        <v>648</v>
      </c>
      <c r="H7" s="821">
        <v>155</v>
      </c>
      <c r="I7" s="821">
        <v>1</v>
      </c>
      <c r="J7" s="821">
        <v>115</v>
      </c>
      <c r="K7" s="819">
        <v>271</v>
      </c>
      <c r="L7" s="821">
        <v>71</v>
      </c>
      <c r="M7" s="821"/>
      <c r="N7" s="821">
        <v>49</v>
      </c>
      <c r="O7" s="819">
        <v>120</v>
      </c>
      <c r="P7" s="821">
        <v>56</v>
      </c>
      <c r="Q7" s="821"/>
      <c r="R7" s="821">
        <v>90</v>
      </c>
      <c r="S7" s="819">
        <v>146</v>
      </c>
      <c r="U7" s="82">
        <f t="shared" ref="U7:U79" si="2">+D7+H7+L7+P7</f>
        <v>714</v>
      </c>
      <c r="V7" s="83">
        <f t="shared" si="0"/>
        <v>120.10092514718251</v>
      </c>
      <c r="W7" s="84">
        <f t="shared" ref="W7:W79" si="3">E7+I7+M7+Q7</f>
        <v>1</v>
      </c>
      <c r="X7" s="82">
        <f t="shared" ref="X7:X79" si="4">+F7+J7+N7+R7</f>
        <v>470</v>
      </c>
      <c r="Y7" s="85">
        <f t="shared" si="1"/>
        <v>74.484944532488115</v>
      </c>
      <c r="Z7" s="82">
        <f t="shared" ref="Z7:Z79" si="5">SUM(U7,,W7,X7)</f>
        <v>1185</v>
      </c>
      <c r="AA7" s="83">
        <f t="shared" ref="AA7:AA79" si="6">100*Z7/AE7</f>
        <v>96.695226438188499</v>
      </c>
      <c r="AC7" s="82">
        <v>594.5</v>
      </c>
      <c r="AD7" s="82">
        <v>631</v>
      </c>
      <c r="AE7" s="86">
        <f t="shared" ref="AE7:AE79" si="7">+AD7+AC7</f>
        <v>1225.5</v>
      </c>
    </row>
    <row r="8" spans="1:31" ht="14.1" customHeight="1">
      <c r="A8" s="1028"/>
      <c r="B8" s="1031"/>
      <c r="C8" s="81" t="s">
        <v>478</v>
      </c>
      <c r="D8" s="818">
        <v>946</v>
      </c>
      <c r="E8" s="818">
        <v>1</v>
      </c>
      <c r="F8" s="818">
        <v>533</v>
      </c>
      <c r="G8" s="819">
        <v>1480</v>
      </c>
      <c r="H8" s="821">
        <v>472</v>
      </c>
      <c r="I8" s="821">
        <v>1</v>
      </c>
      <c r="J8" s="821">
        <v>279</v>
      </c>
      <c r="K8" s="819">
        <v>752</v>
      </c>
      <c r="L8" s="821">
        <v>152</v>
      </c>
      <c r="M8" s="821"/>
      <c r="N8" s="821">
        <v>133</v>
      </c>
      <c r="O8" s="819">
        <v>285</v>
      </c>
      <c r="P8" s="821">
        <v>112</v>
      </c>
      <c r="Q8" s="821"/>
      <c r="R8" s="821">
        <v>184</v>
      </c>
      <c r="S8" s="819">
        <v>296</v>
      </c>
      <c r="U8" s="82">
        <f t="shared" si="2"/>
        <v>1682</v>
      </c>
      <c r="V8" s="83">
        <f t="shared" si="0"/>
        <v>161.57540826128724</v>
      </c>
      <c r="W8" s="84">
        <f t="shared" si="3"/>
        <v>2</v>
      </c>
      <c r="X8" s="82">
        <f t="shared" si="4"/>
        <v>1129</v>
      </c>
      <c r="Y8" s="85">
        <f t="shared" si="1"/>
        <v>78.457261987491307</v>
      </c>
      <c r="Z8" s="82">
        <f t="shared" si="5"/>
        <v>2813</v>
      </c>
      <c r="AA8" s="83">
        <f t="shared" si="6"/>
        <v>113.4274193548387</v>
      </c>
      <c r="AC8" s="82">
        <v>1041</v>
      </c>
      <c r="AD8" s="82">
        <v>1439</v>
      </c>
      <c r="AE8" s="86">
        <f t="shared" si="7"/>
        <v>2480</v>
      </c>
    </row>
    <row r="9" spans="1:31" ht="14.1" customHeight="1">
      <c r="A9" s="1028"/>
      <c r="B9" s="1032"/>
      <c r="C9" s="81" t="s">
        <v>479</v>
      </c>
      <c r="D9" s="818">
        <v>1212</v>
      </c>
      <c r="E9" s="818">
        <v>4</v>
      </c>
      <c r="F9" s="818">
        <v>470</v>
      </c>
      <c r="G9" s="819">
        <v>1686</v>
      </c>
      <c r="H9" s="821">
        <v>515</v>
      </c>
      <c r="I9" s="821"/>
      <c r="J9" s="821">
        <v>225</v>
      </c>
      <c r="K9" s="819">
        <v>740</v>
      </c>
      <c r="L9" s="821">
        <v>178</v>
      </c>
      <c r="M9" s="821"/>
      <c r="N9" s="821">
        <v>111</v>
      </c>
      <c r="O9" s="819">
        <v>289</v>
      </c>
      <c r="P9" s="821">
        <v>116</v>
      </c>
      <c r="Q9" s="821"/>
      <c r="R9" s="821">
        <v>133</v>
      </c>
      <c r="S9" s="819">
        <v>249</v>
      </c>
      <c r="U9" s="82">
        <f t="shared" si="2"/>
        <v>2021</v>
      </c>
      <c r="V9" s="83">
        <f t="shared" si="0"/>
        <v>540.37433155080214</v>
      </c>
      <c r="W9" s="84">
        <f t="shared" si="3"/>
        <v>4</v>
      </c>
      <c r="X9" s="82">
        <f t="shared" si="4"/>
        <v>939</v>
      </c>
      <c r="Y9" s="85">
        <f t="shared" si="1"/>
        <v>219.39252336448598</v>
      </c>
      <c r="Z9" s="82">
        <f t="shared" si="5"/>
        <v>2964</v>
      </c>
      <c r="AA9" s="83">
        <f t="shared" si="6"/>
        <v>369.57605985037407</v>
      </c>
      <c r="AC9" s="82">
        <v>374</v>
      </c>
      <c r="AD9" s="82">
        <v>428</v>
      </c>
      <c r="AE9" s="86">
        <f t="shared" si="7"/>
        <v>802</v>
      </c>
    </row>
    <row r="10" spans="1:31" ht="14.1" customHeight="1">
      <c r="A10" s="1028"/>
      <c r="B10" s="1029" t="s">
        <v>108</v>
      </c>
      <c r="C10" s="1029"/>
      <c r="D10" s="820">
        <v>36093</v>
      </c>
      <c r="E10" s="820">
        <v>28</v>
      </c>
      <c r="F10" s="820">
        <v>25058</v>
      </c>
      <c r="G10" s="820">
        <v>61179</v>
      </c>
      <c r="H10" s="820">
        <v>41392</v>
      </c>
      <c r="I10" s="820">
        <v>11</v>
      </c>
      <c r="J10" s="820">
        <v>29267</v>
      </c>
      <c r="K10" s="820">
        <v>70670</v>
      </c>
      <c r="L10" s="820">
        <v>14302</v>
      </c>
      <c r="M10" s="820">
        <v>1</v>
      </c>
      <c r="N10" s="820">
        <v>13693</v>
      </c>
      <c r="O10" s="820">
        <v>27996</v>
      </c>
      <c r="P10" s="820">
        <v>17377</v>
      </c>
      <c r="Q10" s="820">
        <v>4</v>
      </c>
      <c r="R10" s="820">
        <v>21947</v>
      </c>
      <c r="S10" s="820">
        <v>39328</v>
      </c>
      <c r="U10" s="219">
        <f>+D10+H10+L10+P10</f>
        <v>109164</v>
      </c>
      <c r="V10" s="220">
        <f t="shared" si="0"/>
        <v>89.591412145609439</v>
      </c>
      <c r="W10" s="221">
        <f t="shared" si="3"/>
        <v>44</v>
      </c>
      <c r="X10" s="219">
        <f t="shared" si="4"/>
        <v>89965</v>
      </c>
      <c r="Y10" s="220">
        <f t="shared" si="1"/>
        <v>73.367748038688006</v>
      </c>
      <c r="Z10" s="219">
        <f t="shared" si="5"/>
        <v>199173</v>
      </c>
      <c r="AA10" s="220">
        <f t="shared" si="6"/>
        <v>81.471846066057594</v>
      </c>
      <c r="AC10" s="219">
        <f>SUM(AC6:AC9)</f>
        <v>121846.5</v>
      </c>
      <c r="AD10" s="219">
        <f>SUM(AD6:AD9)</f>
        <v>122622</v>
      </c>
      <c r="AE10" s="219">
        <f t="shared" si="7"/>
        <v>244468.5</v>
      </c>
    </row>
    <row r="11" spans="1:31" ht="14.1" customHeight="1">
      <c r="A11" s="1028" t="s">
        <v>878</v>
      </c>
      <c r="B11" s="1030" t="s">
        <v>480</v>
      </c>
      <c r="C11" s="81" t="s">
        <v>480</v>
      </c>
      <c r="D11" s="818">
        <v>20218</v>
      </c>
      <c r="E11" s="818">
        <v>1</v>
      </c>
      <c r="F11" s="818">
        <v>13751</v>
      </c>
      <c r="G11" s="819">
        <v>33970</v>
      </c>
      <c r="H11" s="821">
        <v>28815</v>
      </c>
      <c r="I11" s="821">
        <v>1</v>
      </c>
      <c r="J11" s="821">
        <v>20122</v>
      </c>
      <c r="K11" s="819">
        <v>48938</v>
      </c>
      <c r="L11" s="821">
        <v>14287</v>
      </c>
      <c r="M11" s="821">
        <v>1</v>
      </c>
      <c r="N11" s="821">
        <v>13062</v>
      </c>
      <c r="O11" s="819">
        <v>27350</v>
      </c>
      <c r="P11" s="821">
        <v>17904</v>
      </c>
      <c r="Q11" s="821"/>
      <c r="R11" s="821">
        <v>20697</v>
      </c>
      <c r="S11" s="819">
        <v>38601</v>
      </c>
      <c r="U11" s="82">
        <f t="shared" si="2"/>
        <v>81224</v>
      </c>
      <c r="V11" s="83">
        <f t="shared" si="0"/>
        <v>76.883539762696941</v>
      </c>
      <c r="W11" s="84">
        <f t="shared" si="3"/>
        <v>3</v>
      </c>
      <c r="X11" s="82">
        <f t="shared" si="4"/>
        <v>67632</v>
      </c>
      <c r="Y11" s="85">
        <f t="shared" si="1"/>
        <v>63.021357486302136</v>
      </c>
      <c r="Z11" s="82">
        <f t="shared" si="5"/>
        <v>148859</v>
      </c>
      <c r="AA11" s="83">
        <f t="shared" si="6"/>
        <v>69.899488874749665</v>
      </c>
      <c r="AC11" s="82">
        <v>105645.5</v>
      </c>
      <c r="AD11" s="82">
        <v>107316</v>
      </c>
      <c r="AE11" s="86">
        <f t="shared" si="7"/>
        <v>212961.5</v>
      </c>
    </row>
    <row r="12" spans="1:31" ht="14.1" customHeight="1">
      <c r="A12" s="1028"/>
      <c r="B12" s="1031"/>
      <c r="C12" s="81" t="s">
        <v>481</v>
      </c>
      <c r="D12" s="818">
        <v>91</v>
      </c>
      <c r="E12" s="818"/>
      <c r="F12" s="818">
        <v>63</v>
      </c>
      <c r="G12" s="819">
        <v>154</v>
      </c>
      <c r="H12" s="821">
        <v>30</v>
      </c>
      <c r="I12" s="821"/>
      <c r="J12" s="821">
        <v>40</v>
      </c>
      <c r="K12" s="819">
        <v>70</v>
      </c>
      <c r="L12" s="821"/>
      <c r="M12" s="821"/>
      <c r="N12" s="821">
        <v>2</v>
      </c>
      <c r="O12" s="819">
        <v>2</v>
      </c>
      <c r="P12" s="821">
        <v>8</v>
      </c>
      <c r="Q12" s="821"/>
      <c r="R12" s="821">
        <v>15</v>
      </c>
      <c r="S12" s="819">
        <v>23</v>
      </c>
      <c r="U12" s="82">
        <f t="shared" si="2"/>
        <v>129</v>
      </c>
      <c r="V12" s="83">
        <f t="shared" si="0"/>
        <v>19.938176197836167</v>
      </c>
      <c r="W12" s="84">
        <f t="shared" si="3"/>
        <v>0</v>
      </c>
      <c r="X12" s="82">
        <f t="shared" si="4"/>
        <v>120</v>
      </c>
      <c r="Y12" s="85">
        <f t="shared" si="1"/>
        <v>17.582417582417584</v>
      </c>
      <c r="Z12" s="82">
        <f t="shared" si="5"/>
        <v>249</v>
      </c>
      <c r="AA12" s="83">
        <f t="shared" si="6"/>
        <v>18.728845430613013</v>
      </c>
      <c r="AC12" s="82">
        <v>647</v>
      </c>
      <c r="AD12" s="82">
        <v>682.5</v>
      </c>
      <c r="AE12" s="86">
        <f t="shared" si="7"/>
        <v>1329.5</v>
      </c>
    </row>
    <row r="13" spans="1:31" ht="14.1" customHeight="1">
      <c r="A13" s="1028"/>
      <c r="B13" s="1031"/>
      <c r="C13" s="81" t="s">
        <v>482</v>
      </c>
      <c r="D13" s="818">
        <v>141</v>
      </c>
      <c r="E13" s="818"/>
      <c r="F13" s="818">
        <v>109</v>
      </c>
      <c r="G13" s="819">
        <v>250</v>
      </c>
      <c r="H13" s="821">
        <v>83</v>
      </c>
      <c r="I13" s="821"/>
      <c r="J13" s="821">
        <v>81</v>
      </c>
      <c r="K13" s="819">
        <v>164</v>
      </c>
      <c r="L13" s="821">
        <v>20</v>
      </c>
      <c r="M13" s="821"/>
      <c r="N13" s="821">
        <v>7</v>
      </c>
      <c r="O13" s="819">
        <v>27</v>
      </c>
      <c r="P13" s="821">
        <v>30</v>
      </c>
      <c r="Q13" s="821"/>
      <c r="R13" s="821">
        <v>20</v>
      </c>
      <c r="S13" s="819">
        <v>50</v>
      </c>
      <c r="U13" s="82">
        <f t="shared" si="2"/>
        <v>274</v>
      </c>
      <c r="V13" s="83">
        <f t="shared" si="0"/>
        <v>37.12737127371274</v>
      </c>
      <c r="W13" s="84">
        <f t="shared" si="3"/>
        <v>0</v>
      </c>
      <c r="X13" s="82">
        <f t="shared" si="4"/>
        <v>217</v>
      </c>
      <c r="Y13" s="85">
        <f t="shared" si="1"/>
        <v>27.006845052893592</v>
      </c>
      <c r="Z13" s="82">
        <f t="shared" si="5"/>
        <v>491</v>
      </c>
      <c r="AA13" s="83">
        <f t="shared" si="6"/>
        <v>31.852092118066818</v>
      </c>
      <c r="AC13" s="82">
        <v>738</v>
      </c>
      <c r="AD13" s="82">
        <v>803.5</v>
      </c>
      <c r="AE13" s="86">
        <f t="shared" si="7"/>
        <v>1541.5</v>
      </c>
    </row>
    <row r="14" spans="1:31" ht="14.1" customHeight="1">
      <c r="A14" s="1028"/>
      <c r="B14" s="1031"/>
      <c r="C14" s="81" t="s">
        <v>483</v>
      </c>
      <c r="D14" s="818">
        <v>527</v>
      </c>
      <c r="E14" s="818"/>
      <c r="F14" s="818">
        <v>326</v>
      </c>
      <c r="G14" s="819">
        <v>853</v>
      </c>
      <c r="H14" s="821">
        <v>206</v>
      </c>
      <c r="I14" s="821"/>
      <c r="J14" s="821">
        <v>178</v>
      </c>
      <c r="K14" s="819">
        <v>384</v>
      </c>
      <c r="L14" s="821">
        <v>71</v>
      </c>
      <c r="M14" s="821"/>
      <c r="N14" s="821">
        <v>81</v>
      </c>
      <c r="O14" s="819">
        <v>152</v>
      </c>
      <c r="P14" s="821">
        <v>90</v>
      </c>
      <c r="Q14" s="821"/>
      <c r="R14" s="821">
        <v>142</v>
      </c>
      <c r="S14" s="819">
        <v>232</v>
      </c>
      <c r="U14" s="82">
        <f t="shared" si="2"/>
        <v>894</v>
      </c>
      <c r="V14" s="83">
        <f t="shared" si="0"/>
        <v>64.900181488203273</v>
      </c>
      <c r="W14" s="84">
        <f t="shared" si="3"/>
        <v>0</v>
      </c>
      <c r="X14" s="82">
        <f t="shared" si="4"/>
        <v>727</v>
      </c>
      <c r="Y14" s="85">
        <f t="shared" si="1"/>
        <v>48.710217755443885</v>
      </c>
      <c r="Z14" s="82">
        <f t="shared" si="5"/>
        <v>1621</v>
      </c>
      <c r="AA14" s="83">
        <f t="shared" si="6"/>
        <v>56.480836236933797</v>
      </c>
      <c r="AC14" s="82">
        <v>1377.5</v>
      </c>
      <c r="AD14" s="82">
        <v>1492.5</v>
      </c>
      <c r="AE14" s="86">
        <f t="shared" si="7"/>
        <v>2870</v>
      </c>
    </row>
    <row r="15" spans="1:31" ht="14.1" customHeight="1">
      <c r="A15" s="1028"/>
      <c r="B15" s="1031"/>
      <c r="C15" s="81" t="s">
        <v>484</v>
      </c>
      <c r="D15" s="818">
        <v>1008</v>
      </c>
      <c r="E15" s="818"/>
      <c r="F15" s="818">
        <v>724</v>
      </c>
      <c r="G15" s="819">
        <v>1732</v>
      </c>
      <c r="H15" s="821">
        <v>708</v>
      </c>
      <c r="I15" s="821"/>
      <c r="J15" s="821">
        <v>602</v>
      </c>
      <c r="K15" s="819">
        <v>1310</v>
      </c>
      <c r="L15" s="821">
        <v>283</v>
      </c>
      <c r="M15" s="821"/>
      <c r="N15" s="821">
        <v>300</v>
      </c>
      <c r="O15" s="819">
        <v>583</v>
      </c>
      <c r="P15" s="821">
        <v>427</v>
      </c>
      <c r="Q15" s="821"/>
      <c r="R15" s="821">
        <v>509</v>
      </c>
      <c r="S15" s="819">
        <v>936</v>
      </c>
      <c r="U15" s="82">
        <f t="shared" si="2"/>
        <v>2426</v>
      </c>
      <c r="V15" s="83">
        <f t="shared" si="0"/>
        <v>87.140804597701148</v>
      </c>
      <c r="W15" s="84">
        <f t="shared" si="3"/>
        <v>0</v>
      </c>
      <c r="X15" s="82">
        <f t="shared" si="4"/>
        <v>2135</v>
      </c>
      <c r="Y15" s="85">
        <f t="shared" si="1"/>
        <v>74.89914050166638</v>
      </c>
      <c r="Z15" s="82">
        <f t="shared" si="5"/>
        <v>4561</v>
      </c>
      <c r="AA15" s="83">
        <f t="shared" si="6"/>
        <v>80.947732718076139</v>
      </c>
      <c r="AC15" s="82">
        <v>2784</v>
      </c>
      <c r="AD15" s="82">
        <v>2850.5</v>
      </c>
      <c r="AE15" s="86">
        <f t="shared" si="7"/>
        <v>5634.5</v>
      </c>
    </row>
    <row r="16" spans="1:31" ht="14.1" customHeight="1">
      <c r="A16" s="1028"/>
      <c r="B16" s="1031"/>
      <c r="C16" s="81" t="s">
        <v>485</v>
      </c>
      <c r="D16" s="818">
        <v>18038</v>
      </c>
      <c r="E16" s="818">
        <v>7</v>
      </c>
      <c r="F16" s="818">
        <v>13759</v>
      </c>
      <c r="G16" s="819">
        <v>31804</v>
      </c>
      <c r="H16" s="821">
        <v>9674</v>
      </c>
      <c r="I16" s="821">
        <v>1</v>
      </c>
      <c r="J16" s="821">
        <v>8311</v>
      </c>
      <c r="K16" s="819">
        <v>17986</v>
      </c>
      <c r="L16" s="821">
        <v>5466</v>
      </c>
      <c r="M16" s="821"/>
      <c r="N16" s="821">
        <v>5706</v>
      </c>
      <c r="O16" s="819">
        <v>11172</v>
      </c>
      <c r="P16" s="821">
        <v>6316</v>
      </c>
      <c r="Q16" s="821"/>
      <c r="R16" s="821">
        <v>9033</v>
      </c>
      <c r="S16" s="819">
        <v>15349</v>
      </c>
      <c r="U16" s="82">
        <f t="shared" si="2"/>
        <v>39494</v>
      </c>
      <c r="V16" s="83">
        <f t="shared" si="0"/>
        <v>65.704517663891124</v>
      </c>
      <c r="W16" s="84">
        <f t="shared" si="3"/>
        <v>8</v>
      </c>
      <c r="X16" s="82">
        <f t="shared" si="4"/>
        <v>36809</v>
      </c>
      <c r="Y16" s="85">
        <f t="shared" si="1"/>
        <v>60.188697756557005</v>
      </c>
      <c r="Z16" s="82">
        <f t="shared" si="5"/>
        <v>76311</v>
      </c>
      <c r="AA16" s="83">
        <f t="shared" si="6"/>
        <v>62.929381640958404</v>
      </c>
      <c r="AC16" s="82">
        <v>60108.5</v>
      </c>
      <c r="AD16" s="82">
        <v>61156</v>
      </c>
      <c r="AE16" s="86">
        <f t="shared" si="7"/>
        <v>121264.5</v>
      </c>
    </row>
    <row r="17" spans="1:31" ht="14.1" customHeight="1">
      <c r="A17" s="1028"/>
      <c r="B17" s="1032"/>
      <c r="C17" s="81" t="s">
        <v>486</v>
      </c>
      <c r="D17" s="818">
        <v>2316</v>
      </c>
      <c r="E17" s="818">
        <v>1</v>
      </c>
      <c r="F17" s="818">
        <v>1701</v>
      </c>
      <c r="G17" s="819">
        <v>4018</v>
      </c>
      <c r="H17" s="821">
        <v>1479</v>
      </c>
      <c r="I17" s="821"/>
      <c r="J17" s="821">
        <v>1278</v>
      </c>
      <c r="K17" s="819">
        <v>2757</v>
      </c>
      <c r="L17" s="821">
        <v>890</v>
      </c>
      <c r="M17" s="821"/>
      <c r="N17" s="821">
        <v>953</v>
      </c>
      <c r="O17" s="819">
        <v>1843</v>
      </c>
      <c r="P17" s="821">
        <v>915</v>
      </c>
      <c r="Q17" s="821"/>
      <c r="R17" s="821">
        <v>1501</v>
      </c>
      <c r="S17" s="819">
        <v>2416</v>
      </c>
      <c r="U17" s="82">
        <f t="shared" si="2"/>
        <v>5600</v>
      </c>
      <c r="V17" s="83">
        <f t="shared" si="0"/>
        <v>71.863971767725374</v>
      </c>
      <c r="W17" s="84">
        <f t="shared" si="3"/>
        <v>1</v>
      </c>
      <c r="X17" s="82">
        <f t="shared" si="4"/>
        <v>5433</v>
      </c>
      <c r="Y17" s="85">
        <f t="shared" si="1"/>
        <v>63.700316567006681</v>
      </c>
      <c r="Z17" s="82">
        <f t="shared" si="5"/>
        <v>11034</v>
      </c>
      <c r="AA17" s="83">
        <f t="shared" si="6"/>
        <v>67.604080507306307</v>
      </c>
      <c r="AC17" s="82">
        <v>7792.5</v>
      </c>
      <c r="AD17" s="82">
        <v>8529</v>
      </c>
      <c r="AE17" s="86">
        <f t="shared" si="7"/>
        <v>16321.5</v>
      </c>
    </row>
    <row r="18" spans="1:31" ht="14.1" customHeight="1">
      <c r="A18" s="1028"/>
      <c r="B18" s="1029" t="s">
        <v>108</v>
      </c>
      <c r="C18" s="1029"/>
      <c r="D18" s="820">
        <v>42339</v>
      </c>
      <c r="E18" s="820">
        <v>9</v>
      </c>
      <c r="F18" s="820">
        <v>30433</v>
      </c>
      <c r="G18" s="820">
        <v>72781</v>
      </c>
      <c r="H18" s="820">
        <v>40995</v>
      </c>
      <c r="I18" s="820">
        <v>2</v>
      </c>
      <c r="J18" s="820">
        <v>30612</v>
      </c>
      <c r="K18" s="820">
        <v>71609</v>
      </c>
      <c r="L18" s="820">
        <v>21017</v>
      </c>
      <c r="M18" s="820">
        <v>1</v>
      </c>
      <c r="N18" s="820">
        <v>20111</v>
      </c>
      <c r="O18" s="820">
        <v>41129</v>
      </c>
      <c r="P18" s="820">
        <v>25690</v>
      </c>
      <c r="Q18" s="820">
        <v>0</v>
      </c>
      <c r="R18" s="820">
        <v>31917</v>
      </c>
      <c r="S18" s="820">
        <v>57607</v>
      </c>
      <c r="U18" s="219">
        <f t="shared" si="2"/>
        <v>130041</v>
      </c>
      <c r="V18" s="220">
        <f t="shared" si="0"/>
        <v>72.610878147107925</v>
      </c>
      <c r="W18" s="221">
        <f t="shared" si="3"/>
        <v>12</v>
      </c>
      <c r="X18" s="219">
        <f t="shared" si="4"/>
        <v>113073</v>
      </c>
      <c r="Y18" s="220">
        <f t="shared" si="1"/>
        <v>61.845977137231309</v>
      </c>
      <c r="Z18" s="219">
        <f t="shared" si="5"/>
        <v>243126</v>
      </c>
      <c r="AA18" s="220">
        <f t="shared" si="6"/>
        <v>67.176167306305487</v>
      </c>
      <c r="AC18" s="219">
        <f>SUM(AC11:AC17)</f>
        <v>179093</v>
      </c>
      <c r="AD18" s="219">
        <f>SUM(AD11:AD17)</f>
        <v>182830</v>
      </c>
      <c r="AE18" s="219">
        <f t="shared" si="7"/>
        <v>361923</v>
      </c>
    </row>
    <row r="19" spans="1:31" ht="14.1" customHeight="1">
      <c r="A19" s="1028" t="s">
        <v>487</v>
      </c>
      <c r="B19" s="1030" t="s">
        <v>488</v>
      </c>
      <c r="C19" s="81" t="s">
        <v>488</v>
      </c>
      <c r="D19" s="821">
        <v>28948</v>
      </c>
      <c r="E19" s="821">
        <v>4</v>
      </c>
      <c r="F19" s="821">
        <v>19387</v>
      </c>
      <c r="G19" s="819">
        <v>48339</v>
      </c>
      <c r="H19" s="821">
        <v>49723</v>
      </c>
      <c r="I19" s="821">
        <v>6</v>
      </c>
      <c r="J19" s="821">
        <v>32864</v>
      </c>
      <c r="K19" s="819">
        <v>82593</v>
      </c>
      <c r="L19" s="821">
        <v>25472</v>
      </c>
      <c r="M19" s="821">
        <v>3</v>
      </c>
      <c r="N19" s="821">
        <v>24003</v>
      </c>
      <c r="O19" s="819">
        <v>49478</v>
      </c>
      <c r="P19" s="821">
        <v>36926</v>
      </c>
      <c r="Q19" s="821">
        <v>7</v>
      </c>
      <c r="R19" s="821">
        <v>45728</v>
      </c>
      <c r="S19" s="819">
        <v>82661</v>
      </c>
      <c r="U19" s="82">
        <f t="shared" si="2"/>
        <v>141069</v>
      </c>
      <c r="V19" s="83">
        <f t="shared" si="0"/>
        <v>70.384580842804823</v>
      </c>
      <c r="W19" s="84">
        <f t="shared" si="3"/>
        <v>20</v>
      </c>
      <c r="X19" s="82">
        <f t="shared" si="4"/>
        <v>121982</v>
      </c>
      <c r="Y19" s="83">
        <f t="shared" si="1"/>
        <v>60.215276697938805</v>
      </c>
      <c r="Z19" s="82">
        <f t="shared" si="5"/>
        <v>263071</v>
      </c>
      <c r="AA19" s="83">
        <f t="shared" si="6"/>
        <v>65.277758822836091</v>
      </c>
      <c r="AC19" s="82">
        <v>200426</v>
      </c>
      <c r="AD19" s="82">
        <v>202576.5</v>
      </c>
      <c r="AE19" s="86">
        <f t="shared" si="7"/>
        <v>403002.5</v>
      </c>
    </row>
    <row r="20" spans="1:31" ht="14.1" customHeight="1">
      <c r="A20" s="1028"/>
      <c r="B20" s="1031"/>
      <c r="C20" s="81" t="s">
        <v>489</v>
      </c>
      <c r="D20" s="821">
        <v>1018</v>
      </c>
      <c r="E20" s="821"/>
      <c r="F20" s="821">
        <v>583</v>
      </c>
      <c r="G20" s="819">
        <v>1601</v>
      </c>
      <c r="H20" s="821">
        <v>1154</v>
      </c>
      <c r="I20" s="821"/>
      <c r="J20" s="821">
        <v>787</v>
      </c>
      <c r="K20" s="819">
        <v>1941</v>
      </c>
      <c r="L20" s="821">
        <v>796</v>
      </c>
      <c r="M20" s="821"/>
      <c r="N20" s="821">
        <v>769</v>
      </c>
      <c r="O20" s="819">
        <v>1565</v>
      </c>
      <c r="P20" s="821">
        <v>1131</v>
      </c>
      <c r="Q20" s="821"/>
      <c r="R20" s="821">
        <v>1525</v>
      </c>
      <c r="S20" s="819">
        <v>2656</v>
      </c>
      <c r="U20" s="82">
        <f t="shared" si="2"/>
        <v>4099</v>
      </c>
      <c r="V20" s="83">
        <f t="shared" si="0"/>
        <v>62.233356107188946</v>
      </c>
      <c r="W20" s="84">
        <f t="shared" si="3"/>
        <v>0</v>
      </c>
      <c r="X20" s="82">
        <f t="shared" si="4"/>
        <v>3664</v>
      </c>
      <c r="Y20" s="83">
        <f t="shared" si="1"/>
        <v>50.607734806629836</v>
      </c>
      <c r="Z20" s="82">
        <f t="shared" si="5"/>
        <v>7763</v>
      </c>
      <c r="AA20" s="83">
        <f t="shared" si="6"/>
        <v>56.145806964886269</v>
      </c>
      <c r="AC20" s="82">
        <v>6586.5</v>
      </c>
      <c r="AD20" s="82">
        <v>7240</v>
      </c>
      <c r="AE20" s="86">
        <f t="shared" si="7"/>
        <v>13826.5</v>
      </c>
    </row>
    <row r="21" spans="1:31" ht="14.1" customHeight="1">
      <c r="A21" s="1028"/>
      <c r="B21" s="1031"/>
      <c r="C21" s="81" t="s">
        <v>490</v>
      </c>
      <c r="D21" s="821">
        <v>109</v>
      </c>
      <c r="E21" s="821"/>
      <c r="F21" s="821">
        <v>55</v>
      </c>
      <c r="G21" s="819">
        <v>164</v>
      </c>
      <c r="H21" s="821">
        <v>100</v>
      </c>
      <c r="I21" s="821"/>
      <c r="J21" s="821">
        <v>70</v>
      </c>
      <c r="K21" s="819">
        <v>170</v>
      </c>
      <c r="L21" s="821">
        <v>71</v>
      </c>
      <c r="M21" s="821"/>
      <c r="N21" s="821">
        <v>61</v>
      </c>
      <c r="O21" s="819">
        <v>132</v>
      </c>
      <c r="P21" s="821">
        <v>125</v>
      </c>
      <c r="Q21" s="821"/>
      <c r="R21" s="821">
        <v>153</v>
      </c>
      <c r="S21" s="819">
        <v>278</v>
      </c>
      <c r="U21" s="82">
        <f t="shared" si="2"/>
        <v>405</v>
      </c>
      <c r="V21" s="83">
        <f t="shared" si="0"/>
        <v>51.823416506717848</v>
      </c>
      <c r="W21" s="84">
        <f t="shared" si="3"/>
        <v>0</v>
      </c>
      <c r="X21" s="82">
        <f t="shared" si="4"/>
        <v>339</v>
      </c>
      <c r="Y21" s="83">
        <f t="shared" si="1"/>
        <v>38.522727272727273</v>
      </c>
      <c r="Z21" s="82">
        <f t="shared" si="5"/>
        <v>744</v>
      </c>
      <c r="AA21" s="83">
        <f t="shared" si="6"/>
        <v>44.778814324405658</v>
      </c>
      <c r="AC21" s="82">
        <v>781.5</v>
      </c>
      <c r="AD21" s="82">
        <v>880</v>
      </c>
      <c r="AE21" s="86">
        <f t="shared" si="7"/>
        <v>1661.5</v>
      </c>
    </row>
    <row r="22" spans="1:31" ht="14.1" customHeight="1">
      <c r="A22" s="1028"/>
      <c r="B22" s="1031"/>
      <c r="C22" s="81" t="s">
        <v>491</v>
      </c>
      <c r="D22" s="821">
        <v>1468</v>
      </c>
      <c r="E22" s="821">
        <v>1</v>
      </c>
      <c r="F22" s="821">
        <v>1128</v>
      </c>
      <c r="G22" s="819">
        <v>2597</v>
      </c>
      <c r="H22" s="821">
        <v>1601</v>
      </c>
      <c r="I22" s="821"/>
      <c r="J22" s="821">
        <v>1147</v>
      </c>
      <c r="K22" s="819">
        <v>2748</v>
      </c>
      <c r="L22" s="821">
        <v>856</v>
      </c>
      <c r="M22" s="821"/>
      <c r="N22" s="821">
        <v>905</v>
      </c>
      <c r="O22" s="819">
        <v>1761</v>
      </c>
      <c r="P22" s="821">
        <v>1033</v>
      </c>
      <c r="Q22" s="821"/>
      <c r="R22" s="821">
        <v>1557</v>
      </c>
      <c r="S22" s="819">
        <v>2590</v>
      </c>
      <c r="U22" s="82">
        <f t="shared" si="2"/>
        <v>4958</v>
      </c>
      <c r="V22" s="83">
        <f t="shared" si="0"/>
        <v>76.571428571428569</v>
      </c>
      <c r="W22" s="84">
        <f t="shared" si="3"/>
        <v>1</v>
      </c>
      <c r="X22" s="82">
        <f t="shared" si="4"/>
        <v>4737</v>
      </c>
      <c r="Y22" s="83">
        <f t="shared" si="1"/>
        <v>70.182976516779021</v>
      </c>
      <c r="Z22" s="82">
        <f t="shared" si="5"/>
        <v>9696</v>
      </c>
      <c r="AA22" s="83">
        <f t="shared" si="6"/>
        <v>73.318461945631213</v>
      </c>
      <c r="AC22" s="82">
        <v>6475</v>
      </c>
      <c r="AD22" s="82">
        <v>6749.5</v>
      </c>
      <c r="AE22" s="86">
        <f t="shared" si="7"/>
        <v>13224.5</v>
      </c>
    </row>
    <row r="23" spans="1:31" ht="14.1" customHeight="1">
      <c r="A23" s="1028"/>
      <c r="B23" s="1031"/>
      <c r="C23" s="81" t="s">
        <v>492</v>
      </c>
      <c r="D23" s="821">
        <v>12127</v>
      </c>
      <c r="E23" s="821">
        <v>2</v>
      </c>
      <c r="F23" s="821">
        <v>7783</v>
      </c>
      <c r="G23" s="819">
        <v>19912</v>
      </c>
      <c r="H23" s="821">
        <v>23277</v>
      </c>
      <c r="I23" s="821">
        <v>2</v>
      </c>
      <c r="J23" s="821">
        <v>14783</v>
      </c>
      <c r="K23" s="819">
        <v>38062</v>
      </c>
      <c r="L23" s="821">
        <v>12812</v>
      </c>
      <c r="M23" s="821">
        <v>3</v>
      </c>
      <c r="N23" s="821">
        <v>11355</v>
      </c>
      <c r="O23" s="819">
        <v>24170</v>
      </c>
      <c r="P23" s="821">
        <v>18832</v>
      </c>
      <c r="Q23" s="821"/>
      <c r="R23" s="821">
        <v>24794</v>
      </c>
      <c r="S23" s="819">
        <v>43626</v>
      </c>
      <c r="U23" s="82">
        <f t="shared" si="2"/>
        <v>67048</v>
      </c>
      <c r="V23" s="83">
        <f t="shared" si="0"/>
        <v>74.836203721272867</v>
      </c>
      <c r="W23" s="84">
        <f t="shared" si="3"/>
        <v>7</v>
      </c>
      <c r="X23" s="82">
        <f t="shared" si="4"/>
        <v>58715</v>
      </c>
      <c r="Y23" s="83">
        <f t="shared" si="1"/>
        <v>64.348026214847778</v>
      </c>
      <c r="Z23" s="82">
        <f t="shared" si="5"/>
        <v>125770</v>
      </c>
      <c r="AA23" s="83">
        <f t="shared" si="6"/>
        <v>69.548051028815692</v>
      </c>
      <c r="AC23" s="82">
        <v>89593</v>
      </c>
      <c r="AD23" s="82">
        <v>91246</v>
      </c>
      <c r="AE23" s="86">
        <f t="shared" si="7"/>
        <v>180839</v>
      </c>
    </row>
    <row r="24" spans="1:31" ht="14.1" customHeight="1">
      <c r="A24" s="1028"/>
      <c r="B24" s="1031"/>
      <c r="C24" s="81" t="s">
        <v>493</v>
      </c>
      <c r="D24" s="821">
        <v>10</v>
      </c>
      <c r="E24" s="821"/>
      <c r="F24" s="821">
        <v>4</v>
      </c>
      <c r="G24" s="819">
        <v>14</v>
      </c>
      <c r="H24" s="821">
        <v>21</v>
      </c>
      <c r="I24" s="821"/>
      <c r="J24" s="821">
        <v>26</v>
      </c>
      <c r="K24" s="819">
        <v>47</v>
      </c>
      <c r="L24" s="821">
        <v>22</v>
      </c>
      <c r="M24" s="821"/>
      <c r="N24" s="821">
        <v>16</v>
      </c>
      <c r="O24" s="819">
        <v>38</v>
      </c>
      <c r="P24" s="821">
        <v>34</v>
      </c>
      <c r="Q24" s="821"/>
      <c r="R24" s="821">
        <v>38</v>
      </c>
      <c r="S24" s="819">
        <v>72</v>
      </c>
      <c r="U24" s="82">
        <f t="shared" si="2"/>
        <v>87</v>
      </c>
      <c r="V24" s="83">
        <f t="shared" si="0"/>
        <v>65.168539325842701</v>
      </c>
      <c r="W24" s="84">
        <f t="shared" si="3"/>
        <v>0</v>
      </c>
      <c r="X24" s="82">
        <f t="shared" si="4"/>
        <v>84</v>
      </c>
      <c r="Y24" s="83">
        <f t="shared" si="1"/>
        <v>56.187290969899664</v>
      </c>
      <c r="Z24" s="82">
        <f t="shared" si="5"/>
        <v>171</v>
      </c>
      <c r="AA24" s="83">
        <f t="shared" si="6"/>
        <v>60.42402826855124</v>
      </c>
      <c r="AC24" s="82">
        <v>133.5</v>
      </c>
      <c r="AD24" s="82">
        <v>149.5</v>
      </c>
      <c r="AE24" s="86">
        <f t="shared" si="7"/>
        <v>283</v>
      </c>
    </row>
    <row r="25" spans="1:31" ht="14.1" customHeight="1">
      <c r="A25" s="1028"/>
      <c r="B25" s="1031"/>
      <c r="C25" s="81" t="s">
        <v>494</v>
      </c>
      <c r="D25" s="821">
        <v>536</v>
      </c>
      <c r="E25" s="821"/>
      <c r="F25" s="821">
        <v>356</v>
      </c>
      <c r="G25" s="819">
        <v>892</v>
      </c>
      <c r="H25" s="821">
        <v>902</v>
      </c>
      <c r="I25" s="821"/>
      <c r="J25" s="821">
        <v>574</v>
      </c>
      <c r="K25" s="819">
        <v>1476</v>
      </c>
      <c r="L25" s="821">
        <v>468</v>
      </c>
      <c r="M25" s="821"/>
      <c r="N25" s="821">
        <v>330</v>
      </c>
      <c r="O25" s="819">
        <v>798</v>
      </c>
      <c r="P25" s="821">
        <v>850</v>
      </c>
      <c r="Q25" s="821"/>
      <c r="R25" s="821">
        <v>811</v>
      </c>
      <c r="S25" s="819">
        <v>1661</v>
      </c>
      <c r="U25" s="82">
        <f t="shared" si="2"/>
        <v>2756</v>
      </c>
      <c r="V25" s="83">
        <f t="shared" si="0"/>
        <v>56.783764293808595</v>
      </c>
      <c r="W25" s="84">
        <f t="shared" si="3"/>
        <v>0</v>
      </c>
      <c r="X25" s="82">
        <f t="shared" si="4"/>
        <v>2071</v>
      </c>
      <c r="Y25" s="83">
        <f t="shared" si="1"/>
        <v>41.893395367654499</v>
      </c>
      <c r="Z25" s="82">
        <f t="shared" si="5"/>
        <v>4827</v>
      </c>
      <c r="AA25" s="83">
        <f t="shared" si="6"/>
        <v>49.270184750433806</v>
      </c>
      <c r="AC25" s="82">
        <v>4853.5</v>
      </c>
      <c r="AD25" s="82">
        <v>4943.5</v>
      </c>
      <c r="AE25" s="86">
        <f t="shared" si="7"/>
        <v>9797</v>
      </c>
    </row>
    <row r="26" spans="1:31" ht="14.1" customHeight="1">
      <c r="A26" s="1028"/>
      <c r="B26" s="1031"/>
      <c r="C26" s="81" t="s">
        <v>495</v>
      </c>
      <c r="D26" s="821">
        <v>4223</v>
      </c>
      <c r="E26" s="821">
        <v>1</v>
      </c>
      <c r="F26" s="821">
        <v>3045</v>
      </c>
      <c r="G26" s="819">
        <v>7269</v>
      </c>
      <c r="H26" s="821">
        <v>3332</v>
      </c>
      <c r="I26" s="821">
        <v>1</v>
      </c>
      <c r="J26" s="821">
        <v>2189</v>
      </c>
      <c r="K26" s="819">
        <v>5522</v>
      </c>
      <c r="L26" s="821">
        <v>1310</v>
      </c>
      <c r="M26" s="821"/>
      <c r="N26" s="821">
        <v>1327</v>
      </c>
      <c r="O26" s="819">
        <v>2637</v>
      </c>
      <c r="P26" s="821">
        <v>1905</v>
      </c>
      <c r="Q26" s="821"/>
      <c r="R26" s="821">
        <v>2952</v>
      </c>
      <c r="S26" s="819">
        <v>4857</v>
      </c>
      <c r="U26" s="82">
        <f t="shared" si="2"/>
        <v>10770</v>
      </c>
      <c r="V26" s="83">
        <f t="shared" si="0"/>
        <v>78.661943541613411</v>
      </c>
      <c r="W26" s="84">
        <f t="shared" si="3"/>
        <v>2</v>
      </c>
      <c r="X26" s="82">
        <f t="shared" si="4"/>
        <v>9513</v>
      </c>
      <c r="Y26" s="83">
        <f t="shared" si="1"/>
        <v>69.185454545454547</v>
      </c>
      <c r="Z26" s="82">
        <f t="shared" si="5"/>
        <v>20285</v>
      </c>
      <c r="AA26" s="83">
        <f t="shared" si="6"/>
        <v>73.920886248929534</v>
      </c>
      <c r="AC26" s="82">
        <v>13691.5</v>
      </c>
      <c r="AD26" s="82">
        <v>13750</v>
      </c>
      <c r="AE26" s="86">
        <f t="shared" si="7"/>
        <v>27441.5</v>
      </c>
    </row>
    <row r="27" spans="1:31" ht="14.1" customHeight="1">
      <c r="A27" s="1028"/>
      <c r="B27" s="1032"/>
      <c r="C27" s="81" t="s">
        <v>496</v>
      </c>
      <c r="D27" s="821">
        <v>435</v>
      </c>
      <c r="E27" s="821"/>
      <c r="F27" s="821">
        <v>231</v>
      </c>
      <c r="G27" s="819">
        <v>666</v>
      </c>
      <c r="H27" s="821">
        <v>440</v>
      </c>
      <c r="I27" s="821"/>
      <c r="J27" s="821">
        <v>312</v>
      </c>
      <c r="K27" s="819">
        <v>752</v>
      </c>
      <c r="L27" s="821">
        <v>294</v>
      </c>
      <c r="M27" s="821"/>
      <c r="N27" s="821">
        <v>283</v>
      </c>
      <c r="O27" s="819">
        <v>577</v>
      </c>
      <c r="P27" s="821">
        <v>471</v>
      </c>
      <c r="Q27" s="821"/>
      <c r="R27" s="821">
        <v>659</v>
      </c>
      <c r="S27" s="819">
        <v>1130</v>
      </c>
      <c r="U27" s="82">
        <f t="shared" si="2"/>
        <v>1640</v>
      </c>
      <c r="V27" s="83">
        <f t="shared" si="0"/>
        <v>50.245098039215684</v>
      </c>
      <c r="W27" s="84">
        <f t="shared" si="3"/>
        <v>0</v>
      </c>
      <c r="X27" s="82">
        <f t="shared" si="4"/>
        <v>1485</v>
      </c>
      <c r="Y27" s="83">
        <f t="shared" si="1"/>
        <v>43.006081668114682</v>
      </c>
      <c r="Z27" s="82">
        <f t="shared" si="5"/>
        <v>3125</v>
      </c>
      <c r="AA27" s="83">
        <f t="shared" si="6"/>
        <v>46.523745719815395</v>
      </c>
      <c r="AC27" s="82">
        <v>3264</v>
      </c>
      <c r="AD27" s="82">
        <v>3453</v>
      </c>
      <c r="AE27" s="86">
        <f t="shared" si="7"/>
        <v>6717</v>
      </c>
    </row>
    <row r="28" spans="1:31" ht="14.1" customHeight="1">
      <c r="A28" s="1028"/>
      <c r="B28" s="1029" t="s">
        <v>108</v>
      </c>
      <c r="C28" s="1029"/>
      <c r="D28" s="820">
        <v>48874</v>
      </c>
      <c r="E28" s="820">
        <v>8</v>
      </c>
      <c r="F28" s="820">
        <v>32572</v>
      </c>
      <c r="G28" s="820">
        <v>81454</v>
      </c>
      <c r="H28" s="820">
        <v>80550</v>
      </c>
      <c r="I28" s="820">
        <v>9</v>
      </c>
      <c r="J28" s="820">
        <v>52752</v>
      </c>
      <c r="K28" s="820">
        <v>133311</v>
      </c>
      <c r="L28" s="820">
        <v>42101</v>
      </c>
      <c r="M28" s="820">
        <v>6</v>
      </c>
      <c r="N28" s="820">
        <v>39049</v>
      </c>
      <c r="O28" s="820">
        <v>81156</v>
      </c>
      <c r="P28" s="820">
        <v>61307</v>
      </c>
      <c r="Q28" s="820">
        <v>7</v>
      </c>
      <c r="R28" s="820">
        <v>78217</v>
      </c>
      <c r="S28" s="820">
        <v>139531</v>
      </c>
      <c r="U28" s="219">
        <f t="shared" si="2"/>
        <v>232832</v>
      </c>
      <c r="V28" s="220">
        <f t="shared" si="0"/>
        <v>71.463715203442561</v>
      </c>
      <c r="W28" s="221">
        <f t="shared" si="3"/>
        <v>30</v>
      </c>
      <c r="X28" s="219">
        <f>+F28+J28+N28+R28</f>
        <v>202590</v>
      </c>
      <c r="Y28" s="220">
        <f t="shared" si="1"/>
        <v>61.207657075180975</v>
      </c>
      <c r="Z28" s="219">
        <f t="shared" si="5"/>
        <v>435452</v>
      </c>
      <c r="AA28" s="220">
        <f t="shared" si="6"/>
        <v>66.299782655861634</v>
      </c>
      <c r="AC28" s="219">
        <f>SUM(AC19:AC27)</f>
        <v>325804.5</v>
      </c>
      <c r="AD28" s="219">
        <f>SUM(AD19:AD27)</f>
        <v>330988</v>
      </c>
      <c r="AE28" s="219">
        <f>SUM(AE19:AE27)</f>
        <v>656792.5</v>
      </c>
    </row>
    <row r="29" spans="1:31" ht="14.1" customHeight="1">
      <c r="A29" s="1028" t="s">
        <v>497</v>
      </c>
      <c r="B29" s="1030" t="s">
        <v>498</v>
      </c>
      <c r="C29" s="81" t="s">
        <v>499</v>
      </c>
      <c r="D29" s="821">
        <v>14787</v>
      </c>
      <c r="E29" s="821">
        <v>6</v>
      </c>
      <c r="F29" s="821">
        <v>10027</v>
      </c>
      <c r="G29" s="819">
        <v>24820</v>
      </c>
      <c r="H29" s="821">
        <v>23783</v>
      </c>
      <c r="I29" s="821">
        <v>4</v>
      </c>
      <c r="J29" s="821">
        <v>16719</v>
      </c>
      <c r="K29" s="819">
        <v>40506</v>
      </c>
      <c r="L29" s="821">
        <v>11035</v>
      </c>
      <c r="M29" s="821">
        <v>1</v>
      </c>
      <c r="N29" s="821">
        <v>11068</v>
      </c>
      <c r="O29" s="819">
        <v>22104</v>
      </c>
      <c r="P29" s="821">
        <v>17484</v>
      </c>
      <c r="Q29" s="821">
        <v>3</v>
      </c>
      <c r="R29" s="821">
        <v>23671</v>
      </c>
      <c r="S29" s="819">
        <v>41158</v>
      </c>
      <c r="U29" s="82">
        <f t="shared" si="2"/>
        <v>67089</v>
      </c>
      <c r="V29" s="83">
        <f t="shared" si="0"/>
        <v>80.288415509813305</v>
      </c>
      <c r="W29" s="84">
        <f t="shared" si="3"/>
        <v>14</v>
      </c>
      <c r="X29" s="82">
        <f t="shared" si="4"/>
        <v>61485</v>
      </c>
      <c r="Y29" s="83">
        <f t="shared" si="1"/>
        <v>72.484526967285589</v>
      </c>
      <c r="Z29" s="82">
        <f t="shared" si="5"/>
        <v>128588</v>
      </c>
      <c r="AA29" s="83">
        <f t="shared" si="6"/>
        <v>76.365471983846547</v>
      </c>
      <c r="AC29" s="82">
        <v>83560</v>
      </c>
      <c r="AD29" s="82">
        <v>84825</v>
      </c>
      <c r="AE29" s="86">
        <f t="shared" si="7"/>
        <v>168385</v>
      </c>
    </row>
    <row r="30" spans="1:31" ht="14.1" customHeight="1">
      <c r="A30" s="1028"/>
      <c r="B30" s="1031"/>
      <c r="C30" s="81" t="s">
        <v>500</v>
      </c>
      <c r="D30" s="821">
        <v>2479</v>
      </c>
      <c r="E30" s="821">
        <v>1</v>
      </c>
      <c r="F30" s="821">
        <v>1945</v>
      </c>
      <c r="G30" s="819">
        <v>4425</v>
      </c>
      <c r="H30" s="821">
        <v>2268</v>
      </c>
      <c r="I30" s="821"/>
      <c r="J30" s="821">
        <v>1795</v>
      </c>
      <c r="K30" s="819">
        <v>4063</v>
      </c>
      <c r="L30" s="821">
        <v>979</v>
      </c>
      <c r="M30" s="821"/>
      <c r="N30" s="821">
        <v>941</v>
      </c>
      <c r="O30" s="819">
        <v>1920</v>
      </c>
      <c r="P30" s="821">
        <v>1290</v>
      </c>
      <c r="Q30" s="821"/>
      <c r="R30" s="821">
        <v>1952</v>
      </c>
      <c r="S30" s="819">
        <v>3242</v>
      </c>
      <c r="U30" s="82">
        <f t="shared" si="2"/>
        <v>7016</v>
      </c>
      <c r="V30" s="83">
        <f t="shared" si="0"/>
        <v>75.234571872821832</v>
      </c>
      <c r="W30" s="84">
        <f t="shared" si="3"/>
        <v>1</v>
      </c>
      <c r="X30" s="82">
        <f t="shared" si="4"/>
        <v>6633</v>
      </c>
      <c r="Y30" s="83">
        <f t="shared" si="1"/>
        <v>68.526266852626691</v>
      </c>
      <c r="Z30" s="82">
        <f t="shared" si="5"/>
        <v>13650</v>
      </c>
      <c r="AA30" s="83">
        <f t="shared" si="6"/>
        <v>71.823204419889507</v>
      </c>
      <c r="AC30" s="82">
        <v>9325.5</v>
      </c>
      <c r="AD30" s="82">
        <v>9679.5</v>
      </c>
      <c r="AE30" s="86">
        <f t="shared" si="7"/>
        <v>19005</v>
      </c>
    </row>
    <row r="31" spans="1:31" ht="14.1" customHeight="1">
      <c r="A31" s="1028"/>
      <c r="B31" s="1031"/>
      <c r="C31" s="81" t="s">
        <v>501</v>
      </c>
      <c r="D31" s="821">
        <v>2225</v>
      </c>
      <c r="E31" s="821"/>
      <c r="F31" s="821">
        <v>1514</v>
      </c>
      <c r="G31" s="819">
        <v>3739</v>
      </c>
      <c r="H31" s="821">
        <v>1830</v>
      </c>
      <c r="I31" s="821"/>
      <c r="J31" s="821">
        <v>1877</v>
      </c>
      <c r="K31" s="819">
        <v>3707</v>
      </c>
      <c r="L31" s="821">
        <v>755</v>
      </c>
      <c r="M31" s="821"/>
      <c r="N31" s="821">
        <v>1011</v>
      </c>
      <c r="O31" s="819">
        <v>1766</v>
      </c>
      <c r="P31" s="821">
        <v>1457</v>
      </c>
      <c r="Q31" s="821"/>
      <c r="R31" s="821">
        <v>2590</v>
      </c>
      <c r="S31" s="819">
        <v>4047</v>
      </c>
      <c r="U31" s="82">
        <f t="shared" si="2"/>
        <v>6267</v>
      </c>
      <c r="V31" s="83">
        <f t="shared" si="0"/>
        <v>92.060227690047739</v>
      </c>
      <c r="W31" s="84">
        <f t="shared" si="3"/>
        <v>0</v>
      </c>
      <c r="X31" s="82">
        <f t="shared" si="4"/>
        <v>6992</v>
      </c>
      <c r="Y31" s="83">
        <f t="shared" si="1"/>
        <v>95.571350464734834</v>
      </c>
      <c r="Z31" s="82">
        <f t="shared" si="5"/>
        <v>13259</v>
      </c>
      <c r="AA31" s="83">
        <f t="shared" si="6"/>
        <v>93.878995999575181</v>
      </c>
      <c r="AC31" s="82">
        <v>6807.5</v>
      </c>
      <c r="AD31" s="82">
        <v>7316</v>
      </c>
      <c r="AE31" s="86">
        <f t="shared" si="7"/>
        <v>14123.5</v>
      </c>
    </row>
    <row r="32" spans="1:31" ht="14.1" customHeight="1">
      <c r="A32" s="1028"/>
      <c r="B32" s="1031"/>
      <c r="C32" s="81" t="s">
        <v>502</v>
      </c>
      <c r="D32" s="821">
        <v>1693</v>
      </c>
      <c r="E32" s="821">
        <v>2</v>
      </c>
      <c r="F32" s="821">
        <v>1240</v>
      </c>
      <c r="G32" s="819">
        <v>2935</v>
      </c>
      <c r="H32" s="821">
        <v>1954</v>
      </c>
      <c r="I32" s="821"/>
      <c r="J32" s="821">
        <v>1427</v>
      </c>
      <c r="K32" s="819">
        <v>3381</v>
      </c>
      <c r="L32" s="821">
        <v>905</v>
      </c>
      <c r="M32" s="821"/>
      <c r="N32" s="821">
        <v>918</v>
      </c>
      <c r="O32" s="819">
        <v>1823</v>
      </c>
      <c r="P32" s="821">
        <v>1215</v>
      </c>
      <c r="Q32" s="821"/>
      <c r="R32" s="821">
        <v>1862</v>
      </c>
      <c r="S32" s="819">
        <v>3077</v>
      </c>
      <c r="U32" s="82">
        <f t="shared" si="2"/>
        <v>5767</v>
      </c>
      <c r="V32" s="83">
        <f t="shared" si="0"/>
        <v>89.480217222653224</v>
      </c>
      <c r="W32" s="84">
        <f t="shared" si="3"/>
        <v>2</v>
      </c>
      <c r="X32" s="82">
        <f t="shared" si="4"/>
        <v>5447</v>
      </c>
      <c r="Y32" s="83">
        <f t="shared" si="1"/>
        <v>81.805211383945334</v>
      </c>
      <c r="Z32" s="82">
        <f t="shared" si="5"/>
        <v>11216</v>
      </c>
      <c r="AA32" s="83">
        <f t="shared" si="6"/>
        <v>85.595451596901597</v>
      </c>
      <c r="AC32" s="82">
        <v>6445</v>
      </c>
      <c r="AD32" s="82">
        <v>6658.5</v>
      </c>
      <c r="AE32" s="86">
        <f t="shared" si="7"/>
        <v>13103.5</v>
      </c>
    </row>
    <row r="33" spans="1:31" ht="14.1" customHeight="1">
      <c r="A33" s="1028"/>
      <c r="B33" s="1031"/>
      <c r="C33" s="81" t="s">
        <v>503</v>
      </c>
      <c r="D33" s="821">
        <v>1180</v>
      </c>
      <c r="E33" s="821">
        <v>1</v>
      </c>
      <c r="F33" s="821">
        <v>743</v>
      </c>
      <c r="G33" s="819">
        <v>1924</v>
      </c>
      <c r="H33" s="821">
        <v>1762</v>
      </c>
      <c r="I33" s="821"/>
      <c r="J33" s="821">
        <v>1285</v>
      </c>
      <c r="K33" s="819">
        <v>3047</v>
      </c>
      <c r="L33" s="821">
        <v>1111</v>
      </c>
      <c r="M33" s="821"/>
      <c r="N33" s="821">
        <v>1077</v>
      </c>
      <c r="O33" s="819">
        <v>2188</v>
      </c>
      <c r="P33" s="821">
        <v>1728</v>
      </c>
      <c r="Q33" s="821"/>
      <c r="R33" s="821">
        <v>2654</v>
      </c>
      <c r="S33" s="819">
        <v>4382</v>
      </c>
      <c r="U33" s="82">
        <f t="shared" si="2"/>
        <v>5781</v>
      </c>
      <c r="V33" s="83">
        <f t="shared" si="0"/>
        <v>81.687155574395931</v>
      </c>
      <c r="W33" s="84">
        <f t="shared" si="3"/>
        <v>1</v>
      </c>
      <c r="X33" s="82">
        <f t="shared" si="4"/>
        <v>5759</v>
      </c>
      <c r="Y33" s="83">
        <f t="shared" si="1"/>
        <v>78.226025536538984</v>
      </c>
      <c r="Z33" s="82">
        <f t="shared" si="5"/>
        <v>11541</v>
      </c>
      <c r="AA33" s="83">
        <f t="shared" si="6"/>
        <v>79.929357988780382</v>
      </c>
      <c r="AC33" s="82">
        <v>7077</v>
      </c>
      <c r="AD33" s="82">
        <v>7362</v>
      </c>
      <c r="AE33" s="86">
        <f t="shared" si="7"/>
        <v>14439</v>
      </c>
    </row>
    <row r="34" spans="1:31" ht="14.1" customHeight="1">
      <c r="A34" s="1028"/>
      <c r="B34" s="1031"/>
      <c r="C34" s="81" t="s">
        <v>504</v>
      </c>
      <c r="D34" s="821">
        <v>7139</v>
      </c>
      <c r="E34" s="821"/>
      <c r="F34" s="821">
        <v>4934</v>
      </c>
      <c r="G34" s="819">
        <v>12073</v>
      </c>
      <c r="H34" s="821">
        <v>9668</v>
      </c>
      <c r="I34" s="821">
        <v>1</v>
      </c>
      <c r="J34" s="821">
        <v>6593</v>
      </c>
      <c r="K34" s="819">
        <v>16262</v>
      </c>
      <c r="L34" s="821">
        <v>3790</v>
      </c>
      <c r="M34" s="821">
        <v>4</v>
      </c>
      <c r="N34" s="821">
        <v>4067</v>
      </c>
      <c r="O34" s="819">
        <v>7861</v>
      </c>
      <c r="P34" s="821">
        <v>5573</v>
      </c>
      <c r="Q34" s="821"/>
      <c r="R34" s="821">
        <v>8371</v>
      </c>
      <c r="S34" s="819">
        <v>13944</v>
      </c>
      <c r="U34" s="82">
        <f t="shared" si="2"/>
        <v>26170</v>
      </c>
      <c r="V34" s="83">
        <f t="shared" si="0"/>
        <v>93.219584305483821</v>
      </c>
      <c r="W34" s="84">
        <f t="shared" si="3"/>
        <v>5</v>
      </c>
      <c r="X34" s="82">
        <f t="shared" si="4"/>
        <v>23965</v>
      </c>
      <c r="Y34" s="83">
        <f t="shared" si="1"/>
        <v>84.890455358566086</v>
      </c>
      <c r="Z34" s="82">
        <f t="shared" si="5"/>
        <v>50140</v>
      </c>
      <c r="AA34" s="83">
        <f t="shared" si="6"/>
        <v>89.052287581699346</v>
      </c>
      <c r="AC34" s="82">
        <v>28073.5</v>
      </c>
      <c r="AD34" s="82">
        <v>28230.5</v>
      </c>
      <c r="AE34" s="86">
        <f t="shared" si="7"/>
        <v>56304</v>
      </c>
    </row>
    <row r="35" spans="1:31" ht="14.1" customHeight="1">
      <c r="A35" s="1028"/>
      <c r="B35" s="1031"/>
      <c r="C35" s="81" t="s">
        <v>505</v>
      </c>
      <c r="D35" s="821">
        <v>800</v>
      </c>
      <c r="E35" s="821">
        <v>1</v>
      </c>
      <c r="F35" s="821">
        <v>566</v>
      </c>
      <c r="G35" s="819">
        <v>1367</v>
      </c>
      <c r="H35" s="821">
        <v>784</v>
      </c>
      <c r="I35" s="821"/>
      <c r="J35" s="821">
        <v>727</v>
      </c>
      <c r="K35" s="819">
        <v>1511</v>
      </c>
      <c r="L35" s="821">
        <v>253</v>
      </c>
      <c r="M35" s="821">
        <v>2</v>
      </c>
      <c r="N35" s="821">
        <v>402</v>
      </c>
      <c r="O35" s="819">
        <v>657</v>
      </c>
      <c r="P35" s="821">
        <v>355</v>
      </c>
      <c r="Q35" s="821"/>
      <c r="R35" s="821">
        <v>560</v>
      </c>
      <c r="S35" s="819">
        <v>915</v>
      </c>
      <c r="U35" s="82">
        <f t="shared" si="2"/>
        <v>2192</v>
      </c>
      <c r="V35" s="83">
        <f t="shared" si="0"/>
        <v>80.351906158357778</v>
      </c>
      <c r="W35" s="84">
        <f t="shared" si="3"/>
        <v>3</v>
      </c>
      <c r="X35" s="82">
        <f t="shared" si="4"/>
        <v>2255</v>
      </c>
      <c r="Y35" s="83">
        <f t="shared" si="1"/>
        <v>77.159965782720278</v>
      </c>
      <c r="Z35" s="82">
        <f t="shared" si="5"/>
        <v>4450</v>
      </c>
      <c r="AA35" s="83">
        <f t="shared" si="6"/>
        <v>78.754092558180687</v>
      </c>
      <c r="AC35" s="82">
        <v>2728</v>
      </c>
      <c r="AD35" s="82">
        <v>2922.5</v>
      </c>
      <c r="AE35" s="86">
        <f t="shared" si="7"/>
        <v>5650.5</v>
      </c>
    </row>
    <row r="36" spans="1:31" ht="14.1" customHeight="1">
      <c r="A36" s="1028"/>
      <c r="B36" s="1031"/>
      <c r="C36" s="81" t="s">
        <v>506</v>
      </c>
      <c r="D36" s="821">
        <v>999</v>
      </c>
      <c r="E36" s="821"/>
      <c r="F36" s="821">
        <v>689</v>
      </c>
      <c r="G36" s="819">
        <v>1688</v>
      </c>
      <c r="H36" s="821">
        <v>1049</v>
      </c>
      <c r="I36" s="821"/>
      <c r="J36" s="821">
        <v>741</v>
      </c>
      <c r="K36" s="819">
        <v>1790</v>
      </c>
      <c r="L36" s="821">
        <v>326</v>
      </c>
      <c r="M36" s="821"/>
      <c r="N36" s="821">
        <v>403</v>
      </c>
      <c r="O36" s="819">
        <v>729</v>
      </c>
      <c r="P36" s="821">
        <v>520</v>
      </c>
      <c r="Q36" s="821"/>
      <c r="R36" s="821">
        <v>903</v>
      </c>
      <c r="S36" s="819">
        <v>1423</v>
      </c>
      <c r="U36" s="82">
        <f t="shared" si="2"/>
        <v>2894</v>
      </c>
      <c r="V36" s="83">
        <f t="shared" si="0"/>
        <v>77.806156741497517</v>
      </c>
      <c r="W36" s="84">
        <f t="shared" si="3"/>
        <v>0</v>
      </c>
      <c r="X36" s="82">
        <f t="shared" si="4"/>
        <v>2736</v>
      </c>
      <c r="Y36" s="83">
        <f t="shared" si="1"/>
        <v>71.585557299843018</v>
      </c>
      <c r="Z36" s="82">
        <f t="shared" si="5"/>
        <v>5630</v>
      </c>
      <c r="AA36" s="83">
        <f t="shared" si="6"/>
        <v>74.653583504607838</v>
      </c>
      <c r="AC36" s="82">
        <v>3719.5</v>
      </c>
      <c r="AD36" s="82">
        <v>3822</v>
      </c>
      <c r="AE36" s="86">
        <f t="shared" si="7"/>
        <v>7541.5</v>
      </c>
    </row>
    <row r="37" spans="1:31" ht="14.1" customHeight="1">
      <c r="A37" s="1028"/>
      <c r="B37" s="1032"/>
      <c r="C37" s="81" t="s">
        <v>507</v>
      </c>
      <c r="D37" s="821">
        <v>1245</v>
      </c>
      <c r="E37" s="821">
        <v>1</v>
      </c>
      <c r="F37" s="821">
        <v>954</v>
      </c>
      <c r="G37" s="819">
        <v>2200</v>
      </c>
      <c r="H37" s="821">
        <v>1400</v>
      </c>
      <c r="I37" s="821">
        <v>1</v>
      </c>
      <c r="J37" s="821">
        <v>962</v>
      </c>
      <c r="K37" s="819">
        <v>2363</v>
      </c>
      <c r="L37" s="821">
        <v>541</v>
      </c>
      <c r="M37" s="821"/>
      <c r="N37" s="821">
        <v>576</v>
      </c>
      <c r="O37" s="819">
        <v>1117</v>
      </c>
      <c r="P37" s="821">
        <v>967</v>
      </c>
      <c r="Q37" s="821"/>
      <c r="R37" s="821">
        <v>1430</v>
      </c>
      <c r="S37" s="819">
        <v>2397</v>
      </c>
      <c r="U37" s="82">
        <f t="shared" si="2"/>
        <v>4153</v>
      </c>
      <c r="V37" s="83">
        <f t="shared" si="0"/>
        <v>76.964418087472197</v>
      </c>
      <c r="W37" s="84">
        <f t="shared" si="3"/>
        <v>2</v>
      </c>
      <c r="X37" s="82">
        <f t="shared" si="4"/>
        <v>3922</v>
      </c>
      <c r="Y37" s="83">
        <f t="shared" si="1"/>
        <v>69.74924417570692</v>
      </c>
      <c r="Z37" s="82">
        <f t="shared" si="5"/>
        <v>8077</v>
      </c>
      <c r="AA37" s="83">
        <f t="shared" si="6"/>
        <v>73.300662492059175</v>
      </c>
      <c r="AC37" s="82">
        <v>5396</v>
      </c>
      <c r="AD37" s="82">
        <v>5623</v>
      </c>
      <c r="AE37" s="86">
        <f t="shared" si="7"/>
        <v>11019</v>
      </c>
    </row>
    <row r="38" spans="1:31" ht="14.1" customHeight="1">
      <c r="A38" s="1028"/>
      <c r="B38" s="1029" t="s">
        <v>108</v>
      </c>
      <c r="C38" s="1029"/>
      <c r="D38" s="820">
        <v>32547</v>
      </c>
      <c r="E38" s="820">
        <v>12</v>
      </c>
      <c r="F38" s="820">
        <v>22612</v>
      </c>
      <c r="G38" s="820">
        <v>55171</v>
      </c>
      <c r="H38" s="820">
        <v>44498</v>
      </c>
      <c r="I38" s="820">
        <v>6</v>
      </c>
      <c r="J38" s="820">
        <v>32126</v>
      </c>
      <c r="K38" s="820">
        <v>76630</v>
      </c>
      <c r="L38" s="820">
        <v>19695</v>
      </c>
      <c r="M38" s="820">
        <v>7</v>
      </c>
      <c r="N38" s="820">
        <v>20463</v>
      </c>
      <c r="O38" s="820">
        <v>40165</v>
      </c>
      <c r="P38" s="820">
        <v>30589</v>
      </c>
      <c r="Q38" s="820">
        <v>3</v>
      </c>
      <c r="R38" s="820">
        <v>43993</v>
      </c>
      <c r="S38" s="820">
        <v>74585</v>
      </c>
      <c r="U38" s="219">
        <f t="shared" si="2"/>
        <v>127329</v>
      </c>
      <c r="V38" s="220">
        <f t="shared" si="0"/>
        <v>83.149831517906122</v>
      </c>
      <c r="W38" s="221">
        <f t="shared" si="3"/>
        <v>28</v>
      </c>
      <c r="X38" s="219">
        <f t="shared" si="4"/>
        <v>119194</v>
      </c>
      <c r="Y38" s="220">
        <f t="shared" si="1"/>
        <v>76.191998159026838</v>
      </c>
      <c r="Z38" s="219">
        <f t="shared" si="5"/>
        <v>246551</v>
      </c>
      <c r="AA38" s="220">
        <f t="shared" si="6"/>
        <v>79.64279599833317</v>
      </c>
      <c r="AC38" s="219">
        <f>SUM(AC29:AC37)</f>
        <v>153132</v>
      </c>
      <c r="AD38" s="219">
        <f>SUM(AD29:AD37)</f>
        <v>156439</v>
      </c>
      <c r="AE38" s="219">
        <f>SUM(AE29:AE37)</f>
        <v>309571</v>
      </c>
    </row>
    <row r="39" spans="1:31" ht="14.1" customHeight="1">
      <c r="A39" s="1028" t="s">
        <v>508</v>
      </c>
      <c r="B39" s="1030" t="s">
        <v>509</v>
      </c>
      <c r="C39" s="81" t="s">
        <v>510</v>
      </c>
      <c r="D39" s="821">
        <v>18231</v>
      </c>
      <c r="E39" s="821">
        <v>26</v>
      </c>
      <c r="F39" s="821">
        <v>13441</v>
      </c>
      <c r="G39" s="819">
        <v>31698</v>
      </c>
      <c r="H39" s="821">
        <v>35978</v>
      </c>
      <c r="I39" s="821">
        <v>4</v>
      </c>
      <c r="J39" s="821">
        <v>25491</v>
      </c>
      <c r="K39" s="819">
        <v>61473</v>
      </c>
      <c r="L39" s="821">
        <v>15851</v>
      </c>
      <c r="M39" s="821">
        <v>4</v>
      </c>
      <c r="N39" s="821">
        <v>15935</v>
      </c>
      <c r="O39" s="819">
        <v>31790</v>
      </c>
      <c r="P39" s="821">
        <v>22901</v>
      </c>
      <c r="Q39" s="821">
        <v>3</v>
      </c>
      <c r="R39" s="821">
        <v>26778</v>
      </c>
      <c r="S39" s="819">
        <v>49682</v>
      </c>
      <c r="U39" s="82">
        <f t="shared" si="2"/>
        <v>92961</v>
      </c>
      <c r="V39" s="83">
        <f t="shared" si="0"/>
        <v>75.18865711720602</v>
      </c>
      <c r="W39" s="84">
        <f t="shared" si="3"/>
        <v>37</v>
      </c>
      <c r="X39" s="82">
        <f t="shared" si="4"/>
        <v>81645</v>
      </c>
      <c r="Y39" s="83">
        <f t="shared" si="1"/>
        <v>69.321389908938471</v>
      </c>
      <c r="Z39" s="82">
        <f t="shared" si="5"/>
        <v>174643</v>
      </c>
      <c r="AA39" s="83">
        <f t="shared" si="6"/>
        <v>72.34155363493079</v>
      </c>
      <c r="AC39" s="82">
        <v>123637</v>
      </c>
      <c r="AD39" s="82">
        <v>117777.5</v>
      </c>
      <c r="AE39" s="86">
        <f t="shared" si="7"/>
        <v>241414.5</v>
      </c>
    </row>
    <row r="40" spans="1:31" ht="14.1" customHeight="1">
      <c r="A40" s="1028"/>
      <c r="B40" s="1031"/>
      <c r="C40" s="81" t="s">
        <v>509</v>
      </c>
      <c r="D40" s="821">
        <v>23899</v>
      </c>
      <c r="E40" s="821">
        <v>8</v>
      </c>
      <c r="F40" s="821">
        <v>16975</v>
      </c>
      <c r="G40" s="819">
        <v>40882</v>
      </c>
      <c r="H40" s="821">
        <v>38476</v>
      </c>
      <c r="I40" s="821">
        <v>9</v>
      </c>
      <c r="J40" s="821">
        <v>28521</v>
      </c>
      <c r="K40" s="819">
        <v>67006</v>
      </c>
      <c r="L40" s="821">
        <v>16447</v>
      </c>
      <c r="M40" s="821">
        <v>1</v>
      </c>
      <c r="N40" s="821">
        <v>17440</v>
      </c>
      <c r="O40" s="819">
        <v>33888</v>
      </c>
      <c r="P40" s="821">
        <v>22612</v>
      </c>
      <c r="Q40" s="821">
        <v>3</v>
      </c>
      <c r="R40" s="821">
        <v>28128</v>
      </c>
      <c r="S40" s="819">
        <v>50743</v>
      </c>
      <c r="U40" s="82">
        <f t="shared" si="2"/>
        <v>101434</v>
      </c>
      <c r="V40" s="83">
        <f t="shared" si="0"/>
        <v>79.974769873652264</v>
      </c>
      <c r="W40" s="84">
        <f t="shared" si="3"/>
        <v>21</v>
      </c>
      <c r="X40" s="82">
        <f t="shared" si="4"/>
        <v>91064</v>
      </c>
      <c r="Y40" s="83">
        <f t="shared" si="1"/>
        <v>75.127875127875129</v>
      </c>
      <c r="Z40" s="82">
        <f t="shared" si="5"/>
        <v>192519</v>
      </c>
      <c r="AA40" s="83">
        <f t="shared" si="6"/>
        <v>77.614702200613195</v>
      </c>
      <c r="AC40" s="82">
        <v>126832.5</v>
      </c>
      <c r="AD40" s="82">
        <v>121212</v>
      </c>
      <c r="AE40" s="86">
        <f t="shared" si="7"/>
        <v>248044.5</v>
      </c>
    </row>
    <row r="41" spans="1:31" ht="14.1" customHeight="1">
      <c r="A41" s="1028"/>
      <c r="B41" s="1031"/>
      <c r="C41" s="81" t="s">
        <v>511</v>
      </c>
      <c r="D41" s="821">
        <v>1423</v>
      </c>
      <c r="E41" s="821">
        <v>1</v>
      </c>
      <c r="F41" s="821">
        <v>903</v>
      </c>
      <c r="G41" s="819">
        <v>2327</v>
      </c>
      <c r="H41" s="821">
        <v>1769</v>
      </c>
      <c r="I41" s="821"/>
      <c r="J41" s="821">
        <v>1341</v>
      </c>
      <c r="K41" s="819">
        <v>3110</v>
      </c>
      <c r="L41" s="821">
        <v>676</v>
      </c>
      <c r="M41" s="821">
        <v>1</v>
      </c>
      <c r="N41" s="821">
        <v>729</v>
      </c>
      <c r="O41" s="819">
        <v>1406</v>
      </c>
      <c r="P41" s="821">
        <v>943</v>
      </c>
      <c r="Q41" s="821"/>
      <c r="R41" s="821">
        <v>1520</v>
      </c>
      <c r="S41" s="819">
        <v>2463</v>
      </c>
      <c r="U41" s="82">
        <f t="shared" si="2"/>
        <v>4811</v>
      </c>
      <c r="V41" s="83">
        <f t="shared" si="0"/>
        <v>81.66001867096665</v>
      </c>
      <c r="W41" s="84">
        <f t="shared" si="3"/>
        <v>2</v>
      </c>
      <c r="X41" s="82">
        <f t="shared" si="4"/>
        <v>4493</v>
      </c>
      <c r="Y41" s="83">
        <f t="shared" si="1"/>
        <v>77.38546331381329</v>
      </c>
      <c r="Z41" s="82">
        <f t="shared" si="5"/>
        <v>9306</v>
      </c>
      <c r="AA41" s="83">
        <f t="shared" si="6"/>
        <v>79.555460568497537</v>
      </c>
      <c r="AC41" s="82">
        <v>5891.5</v>
      </c>
      <c r="AD41" s="82">
        <v>5806</v>
      </c>
      <c r="AE41" s="86">
        <f t="shared" si="7"/>
        <v>11697.5</v>
      </c>
    </row>
    <row r="42" spans="1:31" ht="14.1" customHeight="1">
      <c r="A42" s="1028"/>
      <c r="B42" s="1031"/>
      <c r="C42" s="81" t="s">
        <v>512</v>
      </c>
      <c r="D42" s="821">
        <v>593</v>
      </c>
      <c r="E42" s="821"/>
      <c r="F42" s="821">
        <v>490</v>
      </c>
      <c r="G42" s="819">
        <v>1083</v>
      </c>
      <c r="H42" s="821">
        <v>482</v>
      </c>
      <c r="I42" s="821"/>
      <c r="J42" s="821">
        <v>337</v>
      </c>
      <c r="K42" s="819">
        <v>819</v>
      </c>
      <c r="L42" s="821">
        <v>157</v>
      </c>
      <c r="M42" s="821"/>
      <c r="N42" s="821">
        <v>168</v>
      </c>
      <c r="O42" s="819">
        <v>325</v>
      </c>
      <c r="P42" s="821">
        <v>192</v>
      </c>
      <c r="Q42" s="821"/>
      <c r="R42" s="821">
        <v>286</v>
      </c>
      <c r="S42" s="819">
        <v>478</v>
      </c>
      <c r="U42" s="82">
        <f t="shared" si="2"/>
        <v>1424</v>
      </c>
      <c r="V42" s="83">
        <f t="shared" si="0"/>
        <v>65.576790237163252</v>
      </c>
      <c r="W42" s="84">
        <f t="shared" si="3"/>
        <v>0</v>
      </c>
      <c r="X42" s="82">
        <f t="shared" si="4"/>
        <v>1281</v>
      </c>
      <c r="Y42" s="83">
        <f t="shared" si="1"/>
        <v>57.846014901783697</v>
      </c>
      <c r="Z42" s="82">
        <f t="shared" si="5"/>
        <v>2705</v>
      </c>
      <c r="AA42" s="83">
        <f t="shared" si="6"/>
        <v>61.673506611947104</v>
      </c>
      <c r="AC42" s="82">
        <v>2171.5</v>
      </c>
      <c r="AD42" s="82">
        <v>2214.5</v>
      </c>
      <c r="AE42" s="86">
        <f t="shared" si="7"/>
        <v>4386</v>
      </c>
    </row>
    <row r="43" spans="1:31" ht="14.1" customHeight="1">
      <c r="A43" s="1028"/>
      <c r="B43" s="1031"/>
      <c r="C43" s="81" t="s">
        <v>513</v>
      </c>
      <c r="D43" s="821">
        <v>393</v>
      </c>
      <c r="E43" s="821">
        <v>1</v>
      </c>
      <c r="F43" s="821">
        <v>248</v>
      </c>
      <c r="G43" s="819">
        <v>642</v>
      </c>
      <c r="H43" s="821">
        <v>633</v>
      </c>
      <c r="I43" s="821"/>
      <c r="J43" s="821">
        <v>446</v>
      </c>
      <c r="K43" s="819">
        <v>1079</v>
      </c>
      <c r="L43" s="821">
        <v>257</v>
      </c>
      <c r="M43" s="821"/>
      <c r="N43" s="821">
        <v>185</v>
      </c>
      <c r="O43" s="819">
        <v>442</v>
      </c>
      <c r="P43" s="821">
        <v>250</v>
      </c>
      <c r="Q43" s="821"/>
      <c r="R43" s="821">
        <v>296</v>
      </c>
      <c r="S43" s="819">
        <v>546</v>
      </c>
      <c r="U43" s="82">
        <f t="shared" si="2"/>
        <v>1533</v>
      </c>
      <c r="V43" s="83">
        <f t="shared" si="0"/>
        <v>65.373134328358205</v>
      </c>
      <c r="W43" s="84">
        <f t="shared" si="3"/>
        <v>1</v>
      </c>
      <c r="X43" s="82">
        <f t="shared" si="4"/>
        <v>1175</v>
      </c>
      <c r="Y43" s="83">
        <f t="shared" si="1"/>
        <v>51.422319474835888</v>
      </c>
      <c r="Z43" s="82">
        <f t="shared" si="5"/>
        <v>2709</v>
      </c>
      <c r="AA43" s="83">
        <f t="shared" si="6"/>
        <v>58.509719222462202</v>
      </c>
      <c r="AC43" s="82">
        <v>2345</v>
      </c>
      <c r="AD43" s="82">
        <v>2285</v>
      </c>
      <c r="AE43" s="86">
        <f t="shared" si="7"/>
        <v>4630</v>
      </c>
    </row>
    <row r="44" spans="1:31" ht="14.1" customHeight="1">
      <c r="A44" s="1028"/>
      <c r="B44" s="1031"/>
      <c r="C44" s="81" t="s">
        <v>514</v>
      </c>
      <c r="D44" s="821">
        <v>2875</v>
      </c>
      <c r="E44" s="821">
        <v>2</v>
      </c>
      <c r="F44" s="821">
        <v>1944</v>
      </c>
      <c r="G44" s="819">
        <v>4821</v>
      </c>
      <c r="H44" s="821">
        <v>4947</v>
      </c>
      <c r="I44" s="821">
        <v>3</v>
      </c>
      <c r="J44" s="821">
        <v>4230</v>
      </c>
      <c r="K44" s="819">
        <v>9180</v>
      </c>
      <c r="L44" s="821">
        <v>1580</v>
      </c>
      <c r="M44" s="821">
        <v>1</v>
      </c>
      <c r="N44" s="821">
        <v>1582</v>
      </c>
      <c r="O44" s="819">
        <v>3163</v>
      </c>
      <c r="P44" s="821">
        <v>2492</v>
      </c>
      <c r="Q44" s="821">
        <v>1</v>
      </c>
      <c r="R44" s="821">
        <v>3624</v>
      </c>
      <c r="S44" s="819">
        <v>6117</v>
      </c>
      <c r="U44" s="82">
        <f t="shared" si="2"/>
        <v>11894</v>
      </c>
      <c r="V44" s="83">
        <f t="shared" si="0"/>
        <v>80.348577990947774</v>
      </c>
      <c r="W44" s="84">
        <f t="shared" si="3"/>
        <v>7</v>
      </c>
      <c r="X44" s="82">
        <f t="shared" si="4"/>
        <v>11380</v>
      </c>
      <c r="Y44" s="83">
        <f t="shared" si="1"/>
        <v>78.901754142688759</v>
      </c>
      <c r="Z44" s="82">
        <f t="shared" si="5"/>
        <v>23281</v>
      </c>
      <c r="AA44" s="83">
        <f t="shared" si="6"/>
        <v>79.658523232737977</v>
      </c>
      <c r="AC44" s="82">
        <v>14803</v>
      </c>
      <c r="AD44" s="82">
        <v>14423</v>
      </c>
      <c r="AE44" s="86">
        <f t="shared" si="7"/>
        <v>29226</v>
      </c>
    </row>
    <row r="45" spans="1:31" ht="14.1" customHeight="1">
      <c r="A45" s="1028"/>
      <c r="B45" s="1031"/>
      <c r="C45" s="81" t="s">
        <v>515</v>
      </c>
      <c r="D45" s="821">
        <v>4432</v>
      </c>
      <c r="E45" s="821">
        <v>1</v>
      </c>
      <c r="F45" s="821">
        <v>2922</v>
      </c>
      <c r="G45" s="819">
        <v>7355</v>
      </c>
      <c r="H45" s="821">
        <v>6100</v>
      </c>
      <c r="I45" s="821"/>
      <c r="J45" s="821">
        <v>4425</v>
      </c>
      <c r="K45" s="819">
        <v>10525</v>
      </c>
      <c r="L45" s="821">
        <v>1983</v>
      </c>
      <c r="M45" s="821"/>
      <c r="N45" s="821">
        <v>2265</v>
      </c>
      <c r="O45" s="819">
        <v>4248</v>
      </c>
      <c r="P45" s="821">
        <v>3034</v>
      </c>
      <c r="Q45" s="821"/>
      <c r="R45" s="821">
        <v>4419</v>
      </c>
      <c r="S45" s="819">
        <v>7453</v>
      </c>
      <c r="U45" s="82">
        <f t="shared" si="2"/>
        <v>15549</v>
      </c>
      <c r="V45" s="83">
        <f t="shared" si="0"/>
        <v>93.208248411461454</v>
      </c>
      <c r="W45" s="84">
        <f t="shared" si="3"/>
        <v>1</v>
      </c>
      <c r="X45" s="82">
        <f t="shared" si="4"/>
        <v>14031</v>
      </c>
      <c r="Y45" s="83">
        <f t="shared" si="1"/>
        <v>88.643901822661661</v>
      </c>
      <c r="Z45" s="82">
        <f t="shared" si="5"/>
        <v>29581</v>
      </c>
      <c r="AA45" s="83">
        <f t="shared" si="6"/>
        <v>90.989065071284656</v>
      </c>
      <c r="AC45" s="82">
        <v>16682</v>
      </c>
      <c r="AD45" s="82">
        <v>15828.5</v>
      </c>
      <c r="AE45" s="86">
        <f t="shared" si="7"/>
        <v>32510.5</v>
      </c>
    </row>
    <row r="46" spans="1:31" ht="14.1" customHeight="1">
      <c r="A46" s="1028"/>
      <c r="B46" s="1031"/>
      <c r="C46" s="81" t="s">
        <v>516</v>
      </c>
      <c r="D46" s="821">
        <v>1594</v>
      </c>
      <c r="E46" s="821">
        <v>1</v>
      </c>
      <c r="F46" s="821">
        <v>1063</v>
      </c>
      <c r="G46" s="819">
        <v>2658</v>
      </c>
      <c r="H46" s="821">
        <v>1478</v>
      </c>
      <c r="I46" s="821">
        <v>1</v>
      </c>
      <c r="J46" s="821">
        <v>1163</v>
      </c>
      <c r="K46" s="819">
        <v>2642</v>
      </c>
      <c r="L46" s="821">
        <v>304</v>
      </c>
      <c r="M46" s="821"/>
      <c r="N46" s="821">
        <v>448</v>
      </c>
      <c r="O46" s="819">
        <v>752</v>
      </c>
      <c r="P46" s="821">
        <v>540</v>
      </c>
      <c r="Q46" s="821"/>
      <c r="R46" s="821">
        <v>759</v>
      </c>
      <c r="S46" s="819">
        <v>1299</v>
      </c>
      <c r="U46" s="82">
        <f t="shared" si="2"/>
        <v>3916</v>
      </c>
      <c r="V46" s="83">
        <f t="shared" si="0"/>
        <v>82.364076138395205</v>
      </c>
      <c r="W46" s="84">
        <f t="shared" si="3"/>
        <v>2</v>
      </c>
      <c r="X46" s="82">
        <f t="shared" si="4"/>
        <v>3433</v>
      </c>
      <c r="Y46" s="83">
        <f t="shared" si="1"/>
        <v>72.334597555836496</v>
      </c>
      <c r="Z46" s="82">
        <f t="shared" si="5"/>
        <v>7351</v>
      </c>
      <c r="AA46" s="83">
        <f t="shared" si="6"/>
        <v>77.374875006578606</v>
      </c>
      <c r="AC46" s="82">
        <v>4754.5</v>
      </c>
      <c r="AD46" s="82">
        <v>4746</v>
      </c>
      <c r="AE46" s="86">
        <f t="shared" si="7"/>
        <v>9500.5</v>
      </c>
    </row>
    <row r="47" spans="1:31" ht="14.1" customHeight="1">
      <c r="A47" s="1028"/>
      <c r="B47" s="1031"/>
      <c r="C47" s="81" t="s">
        <v>517</v>
      </c>
      <c r="D47" s="821">
        <v>3003</v>
      </c>
      <c r="E47" s="821"/>
      <c r="F47" s="821">
        <v>2553</v>
      </c>
      <c r="G47" s="819">
        <v>5556</v>
      </c>
      <c r="H47" s="821">
        <v>3290</v>
      </c>
      <c r="I47" s="821">
        <v>2</v>
      </c>
      <c r="J47" s="821">
        <v>2533</v>
      </c>
      <c r="K47" s="819">
        <v>5825</v>
      </c>
      <c r="L47" s="821">
        <v>1018</v>
      </c>
      <c r="M47" s="821"/>
      <c r="N47" s="821">
        <v>1154</v>
      </c>
      <c r="O47" s="819">
        <v>2172</v>
      </c>
      <c r="P47" s="821">
        <v>1435</v>
      </c>
      <c r="Q47" s="821"/>
      <c r="R47" s="821">
        <v>2062</v>
      </c>
      <c r="S47" s="819">
        <v>3497</v>
      </c>
      <c r="U47" s="82">
        <f t="shared" si="2"/>
        <v>8746</v>
      </c>
      <c r="V47" s="83">
        <f t="shared" si="0"/>
        <v>76.84400123006634</v>
      </c>
      <c r="W47" s="84">
        <f t="shared" si="3"/>
        <v>2</v>
      </c>
      <c r="X47" s="82">
        <f t="shared" si="4"/>
        <v>8302</v>
      </c>
      <c r="Y47" s="83">
        <f t="shared" si="1"/>
        <v>72.541395430119266</v>
      </c>
      <c r="Z47" s="82">
        <f t="shared" si="5"/>
        <v>17050</v>
      </c>
      <c r="AA47" s="83">
        <f t="shared" si="6"/>
        <v>74.695522649610098</v>
      </c>
      <c r="AC47" s="82">
        <v>11381.5</v>
      </c>
      <c r="AD47" s="82">
        <v>11444.5</v>
      </c>
      <c r="AE47" s="86">
        <f t="shared" si="7"/>
        <v>22826</v>
      </c>
    </row>
    <row r="48" spans="1:31" ht="14.1" customHeight="1">
      <c r="A48" s="1028"/>
      <c r="B48" s="1031"/>
      <c r="C48" s="81" t="s">
        <v>518</v>
      </c>
      <c r="D48" s="821">
        <v>3153</v>
      </c>
      <c r="E48" s="821">
        <v>3</v>
      </c>
      <c r="F48" s="821">
        <v>2117</v>
      </c>
      <c r="G48" s="819">
        <v>5273</v>
      </c>
      <c r="H48" s="821">
        <v>4567</v>
      </c>
      <c r="I48" s="821">
        <v>1</v>
      </c>
      <c r="J48" s="821">
        <v>3588</v>
      </c>
      <c r="K48" s="819">
        <v>8156</v>
      </c>
      <c r="L48" s="821">
        <v>1595</v>
      </c>
      <c r="M48" s="821"/>
      <c r="N48" s="821">
        <v>1607</v>
      </c>
      <c r="O48" s="819">
        <v>3202</v>
      </c>
      <c r="P48" s="821">
        <v>2181</v>
      </c>
      <c r="Q48" s="821"/>
      <c r="R48" s="821">
        <v>3561</v>
      </c>
      <c r="S48" s="819">
        <v>5742</v>
      </c>
      <c r="U48" s="82">
        <f t="shared" si="2"/>
        <v>11496</v>
      </c>
      <c r="V48" s="83">
        <f t="shared" si="0"/>
        <v>80.125457396759018</v>
      </c>
      <c r="W48" s="84">
        <f t="shared" si="3"/>
        <v>4</v>
      </c>
      <c r="X48" s="82">
        <f t="shared" si="4"/>
        <v>10873</v>
      </c>
      <c r="Y48" s="83">
        <f t="shared" si="1"/>
        <v>76.301754385964912</v>
      </c>
      <c r="Z48" s="82">
        <f t="shared" si="5"/>
        <v>22373</v>
      </c>
      <c r="AA48" s="83">
        <f t="shared" si="6"/>
        <v>78.234111373371803</v>
      </c>
      <c r="AC48" s="82">
        <v>14347.5</v>
      </c>
      <c r="AD48" s="82">
        <v>14250</v>
      </c>
      <c r="AE48" s="86">
        <f t="shared" si="7"/>
        <v>28597.5</v>
      </c>
    </row>
    <row r="49" spans="1:31" ht="14.1" customHeight="1">
      <c r="A49" s="1028"/>
      <c r="B49" s="1031"/>
      <c r="C49" s="81" t="s">
        <v>519</v>
      </c>
      <c r="D49" s="821">
        <v>13103</v>
      </c>
      <c r="E49" s="821">
        <v>3</v>
      </c>
      <c r="F49" s="821">
        <v>9079</v>
      </c>
      <c r="G49" s="819">
        <v>22185</v>
      </c>
      <c r="H49" s="821">
        <v>22991</v>
      </c>
      <c r="I49" s="821">
        <v>1</v>
      </c>
      <c r="J49" s="821">
        <v>17669</v>
      </c>
      <c r="K49" s="819">
        <v>40661</v>
      </c>
      <c r="L49" s="821">
        <v>8549</v>
      </c>
      <c r="M49" s="821">
        <v>1</v>
      </c>
      <c r="N49" s="821">
        <v>8790</v>
      </c>
      <c r="O49" s="819">
        <v>17340</v>
      </c>
      <c r="P49" s="821">
        <v>11864</v>
      </c>
      <c r="Q49" s="821"/>
      <c r="R49" s="821">
        <v>15375</v>
      </c>
      <c r="S49" s="819">
        <v>27239</v>
      </c>
      <c r="U49" s="82">
        <f t="shared" si="2"/>
        <v>56507</v>
      </c>
      <c r="V49" s="83">
        <f t="shared" si="0"/>
        <v>92.760641528637322</v>
      </c>
      <c r="W49" s="84">
        <f t="shared" si="3"/>
        <v>5</v>
      </c>
      <c r="X49" s="82">
        <f t="shared" si="4"/>
        <v>50913</v>
      </c>
      <c r="Y49" s="83">
        <f t="shared" si="1"/>
        <v>87.280675438220541</v>
      </c>
      <c r="Z49" s="82">
        <f t="shared" si="5"/>
        <v>107425</v>
      </c>
      <c r="AA49" s="83">
        <f t="shared" si="6"/>
        <v>90.084235154025805</v>
      </c>
      <c r="AC49" s="82">
        <v>60917</v>
      </c>
      <c r="AD49" s="82">
        <v>58332.5</v>
      </c>
      <c r="AE49" s="86">
        <f t="shared" si="7"/>
        <v>119249.5</v>
      </c>
    </row>
    <row r="50" spans="1:31" ht="14.1" customHeight="1">
      <c r="A50" s="1028"/>
      <c r="B50" s="1031"/>
      <c r="C50" s="81" t="s">
        <v>520</v>
      </c>
      <c r="D50" s="821">
        <v>1770</v>
      </c>
      <c r="E50" s="821"/>
      <c r="F50" s="821">
        <v>1261</v>
      </c>
      <c r="G50" s="819">
        <v>3031</v>
      </c>
      <c r="H50" s="821">
        <v>2500</v>
      </c>
      <c r="I50" s="821"/>
      <c r="J50" s="821">
        <v>1936</v>
      </c>
      <c r="K50" s="819">
        <v>4436</v>
      </c>
      <c r="L50" s="821">
        <v>623</v>
      </c>
      <c r="M50" s="821"/>
      <c r="N50" s="821">
        <v>779</v>
      </c>
      <c r="O50" s="819">
        <v>1402</v>
      </c>
      <c r="P50" s="821">
        <v>1016</v>
      </c>
      <c r="Q50" s="821"/>
      <c r="R50" s="821">
        <v>1512</v>
      </c>
      <c r="S50" s="819">
        <v>2528</v>
      </c>
      <c r="U50" s="82">
        <f t="shared" si="2"/>
        <v>5909</v>
      </c>
      <c r="V50" s="83">
        <f t="shared" si="0"/>
        <v>84.462550028587771</v>
      </c>
      <c r="W50" s="84">
        <f t="shared" si="3"/>
        <v>0</v>
      </c>
      <c r="X50" s="82">
        <f t="shared" si="4"/>
        <v>5488</v>
      </c>
      <c r="Y50" s="83">
        <f t="shared" si="1"/>
        <v>80.563711098062242</v>
      </c>
      <c r="Z50" s="82">
        <f t="shared" si="5"/>
        <v>11397</v>
      </c>
      <c r="AA50" s="83">
        <f t="shared" si="6"/>
        <v>82.539107763615291</v>
      </c>
      <c r="AC50" s="82">
        <v>6996</v>
      </c>
      <c r="AD50" s="82">
        <v>6812</v>
      </c>
      <c r="AE50" s="86">
        <f t="shared" si="7"/>
        <v>13808</v>
      </c>
    </row>
    <row r="51" spans="1:31" ht="14.1" customHeight="1">
      <c r="A51" s="1028"/>
      <c r="B51" s="1031"/>
      <c r="C51" s="81" t="s">
        <v>521</v>
      </c>
      <c r="D51" s="821">
        <v>4567</v>
      </c>
      <c r="E51" s="821">
        <v>1</v>
      </c>
      <c r="F51" s="821">
        <v>3175</v>
      </c>
      <c r="G51" s="819">
        <v>7743</v>
      </c>
      <c r="H51" s="821">
        <v>5786</v>
      </c>
      <c r="I51" s="821"/>
      <c r="J51" s="821">
        <v>5297</v>
      </c>
      <c r="K51" s="819">
        <v>11083</v>
      </c>
      <c r="L51" s="821">
        <v>1633</v>
      </c>
      <c r="M51" s="821"/>
      <c r="N51" s="821">
        <v>1860</v>
      </c>
      <c r="O51" s="819">
        <v>3493</v>
      </c>
      <c r="P51" s="821">
        <v>2804</v>
      </c>
      <c r="Q51" s="821"/>
      <c r="R51" s="821">
        <v>4126</v>
      </c>
      <c r="S51" s="819">
        <v>6930</v>
      </c>
      <c r="U51" s="82">
        <f t="shared" si="2"/>
        <v>14790</v>
      </c>
      <c r="V51" s="83">
        <f t="shared" si="0"/>
        <v>90.722281858610643</v>
      </c>
      <c r="W51" s="84">
        <f t="shared" si="3"/>
        <v>1</v>
      </c>
      <c r="X51" s="82">
        <f t="shared" si="4"/>
        <v>14458</v>
      </c>
      <c r="Y51" s="83">
        <f t="shared" si="1"/>
        <v>90.597487232509323</v>
      </c>
      <c r="Z51" s="82">
        <f t="shared" si="5"/>
        <v>29249</v>
      </c>
      <c r="AA51" s="83">
        <f t="shared" si="6"/>
        <v>90.663649607885688</v>
      </c>
      <c r="AC51" s="82">
        <v>16302.5</v>
      </c>
      <c r="AD51" s="82">
        <v>15958.5</v>
      </c>
      <c r="AE51" s="86">
        <f t="shared" si="7"/>
        <v>32261</v>
      </c>
    </row>
    <row r="52" spans="1:31" ht="14.1" customHeight="1">
      <c r="A52" s="1028"/>
      <c r="B52" s="1031"/>
      <c r="C52" s="81" t="s">
        <v>522</v>
      </c>
      <c r="D52" s="821">
        <v>1834</v>
      </c>
      <c r="E52" s="821"/>
      <c r="F52" s="821">
        <v>1295</v>
      </c>
      <c r="G52" s="819">
        <v>3129</v>
      </c>
      <c r="H52" s="821">
        <v>1896</v>
      </c>
      <c r="I52" s="821"/>
      <c r="J52" s="821">
        <v>1562</v>
      </c>
      <c r="K52" s="819">
        <v>3458</v>
      </c>
      <c r="L52" s="821">
        <v>560</v>
      </c>
      <c r="M52" s="821"/>
      <c r="N52" s="821">
        <v>629</v>
      </c>
      <c r="O52" s="819">
        <v>1189</v>
      </c>
      <c r="P52" s="821">
        <v>805</v>
      </c>
      <c r="Q52" s="821"/>
      <c r="R52" s="821">
        <v>1291</v>
      </c>
      <c r="S52" s="819">
        <v>2096</v>
      </c>
      <c r="U52" s="82">
        <f t="shared" si="2"/>
        <v>5095</v>
      </c>
      <c r="V52" s="83">
        <f t="shared" si="0"/>
        <v>84.333360920301246</v>
      </c>
      <c r="W52" s="84">
        <f t="shared" si="3"/>
        <v>0</v>
      </c>
      <c r="X52" s="82">
        <f t="shared" si="4"/>
        <v>4777</v>
      </c>
      <c r="Y52" s="83">
        <f t="shared" si="1"/>
        <v>80.89754445385266</v>
      </c>
      <c r="Z52" s="82">
        <f t="shared" si="5"/>
        <v>9872</v>
      </c>
      <c r="AA52" s="83">
        <f t="shared" si="6"/>
        <v>82.635081404595482</v>
      </c>
      <c r="AC52" s="82">
        <v>6041.5</v>
      </c>
      <c r="AD52" s="82">
        <v>5905</v>
      </c>
      <c r="AE52" s="86">
        <f t="shared" si="7"/>
        <v>11946.5</v>
      </c>
    </row>
    <row r="53" spans="1:31" ht="14.1" customHeight="1">
      <c r="A53" s="1028"/>
      <c r="B53" s="1032"/>
      <c r="C53" s="81" t="s">
        <v>523</v>
      </c>
      <c r="D53" s="821">
        <v>799</v>
      </c>
      <c r="E53" s="821"/>
      <c r="F53" s="821">
        <v>639</v>
      </c>
      <c r="G53" s="819">
        <v>1438</v>
      </c>
      <c r="H53" s="821">
        <v>776</v>
      </c>
      <c r="I53" s="821"/>
      <c r="J53" s="821">
        <v>592</v>
      </c>
      <c r="K53" s="819">
        <v>1368</v>
      </c>
      <c r="L53" s="821">
        <v>138</v>
      </c>
      <c r="M53" s="821"/>
      <c r="N53" s="821">
        <v>188</v>
      </c>
      <c r="O53" s="819">
        <v>326</v>
      </c>
      <c r="P53" s="821">
        <v>265</v>
      </c>
      <c r="Q53" s="821"/>
      <c r="R53" s="821">
        <v>430</v>
      </c>
      <c r="S53" s="819">
        <v>695</v>
      </c>
      <c r="U53" s="82">
        <f t="shared" si="2"/>
        <v>1978</v>
      </c>
      <c r="V53" s="83">
        <f t="shared" si="0"/>
        <v>89.219666215606679</v>
      </c>
      <c r="W53" s="84">
        <f t="shared" si="3"/>
        <v>0</v>
      </c>
      <c r="X53" s="82">
        <f t="shared" si="4"/>
        <v>1849</v>
      </c>
      <c r="Y53" s="83">
        <f t="shared" si="1"/>
        <v>85.82037595729868</v>
      </c>
      <c r="Z53" s="82">
        <f t="shared" si="5"/>
        <v>3827</v>
      </c>
      <c r="AA53" s="83">
        <f t="shared" si="6"/>
        <v>87.544321171222691</v>
      </c>
      <c r="AC53" s="82">
        <v>2217</v>
      </c>
      <c r="AD53" s="82">
        <v>2154.5</v>
      </c>
      <c r="AE53" s="86">
        <f t="shared" si="7"/>
        <v>4371.5</v>
      </c>
    </row>
    <row r="54" spans="1:31" ht="14.1" customHeight="1">
      <c r="A54" s="1028"/>
      <c r="B54" s="1029" t="s">
        <v>108</v>
      </c>
      <c r="C54" s="1029"/>
      <c r="D54" s="820">
        <v>81669</v>
      </c>
      <c r="E54" s="820">
        <v>47</v>
      </c>
      <c r="F54" s="820">
        <v>58105</v>
      </c>
      <c r="G54" s="820">
        <v>139821</v>
      </c>
      <c r="H54" s="820">
        <v>131669</v>
      </c>
      <c r="I54" s="820">
        <v>21</v>
      </c>
      <c r="J54" s="820">
        <v>99131</v>
      </c>
      <c r="K54" s="820">
        <v>230821</v>
      </c>
      <c r="L54" s="820">
        <v>51371</v>
      </c>
      <c r="M54" s="820">
        <v>8</v>
      </c>
      <c r="N54" s="820">
        <v>53759</v>
      </c>
      <c r="O54" s="820">
        <v>105138</v>
      </c>
      <c r="P54" s="820">
        <v>73334</v>
      </c>
      <c r="Q54" s="820">
        <v>7</v>
      </c>
      <c r="R54" s="820">
        <v>94167</v>
      </c>
      <c r="S54" s="820">
        <v>167508</v>
      </c>
      <c r="U54" s="219">
        <f t="shared" si="2"/>
        <v>338043</v>
      </c>
      <c r="V54" s="220">
        <f t="shared" si="0"/>
        <v>81.393383415197917</v>
      </c>
      <c r="W54" s="221">
        <f t="shared" si="3"/>
        <v>83</v>
      </c>
      <c r="X54" s="219">
        <f t="shared" si="4"/>
        <v>305162</v>
      </c>
      <c r="Y54" s="220">
        <f t="shared" si="1"/>
        <v>76.453058315242785</v>
      </c>
      <c r="Z54" s="219">
        <f t="shared" si="5"/>
        <v>643288</v>
      </c>
      <c r="AA54" s="220">
        <f t="shared" si="6"/>
        <v>78.98245422327048</v>
      </c>
      <c r="AC54" s="219">
        <f>SUM(AC39:AC53)</f>
        <v>415320</v>
      </c>
      <c r="AD54" s="219">
        <f>SUM(AD39:AD53)</f>
        <v>399149.5</v>
      </c>
      <c r="AE54" s="219">
        <f t="shared" si="7"/>
        <v>814469.5</v>
      </c>
    </row>
    <row r="55" spans="1:31" ht="14.1" customHeight="1">
      <c r="A55" s="1033" t="s">
        <v>879</v>
      </c>
      <c r="B55" s="1030" t="s">
        <v>545</v>
      </c>
      <c r="C55" s="81" t="s">
        <v>546</v>
      </c>
      <c r="D55" s="821">
        <v>36054</v>
      </c>
      <c r="E55" s="821">
        <v>657</v>
      </c>
      <c r="F55" s="821">
        <v>28302</v>
      </c>
      <c r="G55" s="819">
        <v>65013</v>
      </c>
      <c r="H55" s="821">
        <v>58658</v>
      </c>
      <c r="I55" s="821">
        <v>364</v>
      </c>
      <c r="J55" s="821">
        <v>39264</v>
      </c>
      <c r="K55" s="819">
        <v>98286</v>
      </c>
      <c r="L55" s="821">
        <v>20736</v>
      </c>
      <c r="M55" s="821">
        <v>214</v>
      </c>
      <c r="N55" s="821">
        <v>22840</v>
      </c>
      <c r="O55" s="819">
        <v>43790</v>
      </c>
      <c r="P55" s="821">
        <v>28207</v>
      </c>
      <c r="Q55" s="821">
        <v>189</v>
      </c>
      <c r="R55" s="821">
        <v>35300</v>
      </c>
      <c r="S55" s="819">
        <v>63696</v>
      </c>
      <c r="U55" s="82">
        <f t="shared" ref="U55:U63" si="8">+D55+H55+L55+P55</f>
        <v>143655</v>
      </c>
      <c r="V55" s="83">
        <f t="shared" ref="V55:V63" si="9">100*U55/AC55</f>
        <v>90.432094879574962</v>
      </c>
      <c r="W55" s="84">
        <f t="shared" ref="W55:W63" si="10">E55+I55+M55+Q55</f>
        <v>1424</v>
      </c>
      <c r="X55" s="82">
        <f t="shared" ref="X55:X63" si="11">+F55+J55+N55+R55</f>
        <v>125706</v>
      </c>
      <c r="Y55" s="83">
        <f t="shared" ref="Y55:Y63" si="12">100*X55/AD55</f>
        <v>82.148166784840242</v>
      </c>
      <c r="Z55" s="82">
        <f t="shared" ref="Z55:Z63" si="13">SUM(U55,,W55,X55)</f>
        <v>270785</v>
      </c>
      <c r="AA55" s="83">
        <f t="shared" ref="AA55:AA63" si="14">100*Z55/AE55</f>
        <v>86.824153714198687</v>
      </c>
      <c r="AC55" s="82">
        <v>158854</v>
      </c>
      <c r="AD55" s="82">
        <v>153023.5</v>
      </c>
      <c r="AE55" s="86">
        <f t="shared" ref="AE55:AE62" si="15">+AD55+AC55</f>
        <v>311877.5</v>
      </c>
    </row>
    <row r="56" spans="1:31" ht="14.1" customHeight="1">
      <c r="A56" s="1034"/>
      <c r="B56" s="1031"/>
      <c r="C56" s="81" t="s">
        <v>547</v>
      </c>
      <c r="D56" s="821">
        <v>2386</v>
      </c>
      <c r="E56" s="821">
        <v>11</v>
      </c>
      <c r="F56" s="821">
        <v>1642</v>
      </c>
      <c r="G56" s="819">
        <v>4039</v>
      </c>
      <c r="H56" s="821">
        <v>4498</v>
      </c>
      <c r="I56" s="821">
        <v>10</v>
      </c>
      <c r="J56" s="821">
        <v>3235</v>
      </c>
      <c r="K56" s="819">
        <v>7743</v>
      </c>
      <c r="L56" s="821">
        <v>1959</v>
      </c>
      <c r="M56" s="821">
        <v>3</v>
      </c>
      <c r="N56" s="821">
        <v>2073</v>
      </c>
      <c r="O56" s="819">
        <v>4035</v>
      </c>
      <c r="P56" s="821">
        <v>2674</v>
      </c>
      <c r="Q56" s="821">
        <v>5</v>
      </c>
      <c r="R56" s="821">
        <v>3823</v>
      </c>
      <c r="S56" s="819">
        <v>6502</v>
      </c>
      <c r="U56" s="82">
        <f t="shared" si="8"/>
        <v>11517</v>
      </c>
      <c r="V56" s="83">
        <f t="shared" si="9"/>
        <v>79.832253145253532</v>
      </c>
      <c r="W56" s="84">
        <f t="shared" si="10"/>
        <v>29</v>
      </c>
      <c r="X56" s="82">
        <f t="shared" si="11"/>
        <v>10773</v>
      </c>
      <c r="Y56" s="83">
        <f t="shared" si="12"/>
        <v>76.605276256844206</v>
      </c>
      <c r="Z56" s="82">
        <f t="shared" si="13"/>
        <v>22319</v>
      </c>
      <c r="AA56" s="83">
        <f t="shared" si="14"/>
        <v>78.341143228206889</v>
      </c>
      <c r="AC56" s="82">
        <v>14426.5</v>
      </c>
      <c r="AD56" s="82">
        <v>14063</v>
      </c>
      <c r="AE56" s="86">
        <f t="shared" si="15"/>
        <v>28489.5</v>
      </c>
    </row>
    <row r="57" spans="1:31" ht="14.1" customHeight="1">
      <c r="A57" s="1034"/>
      <c r="B57" s="1031"/>
      <c r="C57" s="81" t="s">
        <v>548</v>
      </c>
      <c r="D57" s="821">
        <v>11585</v>
      </c>
      <c r="E57" s="821">
        <v>6</v>
      </c>
      <c r="F57" s="821">
        <v>9222</v>
      </c>
      <c r="G57" s="819">
        <v>20813</v>
      </c>
      <c r="H57" s="821">
        <v>18570</v>
      </c>
      <c r="I57" s="821">
        <v>1</v>
      </c>
      <c r="J57" s="821">
        <v>13292</v>
      </c>
      <c r="K57" s="819">
        <v>31863</v>
      </c>
      <c r="L57" s="821">
        <v>6923</v>
      </c>
      <c r="M57" s="821">
        <v>1</v>
      </c>
      <c r="N57" s="821">
        <v>7191</v>
      </c>
      <c r="O57" s="819">
        <v>14115</v>
      </c>
      <c r="P57" s="821">
        <v>9362</v>
      </c>
      <c r="Q57" s="821">
        <v>5</v>
      </c>
      <c r="R57" s="821">
        <v>12138</v>
      </c>
      <c r="S57" s="819">
        <v>21505</v>
      </c>
      <c r="U57" s="82">
        <f t="shared" si="8"/>
        <v>46440</v>
      </c>
      <c r="V57" s="83">
        <f t="shared" si="9"/>
        <v>95.387743784083554</v>
      </c>
      <c r="W57" s="84">
        <f t="shared" si="10"/>
        <v>13</v>
      </c>
      <c r="X57" s="82">
        <f t="shared" si="11"/>
        <v>41843</v>
      </c>
      <c r="Y57" s="83">
        <f t="shared" si="12"/>
        <v>89.307934475214765</v>
      </c>
      <c r="Z57" s="82">
        <f t="shared" si="13"/>
        <v>88296</v>
      </c>
      <c r="AA57" s="83">
        <f t="shared" si="14"/>
        <v>92.419770143817118</v>
      </c>
      <c r="AC57" s="82">
        <v>48685.5</v>
      </c>
      <c r="AD57" s="82">
        <v>46852.5</v>
      </c>
      <c r="AE57" s="86">
        <f t="shared" si="15"/>
        <v>95538</v>
      </c>
    </row>
    <row r="58" spans="1:31" ht="14.1" customHeight="1">
      <c r="A58" s="1034"/>
      <c r="B58" s="1031"/>
      <c r="C58" s="81" t="s">
        <v>549</v>
      </c>
      <c r="D58" s="821">
        <v>1419</v>
      </c>
      <c r="E58" s="821"/>
      <c r="F58" s="821">
        <v>1163</v>
      </c>
      <c r="G58" s="819">
        <v>2582</v>
      </c>
      <c r="H58" s="821">
        <v>2239</v>
      </c>
      <c r="I58" s="821"/>
      <c r="J58" s="821">
        <v>1648</v>
      </c>
      <c r="K58" s="819">
        <v>3887</v>
      </c>
      <c r="L58" s="821">
        <v>776</v>
      </c>
      <c r="M58" s="821">
        <v>1</v>
      </c>
      <c r="N58" s="821">
        <v>888</v>
      </c>
      <c r="O58" s="819">
        <v>1665</v>
      </c>
      <c r="P58" s="821">
        <v>1053</v>
      </c>
      <c r="Q58" s="821">
        <v>1</v>
      </c>
      <c r="R58" s="821">
        <v>1263</v>
      </c>
      <c r="S58" s="819">
        <v>2317</v>
      </c>
      <c r="U58" s="82">
        <f t="shared" si="8"/>
        <v>5487</v>
      </c>
      <c r="V58" s="83">
        <f t="shared" si="9"/>
        <v>73.429240548678493</v>
      </c>
      <c r="W58" s="84">
        <f t="shared" si="10"/>
        <v>2</v>
      </c>
      <c r="X58" s="82">
        <f t="shared" si="11"/>
        <v>4962</v>
      </c>
      <c r="Y58" s="83">
        <f t="shared" si="12"/>
        <v>68.625959477214579</v>
      </c>
      <c r="Z58" s="82">
        <f t="shared" si="13"/>
        <v>10451</v>
      </c>
      <c r="AA58" s="83">
        <f t="shared" si="14"/>
        <v>71.080731823437389</v>
      </c>
      <c r="AC58" s="82">
        <v>7472.5</v>
      </c>
      <c r="AD58" s="82">
        <v>7230.5</v>
      </c>
      <c r="AE58" s="86">
        <f t="shared" si="15"/>
        <v>14703</v>
      </c>
    </row>
    <row r="59" spans="1:31" ht="14.1" customHeight="1">
      <c r="A59" s="1034"/>
      <c r="B59" s="1031"/>
      <c r="C59" s="81" t="s">
        <v>550</v>
      </c>
      <c r="D59" s="821">
        <v>2957</v>
      </c>
      <c r="E59" s="821"/>
      <c r="F59" s="821">
        <v>2344</v>
      </c>
      <c r="G59" s="819">
        <v>5301</v>
      </c>
      <c r="H59" s="821">
        <v>3166</v>
      </c>
      <c r="I59" s="821"/>
      <c r="J59" s="821">
        <v>2564</v>
      </c>
      <c r="K59" s="819">
        <v>5730</v>
      </c>
      <c r="L59" s="821">
        <v>1021</v>
      </c>
      <c r="M59" s="821"/>
      <c r="N59" s="821">
        <v>1216</v>
      </c>
      <c r="O59" s="819">
        <v>2237</v>
      </c>
      <c r="P59" s="821">
        <v>1227</v>
      </c>
      <c r="Q59" s="821">
        <v>1</v>
      </c>
      <c r="R59" s="821">
        <v>1749</v>
      </c>
      <c r="S59" s="819">
        <v>2977</v>
      </c>
      <c r="U59" s="82">
        <f t="shared" si="8"/>
        <v>8371</v>
      </c>
      <c r="V59" s="83">
        <f t="shared" si="9"/>
        <v>67.299111629215744</v>
      </c>
      <c r="W59" s="84">
        <f t="shared" si="10"/>
        <v>1</v>
      </c>
      <c r="X59" s="82">
        <f t="shared" si="11"/>
        <v>7873</v>
      </c>
      <c r="Y59" s="83">
        <f t="shared" si="12"/>
        <v>64.899843376473498</v>
      </c>
      <c r="Z59" s="82">
        <f t="shared" si="13"/>
        <v>16245</v>
      </c>
      <c r="AA59" s="83">
        <f t="shared" si="14"/>
        <v>66.118561631290831</v>
      </c>
      <c r="AC59" s="82">
        <v>12438.5</v>
      </c>
      <c r="AD59" s="82">
        <v>12131</v>
      </c>
      <c r="AE59" s="86">
        <f t="shared" si="15"/>
        <v>24569.5</v>
      </c>
    </row>
    <row r="60" spans="1:31" ht="14.1" customHeight="1">
      <c r="A60" s="1034"/>
      <c r="B60" s="1031"/>
      <c r="C60" s="81" t="s">
        <v>551</v>
      </c>
      <c r="D60" s="821">
        <v>1604</v>
      </c>
      <c r="E60" s="821"/>
      <c r="F60" s="821">
        <v>1328</v>
      </c>
      <c r="G60" s="819">
        <v>2932</v>
      </c>
      <c r="H60" s="821">
        <v>2218</v>
      </c>
      <c r="I60" s="821">
        <v>1</v>
      </c>
      <c r="J60" s="821">
        <v>1627</v>
      </c>
      <c r="K60" s="819">
        <v>3846</v>
      </c>
      <c r="L60" s="821">
        <v>745</v>
      </c>
      <c r="M60" s="821"/>
      <c r="N60" s="821">
        <v>790</v>
      </c>
      <c r="O60" s="819">
        <v>1535</v>
      </c>
      <c r="P60" s="821">
        <v>762</v>
      </c>
      <c r="Q60" s="821"/>
      <c r="R60" s="821">
        <v>973</v>
      </c>
      <c r="S60" s="819">
        <v>1735</v>
      </c>
      <c r="U60" s="82">
        <f t="shared" si="8"/>
        <v>5329</v>
      </c>
      <c r="V60" s="83">
        <f t="shared" si="9"/>
        <v>61.129911098365355</v>
      </c>
      <c r="W60" s="84">
        <f t="shared" si="10"/>
        <v>1</v>
      </c>
      <c r="X60" s="82">
        <f t="shared" si="11"/>
        <v>4718</v>
      </c>
      <c r="Y60" s="83">
        <f t="shared" si="12"/>
        <v>55.798001300928391</v>
      </c>
      <c r="Z60" s="82">
        <f t="shared" si="13"/>
        <v>10048</v>
      </c>
      <c r="AA60" s="83">
        <f t="shared" si="14"/>
        <v>58.510452454434287</v>
      </c>
      <c r="AC60" s="82">
        <v>8717.5</v>
      </c>
      <c r="AD60" s="82">
        <v>8455.5</v>
      </c>
      <c r="AE60" s="86">
        <f t="shared" si="15"/>
        <v>17173</v>
      </c>
    </row>
    <row r="61" spans="1:31" ht="14.1" customHeight="1">
      <c r="A61" s="1034"/>
      <c r="B61" s="1031"/>
      <c r="C61" s="81" t="s">
        <v>552</v>
      </c>
      <c r="D61" s="821">
        <v>1063</v>
      </c>
      <c r="E61" s="821"/>
      <c r="F61" s="821">
        <v>946</v>
      </c>
      <c r="G61" s="819">
        <v>2009</v>
      </c>
      <c r="H61" s="821">
        <v>1452</v>
      </c>
      <c r="I61" s="821"/>
      <c r="J61" s="821">
        <v>1108</v>
      </c>
      <c r="K61" s="819">
        <v>2560</v>
      </c>
      <c r="L61" s="821">
        <v>427</v>
      </c>
      <c r="M61" s="821"/>
      <c r="N61" s="821">
        <v>465</v>
      </c>
      <c r="O61" s="819">
        <v>892</v>
      </c>
      <c r="P61" s="821">
        <v>566</v>
      </c>
      <c r="Q61" s="821"/>
      <c r="R61" s="821">
        <v>665</v>
      </c>
      <c r="S61" s="819">
        <v>1231</v>
      </c>
      <c r="U61" s="82">
        <f t="shared" si="8"/>
        <v>3508</v>
      </c>
      <c r="V61" s="83">
        <f t="shared" si="9"/>
        <v>50.247081572727922</v>
      </c>
      <c r="W61" s="84">
        <f t="shared" si="10"/>
        <v>0</v>
      </c>
      <c r="X61" s="82">
        <f t="shared" si="11"/>
        <v>3184</v>
      </c>
      <c r="Y61" s="83">
        <f t="shared" si="12"/>
        <v>46.141583943192522</v>
      </c>
      <c r="Z61" s="82">
        <f t="shared" si="13"/>
        <v>6692</v>
      </c>
      <c r="AA61" s="83">
        <f t="shared" si="14"/>
        <v>48.206310329923639</v>
      </c>
      <c r="AC61" s="82">
        <v>6981.5</v>
      </c>
      <c r="AD61" s="82">
        <v>6900.5</v>
      </c>
      <c r="AE61" s="86">
        <f t="shared" si="15"/>
        <v>13882</v>
      </c>
    </row>
    <row r="62" spans="1:31" ht="14.1" customHeight="1">
      <c r="A62" s="1034"/>
      <c r="B62" s="1032"/>
      <c r="C62" s="81" t="s">
        <v>553</v>
      </c>
      <c r="D62" s="821">
        <v>706</v>
      </c>
      <c r="E62" s="821">
        <v>1</v>
      </c>
      <c r="F62" s="821">
        <v>498</v>
      </c>
      <c r="G62" s="819">
        <v>1205</v>
      </c>
      <c r="H62" s="821">
        <v>1539</v>
      </c>
      <c r="I62" s="821"/>
      <c r="J62" s="821">
        <v>1253</v>
      </c>
      <c r="K62" s="819">
        <v>2792</v>
      </c>
      <c r="L62" s="821">
        <v>609</v>
      </c>
      <c r="M62" s="821"/>
      <c r="N62" s="821">
        <v>693</v>
      </c>
      <c r="O62" s="819">
        <v>1302</v>
      </c>
      <c r="P62" s="821">
        <v>866</v>
      </c>
      <c r="Q62" s="821"/>
      <c r="R62" s="821">
        <v>1046</v>
      </c>
      <c r="S62" s="819">
        <v>1912</v>
      </c>
      <c r="U62" s="82">
        <f t="shared" si="8"/>
        <v>3720</v>
      </c>
      <c r="V62" s="83">
        <f t="shared" si="9"/>
        <v>63.644140290846877</v>
      </c>
      <c r="W62" s="84">
        <f t="shared" si="10"/>
        <v>1</v>
      </c>
      <c r="X62" s="82">
        <f t="shared" si="11"/>
        <v>3490</v>
      </c>
      <c r="Y62" s="83">
        <f t="shared" si="12"/>
        <v>60.801393728222997</v>
      </c>
      <c r="Z62" s="82">
        <f t="shared" si="13"/>
        <v>7211</v>
      </c>
      <c r="AA62" s="83">
        <f t="shared" si="14"/>
        <v>62.244281398359945</v>
      </c>
      <c r="AC62" s="82">
        <v>5845</v>
      </c>
      <c r="AD62" s="82">
        <v>5740</v>
      </c>
      <c r="AE62" s="86">
        <f t="shared" si="15"/>
        <v>11585</v>
      </c>
    </row>
    <row r="63" spans="1:31" ht="14.1" customHeight="1">
      <c r="A63" s="1034"/>
      <c r="B63" s="1029" t="s">
        <v>108</v>
      </c>
      <c r="C63" s="1029"/>
      <c r="D63" s="820">
        <v>57774</v>
      </c>
      <c r="E63" s="820">
        <v>675</v>
      </c>
      <c r="F63" s="820">
        <v>45445</v>
      </c>
      <c r="G63" s="820">
        <v>103894</v>
      </c>
      <c r="H63" s="820">
        <v>92340</v>
      </c>
      <c r="I63" s="820">
        <v>376</v>
      </c>
      <c r="J63" s="820">
        <v>63991</v>
      </c>
      <c r="K63" s="820">
        <v>156707</v>
      </c>
      <c r="L63" s="820">
        <v>33196</v>
      </c>
      <c r="M63" s="820">
        <v>219</v>
      </c>
      <c r="N63" s="820">
        <v>36156</v>
      </c>
      <c r="O63" s="820">
        <v>69571</v>
      </c>
      <c r="P63" s="820">
        <v>44717</v>
      </c>
      <c r="Q63" s="820">
        <v>201</v>
      </c>
      <c r="R63" s="820">
        <v>56957</v>
      </c>
      <c r="S63" s="820">
        <v>101875</v>
      </c>
      <c r="U63" s="219">
        <f t="shared" si="8"/>
        <v>228027</v>
      </c>
      <c r="V63" s="220">
        <f t="shared" si="9"/>
        <v>86.563713599143583</v>
      </c>
      <c r="W63" s="221">
        <f t="shared" si="10"/>
        <v>1471</v>
      </c>
      <c r="X63" s="219">
        <f t="shared" si="11"/>
        <v>202549</v>
      </c>
      <c r="Y63" s="220">
        <f t="shared" si="12"/>
        <v>79.619413002930472</v>
      </c>
      <c r="Z63" s="219">
        <f t="shared" si="13"/>
        <v>432047</v>
      </c>
      <c r="AA63" s="220">
        <f t="shared" si="14"/>
        <v>83.436152698585886</v>
      </c>
      <c r="AC63" s="219">
        <f>SUM(AC55:AC62)</f>
        <v>263421</v>
      </c>
      <c r="AD63" s="219">
        <f>SUM(AD55:AD62)</f>
        <v>254396.5</v>
      </c>
      <c r="AE63" s="219">
        <f>SUM(AE55:AE62)</f>
        <v>517817.5</v>
      </c>
    </row>
    <row r="64" spans="1:31" ht="14.1" customHeight="1">
      <c r="A64" s="1034"/>
      <c r="B64" s="1030" t="s">
        <v>524</v>
      </c>
      <c r="C64" s="81" t="s">
        <v>525</v>
      </c>
      <c r="D64" s="821">
        <v>2790</v>
      </c>
      <c r="E64" s="821"/>
      <c r="F64" s="821">
        <v>1986</v>
      </c>
      <c r="G64" s="819">
        <v>4776</v>
      </c>
      <c r="H64" s="821">
        <v>5258</v>
      </c>
      <c r="I64" s="821"/>
      <c r="J64" s="821">
        <v>3466</v>
      </c>
      <c r="K64" s="819">
        <v>8724</v>
      </c>
      <c r="L64" s="821">
        <v>2200</v>
      </c>
      <c r="M64" s="821"/>
      <c r="N64" s="821">
        <v>2197</v>
      </c>
      <c r="O64" s="819">
        <v>4397</v>
      </c>
      <c r="P64" s="821">
        <v>2773</v>
      </c>
      <c r="Q64" s="821"/>
      <c r="R64" s="821">
        <v>3483</v>
      </c>
      <c r="S64" s="819">
        <v>6256</v>
      </c>
      <c r="U64" s="82">
        <f t="shared" si="2"/>
        <v>13021</v>
      </c>
      <c r="V64" s="83">
        <f t="shared" si="0"/>
        <v>56.941073576035862</v>
      </c>
      <c r="W64" s="84">
        <f t="shared" si="3"/>
        <v>0</v>
      </c>
      <c r="X64" s="82">
        <f t="shared" si="4"/>
        <v>11132</v>
      </c>
      <c r="Y64" s="83">
        <f t="shared" si="1"/>
        <v>50.922897463461496</v>
      </c>
      <c r="Z64" s="82">
        <f t="shared" si="5"/>
        <v>24153</v>
      </c>
      <c r="AA64" s="83">
        <f t="shared" si="6"/>
        <v>53.999731711679487</v>
      </c>
      <c r="AC64" s="82">
        <v>22867.5</v>
      </c>
      <c r="AD64" s="82">
        <v>21860.5</v>
      </c>
      <c r="AE64" s="86">
        <f t="shared" si="7"/>
        <v>44728</v>
      </c>
    </row>
    <row r="65" spans="1:31" ht="14.1" customHeight="1">
      <c r="A65" s="1034"/>
      <c r="B65" s="1031"/>
      <c r="C65" s="81" t="s">
        <v>526</v>
      </c>
      <c r="D65" s="821">
        <v>52</v>
      </c>
      <c r="E65" s="821"/>
      <c r="F65" s="821">
        <v>42</v>
      </c>
      <c r="G65" s="819">
        <v>94</v>
      </c>
      <c r="H65" s="821">
        <v>243</v>
      </c>
      <c r="I65" s="821"/>
      <c r="J65" s="821">
        <v>216</v>
      </c>
      <c r="K65" s="819">
        <v>459</v>
      </c>
      <c r="L65" s="821">
        <v>26</v>
      </c>
      <c r="M65" s="821"/>
      <c r="N65" s="821">
        <v>29</v>
      </c>
      <c r="O65" s="819">
        <v>55</v>
      </c>
      <c r="P65" s="821">
        <v>81</v>
      </c>
      <c r="Q65" s="821"/>
      <c r="R65" s="821">
        <v>76</v>
      </c>
      <c r="S65" s="819">
        <v>157</v>
      </c>
      <c r="U65" s="82">
        <f t="shared" si="2"/>
        <v>402</v>
      </c>
      <c r="V65" s="83">
        <f t="shared" si="0"/>
        <v>81.376518218623488</v>
      </c>
      <c r="W65" s="84">
        <f t="shared" si="3"/>
        <v>0</v>
      </c>
      <c r="X65" s="82">
        <f t="shared" si="4"/>
        <v>363</v>
      </c>
      <c r="Y65" s="83">
        <f t="shared" si="1"/>
        <v>71.668311944718653</v>
      </c>
      <c r="Z65" s="82">
        <f t="shared" si="5"/>
        <v>765</v>
      </c>
      <c r="AA65" s="83">
        <f t="shared" si="6"/>
        <v>76.46176911544228</v>
      </c>
      <c r="AC65" s="82">
        <v>494</v>
      </c>
      <c r="AD65" s="82">
        <v>506.5</v>
      </c>
      <c r="AE65" s="86">
        <f t="shared" si="7"/>
        <v>1000.5</v>
      </c>
    </row>
    <row r="66" spans="1:31" ht="14.1" customHeight="1">
      <c r="A66" s="1034"/>
      <c r="B66" s="1031"/>
      <c r="C66" s="81" t="s">
        <v>527</v>
      </c>
      <c r="D66" s="821">
        <v>1764</v>
      </c>
      <c r="E66" s="821"/>
      <c r="F66" s="821">
        <v>1265</v>
      </c>
      <c r="G66" s="819">
        <v>3029</v>
      </c>
      <c r="H66" s="821">
        <v>2880</v>
      </c>
      <c r="I66" s="821"/>
      <c r="J66" s="821">
        <v>2065</v>
      </c>
      <c r="K66" s="819">
        <v>4945</v>
      </c>
      <c r="L66" s="821">
        <v>1134</v>
      </c>
      <c r="M66" s="821"/>
      <c r="N66" s="821">
        <v>1161</v>
      </c>
      <c r="O66" s="819">
        <v>2295</v>
      </c>
      <c r="P66" s="821">
        <v>1285</v>
      </c>
      <c r="Q66" s="821"/>
      <c r="R66" s="821">
        <v>1913</v>
      </c>
      <c r="S66" s="819">
        <v>3198</v>
      </c>
      <c r="U66" s="82">
        <f t="shared" si="2"/>
        <v>7063</v>
      </c>
      <c r="V66" s="83">
        <f t="shared" si="0"/>
        <v>71.99429183018195</v>
      </c>
      <c r="W66" s="84">
        <f t="shared" si="3"/>
        <v>0</v>
      </c>
      <c r="X66" s="82">
        <f t="shared" si="4"/>
        <v>6404</v>
      </c>
      <c r="Y66" s="83">
        <f t="shared" si="1"/>
        <v>66.112630981262583</v>
      </c>
      <c r="Z66" s="82">
        <f t="shared" si="5"/>
        <v>13467</v>
      </c>
      <c r="AA66" s="83">
        <f t="shared" si="6"/>
        <v>69.072164948453604</v>
      </c>
      <c r="AC66" s="82">
        <v>9810.5</v>
      </c>
      <c r="AD66" s="82">
        <v>9686.5</v>
      </c>
      <c r="AE66" s="86">
        <f t="shared" si="7"/>
        <v>19497</v>
      </c>
    </row>
    <row r="67" spans="1:31" ht="14.1" customHeight="1">
      <c r="A67" s="1034"/>
      <c r="B67" s="1031"/>
      <c r="C67" s="81" t="s">
        <v>528</v>
      </c>
      <c r="D67" s="821">
        <v>12398</v>
      </c>
      <c r="E67" s="821">
        <v>2</v>
      </c>
      <c r="F67" s="821">
        <v>8743</v>
      </c>
      <c r="G67" s="819">
        <v>21143</v>
      </c>
      <c r="H67" s="821">
        <v>25355</v>
      </c>
      <c r="I67" s="821">
        <v>3</v>
      </c>
      <c r="J67" s="821">
        <v>16272</v>
      </c>
      <c r="K67" s="819">
        <v>41630</v>
      </c>
      <c r="L67" s="821">
        <v>9485</v>
      </c>
      <c r="M67" s="821">
        <v>1</v>
      </c>
      <c r="N67" s="821">
        <v>9615</v>
      </c>
      <c r="O67" s="819">
        <v>19101</v>
      </c>
      <c r="P67" s="821">
        <v>13049</v>
      </c>
      <c r="Q67" s="821">
        <v>1</v>
      </c>
      <c r="R67" s="821">
        <v>14610</v>
      </c>
      <c r="S67" s="819">
        <v>27660</v>
      </c>
      <c r="U67" s="82">
        <f t="shared" si="2"/>
        <v>60287</v>
      </c>
      <c r="V67" s="83">
        <f t="shared" si="0"/>
        <v>71.562791194572881</v>
      </c>
      <c r="W67" s="84">
        <f t="shared" si="3"/>
        <v>7</v>
      </c>
      <c r="X67" s="82">
        <f t="shared" si="4"/>
        <v>49240</v>
      </c>
      <c r="Y67" s="83">
        <f t="shared" si="1"/>
        <v>62.030738221214413</v>
      </c>
      <c r="Z67" s="82">
        <f t="shared" si="5"/>
        <v>109534</v>
      </c>
      <c r="AA67" s="83">
        <f t="shared" si="6"/>
        <v>66.942706885013465</v>
      </c>
      <c r="AC67" s="82">
        <v>84243.5</v>
      </c>
      <c r="AD67" s="82">
        <v>79380</v>
      </c>
      <c r="AE67" s="86">
        <f t="shared" si="7"/>
        <v>163623.5</v>
      </c>
    </row>
    <row r="68" spans="1:31" ht="14.1" customHeight="1">
      <c r="A68" s="1034"/>
      <c r="B68" s="1031"/>
      <c r="C68" s="81" t="s">
        <v>529</v>
      </c>
      <c r="D68" s="821">
        <v>2990</v>
      </c>
      <c r="E68" s="821"/>
      <c r="F68" s="821">
        <v>2139</v>
      </c>
      <c r="G68" s="819">
        <v>5129</v>
      </c>
      <c r="H68" s="821">
        <v>3874</v>
      </c>
      <c r="I68" s="821"/>
      <c r="J68" s="821">
        <v>2644</v>
      </c>
      <c r="K68" s="819">
        <v>6518</v>
      </c>
      <c r="L68" s="821">
        <v>1531</v>
      </c>
      <c r="M68" s="821"/>
      <c r="N68" s="821">
        <v>1695</v>
      </c>
      <c r="O68" s="819">
        <v>3226</v>
      </c>
      <c r="P68" s="821">
        <v>2170</v>
      </c>
      <c r="Q68" s="821"/>
      <c r="R68" s="821">
        <v>3055</v>
      </c>
      <c r="S68" s="819">
        <v>5225</v>
      </c>
      <c r="U68" s="82">
        <f t="shared" si="2"/>
        <v>10565</v>
      </c>
      <c r="V68" s="83">
        <f t="shared" si="0"/>
        <v>59.773691654879777</v>
      </c>
      <c r="W68" s="84">
        <f t="shared" si="3"/>
        <v>0</v>
      </c>
      <c r="X68" s="82">
        <f t="shared" si="4"/>
        <v>9533</v>
      </c>
      <c r="Y68" s="83">
        <f t="shared" si="1"/>
        <v>55.234949881221389</v>
      </c>
      <c r="Z68" s="82">
        <f t="shared" si="5"/>
        <v>20098</v>
      </c>
      <c r="AA68" s="83">
        <f t="shared" si="6"/>
        <v>57.531344821663708</v>
      </c>
      <c r="AC68" s="82">
        <v>17675</v>
      </c>
      <c r="AD68" s="82">
        <v>17259</v>
      </c>
      <c r="AE68" s="86">
        <f t="shared" si="7"/>
        <v>34934</v>
      </c>
    </row>
    <row r="69" spans="1:31" ht="14.1" customHeight="1">
      <c r="A69" s="1034"/>
      <c r="B69" s="1031"/>
      <c r="C69" s="81" t="s">
        <v>530</v>
      </c>
      <c r="D69" s="821">
        <v>9613</v>
      </c>
      <c r="E69" s="821">
        <v>3</v>
      </c>
      <c r="F69" s="821">
        <v>6742</v>
      </c>
      <c r="G69" s="819">
        <v>16358</v>
      </c>
      <c r="H69" s="821">
        <v>19105</v>
      </c>
      <c r="I69" s="821">
        <v>1</v>
      </c>
      <c r="J69" s="821">
        <v>12078</v>
      </c>
      <c r="K69" s="819">
        <v>31184</v>
      </c>
      <c r="L69" s="821">
        <v>7322</v>
      </c>
      <c r="M69" s="821"/>
      <c r="N69" s="821">
        <v>7287</v>
      </c>
      <c r="O69" s="819">
        <v>14609</v>
      </c>
      <c r="P69" s="821">
        <v>9609</v>
      </c>
      <c r="Q69" s="821"/>
      <c r="R69" s="821">
        <v>10751</v>
      </c>
      <c r="S69" s="819">
        <v>20360</v>
      </c>
      <c r="U69" s="82">
        <f t="shared" si="2"/>
        <v>45649</v>
      </c>
      <c r="V69" s="83">
        <f t="shared" si="0"/>
        <v>65.338867816503253</v>
      </c>
      <c r="W69" s="84">
        <f t="shared" si="3"/>
        <v>4</v>
      </c>
      <c r="X69" s="82">
        <f t="shared" si="4"/>
        <v>36858</v>
      </c>
      <c r="Y69" s="83">
        <f t="shared" si="1"/>
        <v>56.237412267317666</v>
      </c>
      <c r="Z69" s="82">
        <f t="shared" si="5"/>
        <v>82511</v>
      </c>
      <c r="AA69" s="83">
        <f t="shared" si="6"/>
        <v>60.936449909530666</v>
      </c>
      <c r="AC69" s="82">
        <v>69865</v>
      </c>
      <c r="AD69" s="82">
        <v>65540</v>
      </c>
      <c r="AE69" s="86">
        <f t="shared" si="7"/>
        <v>135405</v>
      </c>
    </row>
    <row r="70" spans="1:31" ht="14.1" customHeight="1">
      <c r="A70" s="1034"/>
      <c r="B70" s="1031"/>
      <c r="C70" s="81" t="s">
        <v>531</v>
      </c>
      <c r="D70" s="821">
        <v>27906</v>
      </c>
      <c r="E70" s="821">
        <v>17</v>
      </c>
      <c r="F70" s="821">
        <v>20418</v>
      </c>
      <c r="G70" s="819">
        <v>48341</v>
      </c>
      <c r="H70" s="821">
        <v>58746</v>
      </c>
      <c r="I70" s="821">
        <v>14</v>
      </c>
      <c r="J70" s="821">
        <v>37291</v>
      </c>
      <c r="K70" s="819">
        <v>96051</v>
      </c>
      <c r="L70" s="821">
        <v>21557</v>
      </c>
      <c r="M70" s="821">
        <v>5</v>
      </c>
      <c r="N70" s="821">
        <v>23316</v>
      </c>
      <c r="O70" s="819">
        <v>44878</v>
      </c>
      <c r="P70" s="821">
        <v>29670</v>
      </c>
      <c r="Q70" s="821">
        <v>6</v>
      </c>
      <c r="R70" s="821">
        <v>35053</v>
      </c>
      <c r="S70" s="819">
        <v>64729</v>
      </c>
      <c r="U70" s="82">
        <f t="shared" si="2"/>
        <v>137879</v>
      </c>
      <c r="V70" s="83">
        <f t="shared" si="0"/>
        <v>75.330543292976088</v>
      </c>
      <c r="W70" s="84">
        <f t="shared" si="3"/>
        <v>42</v>
      </c>
      <c r="X70" s="82">
        <f t="shared" si="4"/>
        <v>116078</v>
      </c>
      <c r="Y70" s="83">
        <f t="shared" si="1"/>
        <v>67.455050499180629</v>
      </c>
      <c r="Z70" s="82">
        <f t="shared" si="5"/>
        <v>253999</v>
      </c>
      <c r="AA70" s="83">
        <f t="shared" si="6"/>
        <v>71.526045157329762</v>
      </c>
      <c r="AC70" s="82">
        <v>183032</v>
      </c>
      <c r="AD70" s="82">
        <v>172082</v>
      </c>
      <c r="AE70" s="86">
        <f t="shared" si="7"/>
        <v>355114</v>
      </c>
    </row>
    <row r="71" spans="1:31" ht="14.1" customHeight="1">
      <c r="A71" s="1034"/>
      <c r="B71" s="1031"/>
      <c r="C71" s="81" t="s">
        <v>532</v>
      </c>
      <c r="D71" s="821">
        <v>591</v>
      </c>
      <c r="E71" s="821"/>
      <c r="F71" s="821">
        <v>613</v>
      </c>
      <c r="G71" s="819">
        <v>1204</v>
      </c>
      <c r="H71" s="821">
        <v>780</v>
      </c>
      <c r="I71" s="821"/>
      <c r="J71" s="821">
        <v>630</v>
      </c>
      <c r="K71" s="819">
        <v>1410</v>
      </c>
      <c r="L71" s="821">
        <v>350</v>
      </c>
      <c r="M71" s="821"/>
      <c r="N71" s="821">
        <v>354</v>
      </c>
      <c r="O71" s="819">
        <v>704</v>
      </c>
      <c r="P71" s="821">
        <v>719</v>
      </c>
      <c r="Q71" s="821"/>
      <c r="R71" s="821">
        <v>629</v>
      </c>
      <c r="S71" s="819">
        <v>1348</v>
      </c>
      <c r="U71" s="82">
        <f t="shared" si="2"/>
        <v>2440</v>
      </c>
      <c r="V71" s="83">
        <f t="shared" si="0"/>
        <v>60.515873015873019</v>
      </c>
      <c r="W71" s="84">
        <f t="shared" si="3"/>
        <v>0</v>
      </c>
      <c r="X71" s="82">
        <f t="shared" si="4"/>
        <v>2226</v>
      </c>
      <c r="Y71" s="83">
        <f t="shared" si="1"/>
        <v>56.504632567584721</v>
      </c>
      <c r="Z71" s="82">
        <f t="shared" si="5"/>
        <v>4666</v>
      </c>
      <c r="AA71" s="83">
        <f t="shared" si="6"/>
        <v>58.533525685253714</v>
      </c>
      <c r="AC71" s="82">
        <v>4032</v>
      </c>
      <c r="AD71" s="82">
        <v>3939.5</v>
      </c>
      <c r="AE71" s="86">
        <f t="shared" si="7"/>
        <v>7971.5</v>
      </c>
    </row>
    <row r="72" spans="1:31" ht="14.1" customHeight="1">
      <c r="A72" s="1034"/>
      <c r="B72" s="1031"/>
      <c r="C72" s="81" t="s">
        <v>533</v>
      </c>
      <c r="D72" s="821">
        <v>3850</v>
      </c>
      <c r="E72" s="821"/>
      <c r="F72" s="821">
        <v>3009</v>
      </c>
      <c r="G72" s="819">
        <v>6859</v>
      </c>
      <c r="H72" s="821">
        <v>7738</v>
      </c>
      <c r="I72" s="821">
        <v>1</v>
      </c>
      <c r="J72" s="821">
        <v>6171</v>
      </c>
      <c r="K72" s="819">
        <v>13910</v>
      </c>
      <c r="L72" s="821">
        <v>2399</v>
      </c>
      <c r="M72" s="821">
        <v>2</v>
      </c>
      <c r="N72" s="821">
        <v>2786</v>
      </c>
      <c r="O72" s="819">
        <v>5187</v>
      </c>
      <c r="P72" s="821">
        <v>2775</v>
      </c>
      <c r="Q72" s="821">
        <v>1</v>
      </c>
      <c r="R72" s="821">
        <v>3906</v>
      </c>
      <c r="S72" s="819">
        <v>6682</v>
      </c>
      <c r="U72" s="82">
        <f t="shared" si="2"/>
        <v>16762</v>
      </c>
      <c r="V72" s="83">
        <f t="shared" si="0"/>
        <v>88.51454823889739</v>
      </c>
      <c r="W72" s="84">
        <f t="shared" si="3"/>
        <v>4</v>
      </c>
      <c r="X72" s="82">
        <f t="shared" si="4"/>
        <v>15872</v>
      </c>
      <c r="Y72" s="83">
        <f t="shared" si="1"/>
        <v>86.706181202370871</v>
      </c>
      <c r="Z72" s="82">
        <f t="shared" si="5"/>
        <v>32638</v>
      </c>
      <c r="AA72" s="83">
        <f t="shared" si="6"/>
        <v>87.63643686648318</v>
      </c>
      <c r="AC72" s="82">
        <v>18937</v>
      </c>
      <c r="AD72" s="82">
        <v>18305.5</v>
      </c>
      <c r="AE72" s="86">
        <f t="shared" si="7"/>
        <v>37242.5</v>
      </c>
    </row>
    <row r="73" spans="1:31" ht="14.1" customHeight="1">
      <c r="A73" s="1034"/>
      <c r="B73" s="1031"/>
      <c r="C73" s="81" t="s">
        <v>534</v>
      </c>
      <c r="D73" s="821">
        <v>1877</v>
      </c>
      <c r="E73" s="821"/>
      <c r="F73" s="821">
        <v>1317</v>
      </c>
      <c r="G73" s="819">
        <v>3194</v>
      </c>
      <c r="H73" s="821">
        <v>3952</v>
      </c>
      <c r="I73" s="821"/>
      <c r="J73" s="821">
        <v>3063</v>
      </c>
      <c r="K73" s="819">
        <v>7015</v>
      </c>
      <c r="L73" s="821">
        <v>1512</v>
      </c>
      <c r="M73" s="821"/>
      <c r="N73" s="821">
        <v>1740</v>
      </c>
      <c r="O73" s="819">
        <v>3252</v>
      </c>
      <c r="P73" s="821">
        <v>1640</v>
      </c>
      <c r="Q73" s="821"/>
      <c r="R73" s="821">
        <v>2515</v>
      </c>
      <c r="S73" s="819">
        <v>4155</v>
      </c>
      <c r="U73" s="82">
        <f t="shared" si="2"/>
        <v>8981</v>
      </c>
      <c r="V73" s="83">
        <f t="shared" si="0"/>
        <v>86.24795928166715</v>
      </c>
      <c r="W73" s="84">
        <f t="shared" si="3"/>
        <v>0</v>
      </c>
      <c r="X73" s="82">
        <f t="shared" si="4"/>
        <v>8635</v>
      </c>
      <c r="Y73" s="83">
        <f t="shared" si="1"/>
        <v>85.622211204759537</v>
      </c>
      <c r="Z73" s="82">
        <f t="shared" si="5"/>
        <v>17616</v>
      </c>
      <c r="AA73" s="83">
        <f t="shared" si="6"/>
        <v>85.940091716265002</v>
      </c>
      <c r="AC73" s="82">
        <v>10413</v>
      </c>
      <c r="AD73" s="82">
        <v>10085</v>
      </c>
      <c r="AE73" s="86">
        <f t="shared" si="7"/>
        <v>20498</v>
      </c>
    </row>
    <row r="74" spans="1:31" ht="14.1" customHeight="1">
      <c r="A74" s="1034"/>
      <c r="B74" s="1031"/>
      <c r="C74" s="81" t="s">
        <v>535</v>
      </c>
      <c r="D74" s="821">
        <v>456</v>
      </c>
      <c r="E74" s="821"/>
      <c r="F74" s="821">
        <v>317</v>
      </c>
      <c r="G74" s="819">
        <v>773</v>
      </c>
      <c r="H74" s="821">
        <v>908</v>
      </c>
      <c r="I74" s="821"/>
      <c r="J74" s="821">
        <v>717</v>
      </c>
      <c r="K74" s="819">
        <v>1625</v>
      </c>
      <c r="L74" s="821">
        <v>409</v>
      </c>
      <c r="M74" s="821"/>
      <c r="N74" s="821">
        <v>483</v>
      </c>
      <c r="O74" s="819">
        <v>892</v>
      </c>
      <c r="P74" s="821">
        <v>467</v>
      </c>
      <c r="Q74" s="821"/>
      <c r="R74" s="821">
        <v>621</v>
      </c>
      <c r="S74" s="819">
        <v>1088</v>
      </c>
      <c r="U74" s="82">
        <f t="shared" si="2"/>
        <v>2240</v>
      </c>
      <c r="V74" s="83">
        <f t="shared" si="0"/>
        <v>73.575299720808019</v>
      </c>
      <c r="W74" s="84">
        <f t="shared" si="3"/>
        <v>0</v>
      </c>
      <c r="X74" s="82">
        <f t="shared" si="4"/>
        <v>2138</v>
      </c>
      <c r="Y74" s="83">
        <f t="shared" si="1"/>
        <v>70.596004622750542</v>
      </c>
      <c r="Z74" s="82">
        <f t="shared" si="5"/>
        <v>4378</v>
      </c>
      <c r="AA74" s="83">
        <f t="shared" si="6"/>
        <v>72.089576815412485</v>
      </c>
      <c r="AC74" s="82">
        <v>3044.5</v>
      </c>
      <c r="AD74" s="82">
        <v>3028.5</v>
      </c>
      <c r="AE74" s="86">
        <f t="shared" si="7"/>
        <v>6073</v>
      </c>
    </row>
    <row r="75" spans="1:31" ht="14.1" customHeight="1">
      <c r="A75" s="1034"/>
      <c r="B75" s="1031"/>
      <c r="C75" s="81" t="s">
        <v>536</v>
      </c>
      <c r="D75" s="821">
        <v>1075</v>
      </c>
      <c r="E75" s="821"/>
      <c r="F75" s="821">
        <v>870</v>
      </c>
      <c r="G75" s="819">
        <v>1945</v>
      </c>
      <c r="H75" s="821">
        <v>2375</v>
      </c>
      <c r="I75" s="821">
        <v>1</v>
      </c>
      <c r="J75" s="821">
        <v>1826</v>
      </c>
      <c r="K75" s="819">
        <v>4202</v>
      </c>
      <c r="L75" s="821">
        <v>464</v>
      </c>
      <c r="M75" s="821"/>
      <c r="N75" s="821">
        <v>769</v>
      </c>
      <c r="O75" s="819">
        <v>1233</v>
      </c>
      <c r="P75" s="821">
        <v>758</v>
      </c>
      <c r="Q75" s="821"/>
      <c r="R75" s="821">
        <v>1238</v>
      </c>
      <c r="S75" s="819">
        <v>1996</v>
      </c>
      <c r="U75" s="82">
        <f t="shared" si="2"/>
        <v>4672</v>
      </c>
      <c r="V75" s="83">
        <f t="shared" si="0"/>
        <v>88.728515810464344</v>
      </c>
      <c r="W75" s="84">
        <f t="shared" si="3"/>
        <v>1</v>
      </c>
      <c r="X75" s="82">
        <f t="shared" si="4"/>
        <v>4703</v>
      </c>
      <c r="Y75" s="83">
        <f t="shared" si="1"/>
        <v>90.503223323390742</v>
      </c>
      <c r="Z75" s="82">
        <f t="shared" si="5"/>
        <v>9376</v>
      </c>
      <c r="AA75" s="83">
        <f t="shared" si="6"/>
        <v>89.61957560695852</v>
      </c>
      <c r="AC75" s="82">
        <v>5265.5</v>
      </c>
      <c r="AD75" s="82">
        <v>5196.5</v>
      </c>
      <c r="AE75" s="86">
        <f t="shared" si="7"/>
        <v>10462</v>
      </c>
    </row>
    <row r="76" spans="1:31" ht="14.1" customHeight="1">
      <c r="A76" s="1034"/>
      <c r="B76" s="1031"/>
      <c r="C76" s="81" t="s">
        <v>537</v>
      </c>
      <c r="D76" s="821">
        <v>585</v>
      </c>
      <c r="E76" s="821"/>
      <c r="F76" s="821">
        <v>439</v>
      </c>
      <c r="G76" s="819">
        <v>1024</v>
      </c>
      <c r="H76" s="821">
        <v>1398</v>
      </c>
      <c r="I76" s="821"/>
      <c r="J76" s="821">
        <v>1135</v>
      </c>
      <c r="K76" s="819">
        <v>2533</v>
      </c>
      <c r="L76" s="821">
        <v>474</v>
      </c>
      <c r="M76" s="821">
        <v>1</v>
      </c>
      <c r="N76" s="821">
        <v>567</v>
      </c>
      <c r="O76" s="819">
        <v>1042</v>
      </c>
      <c r="P76" s="821">
        <v>688</v>
      </c>
      <c r="Q76" s="821"/>
      <c r="R76" s="821">
        <v>817</v>
      </c>
      <c r="S76" s="819">
        <v>1505</v>
      </c>
      <c r="U76" s="82">
        <f t="shared" si="2"/>
        <v>3145</v>
      </c>
      <c r="V76" s="83">
        <f t="shared" si="0"/>
        <v>80.188679245283012</v>
      </c>
      <c r="W76" s="84">
        <f t="shared" si="3"/>
        <v>1</v>
      </c>
      <c r="X76" s="82">
        <f t="shared" si="4"/>
        <v>2958</v>
      </c>
      <c r="Y76" s="83">
        <f t="shared" si="1"/>
        <v>76.26659791156375</v>
      </c>
      <c r="Z76" s="82">
        <f t="shared" si="5"/>
        <v>6104</v>
      </c>
      <c r="AA76" s="83">
        <f t="shared" si="6"/>
        <v>78.251394141401192</v>
      </c>
      <c r="AC76" s="82">
        <v>3922</v>
      </c>
      <c r="AD76" s="82">
        <v>3878.5</v>
      </c>
      <c r="AE76" s="86">
        <f t="shared" si="7"/>
        <v>7800.5</v>
      </c>
    </row>
    <row r="77" spans="1:31" ht="14.1" customHeight="1">
      <c r="A77" s="1034"/>
      <c r="B77" s="1031"/>
      <c r="C77" s="81" t="s">
        <v>538</v>
      </c>
      <c r="D77" s="821">
        <v>8768</v>
      </c>
      <c r="E77" s="821">
        <v>1</v>
      </c>
      <c r="F77" s="821">
        <v>6420</v>
      </c>
      <c r="G77" s="819">
        <v>15189</v>
      </c>
      <c r="H77" s="821">
        <v>18778</v>
      </c>
      <c r="I77" s="821">
        <v>1</v>
      </c>
      <c r="J77" s="821">
        <v>13555</v>
      </c>
      <c r="K77" s="819">
        <v>32334</v>
      </c>
      <c r="L77" s="821">
        <v>6961</v>
      </c>
      <c r="M77" s="821">
        <v>1</v>
      </c>
      <c r="N77" s="821">
        <v>7105</v>
      </c>
      <c r="O77" s="819">
        <v>14067</v>
      </c>
      <c r="P77" s="821">
        <v>8601</v>
      </c>
      <c r="Q77" s="821"/>
      <c r="R77" s="821">
        <v>10464</v>
      </c>
      <c r="S77" s="819">
        <v>19065</v>
      </c>
      <c r="U77" s="82">
        <f t="shared" si="2"/>
        <v>43108</v>
      </c>
      <c r="V77" s="83">
        <f t="shared" si="0"/>
        <v>87.963841531225455</v>
      </c>
      <c r="W77" s="84">
        <f t="shared" si="3"/>
        <v>3</v>
      </c>
      <c r="X77" s="82">
        <f t="shared" si="4"/>
        <v>37544</v>
      </c>
      <c r="Y77" s="83">
        <f t="shared" si="1"/>
        <v>80.45516398975667</v>
      </c>
      <c r="Z77" s="82">
        <f t="shared" si="5"/>
        <v>80655</v>
      </c>
      <c r="AA77" s="83">
        <f t="shared" si="6"/>
        <v>84.304543696626979</v>
      </c>
      <c r="AC77" s="82">
        <v>49006.5</v>
      </c>
      <c r="AD77" s="82">
        <v>46664.5</v>
      </c>
      <c r="AE77" s="86">
        <f t="shared" si="7"/>
        <v>95671</v>
      </c>
    </row>
    <row r="78" spans="1:31" ht="14.1" customHeight="1">
      <c r="A78" s="1034"/>
      <c r="B78" s="1031"/>
      <c r="C78" s="81" t="s">
        <v>539</v>
      </c>
      <c r="D78" s="821">
        <v>5383</v>
      </c>
      <c r="E78" s="821"/>
      <c r="F78" s="821">
        <v>3676</v>
      </c>
      <c r="G78" s="819">
        <v>9059</v>
      </c>
      <c r="H78" s="821">
        <v>9316</v>
      </c>
      <c r="I78" s="821"/>
      <c r="J78" s="821">
        <v>6186</v>
      </c>
      <c r="K78" s="819">
        <v>15502</v>
      </c>
      <c r="L78" s="821">
        <v>3642</v>
      </c>
      <c r="M78" s="821"/>
      <c r="N78" s="821">
        <v>3643</v>
      </c>
      <c r="O78" s="819">
        <v>7285</v>
      </c>
      <c r="P78" s="821">
        <v>4297</v>
      </c>
      <c r="Q78" s="821"/>
      <c r="R78" s="821">
        <v>5825</v>
      </c>
      <c r="S78" s="819">
        <v>10122</v>
      </c>
      <c r="U78" s="82">
        <f t="shared" si="2"/>
        <v>22638</v>
      </c>
      <c r="V78" s="83">
        <f t="shared" si="0"/>
        <v>83.58749030757302</v>
      </c>
      <c r="W78" s="84">
        <f t="shared" si="3"/>
        <v>0</v>
      </c>
      <c r="X78" s="82">
        <f t="shared" si="4"/>
        <v>19330</v>
      </c>
      <c r="Y78" s="83">
        <f t="shared" si="1"/>
        <v>74.163597298956418</v>
      </c>
      <c r="Z78" s="82">
        <f t="shared" si="5"/>
        <v>41968</v>
      </c>
      <c r="AA78" s="83">
        <f t="shared" si="6"/>
        <v>78.965887067943626</v>
      </c>
      <c r="AC78" s="82">
        <v>27083</v>
      </c>
      <c r="AD78" s="82">
        <v>26064</v>
      </c>
      <c r="AE78" s="86">
        <f t="shared" si="7"/>
        <v>53147</v>
      </c>
    </row>
    <row r="79" spans="1:31" ht="14.1" customHeight="1">
      <c r="A79" s="1034"/>
      <c r="B79" s="1031"/>
      <c r="C79" s="81" t="s">
        <v>540</v>
      </c>
      <c r="D79" s="821">
        <v>2411</v>
      </c>
      <c r="E79" s="821"/>
      <c r="F79" s="821">
        <v>1950</v>
      </c>
      <c r="G79" s="819">
        <v>4361</v>
      </c>
      <c r="H79" s="821">
        <v>3396</v>
      </c>
      <c r="I79" s="821">
        <v>1</v>
      </c>
      <c r="J79" s="821">
        <v>2802</v>
      </c>
      <c r="K79" s="819">
        <v>6199</v>
      </c>
      <c r="L79" s="821">
        <v>1235</v>
      </c>
      <c r="M79" s="821">
        <v>1</v>
      </c>
      <c r="N79" s="821">
        <v>1291</v>
      </c>
      <c r="O79" s="819">
        <v>2527</v>
      </c>
      <c r="P79" s="821">
        <v>1600</v>
      </c>
      <c r="Q79" s="821"/>
      <c r="R79" s="821">
        <v>2280</v>
      </c>
      <c r="S79" s="819">
        <v>3880</v>
      </c>
      <c r="U79" s="82">
        <f t="shared" si="2"/>
        <v>8642</v>
      </c>
      <c r="V79" s="83">
        <f t="shared" ref="V79:V133" si="16">100*U79/AC79</f>
        <v>91.198818066694813</v>
      </c>
      <c r="W79" s="84">
        <f t="shared" si="3"/>
        <v>2</v>
      </c>
      <c r="X79" s="82">
        <f t="shared" si="4"/>
        <v>8323</v>
      </c>
      <c r="Y79" s="83">
        <f t="shared" ref="Y79:Y133" si="17">100*X79/AD79</f>
        <v>88.935192605652617</v>
      </c>
      <c r="Z79" s="82">
        <f t="shared" si="5"/>
        <v>16967</v>
      </c>
      <c r="AA79" s="83">
        <f t="shared" si="6"/>
        <v>90.084685019512065</v>
      </c>
      <c r="AC79" s="82">
        <v>9476</v>
      </c>
      <c r="AD79" s="82">
        <v>9358.5</v>
      </c>
      <c r="AE79" s="86">
        <f t="shared" si="7"/>
        <v>18834.5</v>
      </c>
    </row>
    <row r="80" spans="1:31" ht="14.1" customHeight="1">
      <c r="A80" s="1034"/>
      <c r="B80" s="1031"/>
      <c r="C80" s="81" t="s">
        <v>541</v>
      </c>
      <c r="D80" s="821">
        <v>1308</v>
      </c>
      <c r="E80" s="821">
        <v>1</v>
      </c>
      <c r="F80" s="821">
        <v>876</v>
      </c>
      <c r="G80" s="819">
        <v>2185</v>
      </c>
      <c r="H80" s="821">
        <v>3232</v>
      </c>
      <c r="I80" s="821"/>
      <c r="J80" s="821">
        <v>2431</v>
      </c>
      <c r="K80" s="819">
        <v>5663</v>
      </c>
      <c r="L80" s="821">
        <v>1227</v>
      </c>
      <c r="M80" s="821"/>
      <c r="N80" s="821">
        <v>1244</v>
      </c>
      <c r="O80" s="819">
        <v>2471</v>
      </c>
      <c r="P80" s="821">
        <v>1738</v>
      </c>
      <c r="Q80" s="821"/>
      <c r="R80" s="821">
        <v>2075</v>
      </c>
      <c r="S80" s="819">
        <v>3813</v>
      </c>
      <c r="U80" s="82">
        <f t="shared" ref="U80:U134" si="18">+D80+H80+L80+P80</f>
        <v>7505</v>
      </c>
      <c r="V80" s="83">
        <f t="shared" si="16"/>
        <v>60.715152495752768</v>
      </c>
      <c r="W80" s="84">
        <f t="shared" ref="W80:W134" si="19">E80+I80+M80+Q80</f>
        <v>1</v>
      </c>
      <c r="X80" s="82">
        <f t="shared" ref="X80:X134" si="20">+F80+J80+N80+R80</f>
        <v>6626</v>
      </c>
      <c r="Y80" s="83">
        <f t="shared" si="17"/>
        <v>56.045675618524001</v>
      </c>
      <c r="Z80" s="82">
        <f t="shared" ref="Z80:Z134" si="21">SUM(U80,,W80,X80)</f>
        <v>14132</v>
      </c>
      <c r="AA80" s="83">
        <f t="shared" ref="AA80:AA134" si="22">100*Z80/AE80</f>
        <v>58.43653730849546</v>
      </c>
      <c r="AC80" s="82">
        <v>12361</v>
      </c>
      <c r="AD80" s="82">
        <v>11822.5</v>
      </c>
      <c r="AE80" s="86">
        <f t="shared" ref="AE80:AE134" si="23">+AD80+AC80</f>
        <v>24183.5</v>
      </c>
    </row>
    <row r="81" spans="1:36" ht="14.1" customHeight="1">
      <c r="A81" s="1034"/>
      <c r="B81" s="1031"/>
      <c r="C81" s="81" t="s">
        <v>542</v>
      </c>
      <c r="D81" s="821">
        <v>3205</v>
      </c>
      <c r="E81" s="821"/>
      <c r="F81" s="821">
        <v>2286</v>
      </c>
      <c r="G81" s="819">
        <v>5491</v>
      </c>
      <c r="H81" s="821">
        <v>7706</v>
      </c>
      <c r="I81" s="821"/>
      <c r="J81" s="821">
        <v>5208</v>
      </c>
      <c r="K81" s="819">
        <v>12914</v>
      </c>
      <c r="L81" s="821">
        <v>2523</v>
      </c>
      <c r="M81" s="821"/>
      <c r="N81" s="821">
        <v>2422</v>
      </c>
      <c r="O81" s="819">
        <v>4945</v>
      </c>
      <c r="P81" s="821">
        <v>2548</v>
      </c>
      <c r="Q81" s="821"/>
      <c r="R81" s="821">
        <v>2806</v>
      </c>
      <c r="S81" s="819">
        <v>5354</v>
      </c>
      <c r="U81" s="82">
        <f t="shared" si="18"/>
        <v>15982</v>
      </c>
      <c r="V81" s="83">
        <f t="shared" si="16"/>
        <v>63.796579047162844</v>
      </c>
      <c r="W81" s="84">
        <f t="shared" si="19"/>
        <v>0</v>
      </c>
      <c r="X81" s="82">
        <f t="shared" si="20"/>
        <v>12722</v>
      </c>
      <c r="Y81" s="83">
        <f t="shared" si="17"/>
        <v>53.213426748928164</v>
      </c>
      <c r="Z81" s="82">
        <f t="shared" si="21"/>
        <v>28704</v>
      </c>
      <c r="AA81" s="83">
        <f t="shared" si="22"/>
        <v>58.62864846095713</v>
      </c>
      <c r="AC81" s="82">
        <v>25051.5</v>
      </c>
      <c r="AD81" s="82">
        <v>23907.5</v>
      </c>
      <c r="AE81" s="86">
        <f t="shared" si="23"/>
        <v>48959</v>
      </c>
    </row>
    <row r="82" spans="1:36" ht="14.1" customHeight="1">
      <c r="A82" s="1034"/>
      <c r="B82" s="1031"/>
      <c r="C82" s="81" t="s">
        <v>543</v>
      </c>
      <c r="D82" s="821">
        <v>1924</v>
      </c>
      <c r="E82" s="821"/>
      <c r="F82" s="821">
        <v>1318</v>
      </c>
      <c r="G82" s="819">
        <v>3242</v>
      </c>
      <c r="H82" s="821">
        <v>3906</v>
      </c>
      <c r="I82" s="821"/>
      <c r="J82" s="821">
        <v>2864</v>
      </c>
      <c r="K82" s="819">
        <v>6770</v>
      </c>
      <c r="L82" s="821">
        <v>1694</v>
      </c>
      <c r="M82" s="821"/>
      <c r="N82" s="821">
        <v>1754</v>
      </c>
      <c r="O82" s="819">
        <v>3448</v>
      </c>
      <c r="P82" s="821">
        <v>2237</v>
      </c>
      <c r="Q82" s="821"/>
      <c r="R82" s="821">
        <v>3328</v>
      </c>
      <c r="S82" s="819">
        <v>5565</v>
      </c>
      <c r="U82" s="82">
        <f t="shared" si="18"/>
        <v>9761</v>
      </c>
      <c r="V82" s="83">
        <f t="shared" si="16"/>
        <v>82.692307692307693</v>
      </c>
      <c r="W82" s="84">
        <f t="shared" si="19"/>
        <v>0</v>
      </c>
      <c r="X82" s="82">
        <f t="shared" si="20"/>
        <v>9264</v>
      </c>
      <c r="Y82" s="83">
        <f t="shared" si="17"/>
        <v>80.675781590176783</v>
      </c>
      <c r="Z82" s="82">
        <f t="shared" si="21"/>
        <v>19025</v>
      </c>
      <c r="AA82" s="83">
        <f t="shared" si="22"/>
        <v>81.697943058358746</v>
      </c>
      <c r="AC82" s="82">
        <v>11804</v>
      </c>
      <c r="AD82" s="82">
        <v>11483</v>
      </c>
      <c r="AE82" s="86">
        <f t="shared" si="23"/>
        <v>23287</v>
      </c>
    </row>
    <row r="83" spans="1:36" ht="14.1" customHeight="1">
      <c r="A83" s="1034"/>
      <c r="B83" s="1032"/>
      <c r="C83" s="81" t="s">
        <v>544</v>
      </c>
      <c r="D83" s="821">
        <v>2063</v>
      </c>
      <c r="E83" s="821"/>
      <c r="F83" s="821">
        <v>1537</v>
      </c>
      <c r="G83" s="819">
        <v>3600</v>
      </c>
      <c r="H83" s="821">
        <v>3249</v>
      </c>
      <c r="I83" s="821"/>
      <c r="J83" s="821">
        <v>2618</v>
      </c>
      <c r="K83" s="819">
        <v>5867</v>
      </c>
      <c r="L83" s="821">
        <v>1071</v>
      </c>
      <c r="M83" s="821"/>
      <c r="N83" s="821">
        <v>1132</v>
      </c>
      <c r="O83" s="819">
        <v>2203</v>
      </c>
      <c r="P83" s="821">
        <v>1013</v>
      </c>
      <c r="Q83" s="821"/>
      <c r="R83" s="821">
        <v>1199</v>
      </c>
      <c r="S83" s="819">
        <v>2212</v>
      </c>
      <c r="U83" s="82">
        <f t="shared" si="18"/>
        <v>7396</v>
      </c>
      <c r="V83" s="83">
        <f t="shared" si="16"/>
        <v>77.562791673221128</v>
      </c>
      <c r="W83" s="84">
        <f t="shared" si="19"/>
        <v>0</v>
      </c>
      <c r="X83" s="82">
        <f t="shared" si="20"/>
        <v>6486</v>
      </c>
      <c r="Y83" s="83">
        <f t="shared" si="17"/>
        <v>70.118918918918922</v>
      </c>
      <c r="Z83" s="82">
        <f t="shared" si="21"/>
        <v>13882</v>
      </c>
      <c r="AA83" s="83">
        <f t="shared" si="22"/>
        <v>73.89742088312795</v>
      </c>
      <c r="AC83" s="82">
        <v>9535.5</v>
      </c>
      <c r="AD83" s="82">
        <v>9250</v>
      </c>
      <c r="AE83" s="86">
        <f t="shared" si="23"/>
        <v>18785.5</v>
      </c>
    </row>
    <row r="84" spans="1:36" ht="14.1" customHeight="1">
      <c r="A84" s="1034"/>
      <c r="B84" s="1029" t="s">
        <v>108</v>
      </c>
      <c r="C84" s="1029"/>
      <c r="D84" s="820">
        <v>91009</v>
      </c>
      <c r="E84" s="820">
        <v>24</v>
      </c>
      <c r="F84" s="820">
        <v>65963</v>
      </c>
      <c r="G84" s="820">
        <v>156996</v>
      </c>
      <c r="H84" s="820">
        <v>182195</v>
      </c>
      <c r="I84" s="820">
        <v>22</v>
      </c>
      <c r="J84" s="820">
        <v>123238</v>
      </c>
      <c r="K84" s="820">
        <v>305455</v>
      </c>
      <c r="L84" s="820">
        <v>67216</v>
      </c>
      <c r="M84" s="820">
        <v>11</v>
      </c>
      <c r="N84" s="820">
        <v>70590</v>
      </c>
      <c r="O84" s="820">
        <v>137817</v>
      </c>
      <c r="P84" s="820">
        <v>87718</v>
      </c>
      <c r="Q84" s="820">
        <v>8</v>
      </c>
      <c r="R84" s="820">
        <v>106644</v>
      </c>
      <c r="S84" s="820">
        <v>194370</v>
      </c>
      <c r="U84" s="219">
        <f t="shared" si="18"/>
        <v>428138</v>
      </c>
      <c r="V84" s="220">
        <f t="shared" si="16"/>
        <v>74.082700170785174</v>
      </c>
      <c r="W84" s="221">
        <f t="shared" si="19"/>
        <v>65</v>
      </c>
      <c r="X84" s="219">
        <f t="shared" si="20"/>
        <v>366435</v>
      </c>
      <c r="Y84" s="220">
        <f t="shared" si="17"/>
        <v>66.70969127868662</v>
      </c>
      <c r="Z84" s="219">
        <f t="shared" si="21"/>
        <v>794638</v>
      </c>
      <c r="AA84" s="220">
        <f t="shared" si="22"/>
        <v>70.495565627558847</v>
      </c>
      <c r="AC84" s="219">
        <f>SUM(AC64:AC83)</f>
        <v>577919</v>
      </c>
      <c r="AD84" s="219">
        <f>SUM(AD64:AD83)</f>
        <v>549298</v>
      </c>
      <c r="AE84" s="219">
        <f>SUM(AE64:AE83)</f>
        <v>1127217</v>
      </c>
    </row>
    <row r="85" spans="1:36" ht="14.1" customHeight="1">
      <c r="A85" s="1034"/>
      <c r="B85" s="1030" t="s">
        <v>554</v>
      </c>
      <c r="C85" s="88" t="s">
        <v>555</v>
      </c>
      <c r="D85" s="821">
        <v>5522</v>
      </c>
      <c r="E85" s="821">
        <v>52</v>
      </c>
      <c r="F85" s="821">
        <v>3927</v>
      </c>
      <c r="G85" s="819">
        <v>9501</v>
      </c>
      <c r="H85" s="821">
        <v>12557</v>
      </c>
      <c r="I85" s="821">
        <v>18</v>
      </c>
      <c r="J85" s="821">
        <v>8433</v>
      </c>
      <c r="K85" s="819">
        <v>21008</v>
      </c>
      <c r="L85" s="821">
        <v>5351</v>
      </c>
      <c r="M85" s="821">
        <v>9</v>
      </c>
      <c r="N85" s="821">
        <v>5212</v>
      </c>
      <c r="O85" s="819">
        <v>10572</v>
      </c>
      <c r="P85" s="821">
        <v>7445</v>
      </c>
      <c r="Q85" s="821">
        <v>9</v>
      </c>
      <c r="R85" s="821">
        <v>9688</v>
      </c>
      <c r="S85" s="819">
        <v>17142</v>
      </c>
      <c r="U85" s="82">
        <f t="shared" si="18"/>
        <v>30875</v>
      </c>
      <c r="V85" s="83">
        <f t="shared" si="16"/>
        <v>89.793366196978283</v>
      </c>
      <c r="W85" s="84">
        <f t="shared" si="19"/>
        <v>88</v>
      </c>
      <c r="X85" s="82">
        <f t="shared" si="20"/>
        <v>27260</v>
      </c>
      <c r="Y85" s="83">
        <f t="shared" si="17"/>
        <v>82.750246641875989</v>
      </c>
      <c r="Z85" s="82">
        <f t="shared" si="21"/>
        <v>58223</v>
      </c>
      <c r="AA85" s="83">
        <f t="shared" si="22"/>
        <v>86.477936043489237</v>
      </c>
      <c r="AC85" s="82">
        <v>34384.5</v>
      </c>
      <c r="AD85" s="82">
        <v>32942.5</v>
      </c>
      <c r="AE85" s="86">
        <f t="shared" si="23"/>
        <v>67327</v>
      </c>
    </row>
    <row r="86" spans="1:36" ht="14.1" customHeight="1">
      <c r="A86" s="1034"/>
      <c r="B86" s="1031"/>
      <c r="C86" s="88" t="s">
        <v>556</v>
      </c>
      <c r="D86" s="821">
        <v>1447</v>
      </c>
      <c r="E86" s="821">
        <v>17</v>
      </c>
      <c r="F86" s="821">
        <v>911</v>
      </c>
      <c r="G86" s="819">
        <v>2375</v>
      </c>
      <c r="H86" s="821">
        <v>2034</v>
      </c>
      <c r="I86" s="821">
        <v>3</v>
      </c>
      <c r="J86" s="821">
        <v>1613</v>
      </c>
      <c r="K86" s="819">
        <v>3650</v>
      </c>
      <c r="L86" s="821">
        <v>760</v>
      </c>
      <c r="M86" s="821">
        <v>1</v>
      </c>
      <c r="N86" s="821">
        <v>874</v>
      </c>
      <c r="O86" s="819">
        <v>1635</v>
      </c>
      <c r="P86" s="821">
        <v>1108</v>
      </c>
      <c r="Q86" s="821">
        <v>1</v>
      </c>
      <c r="R86" s="821">
        <v>1617</v>
      </c>
      <c r="S86" s="819">
        <v>2726</v>
      </c>
      <c r="U86" s="82">
        <f t="shared" si="18"/>
        <v>5349</v>
      </c>
      <c r="V86" s="83">
        <f t="shared" si="16"/>
        <v>66.212787027294667</v>
      </c>
      <c r="W86" s="84">
        <f t="shared" si="19"/>
        <v>22</v>
      </c>
      <c r="X86" s="82">
        <f t="shared" si="20"/>
        <v>5015</v>
      </c>
      <c r="Y86" s="83">
        <f t="shared" si="17"/>
        <v>63.909774436090224</v>
      </c>
      <c r="Z86" s="82">
        <f t="shared" si="21"/>
        <v>10386</v>
      </c>
      <c r="AA86" s="83">
        <f t="shared" si="22"/>
        <v>65.216162757841204</v>
      </c>
      <c r="AC86" s="82">
        <v>8078.5</v>
      </c>
      <c r="AD86" s="82">
        <v>7847</v>
      </c>
      <c r="AE86" s="86">
        <f t="shared" si="23"/>
        <v>15925.5</v>
      </c>
    </row>
    <row r="87" spans="1:36" ht="14.1" customHeight="1">
      <c r="A87" s="1034"/>
      <c r="B87" s="1031"/>
      <c r="C87" s="88" t="s">
        <v>557</v>
      </c>
      <c r="D87" s="821">
        <v>1109</v>
      </c>
      <c r="E87" s="821">
        <v>12</v>
      </c>
      <c r="F87" s="821">
        <v>838</v>
      </c>
      <c r="G87" s="819">
        <v>1959</v>
      </c>
      <c r="H87" s="821">
        <v>1670</v>
      </c>
      <c r="I87" s="821">
        <v>4</v>
      </c>
      <c r="J87" s="821">
        <v>1427</v>
      </c>
      <c r="K87" s="819">
        <v>3101</v>
      </c>
      <c r="L87" s="821">
        <v>491</v>
      </c>
      <c r="M87" s="821">
        <v>3</v>
      </c>
      <c r="N87" s="821">
        <v>541</v>
      </c>
      <c r="O87" s="819">
        <v>1035</v>
      </c>
      <c r="P87" s="821">
        <v>664</v>
      </c>
      <c r="Q87" s="821">
        <v>2</v>
      </c>
      <c r="R87" s="821">
        <v>1027</v>
      </c>
      <c r="S87" s="819">
        <v>1693</v>
      </c>
      <c r="U87" s="82">
        <f t="shared" si="18"/>
        <v>3934</v>
      </c>
      <c r="V87" s="83">
        <f t="shared" si="16"/>
        <v>71.781771736155463</v>
      </c>
      <c r="W87" s="84">
        <f t="shared" si="19"/>
        <v>21</v>
      </c>
      <c r="X87" s="82">
        <f t="shared" si="20"/>
        <v>3833</v>
      </c>
      <c r="Y87" s="83">
        <f t="shared" si="17"/>
        <v>70.896143530934992</v>
      </c>
      <c r="Z87" s="82">
        <f t="shared" si="21"/>
        <v>7788</v>
      </c>
      <c r="AA87" s="83">
        <f t="shared" si="22"/>
        <v>71.534858087627441</v>
      </c>
      <c r="AC87" s="82">
        <v>5480.5</v>
      </c>
      <c r="AD87" s="82">
        <v>5406.5</v>
      </c>
      <c r="AE87" s="86">
        <f t="shared" si="23"/>
        <v>10887</v>
      </c>
    </row>
    <row r="88" spans="1:36" ht="14.1" customHeight="1">
      <c r="A88" s="1034"/>
      <c r="B88" s="1031"/>
      <c r="C88" s="88" t="s">
        <v>558</v>
      </c>
      <c r="D88" s="821">
        <v>1567</v>
      </c>
      <c r="E88" s="821">
        <v>12</v>
      </c>
      <c r="F88" s="821">
        <v>1111</v>
      </c>
      <c r="G88" s="819">
        <v>2690</v>
      </c>
      <c r="H88" s="821">
        <v>3134</v>
      </c>
      <c r="I88" s="821">
        <v>7</v>
      </c>
      <c r="J88" s="821">
        <v>2328</v>
      </c>
      <c r="K88" s="819">
        <v>5469</v>
      </c>
      <c r="L88" s="821">
        <v>1108</v>
      </c>
      <c r="M88" s="821">
        <v>2</v>
      </c>
      <c r="N88" s="821">
        <v>1208</v>
      </c>
      <c r="O88" s="819">
        <v>2318</v>
      </c>
      <c r="P88" s="821">
        <v>1472</v>
      </c>
      <c r="Q88" s="821">
        <v>8</v>
      </c>
      <c r="R88" s="821">
        <v>2205</v>
      </c>
      <c r="S88" s="819">
        <v>3685</v>
      </c>
      <c r="U88" s="82">
        <f t="shared" si="18"/>
        <v>7281</v>
      </c>
      <c r="V88" s="83">
        <f t="shared" si="16"/>
        <v>71.434878587196465</v>
      </c>
      <c r="W88" s="84">
        <f t="shared" si="19"/>
        <v>29</v>
      </c>
      <c r="X88" s="82">
        <f t="shared" si="20"/>
        <v>6852</v>
      </c>
      <c r="Y88" s="83">
        <f t="shared" si="17"/>
        <v>69.226106284097796</v>
      </c>
      <c r="Z88" s="82">
        <f t="shared" si="21"/>
        <v>14162</v>
      </c>
      <c r="AA88" s="83">
        <f t="shared" si="22"/>
        <v>70.491028097857196</v>
      </c>
      <c r="AC88" s="82">
        <v>10192.5</v>
      </c>
      <c r="AD88" s="82">
        <v>9898</v>
      </c>
      <c r="AE88" s="86">
        <f t="shared" si="23"/>
        <v>20090.5</v>
      </c>
    </row>
    <row r="89" spans="1:36" ht="14.1" customHeight="1">
      <c r="A89" s="1034"/>
      <c r="B89" s="1031"/>
      <c r="C89" s="88" t="s">
        <v>559</v>
      </c>
      <c r="D89" s="821">
        <v>7772</v>
      </c>
      <c r="E89" s="821">
        <v>28</v>
      </c>
      <c r="F89" s="821">
        <v>5657</v>
      </c>
      <c r="G89" s="819">
        <v>13457</v>
      </c>
      <c r="H89" s="821">
        <v>16145</v>
      </c>
      <c r="I89" s="821">
        <v>29</v>
      </c>
      <c r="J89" s="821">
        <v>11728</v>
      </c>
      <c r="K89" s="819">
        <v>27902</v>
      </c>
      <c r="L89" s="821">
        <v>5601</v>
      </c>
      <c r="M89" s="821">
        <v>13</v>
      </c>
      <c r="N89" s="821">
        <v>5730</v>
      </c>
      <c r="O89" s="819">
        <v>11344</v>
      </c>
      <c r="P89" s="821">
        <v>7833</v>
      </c>
      <c r="Q89" s="821">
        <v>18</v>
      </c>
      <c r="R89" s="821">
        <v>10064</v>
      </c>
      <c r="S89" s="819">
        <v>17915</v>
      </c>
      <c r="U89" s="82">
        <f t="shared" si="18"/>
        <v>37351</v>
      </c>
      <c r="V89" s="83">
        <f t="shared" si="16"/>
        <v>89.462401647884462</v>
      </c>
      <c r="W89" s="84">
        <f t="shared" si="19"/>
        <v>88</v>
      </c>
      <c r="X89" s="82">
        <f t="shared" si="20"/>
        <v>33179</v>
      </c>
      <c r="Y89" s="83">
        <f t="shared" si="17"/>
        <v>83.019103977180322</v>
      </c>
      <c r="Z89" s="82">
        <f t="shared" si="21"/>
        <v>70618</v>
      </c>
      <c r="AA89" s="83">
        <f t="shared" si="22"/>
        <v>86.418816388467377</v>
      </c>
      <c r="AC89" s="82">
        <v>41750.5</v>
      </c>
      <c r="AD89" s="82">
        <v>39965.5</v>
      </c>
      <c r="AE89" s="86">
        <f t="shared" si="23"/>
        <v>81716</v>
      </c>
    </row>
    <row r="90" spans="1:36" ht="14.1" customHeight="1">
      <c r="A90" s="1034"/>
      <c r="B90" s="1031"/>
      <c r="C90" s="88" t="s">
        <v>560</v>
      </c>
      <c r="D90" s="821">
        <v>2128</v>
      </c>
      <c r="E90" s="821">
        <v>8</v>
      </c>
      <c r="F90" s="821">
        <v>1439</v>
      </c>
      <c r="G90" s="819">
        <v>3575</v>
      </c>
      <c r="H90" s="821">
        <v>2480</v>
      </c>
      <c r="I90" s="821">
        <v>7</v>
      </c>
      <c r="J90" s="821">
        <v>2050</v>
      </c>
      <c r="K90" s="819">
        <v>4537</v>
      </c>
      <c r="L90" s="821">
        <v>743</v>
      </c>
      <c r="M90" s="821">
        <v>3</v>
      </c>
      <c r="N90" s="821">
        <v>853</v>
      </c>
      <c r="O90" s="819">
        <v>1599</v>
      </c>
      <c r="P90" s="821">
        <v>1274</v>
      </c>
      <c r="Q90" s="821">
        <v>2</v>
      </c>
      <c r="R90" s="821">
        <v>1976</v>
      </c>
      <c r="S90" s="819">
        <v>3252</v>
      </c>
      <c r="U90" s="82">
        <f t="shared" si="18"/>
        <v>6625</v>
      </c>
      <c r="V90" s="83">
        <f t="shared" si="16"/>
        <v>88.110121026732273</v>
      </c>
      <c r="W90" s="84">
        <f t="shared" si="19"/>
        <v>20</v>
      </c>
      <c r="X90" s="82">
        <f t="shared" si="20"/>
        <v>6318</v>
      </c>
      <c r="Y90" s="83">
        <f t="shared" si="17"/>
        <v>85.286177105831527</v>
      </c>
      <c r="Z90" s="82">
        <f t="shared" si="21"/>
        <v>12963</v>
      </c>
      <c r="AA90" s="83">
        <f t="shared" si="22"/>
        <v>86.842634152877338</v>
      </c>
      <c r="AC90" s="82">
        <v>7519</v>
      </c>
      <c r="AD90" s="82">
        <v>7408</v>
      </c>
      <c r="AE90" s="86">
        <f t="shared" si="23"/>
        <v>14927</v>
      </c>
    </row>
    <row r="91" spans="1:36" ht="14.1" customHeight="1">
      <c r="A91" s="1034"/>
      <c r="B91" s="1031"/>
      <c r="C91" s="88" t="s">
        <v>561</v>
      </c>
      <c r="D91" s="821">
        <v>3186</v>
      </c>
      <c r="E91" s="821">
        <v>25</v>
      </c>
      <c r="F91" s="821">
        <v>2304</v>
      </c>
      <c r="G91" s="819">
        <v>5515</v>
      </c>
      <c r="H91" s="821">
        <v>3890</v>
      </c>
      <c r="I91" s="821">
        <v>12</v>
      </c>
      <c r="J91" s="821">
        <v>2837</v>
      </c>
      <c r="K91" s="819">
        <v>6739</v>
      </c>
      <c r="L91" s="821">
        <v>1455</v>
      </c>
      <c r="M91" s="821">
        <v>1</v>
      </c>
      <c r="N91" s="821">
        <v>1381</v>
      </c>
      <c r="O91" s="819">
        <v>2837</v>
      </c>
      <c r="P91" s="821">
        <v>2251</v>
      </c>
      <c r="Q91" s="821">
        <v>2</v>
      </c>
      <c r="R91" s="821">
        <v>3146</v>
      </c>
      <c r="S91" s="819">
        <v>5399</v>
      </c>
      <c r="U91" s="82">
        <f t="shared" si="18"/>
        <v>10782</v>
      </c>
      <c r="V91" s="83">
        <f t="shared" si="16"/>
        <v>81.777845197011644</v>
      </c>
      <c r="W91" s="84">
        <f t="shared" si="19"/>
        <v>40</v>
      </c>
      <c r="X91" s="82">
        <f t="shared" si="20"/>
        <v>9668</v>
      </c>
      <c r="Y91" s="83">
        <f t="shared" si="17"/>
        <v>74.980611136962935</v>
      </c>
      <c r="Z91" s="82">
        <f t="shared" si="21"/>
        <v>20490</v>
      </c>
      <c r="AA91" s="83">
        <f t="shared" si="22"/>
        <v>78.570469927334784</v>
      </c>
      <c r="AC91" s="82">
        <v>13184.5</v>
      </c>
      <c r="AD91" s="82">
        <v>12894</v>
      </c>
      <c r="AE91" s="86">
        <f t="shared" si="23"/>
        <v>26078.5</v>
      </c>
    </row>
    <row r="92" spans="1:36" ht="14.1" customHeight="1">
      <c r="A92" s="1034"/>
      <c r="B92" s="1031"/>
      <c r="C92" s="88" t="s">
        <v>562</v>
      </c>
      <c r="D92" s="821">
        <v>733</v>
      </c>
      <c r="E92" s="821">
        <v>3</v>
      </c>
      <c r="F92" s="821">
        <v>457</v>
      </c>
      <c r="G92" s="819">
        <v>1193</v>
      </c>
      <c r="H92" s="821">
        <v>1319</v>
      </c>
      <c r="I92" s="821">
        <v>5</v>
      </c>
      <c r="J92" s="821">
        <v>1111</v>
      </c>
      <c r="K92" s="819">
        <v>2435</v>
      </c>
      <c r="L92" s="821">
        <v>447</v>
      </c>
      <c r="M92" s="821">
        <v>2</v>
      </c>
      <c r="N92" s="821">
        <v>607</v>
      </c>
      <c r="O92" s="819">
        <v>1056</v>
      </c>
      <c r="P92" s="821">
        <v>726</v>
      </c>
      <c r="Q92" s="821"/>
      <c r="R92" s="821">
        <v>1131</v>
      </c>
      <c r="S92" s="819">
        <v>1857</v>
      </c>
      <c r="U92" s="82">
        <f t="shared" si="18"/>
        <v>3225</v>
      </c>
      <c r="V92" s="83">
        <f t="shared" si="16"/>
        <v>85.487077534791254</v>
      </c>
      <c r="W92" s="84">
        <f t="shared" si="19"/>
        <v>10</v>
      </c>
      <c r="X92" s="82">
        <f t="shared" si="20"/>
        <v>3306</v>
      </c>
      <c r="Y92" s="83">
        <f t="shared" si="17"/>
        <v>88.395721925133685</v>
      </c>
      <c r="Z92" s="82">
        <f t="shared" si="21"/>
        <v>6541</v>
      </c>
      <c r="AA92" s="83">
        <f t="shared" si="22"/>
        <v>87.068219633943428</v>
      </c>
      <c r="AC92" s="82">
        <v>3772.5</v>
      </c>
      <c r="AD92" s="82">
        <v>3740</v>
      </c>
      <c r="AE92" s="86">
        <f t="shared" si="23"/>
        <v>7512.5</v>
      </c>
    </row>
    <row r="93" spans="1:36" ht="14.1" customHeight="1">
      <c r="A93" s="1034"/>
      <c r="B93" s="1031"/>
      <c r="C93" s="88" t="s">
        <v>563</v>
      </c>
      <c r="D93" s="821">
        <v>1955</v>
      </c>
      <c r="E93" s="821">
        <v>7</v>
      </c>
      <c r="F93" s="821">
        <v>1591</v>
      </c>
      <c r="G93" s="819">
        <v>3553</v>
      </c>
      <c r="H93" s="821">
        <v>3509</v>
      </c>
      <c r="I93" s="821">
        <v>5</v>
      </c>
      <c r="J93" s="821">
        <v>2937</v>
      </c>
      <c r="K93" s="819">
        <v>6451</v>
      </c>
      <c r="L93" s="821">
        <v>748</v>
      </c>
      <c r="M93" s="821">
        <v>1</v>
      </c>
      <c r="N93" s="821">
        <v>887</v>
      </c>
      <c r="O93" s="819">
        <v>1636</v>
      </c>
      <c r="P93" s="821">
        <v>993</v>
      </c>
      <c r="Q93" s="821">
        <v>3</v>
      </c>
      <c r="R93" s="821">
        <v>1325</v>
      </c>
      <c r="S93" s="819">
        <v>2321</v>
      </c>
      <c r="U93" s="82">
        <f t="shared" si="18"/>
        <v>7205</v>
      </c>
      <c r="V93" s="83">
        <f t="shared" si="16"/>
        <v>81.963483305841535</v>
      </c>
      <c r="W93" s="84">
        <f t="shared" si="19"/>
        <v>16</v>
      </c>
      <c r="X93" s="82">
        <f t="shared" si="20"/>
        <v>6740</v>
      </c>
      <c r="Y93" s="83">
        <f t="shared" si="17"/>
        <v>78.454196251891517</v>
      </c>
      <c r="Z93" s="82">
        <f t="shared" si="21"/>
        <v>13961</v>
      </c>
      <c r="AA93" s="83">
        <f t="shared" si="22"/>
        <v>80.321030981215657</v>
      </c>
      <c r="AC93" s="82">
        <v>8790.5</v>
      </c>
      <c r="AD93" s="82">
        <v>8591</v>
      </c>
      <c r="AE93" s="86">
        <f t="shared" si="23"/>
        <v>17381.5</v>
      </c>
    </row>
    <row r="94" spans="1:36" ht="14.1" customHeight="1">
      <c r="A94" s="1034"/>
      <c r="B94" s="1032"/>
      <c r="C94" s="88" t="s">
        <v>564</v>
      </c>
      <c r="D94" s="821">
        <v>1491</v>
      </c>
      <c r="E94" s="821">
        <v>10</v>
      </c>
      <c r="F94" s="821">
        <v>1221</v>
      </c>
      <c r="G94" s="819">
        <v>2722</v>
      </c>
      <c r="H94" s="821">
        <v>3049</v>
      </c>
      <c r="I94" s="821">
        <v>10</v>
      </c>
      <c r="J94" s="821">
        <v>2420</v>
      </c>
      <c r="K94" s="819">
        <v>5479</v>
      </c>
      <c r="L94" s="821">
        <v>898</v>
      </c>
      <c r="M94" s="821">
        <v>4</v>
      </c>
      <c r="N94" s="821">
        <v>998</v>
      </c>
      <c r="O94" s="819">
        <v>1900</v>
      </c>
      <c r="P94" s="821">
        <v>1204</v>
      </c>
      <c r="Q94" s="821">
        <v>3</v>
      </c>
      <c r="R94" s="821">
        <v>1590</v>
      </c>
      <c r="S94" s="819">
        <v>2797</v>
      </c>
      <c r="U94" s="82">
        <f t="shared" si="18"/>
        <v>6642</v>
      </c>
      <c r="V94" s="83">
        <f t="shared" si="16"/>
        <v>81.994938584038024</v>
      </c>
      <c r="W94" s="84">
        <f t="shared" si="19"/>
        <v>27</v>
      </c>
      <c r="X94" s="82">
        <f t="shared" si="20"/>
        <v>6229</v>
      </c>
      <c r="Y94" s="83">
        <f t="shared" si="17"/>
        <v>78.455822155047542</v>
      </c>
      <c r="Z94" s="82">
        <f t="shared" si="21"/>
        <v>12898</v>
      </c>
      <c r="AA94" s="83">
        <f t="shared" si="22"/>
        <v>80.411471321695757</v>
      </c>
      <c r="AC94" s="82">
        <v>8100.5</v>
      </c>
      <c r="AD94" s="82">
        <v>7939.5</v>
      </c>
      <c r="AE94" s="86">
        <f t="shared" si="23"/>
        <v>16040</v>
      </c>
    </row>
    <row r="95" spans="1:36" ht="14.1" customHeight="1">
      <c r="A95" s="1035"/>
      <c r="B95" s="1029" t="s">
        <v>108</v>
      </c>
      <c r="C95" s="1029"/>
      <c r="D95" s="820">
        <v>26910</v>
      </c>
      <c r="E95" s="820">
        <v>174</v>
      </c>
      <c r="F95" s="820">
        <v>19456</v>
      </c>
      <c r="G95" s="820">
        <v>46540</v>
      </c>
      <c r="H95" s="820">
        <v>49787</v>
      </c>
      <c r="I95" s="820">
        <v>100</v>
      </c>
      <c r="J95" s="820">
        <v>36884</v>
      </c>
      <c r="K95" s="820">
        <v>86771</v>
      </c>
      <c r="L95" s="820">
        <v>17602</v>
      </c>
      <c r="M95" s="820">
        <v>39</v>
      </c>
      <c r="N95" s="820">
        <v>18291</v>
      </c>
      <c r="O95" s="820">
        <v>35932</v>
      </c>
      <c r="P95" s="820">
        <v>24970</v>
      </c>
      <c r="Q95" s="820">
        <v>48</v>
      </c>
      <c r="R95" s="820">
        <v>33769</v>
      </c>
      <c r="S95" s="820">
        <v>58787</v>
      </c>
      <c r="U95" s="219">
        <f t="shared" si="18"/>
        <v>119269</v>
      </c>
      <c r="V95" s="220">
        <f t="shared" si="16"/>
        <v>84.436137865610405</v>
      </c>
      <c r="W95" s="221">
        <f t="shared" si="19"/>
        <v>361</v>
      </c>
      <c r="X95" s="219">
        <f t="shared" si="20"/>
        <v>108400</v>
      </c>
      <c r="Y95" s="220">
        <f t="shared" si="17"/>
        <v>79.337197728204231</v>
      </c>
      <c r="Z95" s="219">
        <f t="shared" si="21"/>
        <v>228030</v>
      </c>
      <c r="AA95" s="220">
        <f t="shared" si="22"/>
        <v>82.058977528514447</v>
      </c>
      <c r="AC95" s="219">
        <f>SUM(AC85:AC94)</f>
        <v>141253.5</v>
      </c>
      <c r="AD95" s="219">
        <f>SUM(AD85:AD94)</f>
        <v>136632</v>
      </c>
      <c r="AE95" s="219">
        <f>SUM(AE85:AE94)</f>
        <v>277885.5</v>
      </c>
    </row>
    <row r="96" spans="1:36" ht="14.1" customHeight="1">
      <c r="A96" s="1028" t="s">
        <v>880</v>
      </c>
      <c r="B96" s="1030" t="s">
        <v>881</v>
      </c>
      <c r="C96" s="81" t="s">
        <v>566</v>
      </c>
      <c r="D96" s="821">
        <v>22899</v>
      </c>
      <c r="E96" s="821">
        <v>3</v>
      </c>
      <c r="F96" s="821">
        <v>17490</v>
      </c>
      <c r="G96" s="819">
        <v>40392</v>
      </c>
      <c r="H96" s="821">
        <v>43917</v>
      </c>
      <c r="I96" s="821">
        <v>1</v>
      </c>
      <c r="J96" s="821">
        <v>31559</v>
      </c>
      <c r="K96" s="819">
        <v>75477</v>
      </c>
      <c r="L96" s="821">
        <v>18101</v>
      </c>
      <c r="M96" s="821">
        <v>3</v>
      </c>
      <c r="N96" s="821">
        <v>18624</v>
      </c>
      <c r="O96" s="819">
        <v>36728</v>
      </c>
      <c r="P96" s="821">
        <v>23557</v>
      </c>
      <c r="Q96" s="821"/>
      <c r="R96" s="821">
        <v>29956</v>
      </c>
      <c r="S96" s="819">
        <v>53513</v>
      </c>
      <c r="U96" s="82">
        <f t="shared" si="18"/>
        <v>108474</v>
      </c>
      <c r="V96" s="83">
        <f t="shared" si="16"/>
        <v>82.996866786792296</v>
      </c>
      <c r="W96" s="84">
        <f t="shared" si="19"/>
        <v>7</v>
      </c>
      <c r="X96" s="82">
        <f t="shared" si="20"/>
        <v>97629</v>
      </c>
      <c r="Y96" s="83">
        <f t="shared" si="17"/>
        <v>75.291223388872396</v>
      </c>
      <c r="Z96" s="82">
        <f t="shared" si="21"/>
        <v>206110</v>
      </c>
      <c r="AA96" s="83">
        <f t="shared" si="22"/>
        <v>79.161945730032841</v>
      </c>
      <c r="AC96" s="82">
        <v>130696.5</v>
      </c>
      <c r="AD96" s="82">
        <v>129668.5</v>
      </c>
      <c r="AE96" s="86">
        <f t="shared" si="23"/>
        <v>260365</v>
      </c>
      <c r="AG96"/>
      <c r="AH96" s="822"/>
      <c r="AI96" s="822"/>
      <c r="AJ96" s="822"/>
    </row>
    <row r="97" spans="1:36" ht="14.1" customHeight="1">
      <c r="A97" s="1028"/>
      <c r="B97" s="1031"/>
      <c r="C97" s="81" t="s">
        <v>567</v>
      </c>
      <c r="D97" s="821">
        <v>1128</v>
      </c>
      <c r="E97" s="821"/>
      <c r="F97" s="821">
        <v>814</v>
      </c>
      <c r="G97" s="819">
        <v>1942</v>
      </c>
      <c r="H97" s="821">
        <v>2404</v>
      </c>
      <c r="I97" s="821">
        <v>1</v>
      </c>
      <c r="J97" s="821">
        <v>1911</v>
      </c>
      <c r="K97" s="819">
        <v>4316</v>
      </c>
      <c r="L97" s="821">
        <v>899</v>
      </c>
      <c r="M97" s="821"/>
      <c r="N97" s="821">
        <v>1106</v>
      </c>
      <c r="O97" s="819">
        <v>2005</v>
      </c>
      <c r="P97" s="821">
        <v>1310</v>
      </c>
      <c r="Q97" s="821"/>
      <c r="R97" s="821">
        <v>1879</v>
      </c>
      <c r="S97" s="819">
        <v>3189</v>
      </c>
      <c r="U97" s="82">
        <f t="shared" si="18"/>
        <v>5741</v>
      </c>
      <c r="V97" s="83">
        <f t="shared" si="16"/>
        <v>83.493310063990691</v>
      </c>
      <c r="W97" s="84">
        <f t="shared" si="19"/>
        <v>1</v>
      </c>
      <c r="X97" s="82">
        <f t="shared" si="20"/>
        <v>5710</v>
      </c>
      <c r="Y97" s="83">
        <f t="shared" si="17"/>
        <v>82.217422606191505</v>
      </c>
      <c r="Z97" s="82">
        <f t="shared" si="21"/>
        <v>11452</v>
      </c>
      <c r="AA97" s="83">
        <f t="shared" si="22"/>
        <v>82.859416829462418</v>
      </c>
      <c r="AC97" s="82">
        <v>6876</v>
      </c>
      <c r="AD97" s="82">
        <v>6945</v>
      </c>
      <c r="AE97" s="86">
        <f t="shared" si="23"/>
        <v>13821</v>
      </c>
      <c r="AG97"/>
      <c r="AH97" s="822"/>
      <c r="AI97" s="822"/>
      <c r="AJ97" s="822"/>
    </row>
    <row r="98" spans="1:36" ht="14.1" customHeight="1">
      <c r="A98" s="1028"/>
      <c r="B98" s="1031"/>
      <c r="C98" s="81" t="s">
        <v>568</v>
      </c>
      <c r="D98" s="821">
        <v>713</v>
      </c>
      <c r="E98" s="821"/>
      <c r="F98" s="821">
        <v>628</v>
      </c>
      <c r="G98" s="819">
        <v>1341</v>
      </c>
      <c r="H98" s="821">
        <v>1291</v>
      </c>
      <c r="I98" s="821"/>
      <c r="J98" s="821">
        <v>1099</v>
      </c>
      <c r="K98" s="819">
        <v>2390</v>
      </c>
      <c r="L98" s="821">
        <v>361</v>
      </c>
      <c r="M98" s="821"/>
      <c r="N98" s="821">
        <v>390</v>
      </c>
      <c r="O98" s="819">
        <v>751</v>
      </c>
      <c r="P98" s="821">
        <v>540</v>
      </c>
      <c r="Q98" s="821"/>
      <c r="R98" s="821">
        <v>654</v>
      </c>
      <c r="S98" s="819">
        <v>1194</v>
      </c>
      <c r="U98" s="82">
        <f t="shared" si="18"/>
        <v>2905</v>
      </c>
      <c r="V98" s="83">
        <f t="shared" si="16"/>
        <v>76.017270705220469</v>
      </c>
      <c r="W98" s="84">
        <f t="shared" si="19"/>
        <v>0</v>
      </c>
      <c r="X98" s="82">
        <f t="shared" si="20"/>
        <v>2771</v>
      </c>
      <c r="Y98" s="83">
        <f t="shared" si="17"/>
        <v>71.215625803135438</v>
      </c>
      <c r="Z98" s="82">
        <f t="shared" si="21"/>
        <v>5676</v>
      </c>
      <c r="AA98" s="83">
        <f t="shared" si="22"/>
        <v>73.594813614262563</v>
      </c>
      <c r="AC98" s="82">
        <v>3821.5</v>
      </c>
      <c r="AD98" s="82">
        <v>3891</v>
      </c>
      <c r="AE98" s="86">
        <f t="shared" si="23"/>
        <v>7712.5</v>
      </c>
      <c r="AG98"/>
      <c r="AH98" s="822"/>
      <c r="AI98" s="822"/>
      <c r="AJ98" s="822"/>
    </row>
    <row r="99" spans="1:36" ht="14.1" customHeight="1">
      <c r="A99" s="1028"/>
      <c r="B99" s="1031"/>
      <c r="C99" s="81" t="s">
        <v>569</v>
      </c>
      <c r="D99" s="821">
        <v>1994</v>
      </c>
      <c r="E99" s="821">
        <v>2</v>
      </c>
      <c r="F99" s="821">
        <v>1432</v>
      </c>
      <c r="G99" s="819">
        <v>3428</v>
      </c>
      <c r="H99" s="821">
        <v>3691</v>
      </c>
      <c r="I99" s="821"/>
      <c r="J99" s="821">
        <v>3147</v>
      </c>
      <c r="K99" s="819">
        <v>6838</v>
      </c>
      <c r="L99" s="821">
        <v>1339</v>
      </c>
      <c r="M99" s="821"/>
      <c r="N99" s="821">
        <v>1361</v>
      </c>
      <c r="O99" s="819">
        <v>2700</v>
      </c>
      <c r="P99" s="821">
        <v>1821</v>
      </c>
      <c r="Q99" s="821"/>
      <c r="R99" s="821">
        <v>2580</v>
      </c>
      <c r="S99" s="819">
        <v>4401</v>
      </c>
      <c r="U99" s="82">
        <f t="shared" si="18"/>
        <v>8845</v>
      </c>
      <c r="V99" s="83">
        <f t="shared" si="16"/>
        <v>85.281781805910427</v>
      </c>
      <c r="W99" s="84">
        <f t="shared" si="19"/>
        <v>2</v>
      </c>
      <c r="X99" s="82">
        <f t="shared" si="20"/>
        <v>8520</v>
      </c>
      <c r="Y99" s="83">
        <f t="shared" si="17"/>
        <v>81.511600095670886</v>
      </c>
      <c r="Z99" s="82">
        <f t="shared" si="21"/>
        <v>17367</v>
      </c>
      <c r="AA99" s="83">
        <f t="shared" si="22"/>
        <v>83.398962735305417</v>
      </c>
      <c r="AC99" s="82">
        <v>10371.5</v>
      </c>
      <c r="AD99" s="82">
        <v>10452.5</v>
      </c>
      <c r="AE99" s="86">
        <f t="shared" si="23"/>
        <v>20824</v>
      </c>
      <c r="AG99"/>
      <c r="AH99" s="822"/>
      <c r="AI99" s="822"/>
      <c r="AJ99" s="822"/>
    </row>
    <row r="100" spans="1:36" ht="14.1" customHeight="1">
      <c r="A100" s="1028"/>
      <c r="B100" s="1031"/>
      <c r="C100" s="81" t="s">
        <v>570</v>
      </c>
      <c r="D100" s="821">
        <v>1787</v>
      </c>
      <c r="E100" s="821"/>
      <c r="F100" s="821">
        <v>1228</v>
      </c>
      <c r="G100" s="819">
        <v>3015</v>
      </c>
      <c r="H100" s="821">
        <v>3741</v>
      </c>
      <c r="I100" s="821">
        <v>1</v>
      </c>
      <c r="J100" s="821">
        <v>2922</v>
      </c>
      <c r="K100" s="819">
        <v>6664</v>
      </c>
      <c r="L100" s="821">
        <v>1509</v>
      </c>
      <c r="M100" s="821">
        <v>1</v>
      </c>
      <c r="N100" s="821">
        <v>1699</v>
      </c>
      <c r="O100" s="819">
        <v>3209</v>
      </c>
      <c r="P100" s="821">
        <v>1976</v>
      </c>
      <c r="Q100" s="821"/>
      <c r="R100" s="821">
        <v>2702</v>
      </c>
      <c r="S100" s="819">
        <v>4678</v>
      </c>
      <c r="U100" s="82">
        <f t="shared" si="18"/>
        <v>9013</v>
      </c>
      <c r="V100" s="83">
        <f t="shared" si="16"/>
        <v>81.256761630003609</v>
      </c>
      <c r="W100" s="84">
        <f t="shared" si="19"/>
        <v>2</v>
      </c>
      <c r="X100" s="82">
        <f t="shared" si="20"/>
        <v>8551</v>
      </c>
      <c r="Y100" s="83">
        <f t="shared" si="17"/>
        <v>76.797341595940551</v>
      </c>
      <c r="Z100" s="82">
        <f t="shared" si="21"/>
        <v>17566</v>
      </c>
      <c r="AA100" s="83">
        <f t="shared" si="22"/>
        <v>79.031786381121634</v>
      </c>
      <c r="AC100" s="82">
        <v>11092</v>
      </c>
      <c r="AD100" s="82">
        <v>11134.5</v>
      </c>
      <c r="AE100" s="86">
        <f t="shared" si="23"/>
        <v>22226.5</v>
      </c>
      <c r="AG100"/>
      <c r="AH100" s="822"/>
      <c r="AI100" s="822"/>
      <c r="AJ100" s="822"/>
    </row>
    <row r="101" spans="1:36" ht="14.1" customHeight="1">
      <c r="A101" s="1028"/>
      <c r="B101" s="1031"/>
      <c r="C101" s="81" t="s">
        <v>571</v>
      </c>
      <c r="D101" s="821">
        <v>2732</v>
      </c>
      <c r="E101" s="821">
        <v>2</v>
      </c>
      <c r="F101" s="821">
        <v>2091</v>
      </c>
      <c r="G101" s="819">
        <v>4825</v>
      </c>
      <c r="H101" s="821">
        <v>5674</v>
      </c>
      <c r="I101" s="821"/>
      <c r="J101" s="821">
        <v>4777</v>
      </c>
      <c r="K101" s="819">
        <v>10451</v>
      </c>
      <c r="L101" s="821">
        <v>2234</v>
      </c>
      <c r="M101" s="821"/>
      <c r="N101" s="821">
        <v>2583</v>
      </c>
      <c r="O101" s="819">
        <v>4817</v>
      </c>
      <c r="P101" s="821">
        <v>3305</v>
      </c>
      <c r="Q101" s="821"/>
      <c r="R101" s="821">
        <v>4144</v>
      </c>
      <c r="S101" s="819">
        <v>7449</v>
      </c>
      <c r="U101" s="82">
        <f t="shared" si="18"/>
        <v>13945</v>
      </c>
      <c r="V101" s="83">
        <f t="shared" si="16"/>
        <v>78.289916909948346</v>
      </c>
      <c r="W101" s="84">
        <f t="shared" si="19"/>
        <v>2</v>
      </c>
      <c r="X101" s="82">
        <f t="shared" si="20"/>
        <v>13595</v>
      </c>
      <c r="Y101" s="83">
        <f t="shared" si="17"/>
        <v>76.134740850670624</v>
      </c>
      <c r="Z101" s="82">
        <f t="shared" si="21"/>
        <v>27542</v>
      </c>
      <c r="AA101" s="83">
        <f t="shared" si="22"/>
        <v>77.216591670521609</v>
      </c>
      <c r="AC101" s="82">
        <v>17812</v>
      </c>
      <c r="AD101" s="82">
        <v>17856.5</v>
      </c>
      <c r="AE101" s="86">
        <f t="shared" si="23"/>
        <v>35668.5</v>
      </c>
      <c r="AG101"/>
      <c r="AH101" s="822"/>
      <c r="AI101" s="822"/>
      <c r="AJ101" s="822"/>
    </row>
    <row r="102" spans="1:36" ht="14.1" customHeight="1">
      <c r="A102" s="1028"/>
      <c r="B102" s="1031"/>
      <c r="C102" s="81" t="s">
        <v>572</v>
      </c>
      <c r="D102" s="821">
        <v>2362</v>
      </c>
      <c r="E102" s="821"/>
      <c r="F102" s="821">
        <v>1873</v>
      </c>
      <c r="G102" s="819">
        <v>4235</v>
      </c>
      <c r="H102" s="821">
        <v>4279</v>
      </c>
      <c r="I102" s="821"/>
      <c r="J102" s="821">
        <v>4206</v>
      </c>
      <c r="K102" s="819">
        <v>8485</v>
      </c>
      <c r="L102" s="821">
        <v>1297</v>
      </c>
      <c r="M102" s="821"/>
      <c r="N102" s="821">
        <v>1411</v>
      </c>
      <c r="O102" s="819">
        <v>2708</v>
      </c>
      <c r="P102" s="821">
        <v>1916</v>
      </c>
      <c r="Q102" s="821"/>
      <c r="R102" s="821">
        <v>2475</v>
      </c>
      <c r="S102" s="819">
        <v>4391</v>
      </c>
      <c r="U102" s="82">
        <f t="shared" si="18"/>
        <v>9854</v>
      </c>
      <c r="V102" s="83">
        <f t="shared" si="16"/>
        <v>76.092664092664094</v>
      </c>
      <c r="W102" s="84">
        <f t="shared" si="19"/>
        <v>0</v>
      </c>
      <c r="X102" s="82">
        <f t="shared" si="20"/>
        <v>9965</v>
      </c>
      <c r="Y102" s="83">
        <f t="shared" si="17"/>
        <v>75.054605709121034</v>
      </c>
      <c r="Z102" s="82">
        <f t="shared" si="21"/>
        <v>19819</v>
      </c>
      <c r="AA102" s="83">
        <f t="shared" si="22"/>
        <v>75.567163610020202</v>
      </c>
      <c r="AC102" s="82">
        <v>12950</v>
      </c>
      <c r="AD102" s="82">
        <v>13277</v>
      </c>
      <c r="AE102" s="86">
        <f t="shared" si="23"/>
        <v>26227</v>
      </c>
      <c r="AG102"/>
      <c r="AH102" s="822"/>
      <c r="AI102" s="822"/>
      <c r="AJ102" s="822"/>
    </row>
    <row r="103" spans="1:36" ht="14.1" customHeight="1">
      <c r="A103" s="1028"/>
      <c r="B103" s="1031"/>
      <c r="C103" s="81" t="s">
        <v>573</v>
      </c>
      <c r="D103" s="821">
        <v>3151</v>
      </c>
      <c r="E103" s="821">
        <v>2</v>
      </c>
      <c r="F103" s="821">
        <v>2172</v>
      </c>
      <c r="G103" s="819">
        <v>5325</v>
      </c>
      <c r="H103" s="821">
        <v>5876</v>
      </c>
      <c r="I103" s="821"/>
      <c r="J103" s="821">
        <v>4083</v>
      </c>
      <c r="K103" s="819">
        <v>9959</v>
      </c>
      <c r="L103" s="821">
        <v>2518</v>
      </c>
      <c r="M103" s="821">
        <v>1</v>
      </c>
      <c r="N103" s="821">
        <v>2527</v>
      </c>
      <c r="O103" s="819">
        <v>5046</v>
      </c>
      <c r="P103" s="821">
        <v>3162</v>
      </c>
      <c r="Q103" s="821"/>
      <c r="R103" s="821">
        <v>4356</v>
      </c>
      <c r="S103" s="819">
        <v>7518</v>
      </c>
      <c r="U103" s="82">
        <f t="shared" si="18"/>
        <v>14707</v>
      </c>
      <c r="V103" s="83">
        <f t="shared" si="16"/>
        <v>50.883991281181885</v>
      </c>
      <c r="W103" s="84">
        <f t="shared" si="19"/>
        <v>3</v>
      </c>
      <c r="X103" s="82">
        <f t="shared" si="20"/>
        <v>13138</v>
      </c>
      <c r="Y103" s="83">
        <f t="shared" si="17"/>
        <v>45.752294057216488</v>
      </c>
      <c r="Z103" s="82">
        <f t="shared" si="21"/>
        <v>27848</v>
      </c>
      <c r="AA103" s="83">
        <f t="shared" si="22"/>
        <v>48.331699020279942</v>
      </c>
      <c r="AC103" s="82">
        <v>28903</v>
      </c>
      <c r="AD103" s="82">
        <v>28715.5</v>
      </c>
      <c r="AE103" s="86">
        <f t="shared" si="23"/>
        <v>57618.5</v>
      </c>
      <c r="AG103"/>
      <c r="AH103" s="822"/>
      <c r="AI103" s="822"/>
      <c r="AJ103" s="822"/>
    </row>
    <row r="104" spans="1:36" ht="14.1" customHeight="1">
      <c r="A104" s="1028"/>
      <c r="B104" s="1031"/>
      <c r="C104" s="81" t="s">
        <v>574</v>
      </c>
      <c r="D104" s="821">
        <v>1550</v>
      </c>
      <c r="E104" s="821"/>
      <c r="F104" s="821">
        <v>1325</v>
      </c>
      <c r="G104" s="819">
        <v>2875</v>
      </c>
      <c r="H104" s="821">
        <v>2598</v>
      </c>
      <c r="I104" s="821"/>
      <c r="J104" s="821">
        <v>2292</v>
      </c>
      <c r="K104" s="819">
        <v>4890</v>
      </c>
      <c r="L104" s="821">
        <v>750</v>
      </c>
      <c r="M104" s="821"/>
      <c r="N104" s="821">
        <v>909</v>
      </c>
      <c r="O104" s="819">
        <v>1659</v>
      </c>
      <c r="P104" s="821">
        <v>950</v>
      </c>
      <c r="Q104" s="821"/>
      <c r="R104" s="821">
        <v>1258</v>
      </c>
      <c r="S104" s="819">
        <v>2208</v>
      </c>
      <c r="U104" s="82">
        <f t="shared" si="18"/>
        <v>5848</v>
      </c>
      <c r="V104" s="83">
        <f t="shared" si="16"/>
        <v>84.05922092856116</v>
      </c>
      <c r="W104" s="84">
        <f t="shared" si="19"/>
        <v>0</v>
      </c>
      <c r="X104" s="82">
        <f t="shared" si="20"/>
        <v>5784</v>
      </c>
      <c r="Y104" s="83">
        <f t="shared" si="17"/>
        <v>81.671844111832812</v>
      </c>
      <c r="Z104" s="82">
        <f t="shared" si="21"/>
        <v>11632</v>
      </c>
      <c r="AA104" s="83">
        <f t="shared" si="22"/>
        <v>82.854904195455518</v>
      </c>
      <c r="AC104" s="82">
        <v>6957</v>
      </c>
      <c r="AD104" s="82">
        <v>7082</v>
      </c>
      <c r="AE104" s="86">
        <f t="shared" si="23"/>
        <v>14039</v>
      </c>
      <c r="AG104"/>
      <c r="AH104" s="822"/>
      <c r="AI104" s="822"/>
      <c r="AJ104" s="822"/>
    </row>
    <row r="105" spans="1:36" ht="14.1" customHeight="1">
      <c r="A105" s="1028"/>
      <c r="B105" s="1031"/>
      <c r="C105" s="81" t="s">
        <v>575</v>
      </c>
      <c r="D105" s="821">
        <v>2445</v>
      </c>
      <c r="E105" s="821"/>
      <c r="F105" s="821">
        <v>1667</v>
      </c>
      <c r="G105" s="819">
        <v>4112</v>
      </c>
      <c r="H105" s="821">
        <v>4538</v>
      </c>
      <c r="I105" s="821"/>
      <c r="J105" s="821">
        <v>3487</v>
      </c>
      <c r="K105" s="819">
        <v>8025</v>
      </c>
      <c r="L105" s="821">
        <v>1803</v>
      </c>
      <c r="M105" s="821"/>
      <c r="N105" s="821">
        <v>1983</v>
      </c>
      <c r="O105" s="819">
        <v>3786</v>
      </c>
      <c r="P105" s="821">
        <v>2198</v>
      </c>
      <c r="Q105" s="821"/>
      <c r="R105" s="821">
        <v>3325</v>
      </c>
      <c r="S105" s="819">
        <v>5523</v>
      </c>
      <c r="U105" s="82">
        <f t="shared" si="18"/>
        <v>10984</v>
      </c>
      <c r="V105" s="83">
        <f t="shared" si="16"/>
        <v>81.768778381597556</v>
      </c>
      <c r="W105" s="84">
        <f t="shared" si="19"/>
        <v>0</v>
      </c>
      <c r="X105" s="82">
        <f t="shared" si="20"/>
        <v>10462</v>
      </c>
      <c r="Y105" s="83">
        <f t="shared" si="17"/>
        <v>77.585375801846567</v>
      </c>
      <c r="Z105" s="82">
        <f t="shared" si="21"/>
        <v>21446</v>
      </c>
      <c r="AA105" s="83">
        <f t="shared" si="22"/>
        <v>79.673075136992665</v>
      </c>
      <c r="AC105" s="82">
        <v>13433</v>
      </c>
      <c r="AD105" s="82">
        <v>13484.5</v>
      </c>
      <c r="AE105" s="86">
        <f t="shared" si="23"/>
        <v>26917.5</v>
      </c>
      <c r="AG105"/>
      <c r="AH105" s="822"/>
      <c r="AI105" s="822"/>
      <c r="AJ105" s="822"/>
    </row>
    <row r="106" spans="1:36" ht="14.1" customHeight="1">
      <c r="A106" s="1028"/>
      <c r="B106" s="1031"/>
      <c r="C106" s="81" t="s">
        <v>576</v>
      </c>
      <c r="D106" s="821">
        <v>1392</v>
      </c>
      <c r="E106" s="821"/>
      <c r="F106" s="821">
        <v>986</v>
      </c>
      <c r="G106" s="819">
        <v>2378</v>
      </c>
      <c r="H106" s="821">
        <v>2580</v>
      </c>
      <c r="I106" s="821">
        <v>2</v>
      </c>
      <c r="J106" s="821">
        <v>2007</v>
      </c>
      <c r="K106" s="819">
        <v>4589</v>
      </c>
      <c r="L106" s="821">
        <v>901</v>
      </c>
      <c r="M106" s="821"/>
      <c r="N106" s="821">
        <v>1068</v>
      </c>
      <c r="O106" s="819">
        <v>1969</v>
      </c>
      <c r="P106" s="821">
        <v>1170</v>
      </c>
      <c r="Q106" s="821"/>
      <c r="R106" s="821">
        <v>1750</v>
      </c>
      <c r="S106" s="819">
        <v>2920</v>
      </c>
      <c r="U106" s="82">
        <f t="shared" si="18"/>
        <v>6043</v>
      </c>
      <c r="V106" s="83">
        <f t="shared" si="16"/>
        <v>84.334659130556133</v>
      </c>
      <c r="W106" s="84">
        <f t="shared" si="19"/>
        <v>2</v>
      </c>
      <c r="X106" s="82">
        <f t="shared" si="20"/>
        <v>5811</v>
      </c>
      <c r="Y106" s="83">
        <f t="shared" si="17"/>
        <v>80.240265120132563</v>
      </c>
      <c r="Z106" s="82">
        <f t="shared" si="21"/>
        <v>11856</v>
      </c>
      <c r="AA106" s="83">
        <f t="shared" si="22"/>
        <v>82.290473711608541</v>
      </c>
      <c r="AC106" s="82">
        <v>7165.5</v>
      </c>
      <c r="AD106" s="82">
        <v>7242</v>
      </c>
      <c r="AE106" s="86">
        <f t="shared" si="23"/>
        <v>14407.5</v>
      </c>
      <c r="AG106"/>
      <c r="AH106" s="822"/>
      <c r="AI106" s="822"/>
      <c r="AJ106" s="822"/>
    </row>
    <row r="107" spans="1:36" ht="14.1" customHeight="1">
      <c r="A107" s="1028"/>
      <c r="B107" s="1031"/>
      <c r="C107" s="81" t="s">
        <v>577</v>
      </c>
      <c r="D107" s="821">
        <v>1246</v>
      </c>
      <c r="E107" s="821"/>
      <c r="F107" s="821">
        <v>784</v>
      </c>
      <c r="G107" s="819">
        <v>2030</v>
      </c>
      <c r="H107" s="821">
        <v>2754</v>
      </c>
      <c r="I107" s="821">
        <v>2</v>
      </c>
      <c r="J107" s="821">
        <v>2340</v>
      </c>
      <c r="K107" s="819">
        <v>5096</v>
      </c>
      <c r="L107" s="821">
        <v>826</v>
      </c>
      <c r="M107" s="821"/>
      <c r="N107" s="821">
        <v>937</v>
      </c>
      <c r="O107" s="819">
        <v>1763</v>
      </c>
      <c r="P107" s="821">
        <v>1474</v>
      </c>
      <c r="Q107" s="821"/>
      <c r="R107" s="821">
        <v>2026</v>
      </c>
      <c r="S107" s="819">
        <v>3500</v>
      </c>
      <c r="U107" s="82">
        <f t="shared" si="18"/>
        <v>6300</v>
      </c>
      <c r="V107" s="83">
        <f t="shared" si="16"/>
        <v>85.198458313611468</v>
      </c>
      <c r="W107" s="84">
        <f t="shared" si="19"/>
        <v>2</v>
      </c>
      <c r="X107" s="82">
        <f t="shared" si="20"/>
        <v>6087</v>
      </c>
      <c r="Y107" s="83">
        <f t="shared" si="17"/>
        <v>81.688250687780979</v>
      </c>
      <c r="Z107" s="82">
        <f t="shared" si="21"/>
        <v>12389</v>
      </c>
      <c r="AA107" s="83">
        <f t="shared" si="22"/>
        <v>83.450087565674252</v>
      </c>
      <c r="AC107" s="82">
        <v>7394.5</v>
      </c>
      <c r="AD107" s="82">
        <v>7451.5</v>
      </c>
      <c r="AE107" s="86">
        <f t="shared" si="23"/>
        <v>14846</v>
      </c>
      <c r="AG107"/>
      <c r="AH107" s="822"/>
      <c r="AI107" s="822"/>
      <c r="AJ107" s="822"/>
    </row>
    <row r="108" spans="1:36" ht="14.1" customHeight="1">
      <c r="A108" s="1028"/>
      <c r="B108" s="1031"/>
      <c r="C108" s="81" t="s">
        <v>578</v>
      </c>
      <c r="D108" s="821">
        <v>1892</v>
      </c>
      <c r="E108" s="821"/>
      <c r="F108" s="821">
        <v>1319</v>
      </c>
      <c r="G108" s="819">
        <v>3211</v>
      </c>
      <c r="H108" s="821">
        <v>4019</v>
      </c>
      <c r="I108" s="821"/>
      <c r="J108" s="821">
        <v>3764</v>
      </c>
      <c r="K108" s="819">
        <v>7783</v>
      </c>
      <c r="L108" s="821">
        <v>984</v>
      </c>
      <c r="M108" s="821"/>
      <c r="N108" s="821">
        <v>1055</v>
      </c>
      <c r="O108" s="819">
        <v>2039</v>
      </c>
      <c r="P108" s="821">
        <v>1505</v>
      </c>
      <c r="Q108" s="821"/>
      <c r="R108" s="821">
        <v>2129</v>
      </c>
      <c r="S108" s="819">
        <v>3634</v>
      </c>
      <c r="U108" s="82">
        <f t="shared" si="18"/>
        <v>8400</v>
      </c>
      <c r="V108" s="83">
        <f t="shared" si="16"/>
        <v>82.758620689655174</v>
      </c>
      <c r="W108" s="84">
        <f t="shared" si="19"/>
        <v>0</v>
      </c>
      <c r="X108" s="82">
        <f t="shared" si="20"/>
        <v>8267</v>
      </c>
      <c r="Y108" s="83">
        <f t="shared" si="17"/>
        <v>79.901415937756724</v>
      </c>
      <c r="Z108" s="82">
        <f t="shared" si="21"/>
        <v>16667</v>
      </c>
      <c r="AA108" s="83">
        <f t="shared" si="22"/>
        <v>81.31632229892908</v>
      </c>
      <c r="AC108" s="82">
        <v>10150</v>
      </c>
      <c r="AD108" s="82">
        <v>10346.5</v>
      </c>
      <c r="AE108" s="86">
        <f t="shared" si="23"/>
        <v>20496.5</v>
      </c>
      <c r="AG108"/>
      <c r="AH108" s="822"/>
      <c r="AI108" s="822"/>
      <c r="AJ108" s="822"/>
    </row>
    <row r="109" spans="1:36" ht="14.1" customHeight="1">
      <c r="A109" s="1028"/>
      <c r="B109" s="1031"/>
      <c r="C109" s="81" t="s">
        <v>579</v>
      </c>
      <c r="D109" s="821">
        <v>1607</v>
      </c>
      <c r="E109" s="821"/>
      <c r="F109" s="821">
        <v>1435</v>
      </c>
      <c r="G109" s="819">
        <v>3042</v>
      </c>
      <c r="H109" s="821">
        <v>2697</v>
      </c>
      <c r="I109" s="821"/>
      <c r="J109" s="821">
        <v>2430</v>
      </c>
      <c r="K109" s="819">
        <v>5127</v>
      </c>
      <c r="L109" s="821">
        <v>791</v>
      </c>
      <c r="M109" s="821"/>
      <c r="N109" s="821">
        <v>845</v>
      </c>
      <c r="O109" s="819">
        <v>1636</v>
      </c>
      <c r="P109" s="821">
        <v>1034</v>
      </c>
      <c r="Q109" s="821"/>
      <c r="R109" s="821">
        <v>1173</v>
      </c>
      <c r="S109" s="819">
        <v>2207</v>
      </c>
      <c r="U109" s="82">
        <f t="shared" si="18"/>
        <v>6129</v>
      </c>
      <c r="V109" s="83">
        <f t="shared" si="16"/>
        <v>90.132352941176464</v>
      </c>
      <c r="W109" s="84">
        <f t="shared" si="19"/>
        <v>0</v>
      </c>
      <c r="X109" s="82">
        <f t="shared" si="20"/>
        <v>5883</v>
      </c>
      <c r="Y109" s="83">
        <f t="shared" si="17"/>
        <v>85.876943288811034</v>
      </c>
      <c r="Z109" s="82">
        <f t="shared" si="21"/>
        <v>12012</v>
      </c>
      <c r="AA109" s="83">
        <f t="shared" si="22"/>
        <v>87.996776674847069</v>
      </c>
      <c r="AC109" s="82">
        <v>6800</v>
      </c>
      <c r="AD109" s="82">
        <v>6850.5</v>
      </c>
      <c r="AE109" s="86">
        <f t="shared" si="23"/>
        <v>13650.5</v>
      </c>
      <c r="AG109"/>
      <c r="AH109" s="822"/>
      <c r="AI109" s="822"/>
      <c r="AJ109" s="822"/>
    </row>
    <row r="110" spans="1:36" ht="14.1" customHeight="1">
      <c r="A110" s="1028"/>
      <c r="B110" s="1031"/>
      <c r="C110" s="81" t="s">
        <v>580</v>
      </c>
      <c r="D110" s="821">
        <v>6943</v>
      </c>
      <c r="E110" s="821">
        <v>3</v>
      </c>
      <c r="F110" s="821">
        <v>5419</v>
      </c>
      <c r="G110" s="819">
        <v>12365</v>
      </c>
      <c r="H110" s="821">
        <v>11782</v>
      </c>
      <c r="I110" s="821"/>
      <c r="J110" s="821">
        <v>9464</v>
      </c>
      <c r="K110" s="819">
        <v>21246</v>
      </c>
      <c r="L110" s="821">
        <v>4125</v>
      </c>
      <c r="M110" s="821"/>
      <c r="N110" s="821">
        <v>4572</v>
      </c>
      <c r="O110" s="819">
        <v>8697</v>
      </c>
      <c r="P110" s="821">
        <v>5479</v>
      </c>
      <c r="Q110" s="821"/>
      <c r="R110" s="821">
        <v>7463</v>
      </c>
      <c r="S110" s="819">
        <v>12942</v>
      </c>
      <c r="U110" s="82">
        <f t="shared" si="18"/>
        <v>28329</v>
      </c>
      <c r="V110" s="83">
        <f t="shared" si="16"/>
        <v>90.300267754685706</v>
      </c>
      <c r="W110" s="84">
        <f t="shared" si="19"/>
        <v>3</v>
      </c>
      <c r="X110" s="82">
        <f t="shared" si="20"/>
        <v>26918</v>
      </c>
      <c r="Y110" s="83">
        <f t="shared" si="17"/>
        <v>86.26596375406605</v>
      </c>
      <c r="Z110" s="82">
        <f t="shared" si="21"/>
        <v>55250</v>
      </c>
      <c r="AA110" s="83">
        <f t="shared" si="22"/>
        <v>88.293341643294895</v>
      </c>
      <c r="AC110" s="82">
        <v>31372</v>
      </c>
      <c r="AD110" s="82">
        <v>31203.5</v>
      </c>
      <c r="AE110" s="86">
        <f t="shared" si="23"/>
        <v>62575.5</v>
      </c>
      <c r="AG110"/>
      <c r="AH110" s="822"/>
      <c r="AI110" s="822"/>
      <c r="AJ110" s="822"/>
    </row>
    <row r="111" spans="1:36" ht="14.1" customHeight="1">
      <c r="A111" s="1028"/>
      <c r="B111" s="1031"/>
      <c r="C111" s="81" t="s">
        <v>581</v>
      </c>
      <c r="D111" s="821">
        <v>1942</v>
      </c>
      <c r="E111" s="821"/>
      <c r="F111" s="821">
        <v>1336</v>
      </c>
      <c r="G111" s="819">
        <v>3278</v>
      </c>
      <c r="H111" s="821">
        <v>5019</v>
      </c>
      <c r="I111" s="821"/>
      <c r="J111" s="821">
        <v>4419</v>
      </c>
      <c r="K111" s="819">
        <v>9438</v>
      </c>
      <c r="L111" s="821">
        <v>2144</v>
      </c>
      <c r="M111" s="821"/>
      <c r="N111" s="821">
        <v>2244</v>
      </c>
      <c r="O111" s="819">
        <v>4388</v>
      </c>
      <c r="P111" s="821">
        <v>2607</v>
      </c>
      <c r="Q111" s="821"/>
      <c r="R111" s="821">
        <v>3673</v>
      </c>
      <c r="S111" s="819">
        <v>6280</v>
      </c>
      <c r="U111" s="82">
        <f t="shared" si="18"/>
        <v>11712</v>
      </c>
      <c r="V111" s="83">
        <f t="shared" si="16"/>
        <v>79.301239081860658</v>
      </c>
      <c r="W111" s="84">
        <f t="shared" si="19"/>
        <v>0</v>
      </c>
      <c r="X111" s="82">
        <f t="shared" si="20"/>
        <v>11672</v>
      </c>
      <c r="Y111" s="83">
        <f t="shared" si="17"/>
        <v>78.199115637143237</v>
      </c>
      <c r="Z111" s="82">
        <f t="shared" si="21"/>
        <v>23384</v>
      </c>
      <c r="AA111" s="83">
        <f t="shared" si="22"/>
        <v>78.74726384913285</v>
      </c>
      <c r="AC111" s="82">
        <v>14769</v>
      </c>
      <c r="AD111" s="82">
        <v>14926</v>
      </c>
      <c r="AE111" s="86">
        <f t="shared" si="23"/>
        <v>29695</v>
      </c>
      <c r="AG111"/>
      <c r="AH111" s="822"/>
      <c r="AI111" s="822"/>
      <c r="AJ111" s="822"/>
    </row>
    <row r="112" spans="1:36" ht="14.1" customHeight="1">
      <c r="A112" s="1028"/>
      <c r="B112" s="1031"/>
      <c r="C112" s="81" t="s">
        <v>582</v>
      </c>
      <c r="D112" s="821">
        <v>3708</v>
      </c>
      <c r="E112" s="821">
        <v>3</v>
      </c>
      <c r="F112" s="821">
        <v>2919</v>
      </c>
      <c r="G112" s="819">
        <v>6630</v>
      </c>
      <c r="H112" s="821">
        <v>10064</v>
      </c>
      <c r="I112" s="821">
        <v>1</v>
      </c>
      <c r="J112" s="821">
        <v>8783</v>
      </c>
      <c r="K112" s="819">
        <v>18848</v>
      </c>
      <c r="L112" s="821">
        <v>3094</v>
      </c>
      <c r="M112" s="821"/>
      <c r="N112" s="821">
        <v>3291</v>
      </c>
      <c r="O112" s="819">
        <v>6385</v>
      </c>
      <c r="P112" s="821">
        <v>4304</v>
      </c>
      <c r="Q112" s="821"/>
      <c r="R112" s="821">
        <v>5089</v>
      </c>
      <c r="S112" s="819">
        <v>9393</v>
      </c>
      <c r="U112" s="82">
        <f t="shared" si="18"/>
        <v>21170</v>
      </c>
      <c r="V112" s="83">
        <f t="shared" si="16"/>
        <v>85.330216247808295</v>
      </c>
      <c r="W112" s="84">
        <f t="shared" si="19"/>
        <v>4</v>
      </c>
      <c r="X112" s="82">
        <f t="shared" si="20"/>
        <v>20082</v>
      </c>
      <c r="Y112" s="83">
        <f t="shared" si="17"/>
        <v>80.648982952149552</v>
      </c>
      <c r="Z112" s="82">
        <f t="shared" si="21"/>
        <v>41256</v>
      </c>
      <c r="AA112" s="83">
        <f t="shared" si="22"/>
        <v>82.993361496680748</v>
      </c>
      <c r="AC112" s="82">
        <v>24809.5</v>
      </c>
      <c r="AD112" s="82">
        <v>24900.5</v>
      </c>
      <c r="AE112" s="86">
        <f t="shared" si="23"/>
        <v>49710</v>
      </c>
      <c r="AG112"/>
      <c r="AH112" s="822"/>
      <c r="AI112" s="822"/>
      <c r="AJ112" s="822"/>
    </row>
    <row r="113" spans="1:36" ht="14.1" customHeight="1">
      <c r="A113" s="1028"/>
      <c r="B113" s="1031"/>
      <c r="C113" s="81" t="s">
        <v>583</v>
      </c>
      <c r="D113" s="821">
        <v>1648</v>
      </c>
      <c r="E113" s="821">
        <v>1</v>
      </c>
      <c r="F113" s="821">
        <v>1320</v>
      </c>
      <c r="G113" s="819">
        <v>2969</v>
      </c>
      <c r="H113" s="821">
        <v>3304</v>
      </c>
      <c r="I113" s="821">
        <v>1</v>
      </c>
      <c r="J113" s="821">
        <v>2958</v>
      </c>
      <c r="K113" s="819">
        <v>6263</v>
      </c>
      <c r="L113" s="821">
        <v>940</v>
      </c>
      <c r="M113" s="821">
        <v>1</v>
      </c>
      <c r="N113" s="821">
        <v>1153</v>
      </c>
      <c r="O113" s="819">
        <v>2094</v>
      </c>
      <c r="P113" s="821">
        <v>1082</v>
      </c>
      <c r="Q113" s="821">
        <v>1</v>
      </c>
      <c r="R113" s="821">
        <v>1160</v>
      </c>
      <c r="S113" s="819">
        <v>2243</v>
      </c>
      <c r="U113" s="82">
        <f t="shared" si="18"/>
        <v>6974</v>
      </c>
      <c r="V113" s="83">
        <f t="shared" si="16"/>
        <v>80.647586007516622</v>
      </c>
      <c r="W113" s="84">
        <f t="shared" si="19"/>
        <v>4</v>
      </c>
      <c r="X113" s="82">
        <f t="shared" si="20"/>
        <v>6591</v>
      </c>
      <c r="Y113" s="83">
        <f t="shared" si="17"/>
        <v>75.029882178837724</v>
      </c>
      <c r="Z113" s="82">
        <f t="shared" si="21"/>
        <v>13569</v>
      </c>
      <c r="AA113" s="83">
        <f t="shared" si="22"/>
        <v>77.839605323542912</v>
      </c>
      <c r="AC113" s="82">
        <v>8647.5</v>
      </c>
      <c r="AD113" s="82">
        <v>8784.5</v>
      </c>
      <c r="AE113" s="86">
        <f t="shared" si="23"/>
        <v>17432</v>
      </c>
      <c r="AG113"/>
      <c r="AH113" s="822"/>
      <c r="AI113" s="822"/>
      <c r="AJ113" s="822"/>
    </row>
    <row r="114" spans="1:36" ht="14.1" customHeight="1">
      <c r="A114" s="1028"/>
      <c r="B114" s="1031"/>
      <c r="C114" s="81" t="s">
        <v>584</v>
      </c>
      <c r="D114" s="821">
        <v>263</v>
      </c>
      <c r="E114" s="821"/>
      <c r="F114" s="821">
        <v>187</v>
      </c>
      <c r="G114" s="819">
        <v>450</v>
      </c>
      <c r="H114" s="821">
        <v>608</v>
      </c>
      <c r="I114" s="821"/>
      <c r="J114" s="821">
        <v>576</v>
      </c>
      <c r="K114" s="819">
        <v>1184</v>
      </c>
      <c r="L114" s="821">
        <v>187</v>
      </c>
      <c r="M114" s="821"/>
      <c r="N114" s="821">
        <v>226</v>
      </c>
      <c r="O114" s="819">
        <v>413</v>
      </c>
      <c r="P114" s="821">
        <v>263</v>
      </c>
      <c r="Q114" s="821"/>
      <c r="R114" s="821">
        <v>326</v>
      </c>
      <c r="S114" s="819">
        <v>589</v>
      </c>
      <c r="U114" s="82">
        <f t="shared" si="18"/>
        <v>1321</v>
      </c>
      <c r="V114" s="83">
        <f t="shared" si="16"/>
        <v>86.822214919487351</v>
      </c>
      <c r="W114" s="84">
        <f t="shared" si="19"/>
        <v>0</v>
      </c>
      <c r="X114" s="82">
        <f t="shared" si="20"/>
        <v>1315</v>
      </c>
      <c r="Y114" s="83">
        <f t="shared" si="17"/>
        <v>83.175205566097404</v>
      </c>
      <c r="Z114" s="82">
        <f t="shared" si="21"/>
        <v>2636</v>
      </c>
      <c r="AA114" s="83">
        <f t="shared" si="22"/>
        <v>84.963738920225623</v>
      </c>
      <c r="AC114" s="82">
        <v>1521.5</v>
      </c>
      <c r="AD114" s="82">
        <v>1581</v>
      </c>
      <c r="AE114" s="86">
        <f t="shared" si="23"/>
        <v>3102.5</v>
      </c>
      <c r="AG114"/>
      <c r="AH114" s="822"/>
      <c r="AI114" s="822"/>
      <c r="AJ114" s="822"/>
    </row>
    <row r="115" spans="1:36" ht="14.1" customHeight="1">
      <c r="A115" s="1028"/>
      <c r="B115" s="1031"/>
      <c r="C115" s="81" t="s">
        <v>585</v>
      </c>
      <c r="D115" s="821">
        <v>764</v>
      </c>
      <c r="E115" s="821"/>
      <c r="F115" s="821">
        <v>518</v>
      </c>
      <c r="G115" s="819">
        <v>1282</v>
      </c>
      <c r="H115" s="821">
        <v>1094</v>
      </c>
      <c r="I115" s="821">
        <v>1</v>
      </c>
      <c r="J115" s="821">
        <v>903</v>
      </c>
      <c r="K115" s="819">
        <v>1998</v>
      </c>
      <c r="L115" s="821">
        <v>261</v>
      </c>
      <c r="M115" s="821"/>
      <c r="N115" s="821">
        <v>454</v>
      </c>
      <c r="O115" s="819">
        <v>715</v>
      </c>
      <c r="P115" s="821">
        <v>348</v>
      </c>
      <c r="Q115" s="821"/>
      <c r="R115" s="821">
        <v>539</v>
      </c>
      <c r="S115" s="819">
        <v>887</v>
      </c>
      <c r="U115" s="82">
        <f t="shared" si="18"/>
        <v>2467</v>
      </c>
      <c r="V115" s="83">
        <f t="shared" si="16"/>
        <v>75.328244274809165</v>
      </c>
      <c r="W115" s="84">
        <f t="shared" si="19"/>
        <v>1</v>
      </c>
      <c r="X115" s="82">
        <f t="shared" si="20"/>
        <v>2414</v>
      </c>
      <c r="Y115" s="83">
        <f t="shared" si="17"/>
        <v>71.346239101522087</v>
      </c>
      <c r="Z115" s="82">
        <f t="shared" si="21"/>
        <v>4882</v>
      </c>
      <c r="AA115" s="83">
        <f t="shared" si="22"/>
        <v>73.319816775550052</v>
      </c>
      <c r="AC115" s="82">
        <v>3275</v>
      </c>
      <c r="AD115" s="82">
        <v>3383.5</v>
      </c>
      <c r="AE115" s="86">
        <f t="shared" si="23"/>
        <v>6658.5</v>
      </c>
      <c r="AG115"/>
      <c r="AH115" s="822"/>
      <c r="AI115" s="822"/>
      <c r="AJ115" s="822"/>
    </row>
    <row r="116" spans="1:36" ht="14.1" customHeight="1">
      <c r="A116" s="1028"/>
      <c r="B116" s="1031"/>
      <c r="C116" s="81" t="s">
        <v>586</v>
      </c>
      <c r="D116" s="821">
        <v>655</v>
      </c>
      <c r="E116" s="821"/>
      <c r="F116" s="821">
        <v>392</v>
      </c>
      <c r="G116" s="819">
        <v>1047</v>
      </c>
      <c r="H116" s="821">
        <v>1533</v>
      </c>
      <c r="I116" s="821"/>
      <c r="J116" s="821">
        <v>1256</v>
      </c>
      <c r="K116" s="819">
        <v>2789</v>
      </c>
      <c r="L116" s="821">
        <v>492</v>
      </c>
      <c r="M116" s="821"/>
      <c r="N116" s="821">
        <v>687</v>
      </c>
      <c r="O116" s="819">
        <v>1179</v>
      </c>
      <c r="P116" s="821">
        <v>580</v>
      </c>
      <c r="Q116" s="821"/>
      <c r="R116" s="821">
        <v>884</v>
      </c>
      <c r="S116" s="819">
        <v>1464</v>
      </c>
      <c r="U116" s="82">
        <f t="shared" si="18"/>
        <v>3260</v>
      </c>
      <c r="V116" s="83">
        <f t="shared" si="16"/>
        <v>86.840703249866806</v>
      </c>
      <c r="W116" s="84">
        <f t="shared" si="19"/>
        <v>0</v>
      </c>
      <c r="X116" s="82">
        <f t="shared" si="20"/>
        <v>3219</v>
      </c>
      <c r="Y116" s="83">
        <f t="shared" si="17"/>
        <v>84.654832347140044</v>
      </c>
      <c r="Z116" s="82">
        <f t="shared" si="21"/>
        <v>6479</v>
      </c>
      <c r="AA116" s="83">
        <f t="shared" si="22"/>
        <v>85.740752994111034</v>
      </c>
      <c r="AC116" s="82">
        <v>3754</v>
      </c>
      <c r="AD116" s="82">
        <v>3802.5</v>
      </c>
      <c r="AE116" s="86">
        <f t="shared" si="23"/>
        <v>7556.5</v>
      </c>
      <c r="AG116"/>
      <c r="AH116" s="822"/>
      <c r="AI116" s="822"/>
      <c r="AJ116" s="822"/>
    </row>
    <row r="117" spans="1:36" ht="14.1" customHeight="1">
      <c r="A117" s="1028"/>
      <c r="B117" s="1031"/>
      <c r="C117" s="81" t="s">
        <v>587</v>
      </c>
      <c r="D117" s="821">
        <v>764</v>
      </c>
      <c r="E117" s="821"/>
      <c r="F117" s="821">
        <v>656</v>
      </c>
      <c r="G117" s="819">
        <v>1420</v>
      </c>
      <c r="H117" s="821">
        <v>854</v>
      </c>
      <c r="I117" s="821"/>
      <c r="J117" s="821">
        <v>792</v>
      </c>
      <c r="K117" s="819">
        <v>1646</v>
      </c>
      <c r="L117" s="821">
        <v>219</v>
      </c>
      <c r="M117" s="821"/>
      <c r="N117" s="821">
        <v>258</v>
      </c>
      <c r="O117" s="819">
        <v>477</v>
      </c>
      <c r="P117" s="821">
        <v>319</v>
      </c>
      <c r="Q117" s="821"/>
      <c r="R117" s="821">
        <v>454</v>
      </c>
      <c r="S117" s="819">
        <v>773</v>
      </c>
      <c r="U117" s="82">
        <f t="shared" si="18"/>
        <v>2156</v>
      </c>
      <c r="V117" s="83">
        <f t="shared" si="16"/>
        <v>64.628297362110317</v>
      </c>
      <c r="W117" s="84">
        <f t="shared" si="19"/>
        <v>0</v>
      </c>
      <c r="X117" s="82">
        <f t="shared" si="20"/>
        <v>2160</v>
      </c>
      <c r="Y117" s="83">
        <f t="shared" si="17"/>
        <v>62.799825556040119</v>
      </c>
      <c r="Z117" s="82">
        <f t="shared" si="21"/>
        <v>4316</v>
      </c>
      <c r="AA117" s="83">
        <f t="shared" si="22"/>
        <v>63.700095933879417</v>
      </c>
      <c r="AC117" s="82">
        <v>3336</v>
      </c>
      <c r="AD117" s="82">
        <v>3439.5</v>
      </c>
      <c r="AE117" s="86">
        <f t="shared" si="23"/>
        <v>6775.5</v>
      </c>
      <c r="AG117"/>
      <c r="AH117" s="822"/>
      <c r="AI117" s="822"/>
      <c r="AJ117" s="822"/>
    </row>
    <row r="118" spans="1:36" ht="14.1" customHeight="1">
      <c r="A118" s="1028"/>
      <c r="B118" s="1031"/>
      <c r="C118" s="81" t="s">
        <v>588</v>
      </c>
      <c r="D118" s="821">
        <v>792</v>
      </c>
      <c r="E118" s="821"/>
      <c r="F118" s="821">
        <v>535</v>
      </c>
      <c r="G118" s="819">
        <v>1327</v>
      </c>
      <c r="H118" s="821">
        <v>1308</v>
      </c>
      <c r="I118" s="821"/>
      <c r="J118" s="821">
        <v>1466</v>
      </c>
      <c r="K118" s="819">
        <v>2774</v>
      </c>
      <c r="L118" s="821">
        <v>209</v>
      </c>
      <c r="M118" s="821"/>
      <c r="N118" s="821">
        <v>296</v>
      </c>
      <c r="O118" s="819">
        <v>505</v>
      </c>
      <c r="P118" s="821">
        <v>319</v>
      </c>
      <c r="Q118" s="821"/>
      <c r="R118" s="821">
        <v>409</v>
      </c>
      <c r="S118" s="819">
        <v>728</v>
      </c>
      <c r="U118" s="82">
        <f t="shared" si="18"/>
        <v>2628</v>
      </c>
      <c r="V118" s="83">
        <f t="shared" si="16"/>
        <v>84.13638546502321</v>
      </c>
      <c r="W118" s="84">
        <f t="shared" si="19"/>
        <v>0</v>
      </c>
      <c r="X118" s="82">
        <f t="shared" si="20"/>
        <v>2706</v>
      </c>
      <c r="Y118" s="83">
        <f t="shared" si="17"/>
        <v>83.816013628620098</v>
      </c>
      <c r="Z118" s="82">
        <f t="shared" si="21"/>
        <v>5334</v>
      </c>
      <c r="AA118" s="83">
        <f t="shared" si="22"/>
        <v>83.973551637279598</v>
      </c>
      <c r="AC118" s="82">
        <v>3123.5</v>
      </c>
      <c r="AD118" s="82">
        <v>3228.5</v>
      </c>
      <c r="AE118" s="86">
        <f t="shared" si="23"/>
        <v>6352</v>
      </c>
      <c r="AG118"/>
      <c r="AH118" s="822"/>
      <c r="AI118" s="822"/>
      <c r="AJ118" s="822"/>
    </row>
    <row r="119" spans="1:36" ht="14.1" customHeight="1">
      <c r="A119" s="1028"/>
      <c r="B119" s="1031"/>
      <c r="C119" s="81" t="s">
        <v>589</v>
      </c>
      <c r="D119" s="821">
        <v>7076</v>
      </c>
      <c r="E119" s="821">
        <v>2</v>
      </c>
      <c r="F119" s="821">
        <v>5831</v>
      </c>
      <c r="G119" s="819">
        <v>12909</v>
      </c>
      <c r="H119" s="821">
        <v>15509</v>
      </c>
      <c r="I119" s="821"/>
      <c r="J119" s="821">
        <v>11659</v>
      </c>
      <c r="K119" s="819">
        <v>27168</v>
      </c>
      <c r="L119" s="821">
        <v>5486</v>
      </c>
      <c r="M119" s="821"/>
      <c r="N119" s="821">
        <v>5985</v>
      </c>
      <c r="O119" s="819">
        <v>11471</v>
      </c>
      <c r="P119" s="821">
        <v>7589</v>
      </c>
      <c r="Q119" s="821"/>
      <c r="R119" s="821">
        <v>9204</v>
      </c>
      <c r="S119" s="819">
        <v>16793</v>
      </c>
      <c r="U119" s="82">
        <f t="shared" si="18"/>
        <v>35660</v>
      </c>
      <c r="V119" s="83">
        <f t="shared" si="16"/>
        <v>91.479291458768898</v>
      </c>
      <c r="W119" s="84">
        <f t="shared" si="19"/>
        <v>2</v>
      </c>
      <c r="X119" s="82">
        <f t="shared" si="20"/>
        <v>32679</v>
      </c>
      <c r="Y119" s="83">
        <f t="shared" si="17"/>
        <v>85.240299967394847</v>
      </c>
      <c r="Z119" s="82">
        <f t="shared" si="21"/>
        <v>68341</v>
      </c>
      <c r="AA119" s="83">
        <f t="shared" si="22"/>
        <v>88.388365084907974</v>
      </c>
      <c r="AC119" s="82">
        <v>38981.5</v>
      </c>
      <c r="AD119" s="82">
        <v>38337.5</v>
      </c>
      <c r="AE119" s="86">
        <f t="shared" si="23"/>
        <v>77319</v>
      </c>
      <c r="AG119"/>
      <c r="AH119" s="822"/>
      <c r="AI119" s="822"/>
      <c r="AJ119" s="822"/>
    </row>
    <row r="120" spans="1:36" ht="14.1" customHeight="1">
      <c r="A120" s="1028"/>
      <c r="B120" s="1031"/>
      <c r="C120" s="81" t="s">
        <v>590</v>
      </c>
      <c r="D120" s="821">
        <v>1791</v>
      </c>
      <c r="E120" s="821"/>
      <c r="F120" s="821">
        <v>1253</v>
      </c>
      <c r="G120" s="819">
        <v>3044</v>
      </c>
      <c r="H120" s="821">
        <v>3390</v>
      </c>
      <c r="I120" s="821"/>
      <c r="J120" s="821">
        <v>3173</v>
      </c>
      <c r="K120" s="819">
        <v>6563</v>
      </c>
      <c r="L120" s="821">
        <v>878</v>
      </c>
      <c r="M120" s="821"/>
      <c r="N120" s="821">
        <v>1045</v>
      </c>
      <c r="O120" s="819">
        <v>1923</v>
      </c>
      <c r="P120" s="821">
        <v>1185</v>
      </c>
      <c r="Q120" s="821"/>
      <c r="R120" s="821">
        <v>1640</v>
      </c>
      <c r="S120" s="819">
        <v>2825</v>
      </c>
      <c r="U120" s="82">
        <f t="shared" si="18"/>
        <v>7244</v>
      </c>
      <c r="V120" s="83">
        <f t="shared" si="16"/>
        <v>92.451024184799948</v>
      </c>
      <c r="W120" s="84">
        <f t="shared" si="19"/>
        <v>0</v>
      </c>
      <c r="X120" s="82">
        <f t="shared" si="20"/>
        <v>7111</v>
      </c>
      <c r="Y120" s="83">
        <f t="shared" si="17"/>
        <v>89.740030287733461</v>
      </c>
      <c r="Z120" s="82">
        <f t="shared" si="21"/>
        <v>14355</v>
      </c>
      <c r="AA120" s="83">
        <f t="shared" si="22"/>
        <v>91.08791522573685</v>
      </c>
      <c r="AC120" s="82">
        <v>7835.5</v>
      </c>
      <c r="AD120" s="82">
        <v>7924</v>
      </c>
      <c r="AE120" s="86">
        <f t="shared" si="23"/>
        <v>15759.5</v>
      </c>
      <c r="AG120"/>
      <c r="AH120" s="822"/>
      <c r="AI120" s="822"/>
      <c r="AJ120" s="822"/>
    </row>
    <row r="121" spans="1:36" ht="14.1" customHeight="1">
      <c r="A121" s="1028"/>
      <c r="B121" s="1031"/>
      <c r="C121" s="81" t="s">
        <v>591</v>
      </c>
      <c r="D121" s="821">
        <v>3499</v>
      </c>
      <c r="E121" s="821"/>
      <c r="F121" s="821">
        <v>2578</v>
      </c>
      <c r="G121" s="819">
        <v>6077</v>
      </c>
      <c r="H121" s="821">
        <v>6632</v>
      </c>
      <c r="I121" s="821"/>
      <c r="J121" s="821">
        <v>6076</v>
      </c>
      <c r="K121" s="819">
        <v>12708</v>
      </c>
      <c r="L121" s="821">
        <v>2335</v>
      </c>
      <c r="M121" s="821">
        <v>1</v>
      </c>
      <c r="N121" s="821">
        <v>2617</v>
      </c>
      <c r="O121" s="819">
        <v>4953</v>
      </c>
      <c r="P121" s="821">
        <v>2639</v>
      </c>
      <c r="Q121" s="821"/>
      <c r="R121" s="821">
        <v>3627</v>
      </c>
      <c r="S121" s="819">
        <v>6266</v>
      </c>
      <c r="U121" s="82">
        <f t="shared" si="18"/>
        <v>15105</v>
      </c>
      <c r="V121" s="83">
        <f t="shared" si="16"/>
        <v>81.622176591375776</v>
      </c>
      <c r="W121" s="84">
        <f t="shared" si="19"/>
        <v>1</v>
      </c>
      <c r="X121" s="82">
        <f t="shared" si="20"/>
        <v>14898</v>
      </c>
      <c r="Y121" s="83">
        <f t="shared" si="17"/>
        <v>79.591836734693871</v>
      </c>
      <c r="Z121" s="82">
        <f t="shared" si="21"/>
        <v>30004</v>
      </c>
      <c r="AA121" s="83">
        <f t="shared" si="22"/>
        <v>80.60391145497529</v>
      </c>
      <c r="AC121" s="82">
        <v>18506</v>
      </c>
      <c r="AD121" s="82">
        <v>18718</v>
      </c>
      <c r="AE121" s="86">
        <f t="shared" si="23"/>
        <v>37224</v>
      </c>
      <c r="AG121"/>
      <c r="AH121" s="822"/>
      <c r="AI121" s="822"/>
      <c r="AJ121" s="822"/>
    </row>
    <row r="122" spans="1:36" ht="14.1" customHeight="1">
      <c r="A122" s="1028"/>
      <c r="B122" s="1031"/>
      <c r="C122" s="81" t="s">
        <v>592</v>
      </c>
      <c r="D122" s="821">
        <v>716</v>
      </c>
      <c r="E122" s="821"/>
      <c r="F122" s="821">
        <v>483</v>
      </c>
      <c r="G122" s="819">
        <v>1199</v>
      </c>
      <c r="H122" s="821">
        <v>1495</v>
      </c>
      <c r="I122" s="821"/>
      <c r="J122" s="821">
        <v>1561</v>
      </c>
      <c r="K122" s="819">
        <v>3056</v>
      </c>
      <c r="L122" s="821">
        <v>293</v>
      </c>
      <c r="M122" s="821"/>
      <c r="N122" s="821">
        <v>398</v>
      </c>
      <c r="O122" s="819">
        <v>691</v>
      </c>
      <c r="P122" s="821">
        <v>402</v>
      </c>
      <c r="Q122" s="821"/>
      <c r="R122" s="821">
        <v>541</v>
      </c>
      <c r="S122" s="819">
        <v>943</v>
      </c>
      <c r="U122" s="82">
        <f t="shared" si="18"/>
        <v>2906</v>
      </c>
      <c r="V122" s="83">
        <f t="shared" si="16"/>
        <v>81.537598204264867</v>
      </c>
      <c r="W122" s="84">
        <f t="shared" si="19"/>
        <v>0</v>
      </c>
      <c r="X122" s="82">
        <f t="shared" si="20"/>
        <v>2983</v>
      </c>
      <c r="Y122" s="83">
        <f t="shared" si="17"/>
        <v>82.22160970231532</v>
      </c>
      <c r="Z122" s="82">
        <f t="shared" si="21"/>
        <v>5889</v>
      </c>
      <c r="AA122" s="83">
        <f t="shared" si="22"/>
        <v>81.882647385984427</v>
      </c>
      <c r="AC122" s="82">
        <v>3564</v>
      </c>
      <c r="AD122" s="82">
        <v>3628</v>
      </c>
      <c r="AE122" s="86">
        <f t="shared" si="23"/>
        <v>7192</v>
      </c>
      <c r="AG122"/>
      <c r="AH122" s="822"/>
      <c r="AI122" s="822"/>
      <c r="AJ122" s="822"/>
    </row>
    <row r="123" spans="1:36" ht="14.1" customHeight="1">
      <c r="A123" s="1028"/>
      <c r="B123" s="1031"/>
      <c r="C123" s="81" t="s">
        <v>593</v>
      </c>
      <c r="D123" s="821">
        <v>1718</v>
      </c>
      <c r="E123" s="821"/>
      <c r="F123" s="821">
        <v>1177</v>
      </c>
      <c r="G123" s="819">
        <v>2895</v>
      </c>
      <c r="H123" s="821">
        <v>3504</v>
      </c>
      <c r="I123" s="821"/>
      <c r="J123" s="821">
        <v>3069</v>
      </c>
      <c r="K123" s="819">
        <v>6573</v>
      </c>
      <c r="L123" s="821">
        <v>1099</v>
      </c>
      <c r="M123" s="821"/>
      <c r="N123" s="821">
        <v>1253</v>
      </c>
      <c r="O123" s="819">
        <v>2352</v>
      </c>
      <c r="P123" s="821">
        <v>1443</v>
      </c>
      <c r="Q123" s="821"/>
      <c r="R123" s="821">
        <v>1968</v>
      </c>
      <c r="S123" s="819">
        <v>3411</v>
      </c>
      <c r="U123" s="82">
        <f t="shared" si="18"/>
        <v>7764</v>
      </c>
      <c r="V123" s="83">
        <f t="shared" si="16"/>
        <v>82.424757152715117</v>
      </c>
      <c r="W123" s="84">
        <f t="shared" si="19"/>
        <v>0</v>
      </c>
      <c r="X123" s="82">
        <f t="shared" si="20"/>
        <v>7467</v>
      </c>
      <c r="Y123" s="83">
        <f t="shared" si="17"/>
        <v>79.368622448979593</v>
      </c>
      <c r="Z123" s="82">
        <f t="shared" si="21"/>
        <v>15231</v>
      </c>
      <c r="AA123" s="83">
        <f t="shared" si="22"/>
        <v>80.897623157615186</v>
      </c>
      <c r="AC123" s="82">
        <v>9419.5</v>
      </c>
      <c r="AD123" s="82">
        <v>9408</v>
      </c>
      <c r="AE123" s="86">
        <f t="shared" si="23"/>
        <v>18827.5</v>
      </c>
      <c r="AG123"/>
      <c r="AH123" s="822"/>
      <c r="AI123" s="822"/>
      <c r="AJ123" s="822"/>
    </row>
    <row r="124" spans="1:36" ht="14.1" customHeight="1">
      <c r="A124" s="1028"/>
      <c r="B124" s="1031"/>
      <c r="C124" s="81" t="s">
        <v>594</v>
      </c>
      <c r="D124" s="821">
        <v>959</v>
      </c>
      <c r="E124" s="821">
        <v>1</v>
      </c>
      <c r="F124" s="821">
        <v>656</v>
      </c>
      <c r="G124" s="819">
        <v>1616</v>
      </c>
      <c r="H124" s="821">
        <v>2539</v>
      </c>
      <c r="I124" s="821"/>
      <c r="J124" s="821">
        <v>2432</v>
      </c>
      <c r="K124" s="819">
        <v>4971</v>
      </c>
      <c r="L124" s="821">
        <v>847</v>
      </c>
      <c r="M124" s="821"/>
      <c r="N124" s="821">
        <v>796</v>
      </c>
      <c r="O124" s="819">
        <v>1643</v>
      </c>
      <c r="P124" s="821">
        <v>1174</v>
      </c>
      <c r="Q124" s="821"/>
      <c r="R124" s="821">
        <v>1644</v>
      </c>
      <c r="S124" s="819">
        <v>2818</v>
      </c>
      <c r="U124" s="82">
        <f t="shared" si="18"/>
        <v>5519</v>
      </c>
      <c r="V124" s="83">
        <f t="shared" si="16"/>
        <v>84.927290913287678</v>
      </c>
      <c r="W124" s="84">
        <f t="shared" si="19"/>
        <v>1</v>
      </c>
      <c r="X124" s="82">
        <f t="shared" si="20"/>
        <v>5528</v>
      </c>
      <c r="Y124" s="83">
        <f t="shared" si="17"/>
        <v>83.643516417007106</v>
      </c>
      <c r="Z124" s="82">
        <f t="shared" si="21"/>
        <v>11048</v>
      </c>
      <c r="AA124" s="83">
        <f t="shared" si="22"/>
        <v>84.287621590692353</v>
      </c>
      <c r="AC124" s="82">
        <v>6498.5</v>
      </c>
      <c r="AD124" s="82">
        <v>6609</v>
      </c>
      <c r="AE124" s="86">
        <f t="shared" si="23"/>
        <v>13107.5</v>
      </c>
      <c r="AG124"/>
      <c r="AH124" s="822"/>
      <c r="AI124" s="822"/>
      <c r="AJ124" s="822"/>
    </row>
    <row r="125" spans="1:36" ht="14.1" customHeight="1">
      <c r="A125" s="1028"/>
      <c r="B125" s="1031"/>
      <c r="C125" s="81" t="s">
        <v>595</v>
      </c>
      <c r="D125" s="821">
        <v>1128</v>
      </c>
      <c r="E125" s="821"/>
      <c r="F125" s="821">
        <v>739</v>
      </c>
      <c r="G125" s="819">
        <v>1867</v>
      </c>
      <c r="H125" s="821">
        <v>2322</v>
      </c>
      <c r="I125" s="821"/>
      <c r="J125" s="821">
        <v>2085</v>
      </c>
      <c r="K125" s="819">
        <v>4407</v>
      </c>
      <c r="L125" s="821">
        <v>784</v>
      </c>
      <c r="M125" s="821"/>
      <c r="N125" s="821">
        <v>880</v>
      </c>
      <c r="O125" s="819">
        <v>1664</v>
      </c>
      <c r="P125" s="821">
        <v>964</v>
      </c>
      <c r="Q125" s="821"/>
      <c r="R125" s="821">
        <v>1384</v>
      </c>
      <c r="S125" s="819">
        <v>2348</v>
      </c>
      <c r="U125" s="82">
        <f t="shared" si="18"/>
        <v>5198</v>
      </c>
      <c r="V125" s="83">
        <f t="shared" si="16"/>
        <v>89.474137189086846</v>
      </c>
      <c r="W125" s="84">
        <f t="shared" si="19"/>
        <v>0</v>
      </c>
      <c r="X125" s="82">
        <f t="shared" si="20"/>
        <v>5088</v>
      </c>
      <c r="Y125" s="83">
        <f t="shared" si="17"/>
        <v>86.885245901639351</v>
      </c>
      <c r="Z125" s="82">
        <f t="shared" si="21"/>
        <v>10286</v>
      </c>
      <c r="AA125" s="83">
        <f t="shared" si="22"/>
        <v>88.174531738888177</v>
      </c>
      <c r="AC125" s="82">
        <v>5809.5</v>
      </c>
      <c r="AD125" s="82">
        <v>5856</v>
      </c>
      <c r="AE125" s="86">
        <f t="shared" si="23"/>
        <v>11665.5</v>
      </c>
      <c r="AG125"/>
      <c r="AH125" s="822"/>
      <c r="AI125" s="822"/>
      <c r="AJ125" s="822"/>
    </row>
    <row r="126" spans="1:36" ht="14.1" customHeight="1">
      <c r="A126" s="1028"/>
      <c r="B126" s="1031"/>
      <c r="C126" s="81" t="s">
        <v>596</v>
      </c>
      <c r="D126" s="821">
        <v>870</v>
      </c>
      <c r="E126" s="821"/>
      <c r="F126" s="821">
        <v>585</v>
      </c>
      <c r="G126" s="819">
        <v>1455</v>
      </c>
      <c r="H126" s="821">
        <v>1941</v>
      </c>
      <c r="I126" s="821"/>
      <c r="J126" s="821">
        <v>1663</v>
      </c>
      <c r="K126" s="819">
        <v>3604</v>
      </c>
      <c r="L126" s="821">
        <v>474</v>
      </c>
      <c r="M126" s="821"/>
      <c r="N126" s="821">
        <v>599</v>
      </c>
      <c r="O126" s="819">
        <v>1073</v>
      </c>
      <c r="P126" s="821">
        <v>584</v>
      </c>
      <c r="Q126" s="821"/>
      <c r="R126" s="821">
        <v>878</v>
      </c>
      <c r="S126" s="819">
        <v>1462</v>
      </c>
      <c r="U126" s="82">
        <f t="shared" si="18"/>
        <v>3869</v>
      </c>
      <c r="V126" s="83">
        <f t="shared" si="16"/>
        <v>85.92049744614701</v>
      </c>
      <c r="W126" s="84">
        <f t="shared" si="19"/>
        <v>0</v>
      </c>
      <c r="X126" s="82">
        <f t="shared" si="20"/>
        <v>3725</v>
      </c>
      <c r="Y126" s="83">
        <f t="shared" si="17"/>
        <v>81.634889327197016</v>
      </c>
      <c r="Z126" s="82">
        <f t="shared" si="21"/>
        <v>7594</v>
      </c>
      <c r="AA126" s="83">
        <f t="shared" si="22"/>
        <v>83.763512022942862</v>
      </c>
      <c r="AC126" s="82">
        <v>4503</v>
      </c>
      <c r="AD126" s="82">
        <v>4563</v>
      </c>
      <c r="AE126" s="86">
        <f t="shared" si="23"/>
        <v>9066</v>
      </c>
      <c r="AG126"/>
      <c r="AH126" s="822"/>
      <c r="AI126" s="822"/>
      <c r="AJ126" s="822"/>
    </row>
    <row r="127" spans="1:36" ht="14.1" customHeight="1">
      <c r="A127" s="1028"/>
      <c r="B127" s="1031"/>
      <c r="C127" s="81" t="s">
        <v>597</v>
      </c>
      <c r="D127" s="821">
        <v>322</v>
      </c>
      <c r="E127" s="821"/>
      <c r="F127" s="821">
        <v>214</v>
      </c>
      <c r="G127" s="819">
        <v>536</v>
      </c>
      <c r="H127" s="821">
        <v>699</v>
      </c>
      <c r="I127" s="821"/>
      <c r="J127" s="821">
        <v>635</v>
      </c>
      <c r="K127" s="819">
        <v>1334</v>
      </c>
      <c r="L127" s="821">
        <v>129</v>
      </c>
      <c r="M127" s="821"/>
      <c r="N127" s="821">
        <v>170</v>
      </c>
      <c r="O127" s="819">
        <v>299</v>
      </c>
      <c r="P127" s="821">
        <v>223</v>
      </c>
      <c r="Q127" s="821"/>
      <c r="R127" s="821">
        <v>339</v>
      </c>
      <c r="S127" s="819">
        <v>562</v>
      </c>
      <c r="U127" s="82">
        <f t="shared" si="18"/>
        <v>1373</v>
      </c>
      <c r="V127" s="83">
        <f t="shared" si="16"/>
        <v>78.998849252013812</v>
      </c>
      <c r="W127" s="84">
        <f t="shared" si="19"/>
        <v>0</v>
      </c>
      <c r="X127" s="82">
        <f t="shared" si="20"/>
        <v>1358</v>
      </c>
      <c r="Y127" s="83">
        <f t="shared" si="17"/>
        <v>75.993284834918853</v>
      </c>
      <c r="Z127" s="82">
        <f t="shared" si="21"/>
        <v>2731</v>
      </c>
      <c r="AA127" s="83">
        <f t="shared" si="22"/>
        <v>77.475177304964532</v>
      </c>
      <c r="AC127" s="82">
        <v>1738</v>
      </c>
      <c r="AD127" s="82">
        <v>1787</v>
      </c>
      <c r="AE127" s="86">
        <f t="shared" si="23"/>
        <v>3525</v>
      </c>
      <c r="AG127"/>
      <c r="AH127" s="822"/>
      <c r="AI127" s="822"/>
      <c r="AJ127" s="822"/>
    </row>
    <row r="128" spans="1:36" ht="14.1" customHeight="1">
      <c r="A128" s="1028"/>
      <c r="B128" s="1032"/>
      <c r="C128" s="81" t="s">
        <v>598</v>
      </c>
      <c r="D128" s="821">
        <v>4227</v>
      </c>
      <c r="E128" s="821">
        <v>3</v>
      </c>
      <c r="F128" s="821">
        <v>3141</v>
      </c>
      <c r="G128" s="819">
        <v>7371</v>
      </c>
      <c r="H128" s="821">
        <v>8477</v>
      </c>
      <c r="I128" s="821">
        <v>2</v>
      </c>
      <c r="J128" s="821">
        <v>7303</v>
      </c>
      <c r="K128" s="819">
        <v>15782</v>
      </c>
      <c r="L128" s="821">
        <v>2539</v>
      </c>
      <c r="M128" s="821">
        <v>1</v>
      </c>
      <c r="N128" s="821">
        <v>2866</v>
      </c>
      <c r="O128" s="819">
        <v>5406</v>
      </c>
      <c r="P128" s="821">
        <v>3138</v>
      </c>
      <c r="Q128" s="821"/>
      <c r="R128" s="821">
        <v>3755</v>
      </c>
      <c r="S128" s="819">
        <v>6893</v>
      </c>
      <c r="U128" s="82">
        <f t="shared" si="18"/>
        <v>18381</v>
      </c>
      <c r="V128" s="83">
        <f t="shared" si="16"/>
        <v>90.848881749660194</v>
      </c>
      <c r="W128" s="84">
        <f t="shared" si="19"/>
        <v>6</v>
      </c>
      <c r="X128" s="82">
        <f t="shared" si="20"/>
        <v>17065</v>
      </c>
      <c r="Y128" s="83">
        <f t="shared" si="17"/>
        <v>84.980827648025496</v>
      </c>
      <c r="Z128" s="82">
        <f t="shared" si="21"/>
        <v>35452</v>
      </c>
      <c r="AA128" s="83">
        <f t="shared" si="22"/>
        <v>87.940764260111379</v>
      </c>
      <c r="AC128" s="82">
        <v>20232.5</v>
      </c>
      <c r="AD128" s="82">
        <v>20081</v>
      </c>
      <c r="AE128" s="86">
        <f t="shared" si="23"/>
        <v>40313.5</v>
      </c>
      <c r="AG128"/>
      <c r="AH128" s="822"/>
      <c r="AI128" s="822"/>
      <c r="AJ128" s="822"/>
    </row>
    <row r="129" spans="1:31" ht="14.1" customHeight="1">
      <c r="A129" s="1028"/>
      <c r="B129" s="1029" t="s">
        <v>108</v>
      </c>
      <c r="C129" s="1029"/>
      <c r="D129" s="820">
        <v>86683</v>
      </c>
      <c r="E129" s="820">
        <v>22</v>
      </c>
      <c r="F129" s="820">
        <v>65183</v>
      </c>
      <c r="G129" s="820">
        <v>151888</v>
      </c>
      <c r="H129" s="820">
        <v>172133</v>
      </c>
      <c r="I129" s="820">
        <v>12</v>
      </c>
      <c r="J129" s="820">
        <v>140297</v>
      </c>
      <c r="K129" s="820">
        <v>312442</v>
      </c>
      <c r="L129" s="820">
        <v>60848</v>
      </c>
      <c r="M129" s="820">
        <v>8</v>
      </c>
      <c r="N129" s="820">
        <v>66288</v>
      </c>
      <c r="O129" s="820">
        <v>127144</v>
      </c>
      <c r="P129" s="820">
        <v>80560</v>
      </c>
      <c r="Q129" s="820">
        <v>1</v>
      </c>
      <c r="R129" s="820">
        <v>105384</v>
      </c>
      <c r="S129" s="820">
        <v>185945</v>
      </c>
      <c r="U129" s="219">
        <f t="shared" si="18"/>
        <v>400224</v>
      </c>
      <c r="V129" s="220">
        <f t="shared" si="16"/>
        <v>82.330542861462789</v>
      </c>
      <c r="W129" s="221">
        <f t="shared" si="19"/>
        <v>43</v>
      </c>
      <c r="X129" s="219">
        <f t="shared" si="20"/>
        <v>377152</v>
      </c>
      <c r="Y129" s="220">
        <f t="shared" si="17"/>
        <v>77.514214631950736</v>
      </c>
      <c r="Z129" s="219">
        <f t="shared" si="21"/>
        <v>777419</v>
      </c>
      <c r="AA129" s="220">
        <f t="shared" si="22"/>
        <v>79.925710179227025</v>
      </c>
      <c r="AC129" s="219">
        <f>SUM(AC96:AC128)</f>
        <v>486118.5</v>
      </c>
      <c r="AD129" s="219">
        <f>SUM(AD96:AD128)</f>
        <v>486558.5</v>
      </c>
      <c r="AE129" s="219">
        <f t="shared" si="23"/>
        <v>972677</v>
      </c>
    </row>
    <row r="130" spans="1:31" ht="14.1" customHeight="1">
      <c r="A130" s="1028" t="s">
        <v>599</v>
      </c>
      <c r="B130" s="1030" t="s">
        <v>600</v>
      </c>
      <c r="C130" s="81" t="s">
        <v>601</v>
      </c>
      <c r="D130" s="821">
        <v>24626</v>
      </c>
      <c r="E130" s="821">
        <v>4</v>
      </c>
      <c r="F130" s="821">
        <v>18121</v>
      </c>
      <c r="G130" s="819">
        <v>42751</v>
      </c>
      <c r="H130" s="821">
        <v>43943</v>
      </c>
      <c r="I130" s="821">
        <v>4</v>
      </c>
      <c r="J130" s="821">
        <v>32104</v>
      </c>
      <c r="K130" s="819">
        <v>76051</v>
      </c>
      <c r="L130" s="821">
        <v>16271</v>
      </c>
      <c r="M130" s="821"/>
      <c r="N130" s="821">
        <v>17455</v>
      </c>
      <c r="O130" s="819">
        <v>33726</v>
      </c>
      <c r="P130" s="821">
        <v>21602</v>
      </c>
      <c r="Q130" s="821">
        <v>1</v>
      </c>
      <c r="R130" s="821">
        <v>24325</v>
      </c>
      <c r="S130" s="819">
        <v>45928</v>
      </c>
      <c r="U130" s="82">
        <f t="shared" si="18"/>
        <v>106442</v>
      </c>
      <c r="V130" s="83">
        <f t="shared" si="16"/>
        <v>88.925090957697876</v>
      </c>
      <c r="W130" s="84">
        <f t="shared" si="19"/>
        <v>9</v>
      </c>
      <c r="X130" s="82">
        <f t="shared" si="20"/>
        <v>92005</v>
      </c>
      <c r="Y130" s="83">
        <f t="shared" si="17"/>
        <v>80.708972244640165</v>
      </c>
      <c r="Z130" s="82">
        <f t="shared" si="21"/>
        <v>198456</v>
      </c>
      <c r="AA130" s="83">
        <f t="shared" si="22"/>
        <v>84.921125657642776</v>
      </c>
      <c r="AC130" s="82">
        <v>119698.5</v>
      </c>
      <c r="AD130" s="82">
        <v>113996</v>
      </c>
      <c r="AE130" s="86">
        <f t="shared" si="23"/>
        <v>233694.5</v>
      </c>
    </row>
    <row r="131" spans="1:31" ht="14.1" customHeight="1">
      <c r="A131" s="1028"/>
      <c r="B131" s="1031"/>
      <c r="C131" s="81" t="s">
        <v>602</v>
      </c>
      <c r="D131" s="821">
        <v>8699</v>
      </c>
      <c r="E131" s="821">
        <v>1</v>
      </c>
      <c r="F131" s="821">
        <v>5770</v>
      </c>
      <c r="G131" s="819">
        <v>14470</v>
      </c>
      <c r="H131" s="821">
        <v>7346</v>
      </c>
      <c r="I131" s="821"/>
      <c r="J131" s="821">
        <v>5858</v>
      </c>
      <c r="K131" s="819">
        <v>13204</v>
      </c>
      <c r="L131" s="821">
        <v>3241</v>
      </c>
      <c r="M131" s="821">
        <v>1</v>
      </c>
      <c r="N131" s="821">
        <v>4105</v>
      </c>
      <c r="O131" s="819">
        <v>7347</v>
      </c>
      <c r="P131" s="821">
        <v>3590</v>
      </c>
      <c r="Q131" s="821"/>
      <c r="R131" s="821">
        <v>5630</v>
      </c>
      <c r="S131" s="819">
        <v>9220</v>
      </c>
      <c r="U131" s="82">
        <f t="shared" si="18"/>
        <v>22876</v>
      </c>
      <c r="V131" s="83">
        <f t="shared" si="16"/>
        <v>90.712982790070583</v>
      </c>
      <c r="W131" s="84">
        <f t="shared" si="19"/>
        <v>2</v>
      </c>
      <c r="X131" s="82">
        <f t="shared" si="20"/>
        <v>21363</v>
      </c>
      <c r="Y131" s="83">
        <f t="shared" si="17"/>
        <v>86.064781242446216</v>
      </c>
      <c r="Z131" s="82">
        <f t="shared" si="21"/>
        <v>44241</v>
      </c>
      <c r="AA131" s="83">
        <f t="shared" si="22"/>
        <v>88.411270983213427</v>
      </c>
      <c r="AC131" s="82">
        <v>25218</v>
      </c>
      <c r="AD131" s="82">
        <v>24822</v>
      </c>
      <c r="AE131" s="86">
        <f t="shared" si="23"/>
        <v>50040</v>
      </c>
    </row>
    <row r="132" spans="1:31" ht="14.1" customHeight="1">
      <c r="A132" s="1028"/>
      <c r="B132" s="1031"/>
      <c r="C132" s="81" t="s">
        <v>603</v>
      </c>
      <c r="D132" s="821">
        <v>1345</v>
      </c>
      <c r="E132" s="821"/>
      <c r="F132" s="821">
        <v>1173</v>
      </c>
      <c r="G132" s="819">
        <v>2518</v>
      </c>
      <c r="H132" s="821">
        <v>1818</v>
      </c>
      <c r="I132" s="821"/>
      <c r="J132" s="821">
        <v>1703</v>
      </c>
      <c r="K132" s="819">
        <v>3521</v>
      </c>
      <c r="L132" s="821">
        <v>396</v>
      </c>
      <c r="M132" s="821"/>
      <c r="N132" s="821">
        <v>476</v>
      </c>
      <c r="O132" s="819">
        <v>872</v>
      </c>
      <c r="P132" s="821">
        <v>547</v>
      </c>
      <c r="Q132" s="821"/>
      <c r="R132" s="821">
        <v>793</v>
      </c>
      <c r="S132" s="819">
        <v>1340</v>
      </c>
      <c r="U132" s="82">
        <f t="shared" si="18"/>
        <v>4106</v>
      </c>
      <c r="V132" s="83">
        <f t="shared" si="16"/>
        <v>86.60620122337059</v>
      </c>
      <c r="W132" s="84">
        <f t="shared" si="19"/>
        <v>0</v>
      </c>
      <c r="X132" s="82">
        <f t="shared" si="20"/>
        <v>4145</v>
      </c>
      <c r="Y132" s="83">
        <f t="shared" si="17"/>
        <v>87.043259134817305</v>
      </c>
      <c r="Z132" s="82">
        <f t="shared" si="21"/>
        <v>8251</v>
      </c>
      <c r="AA132" s="83">
        <f t="shared" si="22"/>
        <v>86.825213090602972</v>
      </c>
      <c r="AC132" s="82">
        <v>4741</v>
      </c>
      <c r="AD132" s="82">
        <v>4762</v>
      </c>
      <c r="AE132" s="86">
        <f t="shared" si="23"/>
        <v>9503</v>
      </c>
    </row>
    <row r="133" spans="1:31" ht="14.1" customHeight="1">
      <c r="A133" s="1028"/>
      <c r="B133" s="1031"/>
      <c r="C133" s="81" t="s">
        <v>604</v>
      </c>
      <c r="D133" s="821">
        <v>666</v>
      </c>
      <c r="E133" s="821"/>
      <c r="F133" s="821">
        <v>452</v>
      </c>
      <c r="G133" s="819">
        <v>1118</v>
      </c>
      <c r="H133" s="821">
        <v>565</v>
      </c>
      <c r="I133" s="821"/>
      <c r="J133" s="821">
        <v>550</v>
      </c>
      <c r="K133" s="819">
        <v>1115</v>
      </c>
      <c r="L133" s="821">
        <v>220</v>
      </c>
      <c r="M133" s="821"/>
      <c r="N133" s="821">
        <v>358</v>
      </c>
      <c r="O133" s="819">
        <v>578</v>
      </c>
      <c r="P133" s="821">
        <v>182</v>
      </c>
      <c r="Q133" s="821"/>
      <c r="R133" s="821">
        <v>234</v>
      </c>
      <c r="S133" s="819">
        <v>416</v>
      </c>
      <c r="U133" s="82">
        <f t="shared" si="18"/>
        <v>1633</v>
      </c>
      <c r="V133" s="83">
        <f t="shared" si="16"/>
        <v>78.623013962445839</v>
      </c>
      <c r="W133" s="84">
        <f t="shared" si="19"/>
        <v>0</v>
      </c>
      <c r="X133" s="82">
        <f t="shared" si="20"/>
        <v>1594</v>
      </c>
      <c r="Y133" s="83">
        <f t="shared" si="17"/>
        <v>74.994119030816279</v>
      </c>
      <c r="Z133" s="82">
        <f t="shared" si="21"/>
        <v>3227</v>
      </c>
      <c r="AA133" s="83">
        <f t="shared" si="22"/>
        <v>76.787626412849491</v>
      </c>
      <c r="AC133" s="82">
        <v>2077</v>
      </c>
      <c r="AD133" s="82">
        <v>2125.5</v>
      </c>
      <c r="AE133" s="86">
        <f t="shared" si="23"/>
        <v>4202.5</v>
      </c>
    </row>
    <row r="134" spans="1:31" ht="14.1" customHeight="1">
      <c r="A134" s="1028"/>
      <c r="B134" s="1031"/>
      <c r="C134" s="81" t="s">
        <v>600</v>
      </c>
      <c r="D134" s="821">
        <v>4601</v>
      </c>
      <c r="E134" s="821">
        <v>1</v>
      </c>
      <c r="F134" s="821">
        <v>3853</v>
      </c>
      <c r="G134" s="819">
        <v>8455</v>
      </c>
      <c r="H134" s="821">
        <v>4418</v>
      </c>
      <c r="I134" s="821"/>
      <c r="J134" s="821">
        <v>3655</v>
      </c>
      <c r="K134" s="819">
        <v>8073</v>
      </c>
      <c r="L134" s="821">
        <v>1650</v>
      </c>
      <c r="M134" s="821">
        <v>1</v>
      </c>
      <c r="N134" s="821">
        <v>1878</v>
      </c>
      <c r="O134" s="819">
        <v>3529</v>
      </c>
      <c r="P134" s="821">
        <v>2117</v>
      </c>
      <c r="Q134" s="821"/>
      <c r="R134" s="821">
        <v>2461</v>
      </c>
      <c r="S134" s="819">
        <v>4578</v>
      </c>
      <c r="U134" s="82">
        <f t="shared" si="18"/>
        <v>12786</v>
      </c>
      <c r="V134" s="83">
        <f t="shared" ref="V134:V219" si="24">100*U134/AC134</f>
        <v>44.718020459910818</v>
      </c>
      <c r="W134" s="84">
        <f t="shared" si="19"/>
        <v>2</v>
      </c>
      <c r="X134" s="82">
        <f t="shared" si="20"/>
        <v>11847</v>
      </c>
      <c r="Y134" s="83">
        <f t="shared" ref="Y134:Y219" si="25">100*X134/AD134</f>
        <v>42.999473712864997</v>
      </c>
      <c r="Z134" s="82">
        <f t="shared" si="21"/>
        <v>24635</v>
      </c>
      <c r="AA134" s="83">
        <f t="shared" si="22"/>
        <v>43.878241664291821</v>
      </c>
      <c r="AC134" s="82">
        <v>28592.5</v>
      </c>
      <c r="AD134" s="82">
        <v>27551.5</v>
      </c>
      <c r="AE134" s="86">
        <f t="shared" si="23"/>
        <v>56144</v>
      </c>
    </row>
    <row r="135" spans="1:31" ht="14.1" customHeight="1">
      <c r="A135" s="1028"/>
      <c r="B135" s="1031"/>
      <c r="C135" s="81" t="s">
        <v>605</v>
      </c>
      <c r="D135" s="821">
        <v>1239</v>
      </c>
      <c r="E135" s="821"/>
      <c r="F135" s="821">
        <v>955</v>
      </c>
      <c r="G135" s="819">
        <v>2194</v>
      </c>
      <c r="H135" s="821">
        <v>1470</v>
      </c>
      <c r="I135" s="821"/>
      <c r="J135" s="821">
        <v>1353</v>
      </c>
      <c r="K135" s="819">
        <v>2823</v>
      </c>
      <c r="L135" s="821">
        <v>432</v>
      </c>
      <c r="M135" s="821"/>
      <c r="N135" s="821">
        <v>544</v>
      </c>
      <c r="O135" s="819">
        <v>976</v>
      </c>
      <c r="P135" s="821">
        <v>553</v>
      </c>
      <c r="Q135" s="821"/>
      <c r="R135" s="821">
        <v>818</v>
      </c>
      <c r="S135" s="819">
        <v>1371</v>
      </c>
      <c r="U135" s="82">
        <f t="shared" ref="U135:U219" si="26">+D135+H135+L135+P135</f>
        <v>3694</v>
      </c>
      <c r="V135" s="83">
        <f t="shared" si="24"/>
        <v>82.326721640294181</v>
      </c>
      <c r="W135" s="84">
        <f t="shared" ref="W135:W219" si="27">E135+I135+M135+Q135</f>
        <v>0</v>
      </c>
      <c r="X135" s="82">
        <f t="shared" ref="X135:X219" si="28">+F135+J135+N135+R135</f>
        <v>3670</v>
      </c>
      <c r="Y135" s="83">
        <f t="shared" si="25"/>
        <v>82.676278441090332</v>
      </c>
      <c r="Z135" s="82">
        <f t="shared" ref="Z135:Z219" si="29">SUM(U135,,W135,X135)</f>
        <v>7364</v>
      </c>
      <c r="AA135" s="83">
        <f t="shared" ref="AA135:AA219" si="30">100*Z135/AE135</f>
        <v>82.500560161326462</v>
      </c>
      <c r="AC135" s="82">
        <v>4487</v>
      </c>
      <c r="AD135" s="82">
        <v>4439</v>
      </c>
      <c r="AE135" s="86">
        <f t="shared" ref="AE135:AE219" si="31">+AD135+AC135</f>
        <v>8926</v>
      </c>
    </row>
    <row r="136" spans="1:31" ht="14.1" customHeight="1">
      <c r="A136" s="1028"/>
      <c r="B136" s="1031"/>
      <c r="C136" s="81" t="s">
        <v>606</v>
      </c>
      <c r="D136" s="821">
        <v>1131</v>
      </c>
      <c r="E136" s="821">
        <v>2</v>
      </c>
      <c r="F136" s="821">
        <v>886</v>
      </c>
      <c r="G136" s="819">
        <v>2019</v>
      </c>
      <c r="H136" s="821">
        <v>1471</v>
      </c>
      <c r="I136" s="821"/>
      <c r="J136" s="821">
        <v>1345</v>
      </c>
      <c r="K136" s="819">
        <v>2816</v>
      </c>
      <c r="L136" s="821">
        <v>469</v>
      </c>
      <c r="M136" s="821"/>
      <c r="N136" s="821">
        <v>540</v>
      </c>
      <c r="O136" s="819">
        <v>1009</v>
      </c>
      <c r="P136" s="821">
        <v>547</v>
      </c>
      <c r="Q136" s="821"/>
      <c r="R136" s="821">
        <v>910</v>
      </c>
      <c r="S136" s="819">
        <v>1457</v>
      </c>
      <c r="U136" s="82">
        <f t="shared" si="26"/>
        <v>3618</v>
      </c>
      <c r="V136" s="83">
        <f t="shared" si="24"/>
        <v>84.730679156908664</v>
      </c>
      <c r="W136" s="84">
        <f t="shared" si="27"/>
        <v>2</v>
      </c>
      <c r="X136" s="82">
        <f t="shared" si="28"/>
        <v>3681</v>
      </c>
      <c r="Y136" s="83">
        <f t="shared" si="25"/>
        <v>85.904317386231043</v>
      </c>
      <c r="Z136" s="82">
        <f t="shared" si="29"/>
        <v>7301</v>
      </c>
      <c r="AA136" s="83">
        <f t="shared" si="30"/>
        <v>85.341905318527182</v>
      </c>
      <c r="AC136" s="82">
        <v>4270</v>
      </c>
      <c r="AD136" s="82">
        <v>4285</v>
      </c>
      <c r="AE136" s="86">
        <f t="shared" si="31"/>
        <v>8555</v>
      </c>
    </row>
    <row r="137" spans="1:31" ht="14.1" customHeight="1">
      <c r="A137" s="1028"/>
      <c r="B137" s="1031"/>
      <c r="C137" s="81" t="s">
        <v>607</v>
      </c>
      <c r="D137" s="821">
        <v>1510</v>
      </c>
      <c r="E137" s="821"/>
      <c r="F137" s="821">
        <v>1019</v>
      </c>
      <c r="G137" s="819">
        <v>2529</v>
      </c>
      <c r="H137" s="821">
        <v>2000</v>
      </c>
      <c r="I137" s="821"/>
      <c r="J137" s="821">
        <v>2022</v>
      </c>
      <c r="K137" s="819">
        <v>4022</v>
      </c>
      <c r="L137" s="821">
        <v>663</v>
      </c>
      <c r="M137" s="821"/>
      <c r="N137" s="821">
        <v>848</v>
      </c>
      <c r="O137" s="819">
        <v>1511</v>
      </c>
      <c r="P137" s="821">
        <v>960</v>
      </c>
      <c r="Q137" s="821"/>
      <c r="R137" s="821">
        <v>1263</v>
      </c>
      <c r="S137" s="819">
        <v>2223</v>
      </c>
      <c r="U137" s="82">
        <f t="shared" si="26"/>
        <v>5133</v>
      </c>
      <c r="V137" s="83">
        <f t="shared" si="24"/>
        <v>70.89289413714522</v>
      </c>
      <c r="W137" s="84">
        <f t="shared" si="27"/>
        <v>0</v>
      </c>
      <c r="X137" s="82">
        <f t="shared" si="28"/>
        <v>5152</v>
      </c>
      <c r="Y137" s="83">
        <f t="shared" si="25"/>
        <v>70.416182600970416</v>
      </c>
      <c r="Z137" s="82">
        <f t="shared" si="29"/>
        <v>10285</v>
      </c>
      <c r="AA137" s="83">
        <f t="shared" si="30"/>
        <v>70.65329394792883</v>
      </c>
      <c r="AC137" s="82">
        <v>7240.5</v>
      </c>
      <c r="AD137" s="82">
        <v>7316.5</v>
      </c>
      <c r="AE137" s="86">
        <f t="shared" si="31"/>
        <v>14557</v>
      </c>
    </row>
    <row r="138" spans="1:31" ht="14.1" customHeight="1">
      <c r="A138" s="1028"/>
      <c r="B138" s="1031"/>
      <c r="C138" s="81" t="s">
        <v>608</v>
      </c>
      <c r="D138" s="821">
        <v>7284</v>
      </c>
      <c r="E138" s="821">
        <v>1</v>
      </c>
      <c r="F138" s="821">
        <v>4905</v>
      </c>
      <c r="G138" s="819">
        <v>12190</v>
      </c>
      <c r="H138" s="821">
        <v>6976</v>
      </c>
      <c r="I138" s="821"/>
      <c r="J138" s="821">
        <v>6512</v>
      </c>
      <c r="K138" s="819">
        <v>13488</v>
      </c>
      <c r="L138" s="821">
        <v>2295</v>
      </c>
      <c r="M138" s="821"/>
      <c r="N138" s="821">
        <v>2846</v>
      </c>
      <c r="O138" s="819">
        <v>5141</v>
      </c>
      <c r="P138" s="821">
        <v>2655</v>
      </c>
      <c r="Q138" s="821"/>
      <c r="R138" s="821">
        <v>4569</v>
      </c>
      <c r="S138" s="819">
        <v>7224</v>
      </c>
      <c r="U138" s="82">
        <f t="shared" si="26"/>
        <v>19210</v>
      </c>
      <c r="V138" s="83">
        <f t="shared" si="24"/>
        <v>83.698233230943515</v>
      </c>
      <c r="W138" s="84">
        <f t="shared" si="27"/>
        <v>1</v>
      </c>
      <c r="X138" s="82">
        <f t="shared" si="28"/>
        <v>18832</v>
      </c>
      <c r="Y138" s="83">
        <f t="shared" si="25"/>
        <v>83.571491967693262</v>
      </c>
      <c r="Z138" s="82">
        <f t="shared" si="29"/>
        <v>38043</v>
      </c>
      <c r="AA138" s="83">
        <f t="shared" si="30"/>
        <v>83.637642765276851</v>
      </c>
      <c r="AC138" s="82">
        <v>22951.5</v>
      </c>
      <c r="AD138" s="82">
        <v>22534</v>
      </c>
      <c r="AE138" s="86">
        <f t="shared" si="31"/>
        <v>45485.5</v>
      </c>
    </row>
    <row r="139" spans="1:31" ht="14.1" customHeight="1">
      <c r="A139" s="1028"/>
      <c r="B139" s="1031"/>
      <c r="C139" s="81" t="s">
        <v>609</v>
      </c>
      <c r="D139" s="821">
        <v>1309</v>
      </c>
      <c r="E139" s="821"/>
      <c r="F139" s="821">
        <v>819</v>
      </c>
      <c r="G139" s="819">
        <v>2128</v>
      </c>
      <c r="H139" s="821">
        <v>1171</v>
      </c>
      <c r="I139" s="821"/>
      <c r="J139" s="821">
        <v>979</v>
      </c>
      <c r="K139" s="819">
        <v>2150</v>
      </c>
      <c r="L139" s="821">
        <v>515</v>
      </c>
      <c r="M139" s="821"/>
      <c r="N139" s="821">
        <v>542</v>
      </c>
      <c r="O139" s="819">
        <v>1057</v>
      </c>
      <c r="P139" s="821">
        <v>558</v>
      </c>
      <c r="Q139" s="821"/>
      <c r="R139" s="821">
        <v>895</v>
      </c>
      <c r="S139" s="819">
        <v>1453</v>
      </c>
      <c r="U139" s="82">
        <f t="shared" si="26"/>
        <v>3553</v>
      </c>
      <c r="V139" s="83">
        <f t="shared" si="24"/>
        <v>72.303622303622305</v>
      </c>
      <c r="W139" s="84">
        <f t="shared" si="27"/>
        <v>0</v>
      </c>
      <c r="X139" s="82">
        <f t="shared" si="28"/>
        <v>3235</v>
      </c>
      <c r="Y139" s="83">
        <f t="shared" si="25"/>
        <v>66.797439603551524</v>
      </c>
      <c r="Z139" s="82">
        <f t="shared" si="29"/>
        <v>6788</v>
      </c>
      <c r="AA139" s="83">
        <f t="shared" si="30"/>
        <v>69.570564722763137</v>
      </c>
      <c r="AC139" s="82">
        <v>4914</v>
      </c>
      <c r="AD139" s="82">
        <v>4843</v>
      </c>
      <c r="AE139" s="86">
        <f t="shared" si="31"/>
        <v>9757</v>
      </c>
    </row>
    <row r="140" spans="1:31" ht="14.1" customHeight="1">
      <c r="A140" s="1028"/>
      <c r="B140" s="1031"/>
      <c r="C140" s="81" t="s">
        <v>610</v>
      </c>
      <c r="D140" s="821">
        <v>7057</v>
      </c>
      <c r="E140" s="821"/>
      <c r="F140" s="821">
        <v>5631</v>
      </c>
      <c r="G140" s="819">
        <v>12688</v>
      </c>
      <c r="H140" s="821">
        <v>9571</v>
      </c>
      <c r="I140" s="821"/>
      <c r="J140" s="821">
        <v>7219</v>
      </c>
      <c r="K140" s="819">
        <v>16790</v>
      </c>
      <c r="L140" s="821">
        <v>2224</v>
      </c>
      <c r="M140" s="821"/>
      <c r="N140" s="821">
        <v>2597</v>
      </c>
      <c r="O140" s="819">
        <v>4821</v>
      </c>
      <c r="P140" s="821">
        <v>2875</v>
      </c>
      <c r="Q140" s="821"/>
      <c r="R140" s="821">
        <v>3388</v>
      </c>
      <c r="S140" s="819">
        <v>6263</v>
      </c>
      <c r="U140" s="82">
        <f t="shared" si="26"/>
        <v>21727</v>
      </c>
      <c r="V140" s="83">
        <f t="shared" si="24"/>
        <v>96.615972963358232</v>
      </c>
      <c r="W140" s="84">
        <f t="shared" si="27"/>
        <v>0</v>
      </c>
      <c r="X140" s="82">
        <f t="shared" si="28"/>
        <v>18835</v>
      </c>
      <c r="Y140" s="83">
        <f t="shared" si="25"/>
        <v>88.096351730589333</v>
      </c>
      <c r="Z140" s="82">
        <f t="shared" si="29"/>
        <v>40562</v>
      </c>
      <c r="AA140" s="83">
        <f t="shared" si="30"/>
        <v>92.463754901066835</v>
      </c>
      <c r="AC140" s="82">
        <v>22488</v>
      </c>
      <c r="AD140" s="82">
        <v>21380</v>
      </c>
      <c r="AE140" s="86">
        <f t="shared" si="31"/>
        <v>43868</v>
      </c>
    </row>
    <row r="141" spans="1:31" ht="14.1" customHeight="1">
      <c r="A141" s="1028"/>
      <c r="B141" s="1031"/>
      <c r="C141" s="81" t="s">
        <v>611</v>
      </c>
      <c r="D141" s="821">
        <v>1800</v>
      </c>
      <c r="E141" s="821">
        <v>2</v>
      </c>
      <c r="F141" s="821">
        <v>1411</v>
      </c>
      <c r="G141" s="819">
        <v>3213</v>
      </c>
      <c r="H141" s="821">
        <v>1637</v>
      </c>
      <c r="I141" s="821"/>
      <c r="J141" s="821">
        <v>1346</v>
      </c>
      <c r="K141" s="819">
        <v>2983</v>
      </c>
      <c r="L141" s="821">
        <v>348</v>
      </c>
      <c r="M141" s="821"/>
      <c r="N141" s="821">
        <v>533</v>
      </c>
      <c r="O141" s="819">
        <v>881</v>
      </c>
      <c r="P141" s="821">
        <v>404</v>
      </c>
      <c r="Q141" s="821"/>
      <c r="R141" s="821">
        <v>684</v>
      </c>
      <c r="S141" s="819">
        <v>1088</v>
      </c>
      <c r="U141" s="82">
        <f t="shared" si="26"/>
        <v>4189</v>
      </c>
      <c r="V141" s="83">
        <f t="shared" si="24"/>
        <v>89.032943676939425</v>
      </c>
      <c r="W141" s="84">
        <f t="shared" si="27"/>
        <v>2</v>
      </c>
      <c r="X141" s="82">
        <f t="shared" si="28"/>
        <v>3974</v>
      </c>
      <c r="Y141" s="83">
        <f t="shared" si="25"/>
        <v>86.01731601731602</v>
      </c>
      <c r="Z141" s="82">
        <f t="shared" si="29"/>
        <v>8165</v>
      </c>
      <c r="AA141" s="83">
        <f t="shared" si="30"/>
        <v>87.560321715817693</v>
      </c>
      <c r="AC141" s="82">
        <v>4705</v>
      </c>
      <c r="AD141" s="82">
        <v>4620</v>
      </c>
      <c r="AE141" s="86">
        <f t="shared" si="31"/>
        <v>9325</v>
      </c>
    </row>
    <row r="142" spans="1:31" ht="14.1" customHeight="1">
      <c r="A142" s="1028"/>
      <c r="B142" s="1031"/>
      <c r="C142" s="81" t="s">
        <v>612</v>
      </c>
      <c r="D142" s="821">
        <v>1343</v>
      </c>
      <c r="E142" s="821"/>
      <c r="F142" s="821">
        <v>1453</v>
      </c>
      <c r="G142" s="819">
        <v>2796</v>
      </c>
      <c r="H142" s="821">
        <v>1059</v>
      </c>
      <c r="I142" s="821"/>
      <c r="J142" s="821">
        <v>896</v>
      </c>
      <c r="K142" s="819">
        <v>1955</v>
      </c>
      <c r="L142" s="821">
        <v>214</v>
      </c>
      <c r="M142" s="821"/>
      <c r="N142" s="821">
        <v>230</v>
      </c>
      <c r="O142" s="819">
        <v>444</v>
      </c>
      <c r="P142" s="821">
        <v>352</v>
      </c>
      <c r="Q142" s="821"/>
      <c r="R142" s="821">
        <v>321</v>
      </c>
      <c r="S142" s="819">
        <v>673</v>
      </c>
      <c r="U142" s="82">
        <f t="shared" si="26"/>
        <v>2968</v>
      </c>
      <c r="V142" s="83">
        <f t="shared" si="24"/>
        <v>74.088866699950074</v>
      </c>
      <c r="W142" s="84">
        <f t="shared" si="27"/>
        <v>0</v>
      </c>
      <c r="X142" s="82">
        <f t="shared" si="28"/>
        <v>2900</v>
      </c>
      <c r="Y142" s="83">
        <f t="shared" si="25"/>
        <v>73.951294147647587</v>
      </c>
      <c r="Z142" s="82">
        <f t="shared" si="29"/>
        <v>5868</v>
      </c>
      <c r="AA142" s="83">
        <f t="shared" si="30"/>
        <v>74.020813623462629</v>
      </c>
      <c r="AC142" s="82">
        <v>4006</v>
      </c>
      <c r="AD142" s="82">
        <v>3921.5</v>
      </c>
      <c r="AE142" s="86">
        <f t="shared" si="31"/>
        <v>7927.5</v>
      </c>
    </row>
    <row r="143" spans="1:31" ht="14.1" customHeight="1">
      <c r="A143" s="1028"/>
      <c r="B143" s="1031"/>
      <c r="C143" s="81" t="s">
        <v>613</v>
      </c>
      <c r="D143" s="821">
        <v>14223</v>
      </c>
      <c r="E143" s="821"/>
      <c r="F143" s="821">
        <v>10417</v>
      </c>
      <c r="G143" s="819">
        <v>24640</v>
      </c>
      <c r="H143" s="821">
        <v>31450</v>
      </c>
      <c r="I143" s="821"/>
      <c r="J143" s="821">
        <v>25263</v>
      </c>
      <c r="K143" s="819">
        <v>56713</v>
      </c>
      <c r="L143" s="821">
        <v>12149</v>
      </c>
      <c r="M143" s="821"/>
      <c r="N143" s="821">
        <v>12835</v>
      </c>
      <c r="O143" s="819">
        <v>24984</v>
      </c>
      <c r="P143" s="821">
        <v>15181</v>
      </c>
      <c r="Q143" s="821">
        <v>1</v>
      </c>
      <c r="R143" s="821">
        <v>17539</v>
      </c>
      <c r="S143" s="819">
        <v>32721</v>
      </c>
      <c r="U143" s="82">
        <f t="shared" si="26"/>
        <v>73003</v>
      </c>
      <c r="V143" s="83">
        <f t="shared" si="24"/>
        <v>89.602818076932522</v>
      </c>
      <c r="W143" s="84">
        <f t="shared" si="27"/>
        <v>1</v>
      </c>
      <c r="X143" s="82">
        <f t="shared" si="28"/>
        <v>66054</v>
      </c>
      <c r="Y143" s="83">
        <f t="shared" si="25"/>
        <v>84.10772267142039</v>
      </c>
      <c r="Z143" s="82">
        <f t="shared" si="29"/>
        <v>139058</v>
      </c>
      <c r="AA143" s="83">
        <f t="shared" si="30"/>
        <v>86.906361517164655</v>
      </c>
      <c r="AC143" s="82">
        <v>81474</v>
      </c>
      <c r="AD143" s="82">
        <v>78535</v>
      </c>
      <c r="AE143" s="86">
        <f t="shared" si="31"/>
        <v>160009</v>
      </c>
    </row>
    <row r="144" spans="1:31" ht="14.1" customHeight="1">
      <c r="A144" s="1028"/>
      <c r="B144" s="1031"/>
      <c r="C144" s="81" t="s">
        <v>614</v>
      </c>
      <c r="D144" s="821">
        <v>1132</v>
      </c>
      <c r="E144" s="821"/>
      <c r="F144" s="821">
        <v>803</v>
      </c>
      <c r="G144" s="819">
        <v>1935</v>
      </c>
      <c r="H144" s="821">
        <v>1846</v>
      </c>
      <c r="I144" s="821"/>
      <c r="J144" s="821">
        <v>1766</v>
      </c>
      <c r="K144" s="819">
        <v>3612</v>
      </c>
      <c r="L144" s="821">
        <v>386</v>
      </c>
      <c r="M144" s="821"/>
      <c r="N144" s="821">
        <v>523</v>
      </c>
      <c r="O144" s="819">
        <v>909</v>
      </c>
      <c r="P144" s="821">
        <v>530</v>
      </c>
      <c r="Q144" s="821"/>
      <c r="R144" s="821">
        <v>650</v>
      </c>
      <c r="S144" s="819">
        <v>1180</v>
      </c>
      <c r="U144" s="82">
        <f t="shared" si="26"/>
        <v>3894</v>
      </c>
      <c r="V144" s="83">
        <f t="shared" si="24"/>
        <v>76.210979547900962</v>
      </c>
      <c r="W144" s="84">
        <f t="shared" si="27"/>
        <v>0</v>
      </c>
      <c r="X144" s="82">
        <f t="shared" si="28"/>
        <v>3742</v>
      </c>
      <c r="Y144" s="83">
        <f t="shared" si="25"/>
        <v>73.784876269348317</v>
      </c>
      <c r="Z144" s="82">
        <f t="shared" si="29"/>
        <v>7636</v>
      </c>
      <c r="AA144" s="83">
        <f t="shared" si="30"/>
        <v>75.002455554464191</v>
      </c>
      <c r="AC144" s="82">
        <v>5109.5</v>
      </c>
      <c r="AD144" s="82">
        <v>5071.5</v>
      </c>
      <c r="AE144" s="86">
        <f t="shared" si="31"/>
        <v>10181</v>
      </c>
    </row>
    <row r="145" spans="1:31" ht="14.1" customHeight="1">
      <c r="A145" s="1028"/>
      <c r="B145" s="1031"/>
      <c r="C145" s="81" t="s">
        <v>615</v>
      </c>
      <c r="D145" s="821">
        <v>870</v>
      </c>
      <c r="E145" s="821"/>
      <c r="F145" s="821">
        <v>774</v>
      </c>
      <c r="G145" s="819">
        <v>1644</v>
      </c>
      <c r="H145" s="821">
        <v>1174</v>
      </c>
      <c r="I145" s="821"/>
      <c r="J145" s="821">
        <v>1021</v>
      </c>
      <c r="K145" s="819">
        <v>2195</v>
      </c>
      <c r="L145" s="821">
        <v>283</v>
      </c>
      <c r="M145" s="821"/>
      <c r="N145" s="821">
        <v>312</v>
      </c>
      <c r="O145" s="819">
        <v>595</v>
      </c>
      <c r="P145" s="821">
        <v>426</v>
      </c>
      <c r="Q145" s="821"/>
      <c r="R145" s="821">
        <v>548</v>
      </c>
      <c r="S145" s="819">
        <v>974</v>
      </c>
      <c r="U145" s="82">
        <f t="shared" si="26"/>
        <v>2753</v>
      </c>
      <c r="V145" s="83">
        <f t="shared" si="24"/>
        <v>78.702115494568318</v>
      </c>
      <c r="W145" s="84">
        <f t="shared" si="27"/>
        <v>0</v>
      </c>
      <c r="X145" s="82">
        <f t="shared" si="28"/>
        <v>2655</v>
      </c>
      <c r="Y145" s="83">
        <f t="shared" si="25"/>
        <v>76.590220683686709</v>
      </c>
      <c r="Z145" s="82">
        <f t="shared" si="29"/>
        <v>5408</v>
      </c>
      <c r="AA145" s="83">
        <f t="shared" si="30"/>
        <v>77.650944073515689</v>
      </c>
      <c r="AC145" s="82">
        <v>3498</v>
      </c>
      <c r="AD145" s="82">
        <v>3466.5</v>
      </c>
      <c r="AE145" s="86">
        <f t="shared" si="31"/>
        <v>6964.5</v>
      </c>
    </row>
    <row r="146" spans="1:31" ht="14.1" customHeight="1">
      <c r="A146" s="1028"/>
      <c r="B146" s="1031"/>
      <c r="C146" s="81" t="s">
        <v>616</v>
      </c>
      <c r="D146" s="821">
        <v>4295</v>
      </c>
      <c r="E146" s="821">
        <v>1</v>
      </c>
      <c r="F146" s="821">
        <v>2833</v>
      </c>
      <c r="G146" s="819">
        <v>7129</v>
      </c>
      <c r="H146" s="821">
        <v>7923</v>
      </c>
      <c r="I146" s="821">
        <v>1</v>
      </c>
      <c r="J146" s="821">
        <v>6834</v>
      </c>
      <c r="K146" s="819">
        <v>14758</v>
      </c>
      <c r="L146" s="821">
        <v>2974</v>
      </c>
      <c r="M146" s="821"/>
      <c r="N146" s="821">
        <v>3055</v>
      </c>
      <c r="O146" s="819">
        <v>6029</v>
      </c>
      <c r="P146" s="821">
        <v>3785</v>
      </c>
      <c r="Q146" s="821">
        <v>1</v>
      </c>
      <c r="R146" s="821">
        <v>4985</v>
      </c>
      <c r="S146" s="819">
        <v>8771</v>
      </c>
      <c r="U146" s="82">
        <f t="shared" si="26"/>
        <v>18977</v>
      </c>
      <c r="V146" s="83">
        <f t="shared" si="24"/>
        <v>76.662357598771919</v>
      </c>
      <c r="W146" s="84">
        <f t="shared" si="27"/>
        <v>3</v>
      </c>
      <c r="X146" s="82">
        <f t="shared" si="28"/>
        <v>17707</v>
      </c>
      <c r="Y146" s="83">
        <f t="shared" si="25"/>
        <v>73.759190219315599</v>
      </c>
      <c r="Z146" s="82">
        <f t="shared" si="29"/>
        <v>36687</v>
      </c>
      <c r="AA146" s="83">
        <f t="shared" si="30"/>
        <v>75.239179253699206</v>
      </c>
      <c r="AC146" s="82">
        <v>24754</v>
      </c>
      <c r="AD146" s="82">
        <v>24006.5</v>
      </c>
      <c r="AE146" s="86">
        <f t="shared" si="31"/>
        <v>48760.5</v>
      </c>
    </row>
    <row r="147" spans="1:31" ht="14.1" customHeight="1">
      <c r="A147" s="1028"/>
      <c r="B147" s="1031"/>
      <c r="C147" s="81" t="s">
        <v>617</v>
      </c>
      <c r="D147" s="821">
        <v>1034</v>
      </c>
      <c r="E147" s="821"/>
      <c r="F147" s="821">
        <v>789</v>
      </c>
      <c r="G147" s="819">
        <v>1823</v>
      </c>
      <c r="H147" s="821">
        <v>1886</v>
      </c>
      <c r="I147" s="821"/>
      <c r="J147" s="821">
        <v>1783</v>
      </c>
      <c r="K147" s="819">
        <v>3669</v>
      </c>
      <c r="L147" s="821">
        <v>549</v>
      </c>
      <c r="M147" s="821"/>
      <c r="N147" s="821">
        <v>624</v>
      </c>
      <c r="O147" s="819">
        <v>1173</v>
      </c>
      <c r="P147" s="821">
        <v>617</v>
      </c>
      <c r="Q147" s="821"/>
      <c r="R147" s="821">
        <v>856</v>
      </c>
      <c r="S147" s="819">
        <v>1473</v>
      </c>
      <c r="U147" s="82">
        <f t="shared" si="26"/>
        <v>4086</v>
      </c>
      <c r="V147" s="83">
        <f t="shared" si="24"/>
        <v>73.509040208689399</v>
      </c>
      <c r="W147" s="84">
        <f t="shared" si="27"/>
        <v>0</v>
      </c>
      <c r="X147" s="82">
        <f t="shared" si="28"/>
        <v>4052</v>
      </c>
      <c r="Y147" s="83">
        <f t="shared" si="25"/>
        <v>74.232847851973986</v>
      </c>
      <c r="Z147" s="82">
        <f t="shared" si="29"/>
        <v>8138</v>
      </c>
      <c r="AA147" s="83">
        <f t="shared" si="30"/>
        <v>73.867659072342747</v>
      </c>
      <c r="AC147" s="82">
        <v>5558.5</v>
      </c>
      <c r="AD147" s="82">
        <v>5458.5</v>
      </c>
      <c r="AE147" s="86">
        <f t="shared" si="31"/>
        <v>11017</v>
      </c>
    </row>
    <row r="148" spans="1:31" ht="14.1" customHeight="1">
      <c r="A148" s="1028"/>
      <c r="B148" s="1031"/>
      <c r="C148" s="81" t="s">
        <v>618</v>
      </c>
      <c r="D148" s="821">
        <v>1417</v>
      </c>
      <c r="E148" s="821"/>
      <c r="F148" s="821">
        <v>1019</v>
      </c>
      <c r="G148" s="819">
        <v>2436</v>
      </c>
      <c r="H148" s="821">
        <v>2733</v>
      </c>
      <c r="I148" s="821"/>
      <c r="J148" s="821">
        <v>2530</v>
      </c>
      <c r="K148" s="819">
        <v>5263</v>
      </c>
      <c r="L148" s="821">
        <v>1022</v>
      </c>
      <c r="M148" s="821"/>
      <c r="N148" s="821">
        <v>1063</v>
      </c>
      <c r="O148" s="819">
        <v>2085</v>
      </c>
      <c r="P148" s="821">
        <v>1043</v>
      </c>
      <c r="Q148" s="821"/>
      <c r="R148" s="821">
        <v>1365</v>
      </c>
      <c r="S148" s="819">
        <v>2408</v>
      </c>
      <c r="U148" s="82">
        <f t="shared" si="26"/>
        <v>6215</v>
      </c>
      <c r="V148" s="83">
        <f t="shared" si="24"/>
        <v>77.658378108209419</v>
      </c>
      <c r="W148" s="84">
        <f t="shared" si="27"/>
        <v>0</v>
      </c>
      <c r="X148" s="82">
        <f t="shared" si="28"/>
        <v>5977</v>
      </c>
      <c r="Y148" s="83">
        <f t="shared" si="25"/>
        <v>76.329736287593391</v>
      </c>
      <c r="Z148" s="82">
        <f t="shared" si="29"/>
        <v>12192</v>
      </c>
      <c r="AA148" s="83">
        <f t="shared" si="30"/>
        <v>77.001294723213434</v>
      </c>
      <c r="AC148" s="82">
        <v>8003</v>
      </c>
      <c r="AD148" s="82">
        <v>7830.5</v>
      </c>
      <c r="AE148" s="86">
        <f t="shared" si="31"/>
        <v>15833.5</v>
      </c>
    </row>
    <row r="149" spans="1:31" ht="14.1" customHeight="1">
      <c r="A149" s="1028"/>
      <c r="B149" s="1031"/>
      <c r="C149" s="81" t="s">
        <v>619</v>
      </c>
      <c r="D149" s="821">
        <v>1695</v>
      </c>
      <c r="E149" s="821"/>
      <c r="F149" s="821">
        <v>1055</v>
      </c>
      <c r="G149" s="819">
        <v>2750</v>
      </c>
      <c r="H149" s="821">
        <v>3321</v>
      </c>
      <c r="I149" s="821"/>
      <c r="J149" s="821">
        <v>3148</v>
      </c>
      <c r="K149" s="819">
        <v>6469</v>
      </c>
      <c r="L149" s="821">
        <v>1060</v>
      </c>
      <c r="M149" s="821"/>
      <c r="N149" s="821">
        <v>1138</v>
      </c>
      <c r="O149" s="819">
        <v>2198</v>
      </c>
      <c r="P149" s="821">
        <v>1490</v>
      </c>
      <c r="Q149" s="821"/>
      <c r="R149" s="821">
        <v>1986</v>
      </c>
      <c r="S149" s="819">
        <v>3476</v>
      </c>
      <c r="U149" s="82">
        <f t="shared" si="26"/>
        <v>7566</v>
      </c>
      <c r="V149" s="83">
        <f t="shared" si="24"/>
        <v>78.14097598760651</v>
      </c>
      <c r="W149" s="84">
        <f t="shared" si="27"/>
        <v>0</v>
      </c>
      <c r="X149" s="82">
        <f t="shared" si="28"/>
        <v>7327</v>
      </c>
      <c r="Y149" s="83">
        <f t="shared" si="25"/>
        <v>76.291128696376504</v>
      </c>
      <c r="Z149" s="82">
        <f t="shared" si="29"/>
        <v>14893</v>
      </c>
      <c r="AA149" s="83">
        <f t="shared" si="30"/>
        <v>77.219816970419728</v>
      </c>
      <c r="AC149" s="82">
        <v>9682.5</v>
      </c>
      <c r="AD149" s="82">
        <v>9604</v>
      </c>
      <c r="AE149" s="86">
        <f t="shared" si="31"/>
        <v>19286.5</v>
      </c>
    </row>
    <row r="150" spans="1:31" ht="14.1" customHeight="1">
      <c r="A150" s="1028"/>
      <c r="B150" s="1031"/>
      <c r="C150" s="81" t="s">
        <v>620</v>
      </c>
      <c r="D150" s="821">
        <v>2404</v>
      </c>
      <c r="E150" s="821">
        <v>1</v>
      </c>
      <c r="F150" s="821">
        <v>1734</v>
      </c>
      <c r="G150" s="819">
        <v>4139</v>
      </c>
      <c r="H150" s="821">
        <v>5086</v>
      </c>
      <c r="I150" s="821"/>
      <c r="J150" s="821">
        <v>4714</v>
      </c>
      <c r="K150" s="819">
        <v>9800</v>
      </c>
      <c r="L150" s="821">
        <v>2027</v>
      </c>
      <c r="M150" s="821"/>
      <c r="N150" s="821">
        <v>2168</v>
      </c>
      <c r="O150" s="819">
        <v>4195</v>
      </c>
      <c r="P150" s="821">
        <v>2132</v>
      </c>
      <c r="Q150" s="821"/>
      <c r="R150" s="821">
        <v>2742</v>
      </c>
      <c r="S150" s="819">
        <v>4874</v>
      </c>
      <c r="U150" s="82">
        <f t="shared" si="26"/>
        <v>11649</v>
      </c>
      <c r="V150" s="83">
        <f t="shared" si="24"/>
        <v>76.607917927134025</v>
      </c>
      <c r="W150" s="84">
        <f t="shared" si="27"/>
        <v>1</v>
      </c>
      <c r="X150" s="82">
        <f t="shared" si="28"/>
        <v>11358</v>
      </c>
      <c r="Y150" s="83">
        <f t="shared" si="25"/>
        <v>74.99257205110429</v>
      </c>
      <c r="Z150" s="82">
        <f t="shared" si="29"/>
        <v>23008</v>
      </c>
      <c r="AA150" s="83">
        <f t="shared" si="30"/>
        <v>75.805149663113852</v>
      </c>
      <c r="AC150" s="82">
        <v>15206</v>
      </c>
      <c r="AD150" s="82">
        <v>15145.5</v>
      </c>
      <c r="AE150" s="86">
        <f t="shared" si="31"/>
        <v>30351.5</v>
      </c>
    </row>
    <row r="151" spans="1:31" ht="14.1" customHeight="1">
      <c r="A151" s="1028"/>
      <c r="B151" s="1031"/>
      <c r="C151" s="81" t="s">
        <v>621</v>
      </c>
      <c r="D151" s="821">
        <v>507</v>
      </c>
      <c r="E151" s="821"/>
      <c r="F151" s="821">
        <v>461</v>
      </c>
      <c r="G151" s="819">
        <v>968</v>
      </c>
      <c r="H151" s="821">
        <v>790</v>
      </c>
      <c r="I151" s="821"/>
      <c r="J151" s="821">
        <v>734</v>
      </c>
      <c r="K151" s="819">
        <v>1524</v>
      </c>
      <c r="L151" s="821">
        <v>197</v>
      </c>
      <c r="M151" s="821"/>
      <c r="N151" s="821">
        <v>232</v>
      </c>
      <c r="O151" s="819">
        <v>429</v>
      </c>
      <c r="P151" s="821">
        <v>233</v>
      </c>
      <c r="Q151" s="821"/>
      <c r="R151" s="821">
        <v>277</v>
      </c>
      <c r="S151" s="819">
        <v>510</v>
      </c>
      <c r="U151" s="82">
        <f t="shared" si="26"/>
        <v>1727</v>
      </c>
      <c r="V151" s="83">
        <f t="shared" si="24"/>
        <v>78.589306029579063</v>
      </c>
      <c r="W151" s="84">
        <f t="shared" si="27"/>
        <v>0</v>
      </c>
      <c r="X151" s="82">
        <f t="shared" si="28"/>
        <v>1704</v>
      </c>
      <c r="Y151" s="83">
        <f t="shared" si="25"/>
        <v>77.560309512972239</v>
      </c>
      <c r="Z151" s="82">
        <f t="shared" si="29"/>
        <v>3431</v>
      </c>
      <c r="AA151" s="83">
        <f t="shared" si="30"/>
        <v>78.074866310160431</v>
      </c>
      <c r="AC151" s="82">
        <v>2197.5</v>
      </c>
      <c r="AD151" s="82">
        <v>2197</v>
      </c>
      <c r="AE151" s="86">
        <f t="shared" si="31"/>
        <v>4394.5</v>
      </c>
    </row>
    <row r="152" spans="1:31" ht="14.1" customHeight="1">
      <c r="A152" s="1028"/>
      <c r="B152" s="1031"/>
      <c r="C152" s="81" t="s">
        <v>622</v>
      </c>
      <c r="D152" s="821">
        <v>11075</v>
      </c>
      <c r="E152" s="821"/>
      <c r="F152" s="821">
        <v>9002</v>
      </c>
      <c r="G152" s="819">
        <v>20077</v>
      </c>
      <c r="H152" s="821">
        <v>19783</v>
      </c>
      <c r="I152" s="821">
        <v>2</v>
      </c>
      <c r="J152" s="821">
        <v>14565</v>
      </c>
      <c r="K152" s="819">
        <v>34350</v>
      </c>
      <c r="L152" s="821">
        <v>6888</v>
      </c>
      <c r="M152" s="821">
        <v>1</v>
      </c>
      <c r="N152" s="821">
        <v>7267</v>
      </c>
      <c r="O152" s="819">
        <v>14156</v>
      </c>
      <c r="P152" s="821">
        <v>7855</v>
      </c>
      <c r="Q152" s="821">
        <v>1</v>
      </c>
      <c r="R152" s="821">
        <v>9315</v>
      </c>
      <c r="S152" s="819">
        <v>17171</v>
      </c>
      <c r="U152" s="82">
        <f t="shared" si="26"/>
        <v>45601</v>
      </c>
      <c r="V152" s="83">
        <f t="shared" si="24"/>
        <v>89.260582334230492</v>
      </c>
      <c r="W152" s="84">
        <f t="shared" si="27"/>
        <v>4</v>
      </c>
      <c r="X152" s="82">
        <f t="shared" si="28"/>
        <v>40149</v>
      </c>
      <c r="Y152" s="83">
        <f t="shared" si="25"/>
        <v>82.817302337094418</v>
      </c>
      <c r="Z152" s="82">
        <f t="shared" si="29"/>
        <v>85754</v>
      </c>
      <c r="AA152" s="83">
        <f t="shared" si="30"/>
        <v>86.127362114767521</v>
      </c>
      <c r="AC152" s="82">
        <v>51087.5</v>
      </c>
      <c r="AD152" s="82">
        <v>48479</v>
      </c>
      <c r="AE152" s="86">
        <f t="shared" si="31"/>
        <v>99566.5</v>
      </c>
    </row>
    <row r="153" spans="1:31" ht="14.1" customHeight="1">
      <c r="A153" s="1028"/>
      <c r="B153" s="1031"/>
      <c r="C153" s="81" t="s">
        <v>623</v>
      </c>
      <c r="D153" s="821">
        <v>3168</v>
      </c>
      <c r="E153" s="821"/>
      <c r="F153" s="821">
        <v>2068</v>
      </c>
      <c r="G153" s="819">
        <v>5236</v>
      </c>
      <c r="H153" s="821">
        <v>3369</v>
      </c>
      <c r="I153" s="821"/>
      <c r="J153" s="821">
        <v>3035</v>
      </c>
      <c r="K153" s="819">
        <v>6404</v>
      </c>
      <c r="L153" s="821">
        <v>1241</v>
      </c>
      <c r="M153" s="821"/>
      <c r="N153" s="821">
        <v>1397</v>
      </c>
      <c r="O153" s="819">
        <v>2638</v>
      </c>
      <c r="P153" s="821">
        <v>1203</v>
      </c>
      <c r="Q153" s="821"/>
      <c r="R153" s="821">
        <v>2315</v>
      </c>
      <c r="S153" s="819">
        <v>3518</v>
      </c>
      <c r="U153" s="82">
        <f t="shared" si="26"/>
        <v>8981</v>
      </c>
      <c r="V153" s="83">
        <f t="shared" si="24"/>
        <v>80.105249074610896</v>
      </c>
      <c r="W153" s="84">
        <f t="shared" si="27"/>
        <v>0</v>
      </c>
      <c r="X153" s="82">
        <f t="shared" si="28"/>
        <v>8815</v>
      </c>
      <c r="Y153" s="83">
        <f t="shared" si="25"/>
        <v>80.6975786149128</v>
      </c>
      <c r="Z153" s="82">
        <f t="shared" si="29"/>
        <v>17796</v>
      </c>
      <c r="AA153" s="83">
        <f t="shared" si="30"/>
        <v>80.397560424666821</v>
      </c>
      <c r="AC153" s="82">
        <v>11211.5</v>
      </c>
      <c r="AD153" s="82">
        <v>10923.5</v>
      </c>
      <c r="AE153" s="86">
        <f t="shared" si="31"/>
        <v>22135</v>
      </c>
    </row>
    <row r="154" spans="1:31" ht="14.1" customHeight="1">
      <c r="A154" s="1028"/>
      <c r="B154" s="1031"/>
      <c r="C154" s="81" t="s">
        <v>624</v>
      </c>
      <c r="D154" s="821">
        <v>4725</v>
      </c>
      <c r="E154" s="821"/>
      <c r="F154" s="821">
        <v>3617</v>
      </c>
      <c r="G154" s="819">
        <v>8342</v>
      </c>
      <c r="H154" s="821">
        <v>5225</v>
      </c>
      <c r="I154" s="821"/>
      <c r="J154" s="821">
        <v>4893</v>
      </c>
      <c r="K154" s="819">
        <v>10118</v>
      </c>
      <c r="L154" s="821">
        <v>1652</v>
      </c>
      <c r="M154" s="821"/>
      <c r="N154" s="821">
        <v>2066</v>
      </c>
      <c r="O154" s="819">
        <v>3718</v>
      </c>
      <c r="P154" s="821">
        <v>1813</v>
      </c>
      <c r="Q154" s="821"/>
      <c r="R154" s="821">
        <v>2765</v>
      </c>
      <c r="S154" s="819">
        <v>4578</v>
      </c>
      <c r="U154" s="82">
        <f t="shared" si="26"/>
        <v>13415</v>
      </c>
      <c r="V154" s="83">
        <f t="shared" si="24"/>
        <v>82.770322381613454</v>
      </c>
      <c r="W154" s="84">
        <f t="shared" si="27"/>
        <v>0</v>
      </c>
      <c r="X154" s="82">
        <f t="shared" si="28"/>
        <v>13341</v>
      </c>
      <c r="Y154" s="83">
        <f t="shared" si="25"/>
        <v>82.558247470528173</v>
      </c>
      <c r="Z154" s="82">
        <f t="shared" si="29"/>
        <v>26756</v>
      </c>
      <c r="AA154" s="83">
        <f t="shared" si="30"/>
        <v>82.664442178762314</v>
      </c>
      <c r="AC154" s="82">
        <v>16207.5</v>
      </c>
      <c r="AD154" s="82">
        <v>16159.5</v>
      </c>
      <c r="AE154" s="86">
        <f t="shared" si="31"/>
        <v>32367</v>
      </c>
    </row>
    <row r="155" spans="1:31" ht="14.1" customHeight="1">
      <c r="A155" s="1028"/>
      <c r="B155" s="1031"/>
      <c r="C155" s="81" t="s">
        <v>625</v>
      </c>
      <c r="D155" s="821">
        <v>6569</v>
      </c>
      <c r="E155" s="821"/>
      <c r="F155" s="821">
        <v>5418</v>
      </c>
      <c r="G155" s="819">
        <v>11987</v>
      </c>
      <c r="H155" s="821">
        <v>9159</v>
      </c>
      <c r="I155" s="821"/>
      <c r="J155" s="821">
        <v>7320</v>
      </c>
      <c r="K155" s="819">
        <v>16479</v>
      </c>
      <c r="L155" s="821">
        <v>2409</v>
      </c>
      <c r="M155" s="821"/>
      <c r="N155" s="821">
        <v>2949</v>
      </c>
      <c r="O155" s="819">
        <v>5358</v>
      </c>
      <c r="P155" s="821">
        <v>2699</v>
      </c>
      <c r="Q155" s="821"/>
      <c r="R155" s="821">
        <v>3272</v>
      </c>
      <c r="S155" s="819">
        <v>5971</v>
      </c>
      <c r="U155" s="82">
        <f t="shared" si="26"/>
        <v>20836</v>
      </c>
      <c r="V155" s="83">
        <f t="shared" si="24"/>
        <v>92.849981061028046</v>
      </c>
      <c r="W155" s="84">
        <f t="shared" si="27"/>
        <v>0</v>
      </c>
      <c r="X155" s="82">
        <f t="shared" si="28"/>
        <v>18959</v>
      </c>
      <c r="Y155" s="83">
        <f t="shared" si="25"/>
        <v>88.015598523711148</v>
      </c>
      <c r="Z155" s="82">
        <f t="shared" si="29"/>
        <v>39795</v>
      </c>
      <c r="AA155" s="83">
        <f t="shared" si="30"/>
        <v>90.48225370046157</v>
      </c>
      <c r="AC155" s="82">
        <v>22440.5</v>
      </c>
      <c r="AD155" s="82">
        <v>21540.5</v>
      </c>
      <c r="AE155" s="86">
        <f t="shared" si="31"/>
        <v>43981</v>
      </c>
    </row>
    <row r="156" spans="1:31" ht="14.1" customHeight="1">
      <c r="A156" s="1028"/>
      <c r="B156" s="1031"/>
      <c r="C156" s="81" t="s">
        <v>626</v>
      </c>
      <c r="D156" s="821">
        <v>3225</v>
      </c>
      <c r="E156" s="821"/>
      <c r="F156" s="821">
        <v>2334</v>
      </c>
      <c r="G156" s="819">
        <v>5559</v>
      </c>
      <c r="H156" s="821">
        <v>3200</v>
      </c>
      <c r="I156" s="821"/>
      <c r="J156" s="821">
        <v>3025</v>
      </c>
      <c r="K156" s="819">
        <v>6225</v>
      </c>
      <c r="L156" s="821">
        <v>782</v>
      </c>
      <c r="M156" s="821"/>
      <c r="N156" s="821">
        <v>995</v>
      </c>
      <c r="O156" s="819">
        <v>1777</v>
      </c>
      <c r="P156" s="821">
        <v>938</v>
      </c>
      <c r="Q156" s="821"/>
      <c r="R156" s="821">
        <v>1409</v>
      </c>
      <c r="S156" s="819">
        <v>2347</v>
      </c>
      <c r="U156" s="82">
        <f t="shared" si="26"/>
        <v>8145</v>
      </c>
      <c r="V156" s="83">
        <f t="shared" si="24"/>
        <v>77.693518386035194</v>
      </c>
      <c r="W156" s="84">
        <f t="shared" si="27"/>
        <v>0</v>
      </c>
      <c r="X156" s="82">
        <f t="shared" si="28"/>
        <v>7763</v>
      </c>
      <c r="Y156" s="83">
        <f t="shared" si="25"/>
        <v>75.015702758853934</v>
      </c>
      <c r="Z156" s="82">
        <f t="shared" si="29"/>
        <v>15908</v>
      </c>
      <c r="AA156" s="83">
        <f t="shared" si="30"/>
        <v>76.363287250384019</v>
      </c>
      <c r="AC156" s="82">
        <v>10483.5</v>
      </c>
      <c r="AD156" s="82">
        <v>10348.5</v>
      </c>
      <c r="AE156" s="86">
        <f t="shared" si="31"/>
        <v>20832</v>
      </c>
    </row>
    <row r="157" spans="1:31" ht="14.1" customHeight="1">
      <c r="A157" s="1028"/>
      <c r="B157" s="1031"/>
      <c r="C157" s="81" t="s">
        <v>627</v>
      </c>
      <c r="D157" s="821">
        <v>5820</v>
      </c>
      <c r="E157" s="821"/>
      <c r="F157" s="821">
        <v>3984</v>
      </c>
      <c r="G157" s="819">
        <v>9804</v>
      </c>
      <c r="H157" s="821">
        <v>8144</v>
      </c>
      <c r="I157" s="821"/>
      <c r="J157" s="821">
        <v>6821</v>
      </c>
      <c r="K157" s="819">
        <v>14965</v>
      </c>
      <c r="L157" s="821">
        <v>2578</v>
      </c>
      <c r="M157" s="821"/>
      <c r="N157" s="821">
        <v>3094</v>
      </c>
      <c r="O157" s="819">
        <v>5672</v>
      </c>
      <c r="P157" s="821">
        <v>3287</v>
      </c>
      <c r="Q157" s="821"/>
      <c r="R157" s="821">
        <v>4249</v>
      </c>
      <c r="S157" s="819">
        <v>7536</v>
      </c>
      <c r="U157" s="82">
        <f t="shared" si="26"/>
        <v>19829</v>
      </c>
      <c r="V157" s="83">
        <f t="shared" si="24"/>
        <v>80.105843618074218</v>
      </c>
      <c r="W157" s="84">
        <f t="shared" si="27"/>
        <v>0</v>
      </c>
      <c r="X157" s="82">
        <f t="shared" si="28"/>
        <v>18148</v>
      </c>
      <c r="Y157" s="83">
        <f t="shared" si="25"/>
        <v>76.369221705556839</v>
      </c>
      <c r="Z157" s="82">
        <f t="shared" si="29"/>
        <v>37977</v>
      </c>
      <c r="AA157" s="83">
        <f t="shared" si="30"/>
        <v>78.27565595564441</v>
      </c>
      <c r="AC157" s="82">
        <v>24753.5</v>
      </c>
      <c r="AD157" s="82">
        <v>23763.5</v>
      </c>
      <c r="AE157" s="86">
        <f t="shared" si="31"/>
        <v>48517</v>
      </c>
    </row>
    <row r="158" spans="1:31" ht="14.1" customHeight="1">
      <c r="A158" s="1028"/>
      <c r="B158" s="1031"/>
      <c r="C158" s="81" t="s">
        <v>628</v>
      </c>
      <c r="D158" s="821">
        <v>2027</v>
      </c>
      <c r="E158" s="821"/>
      <c r="F158" s="821">
        <v>1366</v>
      </c>
      <c r="G158" s="819">
        <v>3393</v>
      </c>
      <c r="H158" s="821">
        <v>2738</v>
      </c>
      <c r="I158" s="821"/>
      <c r="J158" s="821">
        <v>2196</v>
      </c>
      <c r="K158" s="819">
        <v>4934</v>
      </c>
      <c r="L158" s="821">
        <v>807</v>
      </c>
      <c r="M158" s="821"/>
      <c r="N158" s="821">
        <v>957</v>
      </c>
      <c r="O158" s="819">
        <v>1764</v>
      </c>
      <c r="P158" s="821">
        <v>968</v>
      </c>
      <c r="Q158" s="821"/>
      <c r="R158" s="821">
        <v>1308</v>
      </c>
      <c r="S158" s="819">
        <v>2276</v>
      </c>
      <c r="U158" s="82">
        <f t="shared" si="26"/>
        <v>6540</v>
      </c>
      <c r="V158" s="83">
        <f t="shared" si="24"/>
        <v>74.292854708622059</v>
      </c>
      <c r="W158" s="84">
        <f t="shared" si="27"/>
        <v>0</v>
      </c>
      <c r="X158" s="82">
        <f t="shared" si="28"/>
        <v>5827</v>
      </c>
      <c r="Y158" s="83">
        <f t="shared" si="25"/>
        <v>68.970823223057351</v>
      </c>
      <c r="Z158" s="82">
        <f t="shared" si="29"/>
        <v>12367</v>
      </c>
      <c r="AA158" s="83">
        <f t="shared" si="30"/>
        <v>71.68652001275251</v>
      </c>
      <c r="AC158" s="82">
        <v>8803</v>
      </c>
      <c r="AD158" s="82">
        <v>8448.5</v>
      </c>
      <c r="AE158" s="86">
        <f t="shared" si="31"/>
        <v>17251.5</v>
      </c>
    </row>
    <row r="159" spans="1:31" ht="14.1" customHeight="1">
      <c r="A159" s="1028"/>
      <c r="B159" s="1032"/>
      <c r="C159" s="81" t="s">
        <v>629</v>
      </c>
      <c r="D159" s="821">
        <v>2641</v>
      </c>
      <c r="E159" s="821"/>
      <c r="F159" s="821">
        <v>1825</v>
      </c>
      <c r="G159" s="819">
        <v>4466</v>
      </c>
      <c r="H159" s="821">
        <v>2845</v>
      </c>
      <c r="I159" s="821">
        <v>1</v>
      </c>
      <c r="J159" s="821">
        <v>2648</v>
      </c>
      <c r="K159" s="819">
        <v>5494</v>
      </c>
      <c r="L159" s="821">
        <v>1109</v>
      </c>
      <c r="M159" s="821"/>
      <c r="N159" s="821">
        <v>1291</v>
      </c>
      <c r="O159" s="819">
        <v>2400</v>
      </c>
      <c r="P159" s="821">
        <v>1065</v>
      </c>
      <c r="Q159" s="821"/>
      <c r="R159" s="821">
        <v>1680</v>
      </c>
      <c r="S159" s="819">
        <v>2745</v>
      </c>
      <c r="U159" s="82">
        <f t="shared" si="26"/>
        <v>7660</v>
      </c>
      <c r="V159" s="83">
        <f t="shared" si="24"/>
        <v>80.661296267045756</v>
      </c>
      <c r="W159" s="84">
        <f t="shared" si="27"/>
        <v>1</v>
      </c>
      <c r="X159" s="82">
        <f t="shared" si="28"/>
        <v>7444</v>
      </c>
      <c r="Y159" s="83">
        <f t="shared" si="25"/>
        <v>79.111536213401351</v>
      </c>
      <c r="Z159" s="82">
        <f t="shared" si="29"/>
        <v>15105</v>
      </c>
      <c r="AA159" s="83">
        <f t="shared" si="30"/>
        <v>79.895271342430974</v>
      </c>
      <c r="AC159" s="82">
        <v>9496.5</v>
      </c>
      <c r="AD159" s="82">
        <v>9409.5</v>
      </c>
      <c r="AE159" s="86">
        <f t="shared" si="31"/>
        <v>18906</v>
      </c>
    </row>
    <row r="160" spans="1:31" ht="14.1" customHeight="1">
      <c r="A160" s="1028"/>
      <c r="B160" s="1029" t="s">
        <v>108</v>
      </c>
      <c r="C160" s="1029"/>
      <c r="D160" s="820">
        <v>129437</v>
      </c>
      <c r="E160" s="820">
        <v>13</v>
      </c>
      <c r="F160" s="820">
        <v>95947</v>
      </c>
      <c r="G160" s="820">
        <v>225397</v>
      </c>
      <c r="H160" s="820">
        <v>194117</v>
      </c>
      <c r="I160" s="820">
        <v>8</v>
      </c>
      <c r="J160" s="820">
        <v>157838</v>
      </c>
      <c r="K160" s="820">
        <v>351963</v>
      </c>
      <c r="L160" s="820">
        <v>67051</v>
      </c>
      <c r="M160" s="820">
        <v>3</v>
      </c>
      <c r="N160" s="820">
        <v>74918</v>
      </c>
      <c r="O160" s="820">
        <v>141972</v>
      </c>
      <c r="P160" s="820">
        <v>82207</v>
      </c>
      <c r="Q160" s="820">
        <v>4</v>
      </c>
      <c r="R160" s="820">
        <v>103552</v>
      </c>
      <c r="S160" s="820">
        <v>185763</v>
      </c>
      <c r="U160" s="219">
        <f t="shared" si="26"/>
        <v>472812</v>
      </c>
      <c r="V160" s="220">
        <f t="shared" si="24"/>
        <v>83.630918952765114</v>
      </c>
      <c r="W160" s="221">
        <f t="shared" si="27"/>
        <v>28</v>
      </c>
      <c r="X160" s="219">
        <f t="shared" si="28"/>
        <v>432255</v>
      </c>
      <c r="Y160" s="220">
        <f t="shared" si="25"/>
        <v>79.025235678955582</v>
      </c>
      <c r="Z160" s="219">
        <f t="shared" si="29"/>
        <v>905095</v>
      </c>
      <c r="AA160" s="220">
        <f t="shared" si="30"/>
        <v>81.368629527509157</v>
      </c>
      <c r="AC160" s="219">
        <f>SUM(AC130:AC159)</f>
        <v>565355.5</v>
      </c>
      <c r="AD160" s="219">
        <f>SUM(AD130:AD159)</f>
        <v>546983.5</v>
      </c>
      <c r="AE160" s="219">
        <f t="shared" si="31"/>
        <v>1112339</v>
      </c>
    </row>
    <row r="161" spans="1:36" ht="14.1" customHeight="1">
      <c r="A161" s="1033" t="s">
        <v>882</v>
      </c>
      <c r="B161" s="1030" t="s">
        <v>664</v>
      </c>
      <c r="C161" s="81" t="s">
        <v>665</v>
      </c>
      <c r="D161" s="821">
        <v>18385</v>
      </c>
      <c r="E161" s="821">
        <v>61</v>
      </c>
      <c r="F161" s="821">
        <v>14642</v>
      </c>
      <c r="G161" s="819">
        <v>33088</v>
      </c>
      <c r="H161" s="821">
        <v>32398</v>
      </c>
      <c r="I161" s="821">
        <v>44</v>
      </c>
      <c r="J161" s="821">
        <v>22094</v>
      </c>
      <c r="K161" s="819">
        <v>54536</v>
      </c>
      <c r="L161" s="821">
        <v>10740</v>
      </c>
      <c r="M161" s="821">
        <v>17</v>
      </c>
      <c r="N161" s="821">
        <v>11216</v>
      </c>
      <c r="O161" s="819">
        <v>21973</v>
      </c>
      <c r="P161" s="821">
        <v>12681</v>
      </c>
      <c r="Q161" s="821">
        <v>14</v>
      </c>
      <c r="R161" s="821">
        <v>13459</v>
      </c>
      <c r="S161" s="819">
        <v>26154</v>
      </c>
      <c r="U161" s="82">
        <f t="shared" ref="U161:U182" si="32">+D161+H161+L161+P161</f>
        <v>74204</v>
      </c>
      <c r="V161" s="83">
        <f t="shared" ref="V161:V182" si="33">100*U161/AC161</f>
        <v>72.896957551108628</v>
      </c>
      <c r="W161" s="84">
        <f t="shared" ref="W161:W182" si="34">E161+I161+M161+Q161</f>
        <v>136</v>
      </c>
      <c r="X161" s="82">
        <f t="shared" ref="X161:X182" si="35">+F161+J161+N161+R161</f>
        <v>61411</v>
      </c>
      <c r="Y161" s="83">
        <f t="shared" ref="Y161:Y182" si="36">100*X161/AD161</f>
        <v>65.223648365187003</v>
      </c>
      <c r="Z161" s="82">
        <f t="shared" ref="Z161:Z182" si="37">SUM(U161,,W161,X161)</f>
        <v>135751</v>
      </c>
      <c r="AA161" s="83">
        <f t="shared" ref="AA161:AA182" si="38">100*Z161/AE161</f>
        <v>69.279271233366075</v>
      </c>
      <c r="AC161" s="222">
        <v>101793</v>
      </c>
      <c r="AD161" s="222">
        <v>94154.5</v>
      </c>
      <c r="AE161" s="86">
        <f t="shared" ref="AE161:AE181" si="39">+AD161+AC161</f>
        <v>195947.5</v>
      </c>
      <c r="AH161"/>
      <c r="AI161" s="822"/>
      <c r="AJ161" s="822"/>
    </row>
    <row r="162" spans="1:36" ht="14.1" customHeight="1">
      <c r="A162" s="1034"/>
      <c r="B162" s="1031"/>
      <c r="C162" s="81" t="s">
        <v>666</v>
      </c>
      <c r="D162" s="821">
        <v>2494</v>
      </c>
      <c r="E162" s="821">
        <v>5</v>
      </c>
      <c r="F162" s="821">
        <v>1723</v>
      </c>
      <c r="G162" s="819">
        <v>4222</v>
      </c>
      <c r="H162" s="821">
        <v>3294</v>
      </c>
      <c r="I162" s="821">
        <v>4</v>
      </c>
      <c r="J162" s="821">
        <v>2569</v>
      </c>
      <c r="K162" s="819">
        <v>5867</v>
      </c>
      <c r="L162" s="821">
        <v>1032</v>
      </c>
      <c r="M162" s="821"/>
      <c r="N162" s="821">
        <v>1283</v>
      </c>
      <c r="O162" s="819">
        <v>2315</v>
      </c>
      <c r="P162" s="821">
        <v>1193</v>
      </c>
      <c r="Q162" s="821">
        <v>4</v>
      </c>
      <c r="R162" s="821">
        <v>1697</v>
      </c>
      <c r="S162" s="819">
        <v>2894</v>
      </c>
      <c r="U162" s="82">
        <f t="shared" si="32"/>
        <v>8013</v>
      </c>
      <c r="V162" s="83">
        <f t="shared" si="33"/>
        <v>69.415688482695884</v>
      </c>
      <c r="W162" s="84">
        <f t="shared" si="34"/>
        <v>13</v>
      </c>
      <c r="X162" s="82">
        <f t="shared" si="35"/>
        <v>7272</v>
      </c>
      <c r="Y162" s="83">
        <f t="shared" si="36"/>
        <v>66.535523125486066</v>
      </c>
      <c r="Z162" s="82">
        <f t="shared" si="37"/>
        <v>15298</v>
      </c>
      <c r="AA162" s="83">
        <f t="shared" si="38"/>
        <v>68.072798469274247</v>
      </c>
      <c r="AC162" s="222">
        <v>11543.5</v>
      </c>
      <c r="AD162" s="222">
        <v>10929.5</v>
      </c>
      <c r="AE162" s="86">
        <f t="shared" si="39"/>
        <v>22473</v>
      </c>
      <c r="AH162"/>
      <c r="AI162" s="822"/>
      <c r="AJ162" s="822"/>
    </row>
    <row r="163" spans="1:36" ht="14.1" customHeight="1">
      <c r="A163" s="1034"/>
      <c r="B163" s="1031"/>
      <c r="C163" s="81" t="s">
        <v>667</v>
      </c>
      <c r="D163" s="821">
        <v>865</v>
      </c>
      <c r="E163" s="821">
        <v>3</v>
      </c>
      <c r="F163" s="821">
        <v>753</v>
      </c>
      <c r="G163" s="819">
        <v>1621</v>
      </c>
      <c r="H163" s="821">
        <v>834</v>
      </c>
      <c r="I163" s="821"/>
      <c r="J163" s="821">
        <v>783</v>
      </c>
      <c r="K163" s="819">
        <v>1617</v>
      </c>
      <c r="L163" s="821">
        <v>133</v>
      </c>
      <c r="M163" s="821">
        <v>1</v>
      </c>
      <c r="N163" s="821">
        <v>173</v>
      </c>
      <c r="O163" s="819">
        <v>307</v>
      </c>
      <c r="P163" s="821">
        <v>200</v>
      </c>
      <c r="Q163" s="821"/>
      <c r="R163" s="821">
        <v>192</v>
      </c>
      <c r="S163" s="819">
        <v>392</v>
      </c>
      <c r="U163" s="82">
        <f t="shared" si="32"/>
        <v>2032</v>
      </c>
      <c r="V163" s="83">
        <f t="shared" si="33"/>
        <v>75.665611617948244</v>
      </c>
      <c r="W163" s="84">
        <f t="shared" si="34"/>
        <v>4</v>
      </c>
      <c r="X163" s="82">
        <f t="shared" si="35"/>
        <v>1901</v>
      </c>
      <c r="Y163" s="83">
        <f t="shared" si="36"/>
        <v>73.171670515781372</v>
      </c>
      <c r="Z163" s="82">
        <f t="shared" si="37"/>
        <v>3937</v>
      </c>
      <c r="AA163" s="83">
        <f t="shared" si="38"/>
        <v>74.514999526828802</v>
      </c>
      <c r="AC163" s="222">
        <v>2685.5</v>
      </c>
      <c r="AD163" s="222">
        <v>2598</v>
      </c>
      <c r="AE163" s="86">
        <f t="shared" si="39"/>
        <v>5283.5</v>
      </c>
      <c r="AH163"/>
      <c r="AI163" s="822"/>
      <c r="AJ163" s="822"/>
    </row>
    <row r="164" spans="1:36" ht="14.1" customHeight="1">
      <c r="A164" s="1034"/>
      <c r="B164" s="1031"/>
      <c r="C164" s="81" t="s">
        <v>668</v>
      </c>
      <c r="D164" s="821">
        <v>482</v>
      </c>
      <c r="E164" s="821">
        <v>4</v>
      </c>
      <c r="F164" s="821">
        <v>379</v>
      </c>
      <c r="G164" s="819">
        <v>865</v>
      </c>
      <c r="H164" s="821">
        <v>543</v>
      </c>
      <c r="I164" s="821">
        <v>1</v>
      </c>
      <c r="J164" s="821">
        <v>475</v>
      </c>
      <c r="K164" s="819">
        <v>1019</v>
      </c>
      <c r="L164" s="821">
        <v>120</v>
      </c>
      <c r="M164" s="821"/>
      <c r="N164" s="821">
        <v>169</v>
      </c>
      <c r="O164" s="819">
        <v>289</v>
      </c>
      <c r="P164" s="821">
        <v>131</v>
      </c>
      <c r="Q164" s="821">
        <v>1</v>
      </c>
      <c r="R164" s="821">
        <v>295</v>
      </c>
      <c r="S164" s="819">
        <v>427</v>
      </c>
      <c r="U164" s="82">
        <f t="shared" si="32"/>
        <v>1276</v>
      </c>
      <c r="V164" s="83">
        <f t="shared" si="33"/>
        <v>14.919614147909968</v>
      </c>
      <c r="W164" s="84">
        <f t="shared" si="34"/>
        <v>6</v>
      </c>
      <c r="X164" s="82">
        <f t="shared" si="35"/>
        <v>1318</v>
      </c>
      <c r="Y164" s="83">
        <f t="shared" si="36"/>
        <v>16.028213547367141</v>
      </c>
      <c r="Z164" s="82">
        <f t="shared" si="37"/>
        <v>2600</v>
      </c>
      <c r="AA164" s="83">
        <f t="shared" si="38"/>
        <v>15.498792882477423</v>
      </c>
      <c r="AC164" s="222">
        <v>8552.5</v>
      </c>
      <c r="AD164" s="222">
        <v>8223</v>
      </c>
      <c r="AE164" s="86">
        <f t="shared" si="39"/>
        <v>16775.5</v>
      </c>
      <c r="AH164"/>
      <c r="AI164" s="822"/>
      <c r="AJ164" s="822"/>
    </row>
    <row r="165" spans="1:36" ht="14.1" customHeight="1">
      <c r="A165" s="1034"/>
      <c r="B165" s="1031"/>
      <c r="C165" s="81" t="s">
        <v>669</v>
      </c>
      <c r="D165" s="821">
        <v>4730</v>
      </c>
      <c r="E165" s="821">
        <v>6</v>
      </c>
      <c r="F165" s="821">
        <v>3510</v>
      </c>
      <c r="G165" s="819">
        <v>8246</v>
      </c>
      <c r="H165" s="821">
        <v>4263</v>
      </c>
      <c r="I165" s="821">
        <v>5</v>
      </c>
      <c r="J165" s="821">
        <v>4038</v>
      </c>
      <c r="K165" s="819">
        <v>8306</v>
      </c>
      <c r="L165" s="821">
        <v>1009</v>
      </c>
      <c r="M165" s="821"/>
      <c r="N165" s="821">
        <v>1565</v>
      </c>
      <c r="O165" s="819">
        <v>2574</v>
      </c>
      <c r="P165" s="821">
        <v>1242</v>
      </c>
      <c r="Q165" s="821"/>
      <c r="R165" s="821">
        <v>1753</v>
      </c>
      <c r="S165" s="819">
        <v>2995</v>
      </c>
      <c r="U165" s="82">
        <f t="shared" si="32"/>
        <v>11244</v>
      </c>
      <c r="V165" s="83">
        <f t="shared" si="33"/>
        <v>78.899726334994043</v>
      </c>
      <c r="W165" s="84">
        <f t="shared" si="34"/>
        <v>11</v>
      </c>
      <c r="X165" s="82">
        <f t="shared" si="35"/>
        <v>10866</v>
      </c>
      <c r="Y165" s="83">
        <f t="shared" si="36"/>
        <v>78.856271998258279</v>
      </c>
      <c r="Z165" s="82">
        <f t="shared" si="37"/>
        <v>22121</v>
      </c>
      <c r="AA165" s="83">
        <f t="shared" si="38"/>
        <v>78.917607606000601</v>
      </c>
      <c r="AC165" s="222">
        <v>14251</v>
      </c>
      <c r="AD165" s="222">
        <v>13779.5</v>
      </c>
      <c r="AE165" s="86">
        <f t="shared" si="39"/>
        <v>28030.5</v>
      </c>
      <c r="AH165"/>
      <c r="AI165" s="822"/>
      <c r="AJ165" s="822"/>
    </row>
    <row r="166" spans="1:36" ht="14.1" customHeight="1">
      <c r="A166" s="1034"/>
      <c r="B166" s="1031"/>
      <c r="C166" s="81" t="s">
        <v>670</v>
      </c>
      <c r="D166" s="821">
        <v>3690</v>
      </c>
      <c r="E166" s="821">
        <v>6</v>
      </c>
      <c r="F166" s="821">
        <v>2772</v>
      </c>
      <c r="G166" s="819">
        <v>6468</v>
      </c>
      <c r="H166" s="821">
        <v>5447</v>
      </c>
      <c r="I166" s="821">
        <v>4</v>
      </c>
      <c r="J166" s="821">
        <v>3902</v>
      </c>
      <c r="K166" s="819">
        <v>9353</v>
      </c>
      <c r="L166" s="821">
        <v>2118</v>
      </c>
      <c r="M166" s="821">
        <v>1</v>
      </c>
      <c r="N166" s="821">
        <v>2199</v>
      </c>
      <c r="O166" s="819">
        <v>4318</v>
      </c>
      <c r="P166" s="821">
        <v>2479</v>
      </c>
      <c r="Q166" s="821">
        <v>2</v>
      </c>
      <c r="R166" s="821">
        <v>2921</v>
      </c>
      <c r="S166" s="819">
        <v>5402</v>
      </c>
      <c r="U166" s="82">
        <f t="shared" si="32"/>
        <v>13734</v>
      </c>
      <c r="V166" s="83">
        <f t="shared" si="33"/>
        <v>80.062959076600208</v>
      </c>
      <c r="W166" s="84">
        <f t="shared" si="34"/>
        <v>13</v>
      </c>
      <c r="X166" s="82">
        <f t="shared" si="35"/>
        <v>11794</v>
      </c>
      <c r="Y166" s="83">
        <f t="shared" si="36"/>
        <v>74.36786682640772</v>
      </c>
      <c r="Z166" s="82">
        <f t="shared" si="37"/>
        <v>25541</v>
      </c>
      <c r="AA166" s="83">
        <f t="shared" si="38"/>
        <v>77.366491988004725</v>
      </c>
      <c r="AC166" s="222">
        <v>17154</v>
      </c>
      <c r="AD166" s="222">
        <v>15859</v>
      </c>
      <c r="AE166" s="86">
        <f t="shared" si="39"/>
        <v>33013</v>
      </c>
      <c r="AH166"/>
      <c r="AI166" s="822"/>
      <c r="AJ166" s="822"/>
    </row>
    <row r="167" spans="1:36" ht="14.1" customHeight="1">
      <c r="A167" s="1034"/>
      <c r="B167" s="1031"/>
      <c r="C167" s="81" t="s">
        <v>671</v>
      </c>
      <c r="D167" s="821">
        <v>1687</v>
      </c>
      <c r="E167" s="821">
        <v>4</v>
      </c>
      <c r="F167" s="821">
        <v>1659</v>
      </c>
      <c r="G167" s="819">
        <v>3350</v>
      </c>
      <c r="H167" s="821">
        <v>2027</v>
      </c>
      <c r="I167" s="821">
        <v>1</v>
      </c>
      <c r="J167" s="821">
        <v>1866</v>
      </c>
      <c r="K167" s="819">
        <v>3894</v>
      </c>
      <c r="L167" s="821">
        <v>321</v>
      </c>
      <c r="M167" s="821"/>
      <c r="N167" s="821">
        <v>462</v>
      </c>
      <c r="O167" s="819">
        <v>783</v>
      </c>
      <c r="P167" s="821">
        <v>353</v>
      </c>
      <c r="Q167" s="821"/>
      <c r="R167" s="821">
        <v>520</v>
      </c>
      <c r="S167" s="819">
        <v>873</v>
      </c>
      <c r="U167" s="82">
        <f t="shared" si="32"/>
        <v>4388</v>
      </c>
      <c r="V167" s="83">
        <f t="shared" si="33"/>
        <v>69.855926132293249</v>
      </c>
      <c r="W167" s="84">
        <f t="shared" si="34"/>
        <v>5</v>
      </c>
      <c r="X167" s="82">
        <f t="shared" si="35"/>
        <v>4507</v>
      </c>
      <c r="Y167" s="83">
        <f t="shared" si="36"/>
        <v>74.219843557019345</v>
      </c>
      <c r="Z167" s="82">
        <f t="shared" si="37"/>
        <v>8900</v>
      </c>
      <c r="AA167" s="83">
        <f t="shared" si="38"/>
        <v>72.041444066699043</v>
      </c>
      <c r="AC167" s="222">
        <v>6281.5</v>
      </c>
      <c r="AD167" s="222">
        <v>6072.5</v>
      </c>
      <c r="AE167" s="86">
        <f t="shared" si="39"/>
        <v>12354</v>
      </c>
      <c r="AH167"/>
      <c r="AI167" s="822"/>
      <c r="AJ167" s="822"/>
    </row>
    <row r="168" spans="1:36" ht="14.1" customHeight="1">
      <c r="A168" s="1034"/>
      <c r="B168" s="1031"/>
      <c r="C168" s="81" t="s">
        <v>672</v>
      </c>
      <c r="D168" s="821">
        <v>720</v>
      </c>
      <c r="E168" s="821">
        <v>3</v>
      </c>
      <c r="F168" s="821">
        <v>566</v>
      </c>
      <c r="G168" s="819">
        <v>1289</v>
      </c>
      <c r="H168" s="821">
        <v>999</v>
      </c>
      <c r="I168" s="821">
        <v>3</v>
      </c>
      <c r="J168" s="821">
        <v>989</v>
      </c>
      <c r="K168" s="819">
        <v>1991</v>
      </c>
      <c r="L168" s="821">
        <v>178</v>
      </c>
      <c r="M168" s="821"/>
      <c r="N168" s="821">
        <v>256</v>
      </c>
      <c r="O168" s="819">
        <v>434</v>
      </c>
      <c r="P168" s="821">
        <v>220</v>
      </c>
      <c r="Q168" s="821">
        <v>3</v>
      </c>
      <c r="R168" s="821">
        <v>321</v>
      </c>
      <c r="S168" s="819">
        <v>544</v>
      </c>
      <c r="U168" s="82">
        <f t="shared" si="32"/>
        <v>2117</v>
      </c>
      <c r="V168" s="83">
        <f t="shared" si="33"/>
        <v>76.495031616982843</v>
      </c>
      <c r="W168" s="84">
        <f t="shared" si="34"/>
        <v>9</v>
      </c>
      <c r="X168" s="82">
        <f t="shared" si="35"/>
        <v>2132</v>
      </c>
      <c r="Y168" s="83">
        <f t="shared" si="36"/>
        <v>80.225776105362186</v>
      </c>
      <c r="Z168" s="82">
        <f t="shared" si="37"/>
        <v>4258</v>
      </c>
      <c r="AA168" s="83">
        <f t="shared" si="38"/>
        <v>78.488479262672811</v>
      </c>
      <c r="AC168" s="222">
        <v>2767.5</v>
      </c>
      <c r="AD168" s="222">
        <v>2657.5</v>
      </c>
      <c r="AE168" s="86">
        <f t="shared" si="39"/>
        <v>5425</v>
      </c>
      <c r="AH168"/>
      <c r="AI168" s="822"/>
      <c r="AJ168" s="822"/>
    </row>
    <row r="169" spans="1:36" ht="14.1" customHeight="1">
      <c r="A169" s="1034"/>
      <c r="B169" s="1031"/>
      <c r="C169" s="81" t="s">
        <v>673</v>
      </c>
      <c r="D169" s="821">
        <v>1651</v>
      </c>
      <c r="E169" s="821">
        <v>3</v>
      </c>
      <c r="F169" s="821">
        <v>1236</v>
      </c>
      <c r="G169" s="819">
        <v>2890</v>
      </c>
      <c r="H169" s="821">
        <v>1807</v>
      </c>
      <c r="I169" s="821">
        <v>2</v>
      </c>
      <c r="J169" s="821">
        <v>1706</v>
      </c>
      <c r="K169" s="819">
        <v>3515</v>
      </c>
      <c r="L169" s="821">
        <v>314</v>
      </c>
      <c r="M169" s="821"/>
      <c r="N169" s="821">
        <v>501</v>
      </c>
      <c r="O169" s="819">
        <v>815</v>
      </c>
      <c r="P169" s="821">
        <v>325</v>
      </c>
      <c r="Q169" s="821"/>
      <c r="R169" s="821">
        <v>571</v>
      </c>
      <c r="S169" s="819">
        <v>896</v>
      </c>
      <c r="U169" s="82">
        <f t="shared" si="32"/>
        <v>4097</v>
      </c>
      <c r="V169" s="83">
        <f t="shared" si="33"/>
        <v>70.340801785560998</v>
      </c>
      <c r="W169" s="84">
        <f t="shared" si="34"/>
        <v>5</v>
      </c>
      <c r="X169" s="82">
        <f t="shared" si="35"/>
        <v>4014</v>
      </c>
      <c r="Y169" s="83">
        <f t="shared" si="36"/>
        <v>70.107414199633226</v>
      </c>
      <c r="Z169" s="82">
        <f t="shared" si="37"/>
        <v>8116</v>
      </c>
      <c r="AA169" s="83">
        <f t="shared" si="38"/>
        <v>70.268398268398272</v>
      </c>
      <c r="AC169" s="222">
        <v>5824.5</v>
      </c>
      <c r="AD169" s="222">
        <v>5725.5</v>
      </c>
      <c r="AE169" s="86">
        <f t="shared" si="39"/>
        <v>11550</v>
      </c>
      <c r="AH169"/>
      <c r="AI169" s="822"/>
      <c r="AJ169" s="822"/>
    </row>
    <row r="170" spans="1:36" ht="14.1" customHeight="1">
      <c r="A170" s="1034"/>
      <c r="B170" s="1031"/>
      <c r="C170" s="81" t="s">
        <v>674</v>
      </c>
      <c r="D170" s="821">
        <v>1309</v>
      </c>
      <c r="E170" s="821">
        <v>3</v>
      </c>
      <c r="F170" s="821">
        <v>1011</v>
      </c>
      <c r="G170" s="819">
        <v>2323</v>
      </c>
      <c r="H170" s="821">
        <v>1390</v>
      </c>
      <c r="I170" s="821"/>
      <c r="J170" s="821">
        <v>1305</v>
      </c>
      <c r="K170" s="819">
        <v>2695</v>
      </c>
      <c r="L170" s="821">
        <v>299</v>
      </c>
      <c r="M170" s="821"/>
      <c r="N170" s="821">
        <v>456</v>
      </c>
      <c r="O170" s="819">
        <v>755</v>
      </c>
      <c r="P170" s="821">
        <v>375</v>
      </c>
      <c r="Q170" s="821"/>
      <c r="R170" s="821">
        <v>672</v>
      </c>
      <c r="S170" s="819">
        <v>1047</v>
      </c>
      <c r="U170" s="82">
        <f t="shared" si="32"/>
        <v>3373</v>
      </c>
      <c r="V170" s="83">
        <f t="shared" si="33"/>
        <v>77.044312471448151</v>
      </c>
      <c r="W170" s="84">
        <f t="shared" si="34"/>
        <v>3</v>
      </c>
      <c r="X170" s="82">
        <f t="shared" si="35"/>
        <v>3444</v>
      </c>
      <c r="Y170" s="83">
        <f t="shared" si="36"/>
        <v>80.816613868356214</v>
      </c>
      <c r="Z170" s="82">
        <f t="shared" si="37"/>
        <v>6820</v>
      </c>
      <c r="AA170" s="83">
        <f t="shared" si="38"/>
        <v>78.939753457954737</v>
      </c>
      <c r="AC170" s="222">
        <v>4378</v>
      </c>
      <c r="AD170" s="222">
        <v>4261.5</v>
      </c>
      <c r="AE170" s="86">
        <f t="shared" si="39"/>
        <v>8639.5</v>
      </c>
      <c r="AH170"/>
      <c r="AI170" s="822"/>
      <c r="AJ170" s="822"/>
    </row>
    <row r="171" spans="1:36" ht="14.1" customHeight="1">
      <c r="A171" s="1034"/>
      <c r="B171" s="1031"/>
      <c r="C171" s="81" t="s">
        <v>675</v>
      </c>
      <c r="D171" s="821">
        <v>2127</v>
      </c>
      <c r="E171" s="821">
        <v>6</v>
      </c>
      <c r="F171" s="821">
        <v>1749</v>
      </c>
      <c r="G171" s="819">
        <v>3882</v>
      </c>
      <c r="H171" s="821">
        <v>2134</v>
      </c>
      <c r="I171" s="821"/>
      <c r="J171" s="821">
        <v>1800</v>
      </c>
      <c r="K171" s="819">
        <v>3934</v>
      </c>
      <c r="L171" s="821">
        <v>551</v>
      </c>
      <c r="M171" s="821">
        <v>2</v>
      </c>
      <c r="N171" s="821">
        <v>681</v>
      </c>
      <c r="O171" s="819">
        <v>1234</v>
      </c>
      <c r="P171" s="821">
        <v>577</v>
      </c>
      <c r="Q171" s="821"/>
      <c r="R171" s="821">
        <v>792</v>
      </c>
      <c r="S171" s="819">
        <v>1369</v>
      </c>
      <c r="U171" s="82">
        <f t="shared" si="32"/>
        <v>5389</v>
      </c>
      <c r="V171" s="83">
        <f t="shared" si="33"/>
        <v>89.996659986639941</v>
      </c>
      <c r="W171" s="84">
        <f t="shared" si="34"/>
        <v>8</v>
      </c>
      <c r="X171" s="82">
        <f t="shared" si="35"/>
        <v>5022</v>
      </c>
      <c r="Y171" s="83">
        <f t="shared" si="36"/>
        <v>87.453199825859812</v>
      </c>
      <c r="Z171" s="82">
        <f t="shared" si="37"/>
        <v>10419</v>
      </c>
      <c r="AA171" s="83">
        <f t="shared" si="38"/>
        <v>88.819743403946973</v>
      </c>
      <c r="AC171" s="222">
        <v>5988</v>
      </c>
      <c r="AD171" s="222">
        <v>5742.5</v>
      </c>
      <c r="AE171" s="86">
        <f t="shared" si="39"/>
        <v>11730.5</v>
      </c>
      <c r="AH171"/>
      <c r="AI171" s="822"/>
      <c r="AJ171" s="822"/>
    </row>
    <row r="172" spans="1:36" ht="14.1" customHeight="1">
      <c r="A172" s="1034"/>
      <c r="B172" s="1031"/>
      <c r="C172" s="81" t="s">
        <v>676</v>
      </c>
      <c r="D172" s="821">
        <v>720</v>
      </c>
      <c r="E172" s="821">
        <v>5</v>
      </c>
      <c r="F172" s="821">
        <v>598</v>
      </c>
      <c r="G172" s="819">
        <v>1323</v>
      </c>
      <c r="H172" s="821">
        <v>1023</v>
      </c>
      <c r="I172" s="821">
        <v>1</v>
      </c>
      <c r="J172" s="821">
        <v>976</v>
      </c>
      <c r="K172" s="819">
        <v>2000</v>
      </c>
      <c r="L172" s="821">
        <v>165</v>
      </c>
      <c r="M172" s="821"/>
      <c r="N172" s="821">
        <v>241</v>
      </c>
      <c r="O172" s="819">
        <v>406</v>
      </c>
      <c r="P172" s="821">
        <v>239</v>
      </c>
      <c r="Q172" s="821"/>
      <c r="R172" s="821">
        <v>276</v>
      </c>
      <c r="S172" s="819">
        <v>515</v>
      </c>
      <c r="U172" s="82">
        <f t="shared" si="32"/>
        <v>2147</v>
      </c>
      <c r="V172" s="83">
        <f t="shared" si="33"/>
        <v>85.080245690509216</v>
      </c>
      <c r="W172" s="84">
        <f t="shared" si="34"/>
        <v>6</v>
      </c>
      <c r="X172" s="82">
        <f t="shared" si="35"/>
        <v>2091</v>
      </c>
      <c r="Y172" s="83">
        <f t="shared" si="36"/>
        <v>86.013986013986013</v>
      </c>
      <c r="Z172" s="82">
        <f t="shared" si="37"/>
        <v>4244</v>
      </c>
      <c r="AA172" s="83">
        <f t="shared" si="38"/>
        <v>85.659501463316175</v>
      </c>
      <c r="AC172" s="222">
        <v>2523.5</v>
      </c>
      <c r="AD172" s="222">
        <v>2431</v>
      </c>
      <c r="AE172" s="86">
        <f t="shared" si="39"/>
        <v>4954.5</v>
      </c>
      <c r="AH172"/>
      <c r="AI172" s="822"/>
      <c r="AJ172" s="822"/>
    </row>
    <row r="173" spans="1:36" ht="14.1" customHeight="1">
      <c r="A173" s="1034"/>
      <c r="B173" s="1031"/>
      <c r="C173" s="81" t="s">
        <v>677</v>
      </c>
      <c r="D173" s="821">
        <v>2543</v>
      </c>
      <c r="E173" s="821">
        <v>8</v>
      </c>
      <c r="F173" s="821">
        <v>1916</v>
      </c>
      <c r="G173" s="819">
        <v>4467</v>
      </c>
      <c r="H173" s="821">
        <v>2560</v>
      </c>
      <c r="I173" s="821">
        <v>1</v>
      </c>
      <c r="J173" s="821">
        <v>2109</v>
      </c>
      <c r="K173" s="819">
        <v>4670</v>
      </c>
      <c r="L173" s="821">
        <v>697</v>
      </c>
      <c r="M173" s="821"/>
      <c r="N173" s="821">
        <v>784</v>
      </c>
      <c r="O173" s="819">
        <v>1481</v>
      </c>
      <c r="P173" s="821">
        <v>635</v>
      </c>
      <c r="Q173" s="821"/>
      <c r="R173" s="821">
        <v>1037</v>
      </c>
      <c r="S173" s="819">
        <v>1672</v>
      </c>
      <c r="U173" s="82">
        <f t="shared" si="32"/>
        <v>6435</v>
      </c>
      <c r="V173" s="83">
        <f t="shared" si="33"/>
        <v>68.192656175488793</v>
      </c>
      <c r="W173" s="84">
        <f t="shared" si="34"/>
        <v>9</v>
      </c>
      <c r="X173" s="82">
        <f t="shared" si="35"/>
        <v>5846</v>
      </c>
      <c r="Y173" s="83">
        <f t="shared" si="36"/>
        <v>64.393897670319987</v>
      </c>
      <c r="Z173" s="82">
        <f t="shared" si="37"/>
        <v>12290</v>
      </c>
      <c r="AA173" s="83">
        <f t="shared" si="38"/>
        <v>66.378611936267887</v>
      </c>
      <c r="AC173" s="222">
        <v>9436.5</v>
      </c>
      <c r="AD173" s="222">
        <v>9078.5</v>
      </c>
      <c r="AE173" s="86">
        <f t="shared" si="39"/>
        <v>18515</v>
      </c>
      <c r="AH173"/>
      <c r="AI173" s="822"/>
      <c r="AJ173" s="822"/>
    </row>
    <row r="174" spans="1:36" ht="14.1" customHeight="1">
      <c r="A174" s="1034"/>
      <c r="B174" s="1031"/>
      <c r="C174" s="81" t="s">
        <v>678</v>
      </c>
      <c r="D174" s="821">
        <v>252</v>
      </c>
      <c r="E174" s="821"/>
      <c r="F174" s="821">
        <v>180</v>
      </c>
      <c r="G174" s="819">
        <v>432</v>
      </c>
      <c r="H174" s="821">
        <v>362</v>
      </c>
      <c r="I174" s="821">
        <v>3</v>
      </c>
      <c r="J174" s="821">
        <v>273</v>
      </c>
      <c r="K174" s="819">
        <v>638</v>
      </c>
      <c r="L174" s="821">
        <v>83</v>
      </c>
      <c r="M174" s="821">
        <v>2</v>
      </c>
      <c r="N174" s="821">
        <v>92</v>
      </c>
      <c r="O174" s="819">
        <v>177</v>
      </c>
      <c r="P174" s="821">
        <v>100</v>
      </c>
      <c r="Q174" s="821"/>
      <c r="R174" s="821">
        <v>98</v>
      </c>
      <c r="S174" s="819">
        <v>198</v>
      </c>
      <c r="U174" s="82">
        <f t="shared" si="32"/>
        <v>797</v>
      </c>
      <c r="V174" s="83">
        <f t="shared" si="33"/>
        <v>12.8341384863124</v>
      </c>
      <c r="W174" s="84">
        <f t="shared" si="34"/>
        <v>5</v>
      </c>
      <c r="X174" s="82">
        <f t="shared" si="35"/>
        <v>643</v>
      </c>
      <c r="Y174" s="83">
        <f t="shared" si="36"/>
        <v>10.852320675105485</v>
      </c>
      <c r="Z174" s="82">
        <f t="shared" si="37"/>
        <v>1445</v>
      </c>
      <c r="AA174" s="83">
        <f t="shared" si="38"/>
        <v>11.907704985578905</v>
      </c>
      <c r="AC174" s="222">
        <v>6210</v>
      </c>
      <c r="AD174" s="222">
        <v>5925</v>
      </c>
      <c r="AE174" s="86">
        <f t="shared" si="39"/>
        <v>12135</v>
      </c>
      <c r="AH174"/>
      <c r="AI174" s="822"/>
      <c r="AJ174" s="822"/>
    </row>
    <row r="175" spans="1:36" ht="14.1" customHeight="1">
      <c r="A175" s="1034"/>
      <c r="B175" s="1031"/>
      <c r="C175" s="81" t="s">
        <v>679</v>
      </c>
      <c r="D175" s="821">
        <v>781</v>
      </c>
      <c r="E175" s="821">
        <v>0</v>
      </c>
      <c r="F175" s="821">
        <v>528</v>
      </c>
      <c r="G175" s="819">
        <v>1309</v>
      </c>
      <c r="H175" s="821">
        <v>877</v>
      </c>
      <c r="I175" s="821">
        <v>0</v>
      </c>
      <c r="J175" s="821">
        <v>724</v>
      </c>
      <c r="K175" s="819">
        <v>1601</v>
      </c>
      <c r="L175" s="821">
        <v>201</v>
      </c>
      <c r="M175" s="821">
        <v>0</v>
      </c>
      <c r="N175" s="821">
        <v>239</v>
      </c>
      <c r="O175" s="819">
        <v>440</v>
      </c>
      <c r="P175" s="821">
        <v>293</v>
      </c>
      <c r="Q175" s="821">
        <v>0</v>
      </c>
      <c r="R175" s="821">
        <v>538</v>
      </c>
      <c r="S175" s="819">
        <v>831</v>
      </c>
      <c r="U175" s="82">
        <f t="shared" si="32"/>
        <v>2152</v>
      </c>
      <c r="V175" s="83">
        <f t="shared" si="33"/>
        <v>67.672955974842765</v>
      </c>
      <c r="W175" s="84">
        <f t="shared" si="34"/>
        <v>0</v>
      </c>
      <c r="X175" s="82">
        <f t="shared" si="35"/>
        <v>2029</v>
      </c>
      <c r="Y175" s="83">
        <f t="shared" si="36"/>
        <v>66.633825944170766</v>
      </c>
      <c r="Z175" s="82">
        <f t="shared" si="37"/>
        <v>4181</v>
      </c>
      <c r="AA175" s="83">
        <f t="shared" si="38"/>
        <v>67.164658634538156</v>
      </c>
      <c r="AC175" s="222">
        <v>3180</v>
      </c>
      <c r="AD175" s="222">
        <v>3045</v>
      </c>
      <c r="AE175" s="86">
        <f t="shared" si="39"/>
        <v>6225</v>
      </c>
      <c r="AH175"/>
      <c r="AI175" s="822"/>
      <c r="AJ175" s="822"/>
    </row>
    <row r="176" spans="1:36" ht="14.1" customHeight="1">
      <c r="A176" s="1034"/>
      <c r="B176" s="1031"/>
      <c r="C176" s="81" t="s">
        <v>680</v>
      </c>
      <c r="D176" s="821">
        <v>7546</v>
      </c>
      <c r="E176" s="821">
        <v>13</v>
      </c>
      <c r="F176" s="821">
        <v>5666</v>
      </c>
      <c r="G176" s="819">
        <v>13225</v>
      </c>
      <c r="H176" s="821">
        <v>10219</v>
      </c>
      <c r="I176" s="821">
        <v>9</v>
      </c>
      <c r="J176" s="821">
        <v>8137</v>
      </c>
      <c r="K176" s="819">
        <v>18365</v>
      </c>
      <c r="L176" s="821">
        <v>2540</v>
      </c>
      <c r="M176" s="821">
        <v>5</v>
      </c>
      <c r="N176" s="821">
        <v>2791</v>
      </c>
      <c r="O176" s="819">
        <v>5336</v>
      </c>
      <c r="P176" s="821">
        <v>2649</v>
      </c>
      <c r="Q176" s="821"/>
      <c r="R176" s="821">
        <v>3848</v>
      </c>
      <c r="S176" s="819">
        <v>6497</v>
      </c>
      <c r="U176" s="82">
        <f t="shared" si="32"/>
        <v>22954</v>
      </c>
      <c r="V176" s="83">
        <f t="shared" si="33"/>
        <v>79.898360541613002</v>
      </c>
      <c r="W176" s="84">
        <f t="shared" si="34"/>
        <v>27</v>
      </c>
      <c r="X176" s="82">
        <f t="shared" si="35"/>
        <v>20442</v>
      </c>
      <c r="Y176" s="83">
        <f t="shared" si="36"/>
        <v>75.592123509290928</v>
      </c>
      <c r="Z176" s="82">
        <f t="shared" si="37"/>
        <v>43423</v>
      </c>
      <c r="AA176" s="83">
        <f t="shared" si="38"/>
        <v>77.858762988264616</v>
      </c>
      <c r="AC176" s="222">
        <v>28729</v>
      </c>
      <c r="AD176" s="222">
        <v>27042.5</v>
      </c>
      <c r="AE176" s="86">
        <f t="shared" si="39"/>
        <v>55771.5</v>
      </c>
      <c r="AH176"/>
      <c r="AI176" s="822"/>
      <c r="AJ176" s="822"/>
    </row>
    <row r="177" spans="1:36" ht="14.1" customHeight="1">
      <c r="A177" s="1034"/>
      <c r="B177" s="1031"/>
      <c r="C177" s="81" t="s">
        <v>681</v>
      </c>
      <c r="D177" s="821">
        <v>721</v>
      </c>
      <c r="E177" s="821">
        <v>2</v>
      </c>
      <c r="F177" s="821">
        <v>562</v>
      </c>
      <c r="G177" s="819">
        <v>1285</v>
      </c>
      <c r="H177" s="821">
        <v>644</v>
      </c>
      <c r="I177" s="821"/>
      <c r="J177" s="821">
        <v>592</v>
      </c>
      <c r="K177" s="819">
        <v>1236</v>
      </c>
      <c r="L177" s="821">
        <v>169</v>
      </c>
      <c r="M177" s="821"/>
      <c r="N177" s="821">
        <v>218</v>
      </c>
      <c r="O177" s="819">
        <v>387</v>
      </c>
      <c r="P177" s="821">
        <v>196</v>
      </c>
      <c r="Q177" s="821">
        <v>1</v>
      </c>
      <c r="R177" s="821">
        <v>341</v>
      </c>
      <c r="S177" s="819">
        <v>538</v>
      </c>
      <c r="U177" s="82">
        <f t="shared" si="32"/>
        <v>1730</v>
      </c>
      <c r="V177" s="83">
        <f t="shared" si="33"/>
        <v>74.328678839957036</v>
      </c>
      <c r="W177" s="84">
        <f t="shared" si="34"/>
        <v>3</v>
      </c>
      <c r="X177" s="82">
        <f t="shared" si="35"/>
        <v>1713</v>
      </c>
      <c r="Y177" s="83">
        <f t="shared" si="36"/>
        <v>75.914026146687348</v>
      </c>
      <c r="Z177" s="82">
        <f t="shared" si="37"/>
        <v>3446</v>
      </c>
      <c r="AA177" s="83">
        <f t="shared" si="38"/>
        <v>75.174520069808025</v>
      </c>
      <c r="AC177" s="222">
        <v>2327.5</v>
      </c>
      <c r="AD177" s="222">
        <v>2256.5</v>
      </c>
      <c r="AE177" s="86">
        <f t="shared" si="39"/>
        <v>4584</v>
      </c>
      <c r="AH177"/>
      <c r="AI177" s="822"/>
      <c r="AJ177" s="822"/>
    </row>
    <row r="178" spans="1:36" ht="14.1" customHeight="1">
      <c r="A178" s="1034"/>
      <c r="B178" s="1031"/>
      <c r="C178" s="81" t="s">
        <v>682</v>
      </c>
      <c r="D178" s="821">
        <v>2795</v>
      </c>
      <c r="E178" s="821">
        <v>3</v>
      </c>
      <c r="F178" s="821">
        <v>2294</v>
      </c>
      <c r="G178" s="819">
        <v>5092</v>
      </c>
      <c r="H178" s="821">
        <v>2944</v>
      </c>
      <c r="I178" s="821">
        <v>1</v>
      </c>
      <c r="J178" s="821">
        <v>2786</v>
      </c>
      <c r="K178" s="819">
        <v>5731</v>
      </c>
      <c r="L178" s="821">
        <v>603</v>
      </c>
      <c r="M178" s="821"/>
      <c r="N178" s="821">
        <v>795</v>
      </c>
      <c r="O178" s="819">
        <v>1398</v>
      </c>
      <c r="P178" s="821">
        <v>575</v>
      </c>
      <c r="Q178" s="821"/>
      <c r="R178" s="821">
        <v>805</v>
      </c>
      <c r="S178" s="819">
        <v>1380</v>
      </c>
      <c r="U178" s="82">
        <f t="shared" si="32"/>
        <v>6917</v>
      </c>
      <c r="V178" s="83">
        <f t="shared" si="33"/>
        <v>81.655058434659423</v>
      </c>
      <c r="W178" s="84">
        <f t="shared" si="34"/>
        <v>4</v>
      </c>
      <c r="X178" s="82">
        <f t="shared" si="35"/>
        <v>6680</v>
      </c>
      <c r="Y178" s="83">
        <f t="shared" si="36"/>
        <v>82.347140039447737</v>
      </c>
      <c r="Z178" s="82">
        <f t="shared" si="37"/>
        <v>13601</v>
      </c>
      <c r="AA178" s="83">
        <f t="shared" si="38"/>
        <v>82.017728999577884</v>
      </c>
      <c r="AC178" s="222">
        <v>8471</v>
      </c>
      <c r="AD178" s="222">
        <v>8112</v>
      </c>
      <c r="AE178" s="86">
        <f t="shared" si="39"/>
        <v>16583</v>
      </c>
      <c r="AH178"/>
      <c r="AI178" s="822"/>
      <c r="AJ178" s="822"/>
    </row>
    <row r="179" spans="1:36" ht="14.1" customHeight="1">
      <c r="A179" s="1034"/>
      <c r="B179" s="1031"/>
      <c r="C179" s="81" t="s">
        <v>683</v>
      </c>
      <c r="D179" s="821">
        <v>1261</v>
      </c>
      <c r="E179" s="821">
        <v>3</v>
      </c>
      <c r="F179" s="821">
        <v>945</v>
      </c>
      <c r="G179" s="819">
        <v>2209</v>
      </c>
      <c r="H179" s="821">
        <v>1821</v>
      </c>
      <c r="I179" s="821">
        <v>2</v>
      </c>
      <c r="J179" s="821">
        <v>1524</v>
      </c>
      <c r="K179" s="819">
        <v>3347</v>
      </c>
      <c r="L179" s="821">
        <v>487</v>
      </c>
      <c r="M179" s="821"/>
      <c r="N179" s="821">
        <v>768</v>
      </c>
      <c r="O179" s="819">
        <v>1255</v>
      </c>
      <c r="P179" s="821">
        <v>568</v>
      </c>
      <c r="Q179" s="821"/>
      <c r="R179" s="821">
        <v>841</v>
      </c>
      <c r="S179" s="819">
        <v>1409</v>
      </c>
      <c r="U179" s="82">
        <f t="shared" si="32"/>
        <v>4137</v>
      </c>
      <c r="V179" s="83">
        <f t="shared" si="33"/>
        <v>67.675445771307054</v>
      </c>
      <c r="W179" s="84">
        <f t="shared" si="34"/>
        <v>5</v>
      </c>
      <c r="X179" s="82">
        <f t="shared" si="35"/>
        <v>4078</v>
      </c>
      <c r="Y179" s="83">
        <f t="shared" si="36"/>
        <v>69.11278705194475</v>
      </c>
      <c r="Z179" s="82">
        <f t="shared" si="37"/>
        <v>8220</v>
      </c>
      <c r="AA179" s="83">
        <f t="shared" si="38"/>
        <v>68.423024097889879</v>
      </c>
      <c r="AC179" s="222">
        <v>6113</v>
      </c>
      <c r="AD179" s="222">
        <v>5900.5</v>
      </c>
      <c r="AE179" s="86">
        <f t="shared" si="39"/>
        <v>12013.5</v>
      </c>
      <c r="AH179"/>
      <c r="AI179" s="822"/>
      <c r="AJ179" s="822"/>
    </row>
    <row r="180" spans="1:36" ht="14.1" customHeight="1">
      <c r="A180" s="1034"/>
      <c r="B180" s="1031"/>
      <c r="C180" s="81" t="s">
        <v>684</v>
      </c>
      <c r="D180" s="821">
        <v>760</v>
      </c>
      <c r="E180" s="821">
        <v>4</v>
      </c>
      <c r="F180" s="821">
        <v>477</v>
      </c>
      <c r="G180" s="819">
        <v>1241</v>
      </c>
      <c r="H180" s="821">
        <v>861</v>
      </c>
      <c r="I180" s="821"/>
      <c r="J180" s="821">
        <v>833</v>
      </c>
      <c r="K180" s="819">
        <v>1694</v>
      </c>
      <c r="L180" s="821">
        <v>203</v>
      </c>
      <c r="M180" s="821"/>
      <c r="N180" s="821">
        <v>325</v>
      </c>
      <c r="O180" s="819">
        <v>528</v>
      </c>
      <c r="P180" s="821">
        <v>269</v>
      </c>
      <c r="Q180" s="821"/>
      <c r="R180" s="821">
        <v>560</v>
      </c>
      <c r="S180" s="819">
        <v>829</v>
      </c>
      <c r="U180" s="82">
        <f t="shared" si="32"/>
        <v>2093</v>
      </c>
      <c r="V180" s="83">
        <f t="shared" si="33"/>
        <v>73.156239077245715</v>
      </c>
      <c r="W180" s="84">
        <f t="shared" si="34"/>
        <v>4</v>
      </c>
      <c r="X180" s="82">
        <f t="shared" si="35"/>
        <v>2195</v>
      </c>
      <c r="Y180" s="83">
        <f t="shared" si="36"/>
        <v>78.65973839813654</v>
      </c>
      <c r="Z180" s="82">
        <f t="shared" si="37"/>
        <v>4292</v>
      </c>
      <c r="AA180" s="83">
        <f t="shared" si="38"/>
        <v>75.944439529328491</v>
      </c>
      <c r="AC180" s="222">
        <v>2861</v>
      </c>
      <c r="AD180" s="222">
        <v>2790.5</v>
      </c>
      <c r="AE180" s="86">
        <f t="shared" si="39"/>
        <v>5651.5</v>
      </c>
      <c r="AH180"/>
      <c r="AI180" s="822"/>
      <c r="AJ180" s="822"/>
    </row>
    <row r="181" spans="1:36" ht="14.1" customHeight="1">
      <c r="A181" s="1034"/>
      <c r="B181" s="1032"/>
      <c r="C181" s="81" t="s">
        <v>685</v>
      </c>
      <c r="D181" s="821">
        <v>672</v>
      </c>
      <c r="E181" s="821">
        <v>3</v>
      </c>
      <c r="F181" s="821">
        <v>476</v>
      </c>
      <c r="G181" s="819">
        <v>1151</v>
      </c>
      <c r="H181" s="821">
        <v>885</v>
      </c>
      <c r="I181" s="821">
        <v>2</v>
      </c>
      <c r="J181" s="821">
        <v>714</v>
      </c>
      <c r="K181" s="819">
        <v>1601</v>
      </c>
      <c r="L181" s="821">
        <v>281</v>
      </c>
      <c r="M181" s="821">
        <v>1</v>
      </c>
      <c r="N181" s="821">
        <v>283</v>
      </c>
      <c r="O181" s="819">
        <v>565</v>
      </c>
      <c r="P181" s="821">
        <v>352</v>
      </c>
      <c r="Q181" s="821"/>
      <c r="R181" s="821">
        <v>656</v>
      </c>
      <c r="S181" s="819">
        <v>1008</v>
      </c>
      <c r="U181" s="82">
        <f t="shared" si="32"/>
        <v>2190</v>
      </c>
      <c r="V181" s="83">
        <f t="shared" si="33"/>
        <v>23.399935890586601</v>
      </c>
      <c r="W181" s="84">
        <f t="shared" si="34"/>
        <v>6</v>
      </c>
      <c r="X181" s="82">
        <f t="shared" si="35"/>
        <v>2129</v>
      </c>
      <c r="Y181" s="83">
        <f t="shared" si="36"/>
        <v>23.422630507728698</v>
      </c>
      <c r="Z181" s="82">
        <f t="shared" si="37"/>
        <v>4325</v>
      </c>
      <c r="AA181" s="83">
        <f t="shared" si="38"/>
        <v>23.443640404368917</v>
      </c>
      <c r="AC181" s="222">
        <v>9359</v>
      </c>
      <c r="AD181" s="222">
        <v>9089.5</v>
      </c>
      <c r="AE181" s="86">
        <f t="shared" si="39"/>
        <v>18448.5</v>
      </c>
      <c r="AH181"/>
      <c r="AI181" s="822"/>
      <c r="AJ181" s="822"/>
    </row>
    <row r="182" spans="1:36" ht="14.1" customHeight="1">
      <c r="A182" s="1034"/>
      <c r="B182" s="1029" t="s">
        <v>108</v>
      </c>
      <c r="C182" s="1029"/>
      <c r="D182" s="820">
        <v>56191</v>
      </c>
      <c r="E182" s="820">
        <v>145</v>
      </c>
      <c r="F182" s="820">
        <v>43642</v>
      </c>
      <c r="G182" s="820">
        <v>99978</v>
      </c>
      <c r="H182" s="820">
        <v>77332</v>
      </c>
      <c r="I182" s="820">
        <v>83</v>
      </c>
      <c r="J182" s="820">
        <v>60195</v>
      </c>
      <c r="K182" s="820">
        <v>137610</v>
      </c>
      <c r="L182" s="820">
        <v>22244</v>
      </c>
      <c r="M182" s="820">
        <v>29</v>
      </c>
      <c r="N182" s="820">
        <v>25497</v>
      </c>
      <c r="O182" s="820">
        <v>47770</v>
      </c>
      <c r="P182" s="820">
        <v>25652</v>
      </c>
      <c r="Q182" s="820">
        <v>25</v>
      </c>
      <c r="R182" s="820">
        <v>32193</v>
      </c>
      <c r="S182" s="820">
        <v>57870</v>
      </c>
      <c r="U182" s="219">
        <f t="shared" si="32"/>
        <v>181419</v>
      </c>
      <c r="V182" s="220">
        <f t="shared" si="33"/>
        <v>69.661463083099264</v>
      </c>
      <c r="W182" s="221">
        <f t="shared" si="34"/>
        <v>282</v>
      </c>
      <c r="X182" s="219">
        <f t="shared" si="35"/>
        <v>161527</v>
      </c>
      <c r="Y182" s="220">
        <f t="shared" si="36"/>
        <v>65.748512256079195</v>
      </c>
      <c r="Z182" s="219">
        <f t="shared" si="37"/>
        <v>343228</v>
      </c>
      <c r="AA182" s="220">
        <f t="shared" si="38"/>
        <v>67.817748741117185</v>
      </c>
      <c r="AC182" s="219">
        <f>SUM(AC161:AC181)</f>
        <v>260429.5</v>
      </c>
      <c r="AD182" s="219">
        <f>SUM(AD161:AD181)</f>
        <v>245674</v>
      </c>
      <c r="AE182" s="219">
        <f>SUM(AE161:AE181)</f>
        <v>506103.5</v>
      </c>
    </row>
    <row r="183" spans="1:36" ht="14.1" customHeight="1">
      <c r="A183" s="1034"/>
      <c r="B183" s="1030" t="s">
        <v>630</v>
      </c>
      <c r="C183" s="81" t="s">
        <v>630</v>
      </c>
      <c r="D183" s="821">
        <v>23162</v>
      </c>
      <c r="E183" s="821">
        <v>33</v>
      </c>
      <c r="F183" s="821">
        <v>17947</v>
      </c>
      <c r="G183" s="819">
        <v>41142</v>
      </c>
      <c r="H183" s="821">
        <v>43428</v>
      </c>
      <c r="I183" s="821">
        <v>15</v>
      </c>
      <c r="J183" s="821">
        <v>29193</v>
      </c>
      <c r="K183" s="819">
        <v>72636</v>
      </c>
      <c r="L183" s="821">
        <v>16041</v>
      </c>
      <c r="M183" s="821">
        <v>11</v>
      </c>
      <c r="N183" s="821">
        <v>17532</v>
      </c>
      <c r="O183" s="819">
        <v>33584</v>
      </c>
      <c r="P183" s="821">
        <v>21465</v>
      </c>
      <c r="Q183" s="821">
        <v>13</v>
      </c>
      <c r="R183" s="821">
        <v>25707</v>
      </c>
      <c r="S183" s="819">
        <v>47185</v>
      </c>
      <c r="U183" s="82">
        <f t="shared" si="26"/>
        <v>104096</v>
      </c>
      <c r="V183" s="83">
        <f t="shared" si="24"/>
        <v>85.759715276690756</v>
      </c>
      <c r="W183" s="84">
        <f t="shared" si="27"/>
        <v>72</v>
      </c>
      <c r="X183" s="82">
        <f t="shared" si="28"/>
        <v>90379</v>
      </c>
      <c r="Y183" s="83">
        <f t="shared" si="25"/>
        <v>78.285800905173346</v>
      </c>
      <c r="Z183" s="82">
        <f t="shared" si="29"/>
        <v>194547</v>
      </c>
      <c r="AA183" s="83">
        <f t="shared" si="30"/>
        <v>82.146785543125091</v>
      </c>
      <c r="AC183" s="82">
        <v>121381</v>
      </c>
      <c r="AD183" s="82">
        <v>115447.5</v>
      </c>
      <c r="AE183" s="86">
        <f t="shared" si="31"/>
        <v>236828.5</v>
      </c>
    </row>
    <row r="184" spans="1:36" ht="14.1" customHeight="1">
      <c r="A184" s="1034"/>
      <c r="B184" s="1031"/>
      <c r="C184" s="81" t="s">
        <v>631</v>
      </c>
      <c r="D184" s="821">
        <v>15387</v>
      </c>
      <c r="E184" s="821">
        <v>6</v>
      </c>
      <c r="F184" s="821">
        <v>10451</v>
      </c>
      <c r="G184" s="819">
        <v>25844</v>
      </c>
      <c r="H184" s="821">
        <v>19074</v>
      </c>
      <c r="I184" s="821">
        <v>4</v>
      </c>
      <c r="J184" s="821">
        <v>12997</v>
      </c>
      <c r="K184" s="819">
        <v>32075</v>
      </c>
      <c r="L184" s="821">
        <v>7450</v>
      </c>
      <c r="M184" s="821">
        <v>2</v>
      </c>
      <c r="N184" s="821">
        <v>8651</v>
      </c>
      <c r="O184" s="819">
        <v>16103</v>
      </c>
      <c r="P184" s="821">
        <v>10566</v>
      </c>
      <c r="Q184" s="821">
        <v>3</v>
      </c>
      <c r="R184" s="821">
        <v>14901</v>
      </c>
      <c r="S184" s="819">
        <v>25470</v>
      </c>
      <c r="U184" s="82">
        <f t="shared" si="26"/>
        <v>52477</v>
      </c>
      <c r="V184" s="83">
        <f t="shared" si="24"/>
        <v>82.311052553153104</v>
      </c>
      <c r="W184" s="84">
        <f t="shared" si="27"/>
        <v>15</v>
      </c>
      <c r="X184" s="82">
        <f t="shared" si="28"/>
        <v>47000</v>
      </c>
      <c r="Y184" s="83">
        <f t="shared" si="25"/>
        <v>77.764357451314552</v>
      </c>
      <c r="Z184" s="82">
        <f t="shared" si="29"/>
        <v>99492</v>
      </c>
      <c r="AA184" s="83">
        <f t="shared" si="30"/>
        <v>80.110472770314061</v>
      </c>
      <c r="AC184" s="82">
        <v>63754.5</v>
      </c>
      <c r="AD184" s="82">
        <v>60439</v>
      </c>
      <c r="AE184" s="86">
        <f t="shared" si="31"/>
        <v>124193.5</v>
      </c>
    </row>
    <row r="185" spans="1:36" ht="14.1" customHeight="1">
      <c r="A185" s="1034"/>
      <c r="B185" s="1031"/>
      <c r="C185" s="81" t="s">
        <v>632</v>
      </c>
      <c r="D185" s="821">
        <v>7739</v>
      </c>
      <c r="E185" s="821">
        <v>4</v>
      </c>
      <c r="F185" s="821">
        <v>5137</v>
      </c>
      <c r="G185" s="819">
        <v>12880</v>
      </c>
      <c r="H185" s="821">
        <v>12095</v>
      </c>
      <c r="I185" s="821">
        <v>1</v>
      </c>
      <c r="J185" s="821">
        <v>8401</v>
      </c>
      <c r="K185" s="819">
        <v>20497</v>
      </c>
      <c r="L185" s="821">
        <v>5398</v>
      </c>
      <c r="M185" s="821">
        <v>1</v>
      </c>
      <c r="N185" s="821">
        <v>5592</v>
      </c>
      <c r="O185" s="819">
        <v>10991</v>
      </c>
      <c r="P185" s="821">
        <v>6902</v>
      </c>
      <c r="Q185" s="821">
        <v>3</v>
      </c>
      <c r="R185" s="821">
        <v>8466</v>
      </c>
      <c r="S185" s="819">
        <v>15371</v>
      </c>
      <c r="U185" s="82">
        <f t="shared" si="26"/>
        <v>32134</v>
      </c>
      <c r="V185" s="83">
        <f t="shared" si="24"/>
        <v>68.760097146586489</v>
      </c>
      <c r="W185" s="84">
        <f t="shared" si="27"/>
        <v>9</v>
      </c>
      <c r="X185" s="82">
        <f t="shared" si="28"/>
        <v>27596</v>
      </c>
      <c r="Y185" s="83">
        <f t="shared" si="25"/>
        <v>62.87107283621534</v>
      </c>
      <c r="Z185" s="82">
        <f t="shared" si="29"/>
        <v>59739</v>
      </c>
      <c r="AA185" s="83">
        <f t="shared" si="30"/>
        <v>65.917805498391758</v>
      </c>
      <c r="AC185" s="82">
        <v>46733.5</v>
      </c>
      <c r="AD185" s="82">
        <v>43893</v>
      </c>
      <c r="AE185" s="86">
        <f t="shared" si="31"/>
        <v>90626.5</v>
      </c>
    </row>
    <row r="186" spans="1:36" ht="14.1" customHeight="1">
      <c r="A186" s="1034"/>
      <c r="B186" s="1031"/>
      <c r="C186" s="81" t="s">
        <v>633</v>
      </c>
      <c r="D186" s="821">
        <v>1832</v>
      </c>
      <c r="E186" s="821">
        <v>4</v>
      </c>
      <c r="F186" s="821">
        <v>1293</v>
      </c>
      <c r="G186" s="819">
        <v>3129</v>
      </c>
      <c r="H186" s="821">
        <v>1807</v>
      </c>
      <c r="I186" s="821"/>
      <c r="J186" s="821">
        <v>1548</v>
      </c>
      <c r="K186" s="819">
        <v>3355</v>
      </c>
      <c r="L186" s="821">
        <v>449</v>
      </c>
      <c r="M186" s="821">
        <v>1</v>
      </c>
      <c r="N186" s="821">
        <v>734</v>
      </c>
      <c r="O186" s="819">
        <v>1184</v>
      </c>
      <c r="P186" s="821">
        <v>585</v>
      </c>
      <c r="Q186" s="821"/>
      <c r="R186" s="821">
        <v>928</v>
      </c>
      <c r="S186" s="819">
        <v>1513</v>
      </c>
      <c r="U186" s="82">
        <f t="shared" si="26"/>
        <v>4673</v>
      </c>
      <c r="V186" s="83">
        <f t="shared" si="24"/>
        <v>78.28782040542805</v>
      </c>
      <c r="W186" s="84">
        <f t="shared" si="27"/>
        <v>5</v>
      </c>
      <c r="X186" s="82">
        <f t="shared" si="28"/>
        <v>4503</v>
      </c>
      <c r="Y186" s="83">
        <f t="shared" si="25"/>
        <v>77.238421955403084</v>
      </c>
      <c r="Z186" s="82">
        <f t="shared" si="29"/>
        <v>9181</v>
      </c>
      <c r="AA186" s="83">
        <f t="shared" si="30"/>
        <v>77.811678955843718</v>
      </c>
      <c r="AC186" s="82">
        <v>5969</v>
      </c>
      <c r="AD186" s="82">
        <v>5830</v>
      </c>
      <c r="AE186" s="86">
        <f t="shared" si="31"/>
        <v>11799</v>
      </c>
    </row>
    <row r="187" spans="1:36" ht="14.1" customHeight="1">
      <c r="A187" s="1034"/>
      <c r="B187" s="1031"/>
      <c r="C187" s="81" t="s">
        <v>634</v>
      </c>
      <c r="D187" s="821">
        <v>3755</v>
      </c>
      <c r="E187" s="821">
        <v>4</v>
      </c>
      <c r="F187" s="821">
        <v>2596</v>
      </c>
      <c r="G187" s="819">
        <v>6355</v>
      </c>
      <c r="H187" s="821">
        <v>3629</v>
      </c>
      <c r="I187" s="821">
        <v>2</v>
      </c>
      <c r="J187" s="821">
        <v>2890</v>
      </c>
      <c r="K187" s="819">
        <v>6521</v>
      </c>
      <c r="L187" s="821">
        <v>1549</v>
      </c>
      <c r="M187" s="821">
        <v>2</v>
      </c>
      <c r="N187" s="821">
        <v>1705</v>
      </c>
      <c r="O187" s="819">
        <v>3256</v>
      </c>
      <c r="P187" s="821">
        <v>1707</v>
      </c>
      <c r="Q187" s="821">
        <v>1</v>
      </c>
      <c r="R187" s="821">
        <v>2598</v>
      </c>
      <c r="S187" s="819">
        <v>4306</v>
      </c>
      <c r="U187" s="82">
        <f t="shared" si="26"/>
        <v>10640</v>
      </c>
      <c r="V187" s="83">
        <f t="shared" si="24"/>
        <v>80.223177260046754</v>
      </c>
      <c r="W187" s="84">
        <f t="shared" si="27"/>
        <v>9</v>
      </c>
      <c r="X187" s="82">
        <f t="shared" si="28"/>
        <v>9789</v>
      </c>
      <c r="Y187" s="83">
        <f t="shared" si="25"/>
        <v>77.539704542754166</v>
      </c>
      <c r="Z187" s="82">
        <f t="shared" si="29"/>
        <v>20438</v>
      </c>
      <c r="AA187" s="83">
        <f t="shared" si="30"/>
        <v>78.949299855142442</v>
      </c>
      <c r="AC187" s="82">
        <v>13263</v>
      </c>
      <c r="AD187" s="82">
        <v>12624.5</v>
      </c>
      <c r="AE187" s="86">
        <f t="shared" si="31"/>
        <v>25887.5</v>
      </c>
    </row>
    <row r="188" spans="1:36" ht="14.1" customHeight="1">
      <c r="A188" s="1034"/>
      <c r="B188" s="1031"/>
      <c r="C188" s="81" t="s">
        <v>635</v>
      </c>
      <c r="D188" s="821">
        <v>6723</v>
      </c>
      <c r="E188" s="821">
        <v>6</v>
      </c>
      <c r="F188" s="821">
        <v>4830</v>
      </c>
      <c r="G188" s="819">
        <v>11559</v>
      </c>
      <c r="H188" s="821">
        <v>11430</v>
      </c>
      <c r="I188" s="821">
        <v>4</v>
      </c>
      <c r="J188" s="821">
        <v>7109</v>
      </c>
      <c r="K188" s="819">
        <v>18543</v>
      </c>
      <c r="L188" s="821">
        <v>2538</v>
      </c>
      <c r="M188" s="821">
        <v>2</v>
      </c>
      <c r="N188" s="821">
        <v>3642</v>
      </c>
      <c r="O188" s="819">
        <v>6182</v>
      </c>
      <c r="P188" s="821">
        <v>3852</v>
      </c>
      <c r="Q188" s="821">
        <v>3</v>
      </c>
      <c r="R188" s="821">
        <v>6825</v>
      </c>
      <c r="S188" s="819">
        <v>10680</v>
      </c>
      <c r="U188" s="82">
        <f t="shared" si="26"/>
        <v>24543</v>
      </c>
      <c r="V188" s="83">
        <f t="shared" si="24"/>
        <v>104.65874928039914</v>
      </c>
      <c r="W188" s="84">
        <f t="shared" si="27"/>
        <v>15</v>
      </c>
      <c r="X188" s="82">
        <f t="shared" si="28"/>
        <v>22406</v>
      </c>
      <c r="Y188" s="83">
        <f t="shared" si="25"/>
        <v>100.17212473454789</v>
      </c>
      <c r="Z188" s="82">
        <f t="shared" si="29"/>
        <v>46964</v>
      </c>
      <c r="AA188" s="83">
        <f t="shared" si="30"/>
        <v>102.50120040158889</v>
      </c>
      <c r="AC188" s="82">
        <v>23450.5</v>
      </c>
      <c r="AD188" s="82">
        <v>22367.5</v>
      </c>
      <c r="AE188" s="86">
        <f t="shared" si="31"/>
        <v>45818</v>
      </c>
    </row>
    <row r="189" spans="1:36" ht="14.1" customHeight="1">
      <c r="A189" s="1034"/>
      <c r="B189" s="1031"/>
      <c r="C189" s="81" t="s">
        <v>636</v>
      </c>
      <c r="D189" s="821">
        <v>11151</v>
      </c>
      <c r="E189" s="821">
        <v>14</v>
      </c>
      <c r="F189" s="821">
        <v>7549</v>
      </c>
      <c r="G189" s="819">
        <v>18714</v>
      </c>
      <c r="H189" s="821">
        <v>13771</v>
      </c>
      <c r="I189" s="821">
        <v>6</v>
      </c>
      <c r="J189" s="821">
        <v>10020</v>
      </c>
      <c r="K189" s="819">
        <v>23797</v>
      </c>
      <c r="L189" s="821">
        <v>6498</v>
      </c>
      <c r="M189" s="821">
        <v>1</v>
      </c>
      <c r="N189" s="821">
        <v>6839</v>
      </c>
      <c r="O189" s="819">
        <v>13338</v>
      </c>
      <c r="P189" s="821">
        <v>8102</v>
      </c>
      <c r="Q189" s="821">
        <v>4</v>
      </c>
      <c r="R189" s="821">
        <v>9725</v>
      </c>
      <c r="S189" s="819">
        <v>17831</v>
      </c>
      <c r="U189" s="82">
        <f t="shared" si="26"/>
        <v>39522</v>
      </c>
      <c r="V189" s="83">
        <f t="shared" si="24"/>
        <v>54.039419980720716</v>
      </c>
      <c r="W189" s="84">
        <f t="shared" si="27"/>
        <v>25</v>
      </c>
      <c r="X189" s="82">
        <f t="shared" si="28"/>
        <v>34133</v>
      </c>
      <c r="Y189" s="83">
        <f t="shared" si="25"/>
        <v>49.445184841812491</v>
      </c>
      <c r="Z189" s="82">
        <f t="shared" si="29"/>
        <v>73680</v>
      </c>
      <c r="AA189" s="83">
        <f t="shared" si="30"/>
        <v>51.826190936747146</v>
      </c>
      <c r="AC189" s="82">
        <v>73135.5</v>
      </c>
      <c r="AD189" s="82">
        <v>69032</v>
      </c>
      <c r="AE189" s="86">
        <f t="shared" si="31"/>
        <v>142167.5</v>
      </c>
    </row>
    <row r="190" spans="1:36" ht="14.1" customHeight="1">
      <c r="A190" s="1034"/>
      <c r="B190" s="1032"/>
      <c r="C190" s="81" t="s">
        <v>637</v>
      </c>
      <c r="D190" s="821">
        <v>2702</v>
      </c>
      <c r="E190" s="821">
        <v>5</v>
      </c>
      <c r="F190" s="821">
        <v>1801</v>
      </c>
      <c r="G190" s="819">
        <v>4508</v>
      </c>
      <c r="H190" s="821">
        <v>2220</v>
      </c>
      <c r="I190" s="821">
        <v>1</v>
      </c>
      <c r="J190" s="821">
        <v>1808</v>
      </c>
      <c r="K190" s="819">
        <v>4029</v>
      </c>
      <c r="L190" s="821">
        <v>702</v>
      </c>
      <c r="M190" s="821"/>
      <c r="N190" s="821">
        <v>883</v>
      </c>
      <c r="O190" s="819">
        <v>1585</v>
      </c>
      <c r="P190" s="821">
        <v>710</v>
      </c>
      <c r="Q190" s="821"/>
      <c r="R190" s="821">
        <v>1408</v>
      </c>
      <c r="S190" s="819">
        <v>2118</v>
      </c>
      <c r="U190" s="82">
        <f t="shared" si="26"/>
        <v>6334</v>
      </c>
      <c r="V190" s="83">
        <f t="shared" si="24"/>
        <v>84.599973287030849</v>
      </c>
      <c r="W190" s="84">
        <f t="shared" si="27"/>
        <v>6</v>
      </c>
      <c r="X190" s="82">
        <f t="shared" si="28"/>
        <v>5900</v>
      </c>
      <c r="Y190" s="83">
        <f t="shared" si="25"/>
        <v>81.881895774061476</v>
      </c>
      <c r="Z190" s="82">
        <f t="shared" si="29"/>
        <v>12240</v>
      </c>
      <c r="AA190" s="83">
        <f t="shared" si="30"/>
        <v>83.307810107197554</v>
      </c>
      <c r="AC190" s="82">
        <v>7487</v>
      </c>
      <c r="AD190" s="82">
        <v>7205.5</v>
      </c>
      <c r="AE190" s="86">
        <f t="shared" si="31"/>
        <v>14692.5</v>
      </c>
    </row>
    <row r="191" spans="1:36" ht="14.1" customHeight="1">
      <c r="A191" s="1034"/>
      <c r="B191" s="1029" t="s">
        <v>108</v>
      </c>
      <c r="C191" s="1029"/>
      <c r="D191" s="820">
        <v>72451</v>
      </c>
      <c r="E191" s="820">
        <v>76</v>
      </c>
      <c r="F191" s="820">
        <v>51604</v>
      </c>
      <c r="G191" s="820">
        <v>124131</v>
      </c>
      <c r="H191" s="820">
        <v>107454</v>
      </c>
      <c r="I191" s="820">
        <v>33</v>
      </c>
      <c r="J191" s="820">
        <v>73966</v>
      </c>
      <c r="K191" s="820">
        <v>181453</v>
      </c>
      <c r="L191" s="820">
        <v>40625</v>
      </c>
      <c r="M191" s="820">
        <v>20</v>
      </c>
      <c r="N191" s="820">
        <v>45578</v>
      </c>
      <c r="O191" s="820">
        <v>86223</v>
      </c>
      <c r="P191" s="820">
        <v>53889</v>
      </c>
      <c r="Q191" s="820">
        <v>27</v>
      </c>
      <c r="R191" s="820">
        <v>70558</v>
      </c>
      <c r="S191" s="820">
        <v>124474</v>
      </c>
      <c r="U191" s="219">
        <f t="shared" si="26"/>
        <v>274419</v>
      </c>
      <c r="V191" s="220">
        <f t="shared" si="24"/>
        <v>77.26325688254208</v>
      </c>
      <c r="W191" s="221">
        <f t="shared" si="27"/>
        <v>156</v>
      </c>
      <c r="X191" s="219">
        <f t="shared" si="28"/>
        <v>241706</v>
      </c>
      <c r="Y191" s="220">
        <f t="shared" si="25"/>
        <v>71.757130261044594</v>
      </c>
      <c r="Z191" s="219">
        <f t="shared" si="29"/>
        <v>516281</v>
      </c>
      <c r="AA191" s="220">
        <f t="shared" si="30"/>
        <v>74.605679373075361</v>
      </c>
      <c r="AC191" s="219">
        <f>SUM(AC183:AC190)</f>
        <v>355174</v>
      </c>
      <c r="AD191" s="219">
        <f>SUM(AD183:AD190)</f>
        <v>336839</v>
      </c>
      <c r="AE191" s="219">
        <f>SUM(AE183:AE190)</f>
        <v>692013</v>
      </c>
    </row>
    <row r="192" spans="1:36" ht="14.1" customHeight="1">
      <c r="A192" s="1034"/>
      <c r="B192" s="1030" t="s">
        <v>638</v>
      </c>
      <c r="C192" s="81" t="s">
        <v>639</v>
      </c>
      <c r="D192" s="821">
        <v>6621</v>
      </c>
      <c r="E192" s="821">
        <v>17</v>
      </c>
      <c r="F192" s="821">
        <v>4411</v>
      </c>
      <c r="G192" s="819">
        <v>11049</v>
      </c>
      <c r="H192" s="821">
        <v>8776</v>
      </c>
      <c r="I192" s="821">
        <v>2</v>
      </c>
      <c r="J192" s="821">
        <v>5953</v>
      </c>
      <c r="K192" s="819">
        <v>14731</v>
      </c>
      <c r="L192" s="821">
        <v>3358</v>
      </c>
      <c r="M192" s="821">
        <v>3</v>
      </c>
      <c r="N192" s="821">
        <v>3846</v>
      </c>
      <c r="O192" s="819">
        <v>7207</v>
      </c>
      <c r="P192" s="821">
        <v>4272</v>
      </c>
      <c r="Q192" s="821">
        <v>1</v>
      </c>
      <c r="R192" s="821">
        <v>6256</v>
      </c>
      <c r="S192" s="819">
        <v>10529</v>
      </c>
      <c r="U192" s="82">
        <f t="shared" si="26"/>
        <v>23027</v>
      </c>
      <c r="V192" s="83">
        <f t="shared" si="24"/>
        <v>90.316128020081578</v>
      </c>
      <c r="W192" s="84">
        <f t="shared" si="27"/>
        <v>23</v>
      </c>
      <c r="X192" s="82">
        <f t="shared" si="28"/>
        <v>20466</v>
      </c>
      <c r="Y192" s="83">
        <f t="shared" si="25"/>
        <v>84.852505234353941</v>
      </c>
      <c r="Z192" s="82">
        <f t="shared" si="29"/>
        <v>43516</v>
      </c>
      <c r="AA192" s="83">
        <f t="shared" si="30"/>
        <v>87.706462698148769</v>
      </c>
      <c r="AC192" s="82">
        <v>25496</v>
      </c>
      <c r="AD192" s="82">
        <v>24119.5</v>
      </c>
      <c r="AE192" s="86">
        <f t="shared" si="31"/>
        <v>49615.5</v>
      </c>
    </row>
    <row r="193" spans="1:31" ht="14.1" customHeight="1">
      <c r="A193" s="1034"/>
      <c r="B193" s="1031"/>
      <c r="C193" s="81" t="s">
        <v>638</v>
      </c>
      <c r="D193" s="821">
        <v>18163</v>
      </c>
      <c r="E193" s="821">
        <v>49</v>
      </c>
      <c r="F193" s="821">
        <v>12682</v>
      </c>
      <c r="G193" s="819">
        <v>30894</v>
      </c>
      <c r="H193" s="821">
        <v>36815</v>
      </c>
      <c r="I193" s="821">
        <v>14</v>
      </c>
      <c r="J193" s="821">
        <v>24022</v>
      </c>
      <c r="K193" s="819">
        <v>60851</v>
      </c>
      <c r="L193" s="821">
        <v>13548</v>
      </c>
      <c r="M193" s="821">
        <v>6</v>
      </c>
      <c r="N193" s="821">
        <v>14864</v>
      </c>
      <c r="O193" s="819">
        <v>28418</v>
      </c>
      <c r="P193" s="821">
        <v>19125</v>
      </c>
      <c r="Q193" s="821">
        <v>13</v>
      </c>
      <c r="R193" s="821">
        <v>25537</v>
      </c>
      <c r="S193" s="819">
        <v>44675</v>
      </c>
      <c r="U193" s="82">
        <f t="shared" si="26"/>
        <v>87651</v>
      </c>
      <c r="V193" s="83">
        <f t="shared" si="24"/>
        <v>108.05036951202224</v>
      </c>
      <c r="W193" s="84">
        <f t="shared" si="27"/>
        <v>82</v>
      </c>
      <c r="X193" s="82">
        <f t="shared" si="28"/>
        <v>77105</v>
      </c>
      <c r="Y193" s="83">
        <f t="shared" si="25"/>
        <v>100.10451220066342</v>
      </c>
      <c r="Z193" s="82">
        <f t="shared" si="29"/>
        <v>164838</v>
      </c>
      <c r="AA193" s="83">
        <f t="shared" si="30"/>
        <v>104.23219197571849</v>
      </c>
      <c r="AC193" s="82">
        <v>81120.5</v>
      </c>
      <c r="AD193" s="82">
        <v>77024.5</v>
      </c>
      <c r="AE193" s="86">
        <f t="shared" si="31"/>
        <v>158145</v>
      </c>
    </row>
    <row r="194" spans="1:31" ht="14.1" customHeight="1">
      <c r="A194" s="1034"/>
      <c r="B194" s="1031"/>
      <c r="C194" s="81" t="s">
        <v>640</v>
      </c>
      <c r="D194" s="821">
        <v>8509</v>
      </c>
      <c r="E194" s="821">
        <v>12</v>
      </c>
      <c r="F194" s="821">
        <v>6412</v>
      </c>
      <c r="G194" s="819">
        <v>14933</v>
      </c>
      <c r="H194" s="821">
        <v>12477</v>
      </c>
      <c r="I194" s="821">
        <v>4</v>
      </c>
      <c r="J194" s="821">
        <v>8635</v>
      </c>
      <c r="K194" s="819">
        <v>21116</v>
      </c>
      <c r="L194" s="821">
        <v>3129</v>
      </c>
      <c r="M194" s="821">
        <v>1</v>
      </c>
      <c r="N194" s="821">
        <v>3588</v>
      </c>
      <c r="O194" s="819">
        <v>6718</v>
      </c>
      <c r="P194" s="821">
        <v>4979</v>
      </c>
      <c r="Q194" s="821">
        <v>1</v>
      </c>
      <c r="R194" s="821">
        <v>6469</v>
      </c>
      <c r="S194" s="819">
        <v>11449</v>
      </c>
      <c r="U194" s="82">
        <f t="shared" si="26"/>
        <v>29094</v>
      </c>
      <c r="V194" s="83">
        <f t="shared" si="24"/>
        <v>96.68993020937188</v>
      </c>
      <c r="W194" s="84">
        <f t="shared" si="27"/>
        <v>18</v>
      </c>
      <c r="X194" s="82">
        <f t="shared" si="28"/>
        <v>25104</v>
      </c>
      <c r="Y194" s="83">
        <f t="shared" si="25"/>
        <v>88.659720995938542</v>
      </c>
      <c r="Z194" s="82">
        <f t="shared" si="29"/>
        <v>54216</v>
      </c>
      <c r="AA194" s="83">
        <f t="shared" si="30"/>
        <v>92.827668863967119</v>
      </c>
      <c r="AC194" s="82">
        <v>30090</v>
      </c>
      <c r="AD194" s="82">
        <v>28315</v>
      </c>
      <c r="AE194" s="86">
        <f t="shared" si="31"/>
        <v>58405</v>
      </c>
    </row>
    <row r="195" spans="1:31" ht="14.1" customHeight="1">
      <c r="A195" s="1034"/>
      <c r="B195" s="1032"/>
      <c r="C195" s="81" t="s">
        <v>641</v>
      </c>
      <c r="D195" s="821">
        <v>7106</v>
      </c>
      <c r="E195" s="821">
        <v>21</v>
      </c>
      <c r="F195" s="821">
        <v>4841</v>
      </c>
      <c r="G195" s="819">
        <v>11968</v>
      </c>
      <c r="H195" s="821">
        <v>10262</v>
      </c>
      <c r="I195" s="821">
        <v>9</v>
      </c>
      <c r="J195" s="821">
        <v>6963</v>
      </c>
      <c r="K195" s="819">
        <v>17234</v>
      </c>
      <c r="L195" s="821">
        <v>5104</v>
      </c>
      <c r="M195" s="821">
        <v>1</v>
      </c>
      <c r="N195" s="821">
        <v>4923</v>
      </c>
      <c r="O195" s="819">
        <v>10028</v>
      </c>
      <c r="P195" s="821">
        <v>6853</v>
      </c>
      <c r="Q195" s="821">
        <v>4</v>
      </c>
      <c r="R195" s="821">
        <v>7660</v>
      </c>
      <c r="S195" s="819">
        <v>14517</v>
      </c>
      <c r="U195" s="82">
        <f t="shared" si="26"/>
        <v>29325</v>
      </c>
      <c r="V195" s="83">
        <f t="shared" si="24"/>
        <v>58.899734875873705</v>
      </c>
      <c r="W195" s="84">
        <f t="shared" si="27"/>
        <v>35</v>
      </c>
      <c r="X195" s="82">
        <f t="shared" si="28"/>
        <v>24387</v>
      </c>
      <c r="Y195" s="83">
        <f t="shared" si="25"/>
        <v>51.988445590884382</v>
      </c>
      <c r="Z195" s="82">
        <f t="shared" si="29"/>
        <v>53747</v>
      </c>
      <c r="AA195" s="83">
        <f t="shared" si="30"/>
        <v>55.583190704937614</v>
      </c>
      <c r="AC195" s="82">
        <v>49788</v>
      </c>
      <c r="AD195" s="82">
        <v>46908.5</v>
      </c>
      <c r="AE195" s="86">
        <f t="shared" si="31"/>
        <v>96696.5</v>
      </c>
    </row>
    <row r="196" spans="1:31" ht="14.1" customHeight="1">
      <c r="A196" s="1034"/>
      <c r="B196" s="1029" t="s">
        <v>108</v>
      </c>
      <c r="C196" s="1029"/>
      <c r="D196" s="820">
        <v>40399</v>
      </c>
      <c r="E196" s="820">
        <v>99</v>
      </c>
      <c r="F196" s="820">
        <v>28346</v>
      </c>
      <c r="G196" s="820">
        <v>68844</v>
      </c>
      <c r="H196" s="820">
        <v>68330</v>
      </c>
      <c r="I196" s="820">
        <v>29</v>
      </c>
      <c r="J196" s="820">
        <v>45573</v>
      </c>
      <c r="K196" s="820">
        <v>113932</v>
      </c>
      <c r="L196" s="820">
        <v>25139</v>
      </c>
      <c r="M196" s="820">
        <v>11</v>
      </c>
      <c r="N196" s="820">
        <v>27221</v>
      </c>
      <c r="O196" s="820">
        <v>52371</v>
      </c>
      <c r="P196" s="820">
        <v>35229</v>
      </c>
      <c r="Q196" s="820">
        <v>19</v>
      </c>
      <c r="R196" s="820">
        <v>45922</v>
      </c>
      <c r="S196" s="820">
        <v>81170</v>
      </c>
      <c r="T196"/>
      <c r="U196" s="219">
        <f t="shared" si="26"/>
        <v>169097</v>
      </c>
      <c r="V196" s="220">
        <f t="shared" si="24"/>
        <v>90.671306660518141</v>
      </c>
      <c r="W196" s="221">
        <f t="shared" si="27"/>
        <v>158</v>
      </c>
      <c r="X196" s="219">
        <f t="shared" si="28"/>
        <v>147062</v>
      </c>
      <c r="Y196" s="220">
        <f t="shared" si="25"/>
        <v>83.383843395183348</v>
      </c>
      <c r="Z196" s="219">
        <f t="shared" si="29"/>
        <v>316317</v>
      </c>
      <c r="AA196" s="220">
        <f t="shared" si="30"/>
        <v>87.172809497825625</v>
      </c>
      <c r="AC196" s="219">
        <f>SUM(AC192:AC195)</f>
        <v>186494.5</v>
      </c>
      <c r="AD196" s="219">
        <f>SUM(AD192:AD195)</f>
        <v>176367.5</v>
      </c>
      <c r="AE196" s="219">
        <f>SUM(AE192:AE195)</f>
        <v>362862</v>
      </c>
    </row>
    <row r="197" spans="1:31" ht="14.1" customHeight="1">
      <c r="A197" s="1034"/>
      <c r="B197" s="1030" t="s">
        <v>649</v>
      </c>
      <c r="C197" s="81" t="s">
        <v>650</v>
      </c>
      <c r="D197" s="821">
        <v>26159</v>
      </c>
      <c r="E197" s="821">
        <v>4</v>
      </c>
      <c r="F197" s="821">
        <v>18259</v>
      </c>
      <c r="G197" s="819">
        <v>44422</v>
      </c>
      <c r="H197" s="821">
        <v>35486</v>
      </c>
      <c r="I197" s="821">
        <v>2</v>
      </c>
      <c r="J197" s="821">
        <v>26578</v>
      </c>
      <c r="K197" s="819">
        <v>62066</v>
      </c>
      <c r="L197" s="821">
        <v>14593</v>
      </c>
      <c r="M197" s="821">
        <v>1</v>
      </c>
      <c r="N197" s="821">
        <v>16401</v>
      </c>
      <c r="O197" s="819">
        <v>30995</v>
      </c>
      <c r="P197" s="821">
        <v>17800</v>
      </c>
      <c r="Q197" s="821"/>
      <c r="R197" s="821">
        <v>24516</v>
      </c>
      <c r="S197" s="819">
        <v>42316</v>
      </c>
      <c r="U197" s="82">
        <f t="shared" ref="U197:U211" si="40">+D197+H197+L197+P197</f>
        <v>94038</v>
      </c>
      <c r="V197" s="83">
        <f t="shared" ref="V197:V211" si="41">100*U197/AC197</f>
        <v>85.116127513984182</v>
      </c>
      <c r="W197" s="84">
        <f t="shared" ref="W197:W211" si="42">E197+I197+M197+Q197</f>
        <v>7</v>
      </c>
      <c r="X197" s="82">
        <f t="shared" ref="X197:X211" si="43">+F197+J197+N197+R197</f>
        <v>85754</v>
      </c>
      <c r="Y197" s="83">
        <f t="shared" ref="Y197:Y211" si="44">100*X197/AD197</f>
        <v>81.464874364698616</v>
      </c>
      <c r="Z197" s="82">
        <f t="shared" ref="Z197:Z211" si="45">SUM(U197,,W197,X197)</f>
        <v>179799</v>
      </c>
      <c r="AA197" s="83">
        <f t="shared" ref="AA197:AA211" si="46">100*Z197/AE197</f>
        <v>83.337891141012392</v>
      </c>
      <c r="AC197" s="82">
        <v>110482</v>
      </c>
      <c r="AD197" s="82">
        <v>105265</v>
      </c>
      <c r="AE197" s="86">
        <f t="shared" ref="AE197:AE210" si="47">+AD197+AC197</f>
        <v>215747</v>
      </c>
    </row>
    <row r="198" spans="1:31" ht="14.1" customHeight="1">
      <c r="A198" s="1034"/>
      <c r="B198" s="1031"/>
      <c r="C198" s="81" t="s">
        <v>651</v>
      </c>
      <c r="D198" s="821">
        <v>799</v>
      </c>
      <c r="E198" s="821"/>
      <c r="F198" s="821">
        <v>524</v>
      </c>
      <c r="G198" s="819">
        <v>1323</v>
      </c>
      <c r="H198" s="821">
        <v>851</v>
      </c>
      <c r="I198" s="821"/>
      <c r="J198" s="821">
        <v>629</v>
      </c>
      <c r="K198" s="819">
        <v>1480</v>
      </c>
      <c r="L198" s="821">
        <v>235</v>
      </c>
      <c r="M198" s="821"/>
      <c r="N198" s="821">
        <v>309</v>
      </c>
      <c r="O198" s="819">
        <v>544</v>
      </c>
      <c r="P198" s="821">
        <v>327</v>
      </c>
      <c r="Q198" s="821"/>
      <c r="R198" s="821">
        <v>561</v>
      </c>
      <c r="S198" s="819">
        <v>888</v>
      </c>
      <c r="U198" s="82">
        <f t="shared" si="40"/>
        <v>2212</v>
      </c>
      <c r="V198" s="83">
        <f t="shared" si="41"/>
        <v>101.23569794050343</v>
      </c>
      <c r="W198" s="84">
        <f t="shared" si="42"/>
        <v>0</v>
      </c>
      <c r="X198" s="82">
        <f t="shared" si="43"/>
        <v>2023</v>
      </c>
      <c r="Y198" s="83">
        <f t="shared" si="44"/>
        <v>96.379228203906621</v>
      </c>
      <c r="Z198" s="82">
        <f t="shared" si="45"/>
        <v>4235</v>
      </c>
      <c r="AA198" s="83">
        <f t="shared" si="46"/>
        <v>98.856209150326791</v>
      </c>
      <c r="AC198" s="82">
        <v>2185</v>
      </c>
      <c r="AD198" s="82">
        <v>2099</v>
      </c>
      <c r="AE198" s="86">
        <f t="shared" si="47"/>
        <v>4284</v>
      </c>
    </row>
    <row r="199" spans="1:31" ht="14.1" customHeight="1">
      <c r="A199" s="1034"/>
      <c r="B199" s="1031"/>
      <c r="C199" s="81" t="s">
        <v>652</v>
      </c>
      <c r="D199" s="821">
        <v>4642</v>
      </c>
      <c r="E199" s="821"/>
      <c r="F199" s="821">
        <v>2972</v>
      </c>
      <c r="G199" s="819">
        <v>7614</v>
      </c>
      <c r="H199" s="821">
        <v>4680</v>
      </c>
      <c r="I199" s="821"/>
      <c r="J199" s="821">
        <v>3842</v>
      </c>
      <c r="K199" s="819">
        <v>8522</v>
      </c>
      <c r="L199" s="821">
        <v>1980</v>
      </c>
      <c r="M199" s="821"/>
      <c r="N199" s="821">
        <v>2545</v>
      </c>
      <c r="O199" s="819">
        <v>4525</v>
      </c>
      <c r="P199" s="821">
        <v>2278</v>
      </c>
      <c r="Q199" s="821"/>
      <c r="R199" s="821">
        <v>3860</v>
      </c>
      <c r="S199" s="819">
        <v>6138</v>
      </c>
      <c r="U199" s="82">
        <f t="shared" si="40"/>
        <v>13580</v>
      </c>
      <c r="V199" s="83">
        <f t="shared" si="41"/>
        <v>87.601599793575019</v>
      </c>
      <c r="W199" s="84">
        <f t="shared" si="42"/>
        <v>0</v>
      </c>
      <c r="X199" s="82">
        <f t="shared" si="43"/>
        <v>13219</v>
      </c>
      <c r="Y199" s="83">
        <f t="shared" si="44"/>
        <v>88.262001735995199</v>
      </c>
      <c r="Z199" s="82">
        <f t="shared" si="45"/>
        <v>26799</v>
      </c>
      <c r="AA199" s="83">
        <f t="shared" si="46"/>
        <v>87.926113061452142</v>
      </c>
      <c r="AC199" s="82">
        <v>15502</v>
      </c>
      <c r="AD199" s="82">
        <v>14977</v>
      </c>
      <c r="AE199" s="86">
        <f t="shared" si="47"/>
        <v>30479</v>
      </c>
    </row>
    <row r="200" spans="1:31" ht="14.1" customHeight="1">
      <c r="A200" s="1034"/>
      <c r="B200" s="1031"/>
      <c r="C200" s="81" t="s">
        <v>653</v>
      </c>
      <c r="D200" s="821">
        <v>3505</v>
      </c>
      <c r="E200" s="821">
        <v>1</v>
      </c>
      <c r="F200" s="821">
        <v>2031</v>
      </c>
      <c r="G200" s="819">
        <v>5537</v>
      </c>
      <c r="H200" s="821">
        <v>3888</v>
      </c>
      <c r="I200" s="821">
        <v>1</v>
      </c>
      <c r="J200" s="821">
        <v>2781</v>
      </c>
      <c r="K200" s="819">
        <v>6670</v>
      </c>
      <c r="L200" s="821">
        <v>1409</v>
      </c>
      <c r="M200" s="821"/>
      <c r="N200" s="821">
        <v>1647</v>
      </c>
      <c r="O200" s="819">
        <v>3056</v>
      </c>
      <c r="P200" s="821">
        <v>1815</v>
      </c>
      <c r="Q200" s="821"/>
      <c r="R200" s="821">
        <v>3280</v>
      </c>
      <c r="S200" s="819">
        <v>5095</v>
      </c>
      <c r="U200" s="82">
        <f t="shared" si="40"/>
        <v>10617</v>
      </c>
      <c r="V200" s="83">
        <f t="shared" si="41"/>
        <v>87.339585389930903</v>
      </c>
      <c r="W200" s="84">
        <f t="shared" si="42"/>
        <v>2</v>
      </c>
      <c r="X200" s="82">
        <f t="shared" si="43"/>
        <v>9739</v>
      </c>
      <c r="Y200" s="83">
        <f t="shared" si="44"/>
        <v>83.657604260619337</v>
      </c>
      <c r="Z200" s="82">
        <f t="shared" si="45"/>
        <v>20358</v>
      </c>
      <c r="AA200" s="83">
        <f t="shared" si="46"/>
        <v>85.546801134572959</v>
      </c>
      <c r="AC200" s="82">
        <v>12156</v>
      </c>
      <c r="AD200" s="82">
        <v>11641.5</v>
      </c>
      <c r="AE200" s="86">
        <f t="shared" si="47"/>
        <v>23797.5</v>
      </c>
    </row>
    <row r="201" spans="1:31" ht="14.1" customHeight="1">
      <c r="A201" s="1034"/>
      <c r="B201" s="1031"/>
      <c r="C201" s="81" t="s">
        <v>654</v>
      </c>
      <c r="D201" s="821">
        <v>5347</v>
      </c>
      <c r="E201" s="821">
        <v>1</v>
      </c>
      <c r="F201" s="821">
        <v>3554</v>
      </c>
      <c r="G201" s="819">
        <v>8902</v>
      </c>
      <c r="H201" s="821">
        <v>5474</v>
      </c>
      <c r="I201" s="821"/>
      <c r="J201" s="821">
        <v>4377</v>
      </c>
      <c r="K201" s="819">
        <v>9851</v>
      </c>
      <c r="L201" s="821">
        <v>1737</v>
      </c>
      <c r="M201" s="821"/>
      <c r="N201" s="821">
        <v>2204</v>
      </c>
      <c r="O201" s="819">
        <v>3941</v>
      </c>
      <c r="P201" s="821">
        <v>1979</v>
      </c>
      <c r="Q201" s="821"/>
      <c r="R201" s="821">
        <v>3248</v>
      </c>
      <c r="S201" s="819">
        <v>5227</v>
      </c>
      <c r="U201" s="82">
        <f t="shared" si="40"/>
        <v>14537</v>
      </c>
      <c r="V201" s="83">
        <f t="shared" si="41"/>
        <v>92.157981488525422</v>
      </c>
      <c r="W201" s="84">
        <f t="shared" si="42"/>
        <v>1</v>
      </c>
      <c r="X201" s="82">
        <f t="shared" si="43"/>
        <v>13383</v>
      </c>
      <c r="Y201" s="83">
        <f t="shared" si="44"/>
        <v>88.275452656574657</v>
      </c>
      <c r="Z201" s="82">
        <f t="shared" si="45"/>
        <v>27921</v>
      </c>
      <c r="AA201" s="83">
        <f t="shared" si="46"/>
        <v>90.258449304174945</v>
      </c>
      <c r="AC201" s="82">
        <v>15774</v>
      </c>
      <c r="AD201" s="82">
        <v>15160.5</v>
      </c>
      <c r="AE201" s="86">
        <f t="shared" si="47"/>
        <v>30934.5</v>
      </c>
    </row>
    <row r="202" spans="1:31" ht="14.1" customHeight="1">
      <c r="A202" s="1034"/>
      <c r="B202" s="1031"/>
      <c r="C202" s="81" t="s">
        <v>655</v>
      </c>
      <c r="D202" s="821">
        <v>4188</v>
      </c>
      <c r="E202" s="821">
        <v>1</v>
      </c>
      <c r="F202" s="821">
        <v>2642</v>
      </c>
      <c r="G202" s="819">
        <v>6831</v>
      </c>
      <c r="H202" s="821">
        <v>4619</v>
      </c>
      <c r="I202" s="821"/>
      <c r="J202" s="821">
        <v>3697</v>
      </c>
      <c r="K202" s="819">
        <v>8316</v>
      </c>
      <c r="L202" s="821">
        <v>1824</v>
      </c>
      <c r="M202" s="821"/>
      <c r="N202" s="821">
        <v>2055</v>
      </c>
      <c r="O202" s="819">
        <v>3879</v>
      </c>
      <c r="P202" s="821">
        <v>2460</v>
      </c>
      <c r="Q202" s="821"/>
      <c r="R202" s="821">
        <v>4317</v>
      </c>
      <c r="S202" s="819">
        <v>6777</v>
      </c>
      <c r="U202" s="82">
        <f t="shared" si="40"/>
        <v>13091</v>
      </c>
      <c r="V202" s="83">
        <f t="shared" si="41"/>
        <v>92.427719137218901</v>
      </c>
      <c r="W202" s="84">
        <f t="shared" si="42"/>
        <v>1</v>
      </c>
      <c r="X202" s="82">
        <f t="shared" si="43"/>
        <v>12711</v>
      </c>
      <c r="Y202" s="83">
        <f t="shared" si="44"/>
        <v>92.892900208280039</v>
      </c>
      <c r="Z202" s="82">
        <f t="shared" si="45"/>
        <v>25803</v>
      </c>
      <c r="AA202" s="83">
        <f t="shared" si="46"/>
        <v>92.659891550256759</v>
      </c>
      <c r="AC202" s="82">
        <v>14163.5</v>
      </c>
      <c r="AD202" s="82">
        <v>13683.5</v>
      </c>
      <c r="AE202" s="86">
        <f t="shared" si="47"/>
        <v>27847</v>
      </c>
    </row>
    <row r="203" spans="1:31" ht="14.1" customHeight="1">
      <c r="A203" s="1034"/>
      <c r="B203" s="1031"/>
      <c r="C203" s="81" t="s">
        <v>656</v>
      </c>
      <c r="D203" s="821">
        <v>1797</v>
      </c>
      <c r="E203" s="821"/>
      <c r="F203" s="821">
        <v>1046</v>
      </c>
      <c r="G203" s="819">
        <v>2843</v>
      </c>
      <c r="H203" s="821">
        <v>1744</v>
      </c>
      <c r="I203" s="821"/>
      <c r="J203" s="821">
        <v>1396</v>
      </c>
      <c r="K203" s="819">
        <v>3140</v>
      </c>
      <c r="L203" s="821">
        <v>485</v>
      </c>
      <c r="M203" s="821"/>
      <c r="N203" s="821">
        <v>729</v>
      </c>
      <c r="O203" s="819">
        <v>1214</v>
      </c>
      <c r="P203" s="821">
        <v>634</v>
      </c>
      <c r="Q203" s="821"/>
      <c r="R203" s="821">
        <v>1165</v>
      </c>
      <c r="S203" s="819">
        <v>1799</v>
      </c>
      <c r="U203" s="82">
        <f t="shared" si="40"/>
        <v>4660</v>
      </c>
      <c r="V203" s="83">
        <f t="shared" si="41"/>
        <v>88.685888286230849</v>
      </c>
      <c r="W203" s="84">
        <f t="shared" si="42"/>
        <v>0</v>
      </c>
      <c r="X203" s="82">
        <f t="shared" si="43"/>
        <v>4336</v>
      </c>
      <c r="Y203" s="83">
        <f t="shared" si="44"/>
        <v>85.262019467112381</v>
      </c>
      <c r="Z203" s="82">
        <f t="shared" si="45"/>
        <v>8996</v>
      </c>
      <c r="AA203" s="83">
        <f t="shared" si="46"/>
        <v>87.00193423597679</v>
      </c>
      <c r="AC203" s="82">
        <v>5254.5</v>
      </c>
      <c r="AD203" s="82">
        <v>5085.5</v>
      </c>
      <c r="AE203" s="86">
        <f t="shared" si="47"/>
        <v>10340</v>
      </c>
    </row>
    <row r="204" spans="1:31" ht="14.1" customHeight="1">
      <c r="A204" s="1034"/>
      <c r="B204" s="1031"/>
      <c r="C204" s="81" t="s">
        <v>657</v>
      </c>
      <c r="D204" s="821">
        <v>687</v>
      </c>
      <c r="E204" s="821"/>
      <c r="F204" s="821">
        <v>428</v>
      </c>
      <c r="G204" s="819">
        <v>1115</v>
      </c>
      <c r="H204" s="821">
        <v>809</v>
      </c>
      <c r="I204" s="821"/>
      <c r="J204" s="821">
        <v>672</v>
      </c>
      <c r="K204" s="819">
        <v>1481</v>
      </c>
      <c r="L204" s="821">
        <v>145</v>
      </c>
      <c r="M204" s="821"/>
      <c r="N204" s="821">
        <v>268</v>
      </c>
      <c r="O204" s="819">
        <v>413</v>
      </c>
      <c r="P204" s="821">
        <v>200</v>
      </c>
      <c r="Q204" s="821"/>
      <c r="R204" s="821">
        <v>345</v>
      </c>
      <c r="S204" s="819">
        <v>545</v>
      </c>
      <c r="U204" s="82">
        <f t="shared" si="40"/>
        <v>1841</v>
      </c>
      <c r="V204" s="83">
        <f t="shared" si="41"/>
        <v>87.189201989107275</v>
      </c>
      <c r="W204" s="84">
        <f t="shared" si="42"/>
        <v>0</v>
      </c>
      <c r="X204" s="82">
        <f t="shared" si="43"/>
        <v>1713</v>
      </c>
      <c r="Y204" s="83">
        <f t="shared" si="44"/>
        <v>82.913843175217806</v>
      </c>
      <c r="Z204" s="82">
        <f t="shared" si="45"/>
        <v>3554</v>
      </c>
      <c r="AA204" s="83">
        <f t="shared" si="46"/>
        <v>85.074805505685219</v>
      </c>
      <c r="AC204" s="82">
        <v>2111.5</v>
      </c>
      <c r="AD204" s="82">
        <v>2066</v>
      </c>
      <c r="AE204" s="86">
        <f t="shared" si="47"/>
        <v>4177.5</v>
      </c>
    </row>
    <row r="205" spans="1:31" ht="14.1" customHeight="1">
      <c r="A205" s="1034"/>
      <c r="B205" s="1031"/>
      <c r="C205" s="81" t="s">
        <v>658</v>
      </c>
      <c r="D205" s="821">
        <v>1608</v>
      </c>
      <c r="E205" s="821"/>
      <c r="F205" s="821">
        <v>942</v>
      </c>
      <c r="G205" s="819">
        <v>2550</v>
      </c>
      <c r="H205" s="821">
        <v>1716</v>
      </c>
      <c r="I205" s="821"/>
      <c r="J205" s="821">
        <v>1437</v>
      </c>
      <c r="K205" s="819">
        <v>3153</v>
      </c>
      <c r="L205" s="821">
        <v>467</v>
      </c>
      <c r="M205" s="821"/>
      <c r="N205" s="821">
        <v>675</v>
      </c>
      <c r="O205" s="819">
        <v>1142</v>
      </c>
      <c r="P205" s="821">
        <v>544</v>
      </c>
      <c r="Q205" s="821"/>
      <c r="R205" s="821">
        <v>1143</v>
      </c>
      <c r="S205" s="819">
        <v>1687</v>
      </c>
      <c r="U205" s="82">
        <f t="shared" si="40"/>
        <v>4335</v>
      </c>
      <c r="V205" s="83">
        <f t="shared" si="41"/>
        <v>84.983336600666533</v>
      </c>
      <c r="W205" s="84">
        <f t="shared" si="42"/>
        <v>0</v>
      </c>
      <c r="X205" s="82">
        <f t="shared" si="43"/>
        <v>4197</v>
      </c>
      <c r="Y205" s="83">
        <f t="shared" si="44"/>
        <v>85.08007297790391</v>
      </c>
      <c r="Z205" s="82">
        <f t="shared" si="45"/>
        <v>8532</v>
      </c>
      <c r="AA205" s="83">
        <f t="shared" si="46"/>
        <v>85.030894957145705</v>
      </c>
      <c r="AC205" s="82">
        <v>5101</v>
      </c>
      <c r="AD205" s="82">
        <v>4933</v>
      </c>
      <c r="AE205" s="86">
        <f t="shared" si="47"/>
        <v>10034</v>
      </c>
    </row>
    <row r="206" spans="1:31" ht="14.1" customHeight="1">
      <c r="A206" s="1034"/>
      <c r="B206" s="1031"/>
      <c r="C206" s="81" t="s">
        <v>659</v>
      </c>
      <c r="D206" s="821">
        <v>697</v>
      </c>
      <c r="E206" s="821"/>
      <c r="F206" s="821">
        <v>459</v>
      </c>
      <c r="G206" s="819">
        <v>1156</v>
      </c>
      <c r="H206" s="821">
        <v>628</v>
      </c>
      <c r="I206" s="821"/>
      <c r="J206" s="821">
        <v>458</v>
      </c>
      <c r="K206" s="819">
        <v>1086</v>
      </c>
      <c r="L206" s="821">
        <v>165</v>
      </c>
      <c r="M206" s="821"/>
      <c r="N206" s="821">
        <v>247</v>
      </c>
      <c r="O206" s="819">
        <v>412</v>
      </c>
      <c r="P206" s="821">
        <v>238</v>
      </c>
      <c r="Q206" s="821"/>
      <c r="R206" s="821">
        <v>510</v>
      </c>
      <c r="S206" s="819">
        <v>748</v>
      </c>
      <c r="U206" s="82">
        <f t="shared" si="40"/>
        <v>1728</v>
      </c>
      <c r="V206" s="83">
        <f t="shared" si="41"/>
        <v>93.582453290008118</v>
      </c>
      <c r="W206" s="84">
        <f t="shared" si="42"/>
        <v>0</v>
      </c>
      <c r="X206" s="82">
        <f t="shared" si="43"/>
        <v>1674</v>
      </c>
      <c r="Y206" s="83">
        <f t="shared" si="44"/>
        <v>94.018534119629322</v>
      </c>
      <c r="Z206" s="82">
        <f t="shared" si="45"/>
        <v>3402</v>
      </c>
      <c r="AA206" s="83">
        <f t="shared" si="46"/>
        <v>93.796526054590572</v>
      </c>
      <c r="AC206" s="82">
        <v>1846.5</v>
      </c>
      <c r="AD206" s="82">
        <v>1780.5</v>
      </c>
      <c r="AE206" s="86">
        <f t="shared" si="47"/>
        <v>3627</v>
      </c>
    </row>
    <row r="207" spans="1:31" ht="14.1" customHeight="1">
      <c r="A207" s="1034"/>
      <c r="B207" s="1031"/>
      <c r="C207" s="81" t="s">
        <v>660</v>
      </c>
      <c r="D207" s="821">
        <v>2922</v>
      </c>
      <c r="E207" s="821">
        <v>2</v>
      </c>
      <c r="F207" s="821">
        <v>2075</v>
      </c>
      <c r="G207" s="819">
        <v>4999</v>
      </c>
      <c r="H207" s="821">
        <v>3210</v>
      </c>
      <c r="I207" s="821"/>
      <c r="J207" s="821">
        <v>2707</v>
      </c>
      <c r="K207" s="819">
        <v>5917</v>
      </c>
      <c r="L207" s="821">
        <v>830</v>
      </c>
      <c r="M207" s="821"/>
      <c r="N207" s="821">
        <v>1031</v>
      </c>
      <c r="O207" s="819">
        <v>1861</v>
      </c>
      <c r="P207" s="821">
        <v>846</v>
      </c>
      <c r="Q207" s="821">
        <v>1</v>
      </c>
      <c r="R207" s="821">
        <v>1404</v>
      </c>
      <c r="S207" s="819">
        <v>2251</v>
      </c>
      <c r="U207" s="82">
        <f t="shared" si="40"/>
        <v>7808</v>
      </c>
      <c r="V207" s="83">
        <f t="shared" si="41"/>
        <v>105.37823064984141</v>
      </c>
      <c r="W207" s="84">
        <f t="shared" si="42"/>
        <v>3</v>
      </c>
      <c r="X207" s="82">
        <f t="shared" si="43"/>
        <v>7217</v>
      </c>
      <c r="Y207" s="83">
        <f t="shared" si="44"/>
        <v>101.42646335464831</v>
      </c>
      <c r="Z207" s="82">
        <f t="shared" si="45"/>
        <v>15028</v>
      </c>
      <c r="AA207" s="83">
        <f t="shared" si="46"/>
        <v>103.46299483648882</v>
      </c>
      <c r="AC207" s="82">
        <v>7409.5</v>
      </c>
      <c r="AD207" s="82">
        <v>7115.5</v>
      </c>
      <c r="AE207" s="86">
        <f t="shared" si="47"/>
        <v>14525</v>
      </c>
    </row>
    <row r="208" spans="1:31" ht="14.1" customHeight="1">
      <c r="A208" s="1034"/>
      <c r="B208" s="1031"/>
      <c r="C208" s="81" t="s">
        <v>661</v>
      </c>
      <c r="D208" s="821">
        <v>2343</v>
      </c>
      <c r="E208" s="821"/>
      <c r="F208" s="821">
        <v>1493</v>
      </c>
      <c r="G208" s="819">
        <v>3836</v>
      </c>
      <c r="H208" s="821">
        <v>2505</v>
      </c>
      <c r="I208" s="821"/>
      <c r="J208" s="821">
        <v>1957</v>
      </c>
      <c r="K208" s="819">
        <v>4462</v>
      </c>
      <c r="L208" s="821">
        <v>664</v>
      </c>
      <c r="M208" s="821"/>
      <c r="N208" s="821">
        <v>887</v>
      </c>
      <c r="O208" s="819">
        <v>1551</v>
      </c>
      <c r="P208" s="821">
        <v>1030</v>
      </c>
      <c r="Q208" s="821"/>
      <c r="R208" s="821">
        <v>1751</v>
      </c>
      <c r="S208" s="819">
        <v>2781</v>
      </c>
      <c r="U208" s="82">
        <f t="shared" si="40"/>
        <v>6542</v>
      </c>
      <c r="V208" s="83">
        <f t="shared" si="41"/>
        <v>84.983112496752398</v>
      </c>
      <c r="W208" s="84">
        <f t="shared" si="42"/>
        <v>0</v>
      </c>
      <c r="X208" s="82">
        <f t="shared" si="43"/>
        <v>6088</v>
      </c>
      <c r="Y208" s="83">
        <f t="shared" si="44"/>
        <v>82.537960954446859</v>
      </c>
      <c r="Z208" s="82">
        <f t="shared" si="45"/>
        <v>12630</v>
      </c>
      <c r="AA208" s="83">
        <f t="shared" si="46"/>
        <v>83.786652514262968</v>
      </c>
      <c r="AC208" s="82">
        <v>7698</v>
      </c>
      <c r="AD208" s="82">
        <v>7376</v>
      </c>
      <c r="AE208" s="86">
        <f t="shared" si="47"/>
        <v>15074</v>
      </c>
    </row>
    <row r="209" spans="1:31" ht="14.1" customHeight="1">
      <c r="A209" s="1034"/>
      <c r="B209" s="1031"/>
      <c r="C209" s="81" t="s">
        <v>662</v>
      </c>
      <c r="D209" s="821">
        <v>3268</v>
      </c>
      <c r="E209" s="821"/>
      <c r="F209" s="821">
        <v>2437</v>
      </c>
      <c r="G209" s="819">
        <v>5705</v>
      </c>
      <c r="H209" s="821">
        <v>3606</v>
      </c>
      <c r="I209" s="821"/>
      <c r="J209" s="821">
        <v>3007</v>
      </c>
      <c r="K209" s="819">
        <v>6613</v>
      </c>
      <c r="L209" s="821">
        <v>998</v>
      </c>
      <c r="M209" s="821"/>
      <c r="N209" s="821">
        <v>1265</v>
      </c>
      <c r="O209" s="819">
        <v>2263</v>
      </c>
      <c r="P209" s="821">
        <v>1177</v>
      </c>
      <c r="Q209" s="821"/>
      <c r="R209" s="821">
        <v>1872</v>
      </c>
      <c r="S209" s="819">
        <v>3049</v>
      </c>
      <c r="U209" s="82">
        <f t="shared" si="40"/>
        <v>9049</v>
      </c>
      <c r="V209" s="83">
        <f t="shared" si="41"/>
        <v>80.424832244589609</v>
      </c>
      <c r="W209" s="84">
        <f t="shared" si="42"/>
        <v>0</v>
      </c>
      <c r="X209" s="82">
        <f t="shared" si="43"/>
        <v>8581</v>
      </c>
      <c r="Y209" s="83">
        <f t="shared" si="44"/>
        <v>79.490504863362673</v>
      </c>
      <c r="Z209" s="82">
        <f t="shared" si="45"/>
        <v>17630</v>
      </c>
      <c r="AA209" s="83">
        <f t="shared" si="46"/>
        <v>79.967341754927091</v>
      </c>
      <c r="AC209" s="82">
        <v>11251.5</v>
      </c>
      <c r="AD209" s="82">
        <v>10795</v>
      </c>
      <c r="AE209" s="86">
        <f t="shared" si="47"/>
        <v>22046.5</v>
      </c>
    </row>
    <row r="210" spans="1:31" ht="14.1" customHeight="1">
      <c r="A210" s="1034"/>
      <c r="B210" s="1032"/>
      <c r="C210" s="81" t="s">
        <v>663</v>
      </c>
      <c r="D210" s="821">
        <v>1503</v>
      </c>
      <c r="E210" s="821"/>
      <c r="F210" s="821">
        <v>1020</v>
      </c>
      <c r="G210" s="819">
        <v>2523</v>
      </c>
      <c r="H210" s="821">
        <v>583</v>
      </c>
      <c r="I210" s="821">
        <v>1</v>
      </c>
      <c r="J210" s="821">
        <v>697</v>
      </c>
      <c r="K210" s="819">
        <v>1281</v>
      </c>
      <c r="L210" s="821">
        <v>214</v>
      </c>
      <c r="M210" s="821"/>
      <c r="N210" s="821">
        <v>236</v>
      </c>
      <c r="O210" s="819">
        <v>450</v>
      </c>
      <c r="P210" s="821">
        <v>262</v>
      </c>
      <c r="Q210" s="821"/>
      <c r="R210" s="821">
        <v>480</v>
      </c>
      <c r="S210" s="819">
        <v>742</v>
      </c>
      <c r="U210" s="82">
        <f t="shared" si="40"/>
        <v>2562</v>
      </c>
      <c r="V210" s="83">
        <f t="shared" si="41"/>
        <v>75.264394829612215</v>
      </c>
      <c r="W210" s="84">
        <f t="shared" si="42"/>
        <v>1</v>
      </c>
      <c r="X210" s="82">
        <f t="shared" si="43"/>
        <v>2433</v>
      </c>
      <c r="Y210" s="83">
        <f t="shared" si="44"/>
        <v>72.659399731222933</v>
      </c>
      <c r="Z210" s="82">
        <f t="shared" si="45"/>
        <v>4996</v>
      </c>
      <c r="AA210" s="83">
        <f t="shared" si="46"/>
        <v>73.987412069603849</v>
      </c>
      <c r="AC210" s="82">
        <v>3404</v>
      </c>
      <c r="AD210" s="82">
        <v>3348.5</v>
      </c>
      <c r="AE210" s="86">
        <f t="shared" si="47"/>
        <v>6752.5</v>
      </c>
    </row>
    <row r="211" spans="1:31" ht="14.1" customHeight="1">
      <c r="A211" s="1034"/>
      <c r="B211" s="1029" t="s">
        <v>108</v>
      </c>
      <c r="C211" s="1029"/>
      <c r="D211" s="820">
        <v>59465</v>
      </c>
      <c r="E211" s="820">
        <v>9</v>
      </c>
      <c r="F211" s="820">
        <v>39882</v>
      </c>
      <c r="G211" s="820">
        <v>99356</v>
      </c>
      <c r="H211" s="820">
        <v>69799</v>
      </c>
      <c r="I211" s="820">
        <v>4</v>
      </c>
      <c r="J211" s="820">
        <v>54235</v>
      </c>
      <c r="K211" s="820">
        <v>124038</v>
      </c>
      <c r="L211" s="820">
        <v>25746</v>
      </c>
      <c r="M211" s="820">
        <v>1</v>
      </c>
      <c r="N211" s="820">
        <v>30499</v>
      </c>
      <c r="O211" s="820">
        <v>56246</v>
      </c>
      <c r="P211" s="820">
        <v>31590</v>
      </c>
      <c r="Q211" s="820">
        <v>1</v>
      </c>
      <c r="R211" s="820">
        <v>48452</v>
      </c>
      <c r="S211" s="820">
        <v>80043</v>
      </c>
      <c r="U211" s="219">
        <f t="shared" si="40"/>
        <v>186600</v>
      </c>
      <c r="V211" s="220">
        <f t="shared" si="41"/>
        <v>87.058351489929507</v>
      </c>
      <c r="W211" s="221">
        <f t="shared" si="42"/>
        <v>15</v>
      </c>
      <c r="X211" s="219">
        <f t="shared" si="43"/>
        <v>173068</v>
      </c>
      <c r="Y211" s="220">
        <f t="shared" si="44"/>
        <v>84.289168714218576</v>
      </c>
      <c r="Z211" s="219">
        <f t="shared" si="45"/>
        <v>359683</v>
      </c>
      <c r="AA211" s="220">
        <f t="shared" si="46"/>
        <v>85.707069082400153</v>
      </c>
      <c r="AC211" s="219">
        <f>SUM(AC197:AC210)</f>
        <v>214339</v>
      </c>
      <c r="AD211" s="219">
        <f>SUM(AD197:AD210)</f>
        <v>205326.5</v>
      </c>
      <c r="AE211" s="219">
        <f>SUM(AE197:AE210)</f>
        <v>419665.5</v>
      </c>
    </row>
    <row r="212" spans="1:31" ht="14.1" customHeight="1">
      <c r="A212" s="1034"/>
      <c r="B212" s="1030" t="s">
        <v>642</v>
      </c>
      <c r="C212" s="81" t="s">
        <v>643</v>
      </c>
      <c r="D212" s="821">
        <v>5158</v>
      </c>
      <c r="E212" s="821">
        <v>1</v>
      </c>
      <c r="F212" s="821">
        <v>4339</v>
      </c>
      <c r="G212" s="819">
        <v>9498</v>
      </c>
      <c r="H212" s="821">
        <v>5240</v>
      </c>
      <c r="I212" s="821">
        <v>4</v>
      </c>
      <c r="J212" s="821">
        <v>3992</v>
      </c>
      <c r="K212" s="819">
        <v>9236</v>
      </c>
      <c r="L212" s="821">
        <v>1045</v>
      </c>
      <c r="M212" s="821">
        <v>2</v>
      </c>
      <c r="N212" s="821">
        <v>1344</v>
      </c>
      <c r="O212" s="819">
        <v>2391</v>
      </c>
      <c r="P212" s="821">
        <v>1571</v>
      </c>
      <c r="Q212" s="821">
        <v>1</v>
      </c>
      <c r="R212" s="821">
        <v>1913</v>
      </c>
      <c r="S212" s="819">
        <v>3485</v>
      </c>
      <c r="U212" s="82">
        <f t="shared" si="26"/>
        <v>13014</v>
      </c>
      <c r="V212" s="83">
        <f t="shared" si="24"/>
        <v>94.273606432685</v>
      </c>
      <c r="W212" s="84">
        <f t="shared" si="27"/>
        <v>8</v>
      </c>
      <c r="X212" s="82">
        <f t="shared" si="28"/>
        <v>11588</v>
      </c>
      <c r="Y212" s="83">
        <f t="shared" si="25"/>
        <v>87.738027635812983</v>
      </c>
      <c r="Z212" s="82">
        <f t="shared" si="29"/>
        <v>24610</v>
      </c>
      <c r="AA212" s="83">
        <f t="shared" si="30"/>
        <v>91.107655856656308</v>
      </c>
      <c r="AC212" s="82">
        <v>13804.5</v>
      </c>
      <c r="AD212" s="82">
        <v>13207.5</v>
      </c>
      <c r="AE212" s="86">
        <f t="shared" si="31"/>
        <v>27012</v>
      </c>
    </row>
    <row r="213" spans="1:31" ht="14.1" customHeight="1">
      <c r="A213" s="1034"/>
      <c r="B213" s="1031"/>
      <c r="C213" s="81" t="s">
        <v>642</v>
      </c>
      <c r="D213" s="821">
        <v>6308</v>
      </c>
      <c r="E213" s="821">
        <v>5</v>
      </c>
      <c r="F213" s="821">
        <v>4588</v>
      </c>
      <c r="G213" s="819">
        <v>10901</v>
      </c>
      <c r="H213" s="821">
        <v>5567</v>
      </c>
      <c r="I213" s="821">
        <v>4</v>
      </c>
      <c r="J213" s="821">
        <v>4267</v>
      </c>
      <c r="K213" s="819">
        <v>9838</v>
      </c>
      <c r="L213" s="821">
        <v>2085</v>
      </c>
      <c r="M213" s="821">
        <v>2</v>
      </c>
      <c r="N213" s="821">
        <v>2369</v>
      </c>
      <c r="O213" s="819">
        <v>4456</v>
      </c>
      <c r="P213" s="821">
        <v>2825</v>
      </c>
      <c r="Q213" s="821"/>
      <c r="R213" s="821">
        <v>4544</v>
      </c>
      <c r="S213" s="819">
        <v>7369</v>
      </c>
      <c r="U213" s="82">
        <f t="shared" si="26"/>
        <v>16785</v>
      </c>
      <c r="V213" s="83">
        <f t="shared" si="24"/>
        <v>85.642124598193789</v>
      </c>
      <c r="W213" s="84">
        <f t="shared" si="27"/>
        <v>11</v>
      </c>
      <c r="X213" s="82">
        <f t="shared" si="28"/>
        <v>15768</v>
      </c>
      <c r="Y213" s="83">
        <f t="shared" si="25"/>
        <v>83.530221963235689</v>
      </c>
      <c r="Z213" s="82">
        <f t="shared" si="29"/>
        <v>32564</v>
      </c>
      <c r="AA213" s="83">
        <f t="shared" si="30"/>
        <v>84.634577398898017</v>
      </c>
      <c r="AC213" s="82">
        <v>19599</v>
      </c>
      <c r="AD213" s="82">
        <v>18877</v>
      </c>
      <c r="AE213" s="86">
        <f t="shared" si="31"/>
        <v>38476</v>
      </c>
    </row>
    <row r="214" spans="1:31" ht="14.1" customHeight="1">
      <c r="A214" s="1034"/>
      <c r="B214" s="1031"/>
      <c r="C214" s="81" t="s">
        <v>644</v>
      </c>
      <c r="D214" s="821">
        <v>7995</v>
      </c>
      <c r="E214" s="821">
        <v>3</v>
      </c>
      <c r="F214" s="821">
        <v>5859</v>
      </c>
      <c r="G214" s="819">
        <v>13857</v>
      </c>
      <c r="H214" s="821">
        <v>6278</v>
      </c>
      <c r="I214" s="821">
        <v>2</v>
      </c>
      <c r="J214" s="821">
        <v>5299</v>
      </c>
      <c r="K214" s="819">
        <v>11579</v>
      </c>
      <c r="L214" s="821">
        <v>1428</v>
      </c>
      <c r="M214" s="821">
        <v>2</v>
      </c>
      <c r="N214" s="821">
        <v>2097</v>
      </c>
      <c r="O214" s="819">
        <v>3527</v>
      </c>
      <c r="P214" s="821">
        <v>2107</v>
      </c>
      <c r="Q214" s="821">
        <v>2</v>
      </c>
      <c r="R214" s="821">
        <v>3287</v>
      </c>
      <c r="S214" s="819">
        <v>5396</v>
      </c>
      <c r="U214" s="82">
        <f t="shared" si="26"/>
        <v>17808</v>
      </c>
      <c r="V214" s="83">
        <f t="shared" si="24"/>
        <v>94.544875368320461</v>
      </c>
      <c r="W214" s="84">
        <f t="shared" si="27"/>
        <v>9</v>
      </c>
      <c r="X214" s="82">
        <f t="shared" si="28"/>
        <v>16542</v>
      </c>
      <c r="Y214" s="83">
        <f t="shared" si="25"/>
        <v>92.454728370221332</v>
      </c>
      <c r="Z214" s="82">
        <f t="shared" si="29"/>
        <v>34359</v>
      </c>
      <c r="AA214" s="83">
        <f t="shared" si="30"/>
        <v>93.551153767612817</v>
      </c>
      <c r="AC214" s="82">
        <v>18835.5</v>
      </c>
      <c r="AD214" s="82">
        <v>17892</v>
      </c>
      <c r="AE214" s="86">
        <f t="shared" si="31"/>
        <v>36727.5</v>
      </c>
    </row>
    <row r="215" spans="1:31" ht="14.1" customHeight="1">
      <c r="A215" s="1034"/>
      <c r="B215" s="1031"/>
      <c r="C215" s="81" t="s">
        <v>645</v>
      </c>
      <c r="D215" s="821">
        <v>1181</v>
      </c>
      <c r="E215" s="821"/>
      <c r="F215" s="821">
        <v>987</v>
      </c>
      <c r="G215" s="819">
        <v>2168</v>
      </c>
      <c r="H215" s="821">
        <v>1212</v>
      </c>
      <c r="I215" s="821">
        <v>2</v>
      </c>
      <c r="J215" s="821">
        <v>1115</v>
      </c>
      <c r="K215" s="819">
        <v>2329</v>
      </c>
      <c r="L215" s="821">
        <v>208</v>
      </c>
      <c r="M215" s="821"/>
      <c r="N215" s="821">
        <v>334</v>
      </c>
      <c r="O215" s="819">
        <v>542</v>
      </c>
      <c r="P215" s="821">
        <v>307</v>
      </c>
      <c r="Q215" s="821"/>
      <c r="R215" s="821">
        <v>433</v>
      </c>
      <c r="S215" s="819">
        <v>740</v>
      </c>
      <c r="U215" s="82">
        <f t="shared" si="26"/>
        <v>2908</v>
      </c>
      <c r="V215" s="83">
        <f t="shared" si="24"/>
        <v>91.131306800376052</v>
      </c>
      <c r="W215" s="84">
        <f t="shared" si="27"/>
        <v>2</v>
      </c>
      <c r="X215" s="82">
        <f t="shared" si="28"/>
        <v>2869</v>
      </c>
      <c r="Y215" s="83">
        <f t="shared" si="25"/>
        <v>92.147101332905095</v>
      </c>
      <c r="Z215" s="82">
        <f t="shared" si="29"/>
        <v>5779</v>
      </c>
      <c r="AA215" s="83">
        <f t="shared" si="30"/>
        <v>91.664683955904508</v>
      </c>
      <c r="AC215" s="82">
        <v>3191</v>
      </c>
      <c r="AD215" s="82">
        <v>3113.5</v>
      </c>
      <c r="AE215" s="86">
        <f t="shared" si="31"/>
        <v>6304.5</v>
      </c>
    </row>
    <row r="216" spans="1:31" ht="14.1" customHeight="1">
      <c r="A216" s="1034"/>
      <c r="B216" s="1031"/>
      <c r="C216" s="81" t="s">
        <v>646</v>
      </c>
      <c r="D216" s="821">
        <v>4999</v>
      </c>
      <c r="E216" s="821">
        <v>4</v>
      </c>
      <c r="F216" s="821">
        <v>3396</v>
      </c>
      <c r="G216" s="819">
        <v>8399</v>
      </c>
      <c r="H216" s="821">
        <v>7613</v>
      </c>
      <c r="I216" s="821">
        <v>5</v>
      </c>
      <c r="J216" s="821">
        <v>5809</v>
      </c>
      <c r="K216" s="819">
        <v>13427</v>
      </c>
      <c r="L216" s="821">
        <v>2035</v>
      </c>
      <c r="M216" s="821">
        <v>1</v>
      </c>
      <c r="N216" s="821">
        <v>2373</v>
      </c>
      <c r="O216" s="819">
        <v>4409</v>
      </c>
      <c r="P216" s="821">
        <v>2627</v>
      </c>
      <c r="Q216" s="821">
        <v>1</v>
      </c>
      <c r="R216" s="821">
        <v>5209</v>
      </c>
      <c r="S216" s="819">
        <v>7837</v>
      </c>
      <c r="U216" s="82">
        <f t="shared" si="26"/>
        <v>17274</v>
      </c>
      <c r="V216" s="83">
        <f t="shared" si="24"/>
        <v>100.27573796186108</v>
      </c>
      <c r="W216" s="84">
        <f t="shared" si="27"/>
        <v>11</v>
      </c>
      <c r="X216" s="82">
        <f t="shared" si="28"/>
        <v>16787</v>
      </c>
      <c r="Y216" s="83">
        <f t="shared" si="25"/>
        <v>101.33099930582803</v>
      </c>
      <c r="Z216" s="82">
        <f t="shared" si="29"/>
        <v>34072</v>
      </c>
      <c r="AA216" s="83">
        <f t="shared" si="30"/>
        <v>100.82561477229012</v>
      </c>
      <c r="AC216" s="82">
        <v>17226.5</v>
      </c>
      <c r="AD216" s="82">
        <v>16566.5</v>
      </c>
      <c r="AE216" s="86">
        <f t="shared" si="31"/>
        <v>33793</v>
      </c>
    </row>
    <row r="217" spans="1:31" ht="14.1" customHeight="1">
      <c r="A217" s="1034"/>
      <c r="B217" s="1031"/>
      <c r="C217" s="81" t="s">
        <v>647</v>
      </c>
      <c r="D217" s="821">
        <v>4106</v>
      </c>
      <c r="E217" s="821">
        <v>4</v>
      </c>
      <c r="F217" s="821">
        <v>2779</v>
      </c>
      <c r="G217" s="819">
        <v>6889</v>
      </c>
      <c r="H217" s="821">
        <v>3500</v>
      </c>
      <c r="I217" s="821"/>
      <c r="J217" s="821">
        <v>2700</v>
      </c>
      <c r="K217" s="819">
        <v>6200</v>
      </c>
      <c r="L217" s="821">
        <v>791</v>
      </c>
      <c r="M217" s="821">
        <v>1</v>
      </c>
      <c r="N217" s="821">
        <v>1140</v>
      </c>
      <c r="O217" s="819">
        <v>1932</v>
      </c>
      <c r="P217" s="821">
        <v>1231</v>
      </c>
      <c r="Q217" s="821"/>
      <c r="R217" s="821">
        <v>2445</v>
      </c>
      <c r="S217" s="819">
        <v>3676</v>
      </c>
      <c r="U217" s="82">
        <f t="shared" si="26"/>
        <v>9628</v>
      </c>
      <c r="V217" s="83">
        <f t="shared" si="24"/>
        <v>84.39321558487093</v>
      </c>
      <c r="W217" s="84">
        <f t="shared" si="27"/>
        <v>5</v>
      </c>
      <c r="X217" s="82">
        <f t="shared" si="28"/>
        <v>9064</v>
      </c>
      <c r="Y217" s="83">
        <f t="shared" si="25"/>
        <v>83.251435132032142</v>
      </c>
      <c r="Z217" s="82">
        <f t="shared" si="29"/>
        <v>18697</v>
      </c>
      <c r="AA217" s="83">
        <f t="shared" si="30"/>
        <v>83.858091137423756</v>
      </c>
      <c r="AC217" s="82">
        <v>11408.5</v>
      </c>
      <c r="AD217" s="82">
        <v>10887.5</v>
      </c>
      <c r="AE217" s="86">
        <f t="shared" si="31"/>
        <v>22296</v>
      </c>
    </row>
    <row r="218" spans="1:31" ht="14.1" customHeight="1">
      <c r="A218" s="1034"/>
      <c r="B218" s="1032"/>
      <c r="C218" s="81" t="s">
        <v>648</v>
      </c>
      <c r="D218" s="821">
        <v>2899</v>
      </c>
      <c r="E218" s="821">
        <v>2</v>
      </c>
      <c r="F218" s="821">
        <v>2291</v>
      </c>
      <c r="G218" s="819">
        <v>5192</v>
      </c>
      <c r="H218" s="821">
        <v>1624</v>
      </c>
      <c r="I218" s="821"/>
      <c r="J218" s="821">
        <v>1398</v>
      </c>
      <c r="K218" s="819">
        <v>3022</v>
      </c>
      <c r="L218" s="821">
        <v>218</v>
      </c>
      <c r="M218" s="821"/>
      <c r="N218" s="821">
        <v>394</v>
      </c>
      <c r="O218" s="819">
        <v>612</v>
      </c>
      <c r="P218" s="821">
        <v>398</v>
      </c>
      <c r="Q218" s="821"/>
      <c r="R218" s="821">
        <v>620</v>
      </c>
      <c r="S218" s="819">
        <v>1018</v>
      </c>
      <c r="U218" s="82">
        <f t="shared" si="26"/>
        <v>5139</v>
      </c>
      <c r="V218" s="83">
        <f t="shared" si="24"/>
        <v>92.403128652341991</v>
      </c>
      <c r="W218" s="84">
        <f t="shared" si="27"/>
        <v>2</v>
      </c>
      <c r="X218" s="82">
        <f t="shared" si="28"/>
        <v>4703</v>
      </c>
      <c r="Y218" s="83">
        <f t="shared" si="25"/>
        <v>87.237989241328137</v>
      </c>
      <c r="Z218" s="82">
        <f t="shared" si="29"/>
        <v>9844</v>
      </c>
      <c r="AA218" s="83">
        <f t="shared" si="30"/>
        <v>89.879023054097232</v>
      </c>
      <c r="AC218" s="82">
        <v>5561.5</v>
      </c>
      <c r="AD218" s="82">
        <v>5391</v>
      </c>
      <c r="AE218" s="86">
        <f t="shared" si="31"/>
        <v>10952.5</v>
      </c>
    </row>
    <row r="219" spans="1:31" ht="14.1" customHeight="1">
      <c r="A219" s="1035"/>
      <c r="B219" s="1029" t="s">
        <v>108</v>
      </c>
      <c r="C219" s="1029"/>
      <c r="D219" s="820">
        <v>32646</v>
      </c>
      <c r="E219" s="820">
        <v>19</v>
      </c>
      <c r="F219" s="820">
        <v>24239</v>
      </c>
      <c r="G219" s="820">
        <v>56904</v>
      </c>
      <c r="H219" s="820">
        <v>31034</v>
      </c>
      <c r="I219" s="820">
        <v>17</v>
      </c>
      <c r="J219" s="820">
        <v>24580</v>
      </c>
      <c r="K219" s="820">
        <v>55631</v>
      </c>
      <c r="L219" s="820">
        <v>7810</v>
      </c>
      <c r="M219" s="820">
        <v>8</v>
      </c>
      <c r="N219" s="820">
        <v>10051</v>
      </c>
      <c r="O219" s="820">
        <v>17869</v>
      </c>
      <c r="P219" s="820">
        <v>11066</v>
      </c>
      <c r="Q219" s="820">
        <v>4</v>
      </c>
      <c r="R219" s="820">
        <v>18451</v>
      </c>
      <c r="S219" s="820">
        <v>29521</v>
      </c>
      <c r="U219" s="219">
        <f t="shared" si="26"/>
        <v>82556</v>
      </c>
      <c r="V219" s="220">
        <f t="shared" si="24"/>
        <v>92.111150162061449</v>
      </c>
      <c r="W219" s="221">
        <f t="shared" si="27"/>
        <v>48</v>
      </c>
      <c r="X219" s="219">
        <f t="shared" si="28"/>
        <v>77321</v>
      </c>
      <c r="Y219" s="220">
        <f t="shared" si="25"/>
        <v>89.976144760574854</v>
      </c>
      <c r="Z219" s="219">
        <f t="shared" si="29"/>
        <v>159925</v>
      </c>
      <c r="AA219" s="220">
        <f t="shared" si="30"/>
        <v>91.093434494464901</v>
      </c>
      <c r="AC219" s="219">
        <f>SUM(AC212:AC218)</f>
        <v>89626.5</v>
      </c>
      <c r="AD219" s="219">
        <f>SUM(AD212:AD218)</f>
        <v>85935</v>
      </c>
      <c r="AE219" s="219">
        <f t="shared" si="31"/>
        <v>175561.5</v>
      </c>
    </row>
    <row r="220" spans="1:31" ht="14.1" customHeight="1">
      <c r="A220" s="1033" t="s">
        <v>686</v>
      </c>
      <c r="B220" s="1030" t="s">
        <v>709</v>
      </c>
      <c r="C220" s="81" t="s">
        <v>710</v>
      </c>
      <c r="D220" s="821">
        <v>1275</v>
      </c>
      <c r="E220" s="821"/>
      <c r="F220" s="821">
        <v>858</v>
      </c>
      <c r="G220" s="819">
        <v>2133</v>
      </c>
      <c r="H220" s="821">
        <v>1026</v>
      </c>
      <c r="I220" s="821">
        <v>1</v>
      </c>
      <c r="J220" s="821">
        <v>800</v>
      </c>
      <c r="K220" s="819">
        <v>1827</v>
      </c>
      <c r="L220" s="821">
        <v>366</v>
      </c>
      <c r="M220" s="821"/>
      <c r="N220" s="821">
        <v>449</v>
      </c>
      <c r="O220" s="819">
        <v>815</v>
      </c>
      <c r="P220" s="821">
        <v>595</v>
      </c>
      <c r="Q220" s="821"/>
      <c r="R220" s="821">
        <v>820</v>
      </c>
      <c r="S220" s="819">
        <v>1415</v>
      </c>
      <c r="U220" s="82">
        <f t="shared" ref="U220:U231" si="48">+D220+H220+L220+P220</f>
        <v>3262</v>
      </c>
      <c r="V220" s="83">
        <f t="shared" ref="V220:V231" si="49">100*U220/AC220</f>
        <v>59.222948438634717</v>
      </c>
      <c r="W220" s="84">
        <f t="shared" ref="W220:W231" si="50">E220+I220+M220+Q220</f>
        <v>1</v>
      </c>
      <c r="X220" s="82">
        <f t="shared" ref="X220:X231" si="51">+F220+J220+N220+R220</f>
        <v>2927</v>
      </c>
      <c r="Y220" s="83">
        <f t="shared" ref="Y220:Y231" si="52">100*X220/AD220</f>
        <v>56.062057077188278</v>
      </c>
      <c r="Z220" s="82">
        <f t="shared" ref="Z220:Z231" si="53">SUM(U220,,W220,X220)</f>
        <v>6190</v>
      </c>
      <c r="AA220" s="83">
        <f t="shared" ref="AA220:AA231" si="54">100*Z220/AE220</f>
        <v>57.694100102525866</v>
      </c>
      <c r="AC220" s="82">
        <v>5508</v>
      </c>
      <c r="AD220" s="82">
        <v>5221</v>
      </c>
      <c r="AE220" s="86">
        <f t="shared" ref="AE220:AE231" si="55">+AD220+AC220</f>
        <v>10729</v>
      </c>
    </row>
    <row r="221" spans="1:31" ht="14.1" customHeight="1">
      <c r="A221" s="1034"/>
      <c r="B221" s="1031"/>
      <c r="C221" s="81" t="s">
        <v>711</v>
      </c>
      <c r="D221" s="821">
        <v>7906</v>
      </c>
      <c r="E221" s="821">
        <v>1</v>
      </c>
      <c r="F221" s="821">
        <v>5953</v>
      </c>
      <c r="G221" s="819">
        <v>13860</v>
      </c>
      <c r="H221" s="821">
        <v>10469</v>
      </c>
      <c r="I221" s="821">
        <v>1</v>
      </c>
      <c r="J221" s="821">
        <v>7594</v>
      </c>
      <c r="K221" s="819">
        <v>18064</v>
      </c>
      <c r="L221" s="821">
        <v>3392</v>
      </c>
      <c r="M221" s="821"/>
      <c r="N221" s="821">
        <v>3824</v>
      </c>
      <c r="O221" s="819">
        <v>7216</v>
      </c>
      <c r="P221" s="821">
        <v>4576</v>
      </c>
      <c r="Q221" s="821"/>
      <c r="R221" s="821">
        <v>6130</v>
      </c>
      <c r="S221" s="819">
        <v>10706</v>
      </c>
      <c r="U221" s="82">
        <f t="shared" si="48"/>
        <v>26343</v>
      </c>
      <c r="V221" s="83">
        <f t="shared" si="49"/>
        <v>92.264854736178478</v>
      </c>
      <c r="W221" s="84">
        <f t="shared" si="50"/>
        <v>2</v>
      </c>
      <c r="X221" s="82">
        <f t="shared" si="51"/>
        <v>23501</v>
      </c>
      <c r="Y221" s="83">
        <f t="shared" si="52"/>
        <v>86.865401319558671</v>
      </c>
      <c r="Z221" s="82">
        <f t="shared" si="53"/>
        <v>49846</v>
      </c>
      <c r="AA221" s="83">
        <f t="shared" si="54"/>
        <v>89.641405603711831</v>
      </c>
      <c r="AC221" s="82">
        <v>28551.5</v>
      </c>
      <c r="AD221" s="82">
        <v>27054.5</v>
      </c>
      <c r="AE221" s="86">
        <f t="shared" si="55"/>
        <v>55606</v>
      </c>
    </row>
    <row r="222" spans="1:31" ht="14.1" customHeight="1">
      <c r="A222" s="1034"/>
      <c r="B222" s="1031"/>
      <c r="C222" s="81" t="s">
        <v>712</v>
      </c>
      <c r="D222" s="821">
        <v>4346</v>
      </c>
      <c r="E222" s="821"/>
      <c r="F222" s="821">
        <v>3053</v>
      </c>
      <c r="G222" s="819">
        <v>7399</v>
      </c>
      <c r="H222" s="821">
        <v>4030</v>
      </c>
      <c r="I222" s="821"/>
      <c r="J222" s="821">
        <v>3461</v>
      </c>
      <c r="K222" s="819">
        <v>7491</v>
      </c>
      <c r="L222" s="821">
        <v>1087</v>
      </c>
      <c r="M222" s="821"/>
      <c r="N222" s="821">
        <v>1403</v>
      </c>
      <c r="O222" s="819">
        <v>2490</v>
      </c>
      <c r="P222" s="821">
        <v>1373</v>
      </c>
      <c r="Q222" s="821">
        <v>1</v>
      </c>
      <c r="R222" s="821">
        <v>2383</v>
      </c>
      <c r="S222" s="819">
        <v>3757</v>
      </c>
      <c r="U222" s="82">
        <f t="shared" si="48"/>
        <v>10836</v>
      </c>
      <c r="V222" s="83">
        <f t="shared" si="49"/>
        <v>82.143804722738125</v>
      </c>
      <c r="W222" s="84">
        <f t="shared" si="50"/>
        <v>1</v>
      </c>
      <c r="X222" s="82">
        <f t="shared" si="51"/>
        <v>10300</v>
      </c>
      <c r="Y222" s="83">
        <f t="shared" si="52"/>
        <v>80.939845192723268</v>
      </c>
      <c r="Z222" s="82">
        <f t="shared" si="53"/>
        <v>21137</v>
      </c>
      <c r="AA222" s="83">
        <f t="shared" si="54"/>
        <v>81.55650731180306</v>
      </c>
      <c r="AC222" s="82">
        <v>13191.5</v>
      </c>
      <c r="AD222" s="82">
        <v>12725.5</v>
      </c>
      <c r="AE222" s="86">
        <f t="shared" si="55"/>
        <v>25917</v>
      </c>
    </row>
    <row r="223" spans="1:31" ht="14.1" customHeight="1">
      <c r="A223" s="1034"/>
      <c r="B223" s="1031"/>
      <c r="C223" s="81" t="s">
        <v>713</v>
      </c>
      <c r="D223" s="821">
        <v>3173</v>
      </c>
      <c r="E223" s="821"/>
      <c r="F223" s="821">
        <v>2398</v>
      </c>
      <c r="G223" s="819">
        <v>5571</v>
      </c>
      <c r="H223" s="821">
        <v>3237</v>
      </c>
      <c r="I223" s="821"/>
      <c r="J223" s="821">
        <v>2457</v>
      </c>
      <c r="K223" s="819">
        <v>5694</v>
      </c>
      <c r="L223" s="821">
        <v>740</v>
      </c>
      <c r="M223" s="821"/>
      <c r="N223" s="821">
        <v>913</v>
      </c>
      <c r="O223" s="819">
        <v>1653</v>
      </c>
      <c r="P223" s="821">
        <v>946</v>
      </c>
      <c r="Q223" s="821"/>
      <c r="R223" s="821">
        <v>1350</v>
      </c>
      <c r="S223" s="819">
        <v>2296</v>
      </c>
      <c r="U223" s="82">
        <f t="shared" si="48"/>
        <v>8096</v>
      </c>
      <c r="V223" s="83">
        <f t="shared" si="49"/>
        <v>87.274295262221742</v>
      </c>
      <c r="W223" s="84">
        <f t="shared" si="50"/>
        <v>0</v>
      </c>
      <c r="X223" s="82">
        <f t="shared" si="51"/>
        <v>7118</v>
      </c>
      <c r="Y223" s="83">
        <f t="shared" si="52"/>
        <v>80.529471659690003</v>
      </c>
      <c r="Z223" s="82">
        <f t="shared" si="53"/>
        <v>15214</v>
      </c>
      <c r="AA223" s="83">
        <f t="shared" si="54"/>
        <v>83.983329193232308</v>
      </c>
      <c r="AC223" s="82">
        <v>9276.5</v>
      </c>
      <c r="AD223" s="82">
        <v>8839</v>
      </c>
      <c r="AE223" s="86">
        <f t="shared" si="55"/>
        <v>18115.5</v>
      </c>
    </row>
    <row r="224" spans="1:31" ht="14.1" customHeight="1">
      <c r="A224" s="1034"/>
      <c r="B224" s="1031"/>
      <c r="C224" s="81" t="s">
        <v>714</v>
      </c>
      <c r="D224" s="821">
        <v>1776</v>
      </c>
      <c r="E224" s="821">
        <v>2</v>
      </c>
      <c r="F224" s="821">
        <v>1336</v>
      </c>
      <c r="G224" s="819">
        <v>3114</v>
      </c>
      <c r="H224" s="821">
        <v>1541</v>
      </c>
      <c r="I224" s="821"/>
      <c r="J224" s="821">
        <v>1377</v>
      </c>
      <c r="K224" s="819">
        <v>2918</v>
      </c>
      <c r="L224" s="821">
        <v>283</v>
      </c>
      <c r="M224" s="821"/>
      <c r="N224" s="821">
        <v>400</v>
      </c>
      <c r="O224" s="819">
        <v>683</v>
      </c>
      <c r="P224" s="821">
        <v>340</v>
      </c>
      <c r="Q224" s="821"/>
      <c r="R224" s="821">
        <v>548</v>
      </c>
      <c r="S224" s="819">
        <v>888</v>
      </c>
      <c r="U224" s="82">
        <f t="shared" si="48"/>
        <v>3940</v>
      </c>
      <c r="V224" s="83">
        <f t="shared" si="49"/>
        <v>91.691878054456595</v>
      </c>
      <c r="W224" s="84">
        <f t="shared" si="50"/>
        <v>2</v>
      </c>
      <c r="X224" s="82">
        <f t="shared" si="51"/>
        <v>3661</v>
      </c>
      <c r="Y224" s="83">
        <f t="shared" si="52"/>
        <v>87.646636341872153</v>
      </c>
      <c r="Z224" s="82">
        <f t="shared" si="53"/>
        <v>7603</v>
      </c>
      <c r="AA224" s="83">
        <f t="shared" si="54"/>
        <v>89.721501062072221</v>
      </c>
      <c r="AC224" s="82">
        <v>4297</v>
      </c>
      <c r="AD224" s="82">
        <v>4177</v>
      </c>
      <c r="AE224" s="86">
        <f t="shared" si="55"/>
        <v>8474</v>
      </c>
    </row>
    <row r="225" spans="1:31" ht="14.1" customHeight="1">
      <c r="A225" s="1034"/>
      <c r="B225" s="1031"/>
      <c r="C225" s="81" t="s">
        <v>715</v>
      </c>
      <c r="D225" s="821">
        <v>2583</v>
      </c>
      <c r="E225" s="821"/>
      <c r="F225" s="821">
        <v>1972</v>
      </c>
      <c r="G225" s="819">
        <v>4555</v>
      </c>
      <c r="H225" s="821">
        <v>1475</v>
      </c>
      <c r="I225" s="821"/>
      <c r="J225" s="821">
        <v>1488</v>
      </c>
      <c r="K225" s="819">
        <v>2963</v>
      </c>
      <c r="L225" s="821">
        <v>255</v>
      </c>
      <c r="M225" s="821"/>
      <c r="N225" s="821">
        <v>418</v>
      </c>
      <c r="O225" s="819">
        <v>673</v>
      </c>
      <c r="P225" s="821">
        <v>364</v>
      </c>
      <c r="Q225" s="821"/>
      <c r="R225" s="821">
        <v>554</v>
      </c>
      <c r="S225" s="819">
        <v>918</v>
      </c>
      <c r="U225" s="82">
        <f t="shared" si="48"/>
        <v>4677</v>
      </c>
      <c r="V225" s="83">
        <f t="shared" si="49"/>
        <v>85.14472965592573</v>
      </c>
      <c r="W225" s="84">
        <f t="shared" si="50"/>
        <v>0</v>
      </c>
      <c r="X225" s="82">
        <f t="shared" si="51"/>
        <v>4432</v>
      </c>
      <c r="Y225" s="83">
        <f t="shared" si="52"/>
        <v>80.55984731436881</v>
      </c>
      <c r="Z225" s="82">
        <f t="shared" si="53"/>
        <v>9109</v>
      </c>
      <c r="AA225" s="83">
        <f t="shared" si="54"/>
        <v>82.85051616717449</v>
      </c>
      <c r="AC225" s="82">
        <v>5493</v>
      </c>
      <c r="AD225" s="82">
        <v>5501.5</v>
      </c>
      <c r="AE225" s="86">
        <f t="shared" si="55"/>
        <v>10994.5</v>
      </c>
    </row>
    <row r="226" spans="1:31" ht="14.1" customHeight="1">
      <c r="A226" s="1034"/>
      <c r="B226" s="1031"/>
      <c r="C226" s="81" t="s">
        <v>716</v>
      </c>
      <c r="D226" s="821">
        <v>1313</v>
      </c>
      <c r="E226" s="821"/>
      <c r="F226" s="821">
        <v>971</v>
      </c>
      <c r="G226" s="819">
        <v>2284</v>
      </c>
      <c r="H226" s="821">
        <v>1307</v>
      </c>
      <c r="I226" s="821"/>
      <c r="J226" s="821">
        <v>1173</v>
      </c>
      <c r="K226" s="819">
        <v>2480</v>
      </c>
      <c r="L226" s="821">
        <v>315</v>
      </c>
      <c r="M226" s="821"/>
      <c r="N226" s="821">
        <v>437</v>
      </c>
      <c r="O226" s="819">
        <v>752</v>
      </c>
      <c r="P226" s="821">
        <v>357</v>
      </c>
      <c r="Q226" s="821"/>
      <c r="R226" s="821">
        <v>612</v>
      </c>
      <c r="S226" s="819">
        <v>969</v>
      </c>
      <c r="U226" s="82">
        <f t="shared" si="48"/>
        <v>3292</v>
      </c>
      <c r="V226" s="83">
        <f t="shared" si="49"/>
        <v>86.59739576482967</v>
      </c>
      <c r="W226" s="84">
        <f t="shared" si="50"/>
        <v>0</v>
      </c>
      <c r="X226" s="82">
        <f t="shared" si="51"/>
        <v>3193</v>
      </c>
      <c r="Y226" s="83">
        <f t="shared" si="52"/>
        <v>85.925726587728747</v>
      </c>
      <c r="Z226" s="82">
        <f t="shared" si="53"/>
        <v>6485</v>
      </c>
      <c r="AA226" s="83">
        <f t="shared" si="54"/>
        <v>86.265380778184237</v>
      </c>
      <c r="AC226" s="82">
        <v>3801.5</v>
      </c>
      <c r="AD226" s="82">
        <v>3716</v>
      </c>
      <c r="AE226" s="86">
        <f t="shared" si="55"/>
        <v>7517.5</v>
      </c>
    </row>
    <row r="227" spans="1:31" ht="14.1" customHeight="1">
      <c r="A227" s="1034"/>
      <c r="B227" s="1031"/>
      <c r="C227" s="81" t="s">
        <v>717</v>
      </c>
      <c r="D227" s="821">
        <v>2266</v>
      </c>
      <c r="E227" s="821"/>
      <c r="F227" s="821">
        <v>1477</v>
      </c>
      <c r="G227" s="819">
        <v>3743</v>
      </c>
      <c r="H227" s="821">
        <v>1425</v>
      </c>
      <c r="I227" s="821"/>
      <c r="J227" s="821">
        <v>1542</v>
      </c>
      <c r="K227" s="819">
        <v>2967</v>
      </c>
      <c r="L227" s="821">
        <v>309</v>
      </c>
      <c r="M227" s="821"/>
      <c r="N227" s="821">
        <v>620</v>
      </c>
      <c r="O227" s="819">
        <v>929</v>
      </c>
      <c r="P227" s="821">
        <v>473</v>
      </c>
      <c r="Q227" s="821"/>
      <c r="R227" s="821">
        <v>888</v>
      </c>
      <c r="S227" s="819">
        <v>1361</v>
      </c>
      <c r="U227" s="82">
        <f t="shared" si="48"/>
        <v>4473</v>
      </c>
      <c r="V227" s="83">
        <f t="shared" si="49"/>
        <v>88.988361683079674</v>
      </c>
      <c r="W227" s="84">
        <f t="shared" si="50"/>
        <v>0</v>
      </c>
      <c r="X227" s="82">
        <f t="shared" si="51"/>
        <v>4527</v>
      </c>
      <c r="Y227" s="83">
        <f t="shared" si="52"/>
        <v>89.404562061814957</v>
      </c>
      <c r="Z227" s="82">
        <f t="shared" si="53"/>
        <v>9000</v>
      </c>
      <c r="AA227" s="83">
        <f t="shared" si="54"/>
        <v>89.197224975222994</v>
      </c>
      <c r="AC227" s="82">
        <v>5026.5</v>
      </c>
      <c r="AD227" s="82">
        <v>5063.5</v>
      </c>
      <c r="AE227" s="86">
        <f t="shared" si="55"/>
        <v>10090</v>
      </c>
    </row>
    <row r="228" spans="1:31" ht="14.1" customHeight="1">
      <c r="A228" s="1034"/>
      <c r="B228" s="1031"/>
      <c r="C228" s="81" t="s">
        <v>718</v>
      </c>
      <c r="D228" s="821">
        <v>2675</v>
      </c>
      <c r="E228" s="821">
        <v>1</v>
      </c>
      <c r="F228" s="821">
        <v>1855</v>
      </c>
      <c r="G228" s="819">
        <v>4531</v>
      </c>
      <c r="H228" s="821">
        <v>1923</v>
      </c>
      <c r="I228" s="821"/>
      <c r="J228" s="821">
        <v>1889</v>
      </c>
      <c r="K228" s="819">
        <v>3812</v>
      </c>
      <c r="L228" s="821">
        <v>386</v>
      </c>
      <c r="M228" s="821"/>
      <c r="N228" s="821">
        <v>564</v>
      </c>
      <c r="O228" s="819">
        <v>950</v>
      </c>
      <c r="P228" s="821">
        <v>556</v>
      </c>
      <c r="Q228" s="821"/>
      <c r="R228" s="821">
        <v>723</v>
      </c>
      <c r="S228" s="819">
        <v>1279</v>
      </c>
      <c r="U228" s="82">
        <f t="shared" si="48"/>
        <v>5540</v>
      </c>
      <c r="V228" s="83">
        <f t="shared" si="49"/>
        <v>88.725176169122363</v>
      </c>
      <c r="W228" s="84">
        <f t="shared" si="50"/>
        <v>1</v>
      </c>
      <c r="X228" s="82">
        <f t="shared" si="51"/>
        <v>5031</v>
      </c>
      <c r="Y228" s="83">
        <f t="shared" si="52"/>
        <v>84.434001846102205</v>
      </c>
      <c r="Z228" s="82">
        <f t="shared" si="53"/>
        <v>10572</v>
      </c>
      <c r="AA228" s="83">
        <f t="shared" si="54"/>
        <v>86.637984019668096</v>
      </c>
      <c r="AC228" s="82">
        <v>6244</v>
      </c>
      <c r="AD228" s="82">
        <v>5958.5</v>
      </c>
      <c r="AE228" s="86">
        <f t="shared" si="55"/>
        <v>12202.5</v>
      </c>
    </row>
    <row r="229" spans="1:31" ht="14.1" customHeight="1">
      <c r="A229" s="1034"/>
      <c r="B229" s="1031"/>
      <c r="C229" s="81" t="s">
        <v>719</v>
      </c>
      <c r="D229" s="821">
        <v>3526</v>
      </c>
      <c r="E229" s="821">
        <v>1</v>
      </c>
      <c r="F229" s="821">
        <v>2518</v>
      </c>
      <c r="G229" s="819">
        <v>6045</v>
      </c>
      <c r="H229" s="821">
        <v>3574</v>
      </c>
      <c r="I229" s="821"/>
      <c r="J229" s="821">
        <v>2917</v>
      </c>
      <c r="K229" s="819">
        <v>6491</v>
      </c>
      <c r="L229" s="821">
        <v>919</v>
      </c>
      <c r="M229" s="821"/>
      <c r="N229" s="821">
        <v>1210</v>
      </c>
      <c r="O229" s="819">
        <v>2129</v>
      </c>
      <c r="P229" s="821">
        <v>942</v>
      </c>
      <c r="Q229" s="821"/>
      <c r="R229" s="821">
        <v>1372</v>
      </c>
      <c r="S229" s="819">
        <v>2314</v>
      </c>
      <c r="U229" s="82">
        <f t="shared" si="48"/>
        <v>8961</v>
      </c>
      <c r="V229" s="83">
        <f t="shared" si="49"/>
        <v>90.12370511917932</v>
      </c>
      <c r="W229" s="84">
        <f t="shared" si="50"/>
        <v>1</v>
      </c>
      <c r="X229" s="82">
        <f t="shared" si="51"/>
        <v>8017</v>
      </c>
      <c r="Y229" s="83">
        <f t="shared" si="52"/>
        <v>85.72039561614541</v>
      </c>
      <c r="Z229" s="82">
        <f t="shared" si="53"/>
        <v>16979</v>
      </c>
      <c r="AA229" s="83">
        <f t="shared" si="54"/>
        <v>87.994610142261152</v>
      </c>
      <c r="AC229" s="82">
        <v>9943</v>
      </c>
      <c r="AD229" s="82">
        <v>9352.5</v>
      </c>
      <c r="AE229" s="86">
        <f t="shared" si="55"/>
        <v>19295.5</v>
      </c>
    </row>
    <row r="230" spans="1:31" ht="14.1" customHeight="1">
      <c r="A230" s="1034"/>
      <c r="B230" s="1032"/>
      <c r="C230" s="81" t="s">
        <v>720</v>
      </c>
      <c r="D230" s="821">
        <v>6093</v>
      </c>
      <c r="E230" s="821">
        <v>1</v>
      </c>
      <c r="F230" s="821">
        <v>4594</v>
      </c>
      <c r="G230" s="819">
        <v>10688</v>
      </c>
      <c r="H230" s="821">
        <v>7072</v>
      </c>
      <c r="I230" s="821"/>
      <c r="J230" s="821">
        <v>5203</v>
      </c>
      <c r="K230" s="819">
        <v>12275</v>
      </c>
      <c r="L230" s="821">
        <v>1937</v>
      </c>
      <c r="M230" s="821"/>
      <c r="N230" s="821">
        <v>2429</v>
      </c>
      <c r="O230" s="819">
        <v>4366</v>
      </c>
      <c r="P230" s="821">
        <v>2296</v>
      </c>
      <c r="Q230" s="821"/>
      <c r="R230" s="821">
        <v>3084</v>
      </c>
      <c r="S230" s="819">
        <v>5380</v>
      </c>
      <c r="U230" s="82">
        <f t="shared" si="48"/>
        <v>17398</v>
      </c>
      <c r="V230" s="83">
        <f t="shared" si="49"/>
        <v>95.859390065842035</v>
      </c>
      <c r="W230" s="84">
        <f t="shared" si="50"/>
        <v>1</v>
      </c>
      <c r="X230" s="82">
        <f t="shared" si="51"/>
        <v>15310</v>
      </c>
      <c r="Y230" s="83">
        <f t="shared" si="52"/>
        <v>89.014215529521209</v>
      </c>
      <c r="Z230" s="82">
        <f t="shared" si="53"/>
        <v>32709</v>
      </c>
      <c r="AA230" s="83">
        <f t="shared" si="54"/>
        <v>92.531613341254356</v>
      </c>
      <c r="AC230" s="82">
        <v>18149.5</v>
      </c>
      <c r="AD230" s="82">
        <v>17199.5</v>
      </c>
      <c r="AE230" s="86">
        <f t="shared" si="55"/>
        <v>35349</v>
      </c>
    </row>
    <row r="231" spans="1:31" ht="14.1" customHeight="1">
      <c r="A231" s="1034"/>
      <c r="B231" s="1029" t="s">
        <v>108</v>
      </c>
      <c r="C231" s="1029"/>
      <c r="D231" s="820">
        <v>36932</v>
      </c>
      <c r="E231" s="820">
        <v>6</v>
      </c>
      <c r="F231" s="820">
        <v>26985</v>
      </c>
      <c r="G231" s="820">
        <v>63923</v>
      </c>
      <c r="H231" s="820">
        <v>37079</v>
      </c>
      <c r="I231" s="820">
        <v>2</v>
      </c>
      <c r="J231" s="820">
        <v>29901</v>
      </c>
      <c r="K231" s="820">
        <v>66982</v>
      </c>
      <c r="L231" s="820">
        <v>9989</v>
      </c>
      <c r="M231" s="820">
        <v>0</v>
      </c>
      <c r="N231" s="820">
        <v>12667</v>
      </c>
      <c r="O231" s="820">
        <v>22656</v>
      </c>
      <c r="P231" s="820">
        <v>12818</v>
      </c>
      <c r="Q231" s="820">
        <v>1</v>
      </c>
      <c r="R231" s="820">
        <v>18464</v>
      </c>
      <c r="S231" s="820">
        <v>31283</v>
      </c>
      <c r="U231" s="219">
        <f t="shared" si="48"/>
        <v>96818</v>
      </c>
      <c r="V231" s="220">
        <f t="shared" si="49"/>
        <v>88.432801739098664</v>
      </c>
      <c r="W231" s="221">
        <f t="shared" si="50"/>
        <v>9</v>
      </c>
      <c r="X231" s="219">
        <f t="shared" si="51"/>
        <v>88017</v>
      </c>
      <c r="Y231" s="220">
        <f t="shared" si="52"/>
        <v>83.978875759122587</v>
      </c>
      <c r="Z231" s="219">
        <f t="shared" si="53"/>
        <v>184844</v>
      </c>
      <c r="AA231" s="220">
        <f t="shared" si="54"/>
        <v>86.258606891112763</v>
      </c>
      <c r="AC231" s="219">
        <f>SUM(AC220:AC230)</f>
        <v>109482</v>
      </c>
      <c r="AD231" s="219">
        <f>SUM(AD220:AD230)</f>
        <v>104808.5</v>
      </c>
      <c r="AE231" s="219">
        <f t="shared" si="55"/>
        <v>214290.5</v>
      </c>
    </row>
    <row r="232" spans="1:31" ht="14.1" customHeight="1">
      <c r="A232" s="1034"/>
      <c r="B232" s="1030" t="s">
        <v>687</v>
      </c>
      <c r="C232" s="81" t="s">
        <v>688</v>
      </c>
      <c r="D232" s="821">
        <v>37312</v>
      </c>
      <c r="E232" s="821"/>
      <c r="F232" s="821">
        <v>27874</v>
      </c>
      <c r="G232" s="819">
        <v>65186</v>
      </c>
      <c r="H232" s="821">
        <v>52761</v>
      </c>
      <c r="I232" s="821"/>
      <c r="J232" s="821">
        <v>37215</v>
      </c>
      <c r="K232" s="819">
        <v>89976</v>
      </c>
      <c r="L232" s="821">
        <v>19114</v>
      </c>
      <c r="M232" s="821">
        <v>2</v>
      </c>
      <c r="N232" s="821">
        <v>21608</v>
      </c>
      <c r="O232" s="819">
        <v>40724</v>
      </c>
      <c r="P232" s="821">
        <v>26232</v>
      </c>
      <c r="Q232" s="821">
        <v>1</v>
      </c>
      <c r="R232" s="821">
        <v>30123</v>
      </c>
      <c r="S232" s="819">
        <v>56356</v>
      </c>
      <c r="U232" s="82">
        <f t="shared" ref="U232:U283" si="56">+D232+H232+L232+P232</f>
        <v>135419</v>
      </c>
      <c r="V232" s="83">
        <f t="shared" ref="V232:V282" si="57">100*U232/AC232</f>
        <v>87.780799185840365</v>
      </c>
      <c r="W232" s="84">
        <f t="shared" ref="W232:W283" si="58">E232+I232+M232+Q232</f>
        <v>3</v>
      </c>
      <c r="X232" s="82">
        <f t="shared" ref="X232:X283" si="59">+F232+J232+N232+R232</f>
        <v>116820</v>
      </c>
      <c r="Y232" s="83">
        <f t="shared" ref="Y232:Y282" si="60">100*X232/AD232</f>
        <v>80.477269752478321</v>
      </c>
      <c r="Z232" s="82">
        <f t="shared" ref="Z232:Z283" si="61">SUM(U232,,W232,X232)</f>
        <v>252242</v>
      </c>
      <c r="AA232" s="83">
        <f t="shared" ref="AA232:AA283" si="62">100*Z232/AE232</f>
        <v>84.241146049891711</v>
      </c>
      <c r="AC232" s="82">
        <v>154269.5</v>
      </c>
      <c r="AD232" s="82">
        <v>145159</v>
      </c>
      <c r="AE232" s="86">
        <f t="shared" ref="AE232:AE283" si="63">+AD232+AC232</f>
        <v>299428.5</v>
      </c>
    </row>
    <row r="233" spans="1:31" ht="14.1" customHeight="1">
      <c r="A233" s="1034"/>
      <c r="B233" s="1031"/>
      <c r="C233" s="81" t="s">
        <v>689</v>
      </c>
      <c r="D233" s="821">
        <v>5494</v>
      </c>
      <c r="E233" s="821"/>
      <c r="F233" s="821">
        <v>4426</v>
      </c>
      <c r="G233" s="819">
        <v>9920</v>
      </c>
      <c r="H233" s="821">
        <v>3645</v>
      </c>
      <c r="I233" s="821"/>
      <c r="J233" s="821">
        <v>3214</v>
      </c>
      <c r="K233" s="819">
        <v>6859</v>
      </c>
      <c r="L233" s="821">
        <v>801</v>
      </c>
      <c r="M233" s="821"/>
      <c r="N233" s="821">
        <v>1250</v>
      </c>
      <c r="O233" s="819">
        <v>2051</v>
      </c>
      <c r="P233" s="821">
        <v>1045</v>
      </c>
      <c r="Q233" s="821"/>
      <c r="R233" s="821">
        <v>1519</v>
      </c>
      <c r="S233" s="819">
        <v>2564</v>
      </c>
      <c r="U233" s="82">
        <f>+D233+H233+L233+P233</f>
        <v>10985</v>
      </c>
      <c r="V233" s="83">
        <f t="shared" si="57"/>
        <v>85.483055134041479</v>
      </c>
      <c r="W233" s="84">
        <f t="shared" si="58"/>
        <v>0</v>
      </c>
      <c r="X233" s="82">
        <f>+F233+J233+N233+R233</f>
        <v>10409</v>
      </c>
      <c r="Y233" s="83">
        <f t="shared" si="60"/>
        <v>82.788515071979646</v>
      </c>
      <c r="Z233" s="82">
        <f t="shared" si="61"/>
        <v>21394</v>
      </c>
      <c r="AA233" s="83">
        <f>100*Z233/AE233</f>
        <v>84.150490687749524</v>
      </c>
      <c r="AC233" s="82">
        <v>12850.5</v>
      </c>
      <c r="AD233" s="82">
        <v>12573</v>
      </c>
      <c r="AE233" s="86">
        <f>+AD233+AC233</f>
        <v>25423.5</v>
      </c>
    </row>
    <row r="234" spans="1:31" ht="14.1" customHeight="1">
      <c r="A234" s="1034"/>
      <c r="B234" s="1031"/>
      <c r="C234" s="81" t="s">
        <v>690</v>
      </c>
      <c r="D234" s="821">
        <v>2844</v>
      </c>
      <c r="E234" s="821"/>
      <c r="F234" s="821">
        <v>2175</v>
      </c>
      <c r="G234" s="819">
        <v>5019</v>
      </c>
      <c r="H234" s="821">
        <v>3069</v>
      </c>
      <c r="I234" s="821"/>
      <c r="J234" s="821">
        <v>2604</v>
      </c>
      <c r="K234" s="819">
        <v>5673</v>
      </c>
      <c r="L234" s="821">
        <v>865</v>
      </c>
      <c r="M234" s="821"/>
      <c r="N234" s="821">
        <v>1128</v>
      </c>
      <c r="O234" s="819">
        <v>1993</v>
      </c>
      <c r="P234" s="821">
        <v>857</v>
      </c>
      <c r="Q234" s="821"/>
      <c r="R234" s="821">
        <v>1258</v>
      </c>
      <c r="S234" s="819">
        <v>2115</v>
      </c>
      <c r="U234" s="82">
        <f t="shared" si="56"/>
        <v>7635</v>
      </c>
      <c r="V234" s="83">
        <f t="shared" si="57"/>
        <v>84.021129085506772</v>
      </c>
      <c r="W234" s="84">
        <f t="shared" si="58"/>
        <v>0</v>
      </c>
      <c r="X234" s="82">
        <f t="shared" si="59"/>
        <v>7165</v>
      </c>
      <c r="Y234" s="83">
        <f t="shared" si="60"/>
        <v>80.217196596506938</v>
      </c>
      <c r="Z234" s="82">
        <f t="shared" si="61"/>
        <v>14800</v>
      </c>
      <c r="AA234" s="83">
        <f t="shared" si="62"/>
        <v>82.135523613963045</v>
      </c>
      <c r="AC234" s="82">
        <v>9087</v>
      </c>
      <c r="AD234" s="82">
        <v>8932</v>
      </c>
      <c r="AE234" s="86">
        <f t="shared" si="63"/>
        <v>18019</v>
      </c>
    </row>
    <row r="235" spans="1:31" ht="14.1" customHeight="1">
      <c r="A235" s="1034"/>
      <c r="B235" s="1031"/>
      <c r="C235" s="81" t="s">
        <v>691</v>
      </c>
      <c r="D235" s="821">
        <v>1809</v>
      </c>
      <c r="E235" s="821"/>
      <c r="F235" s="821">
        <v>1525</v>
      </c>
      <c r="G235" s="819">
        <v>3334</v>
      </c>
      <c r="H235" s="821">
        <v>1007</v>
      </c>
      <c r="I235" s="821">
        <v>1</v>
      </c>
      <c r="J235" s="821">
        <v>1021</v>
      </c>
      <c r="K235" s="819">
        <v>2029</v>
      </c>
      <c r="L235" s="821">
        <v>300</v>
      </c>
      <c r="M235" s="821"/>
      <c r="N235" s="821">
        <v>365</v>
      </c>
      <c r="O235" s="819">
        <v>665</v>
      </c>
      <c r="P235" s="821">
        <v>341</v>
      </c>
      <c r="Q235" s="821"/>
      <c r="R235" s="821">
        <v>502</v>
      </c>
      <c r="S235" s="819">
        <v>843</v>
      </c>
      <c r="U235" s="82">
        <f>+D235+H235+L235+P235</f>
        <v>3457</v>
      </c>
      <c r="V235" s="83">
        <f t="shared" si="57"/>
        <v>89.212903225806457</v>
      </c>
      <c r="W235" s="84">
        <f t="shared" si="58"/>
        <v>1</v>
      </c>
      <c r="X235" s="82">
        <f>+F235+J235+N235+R235</f>
        <v>3413</v>
      </c>
      <c r="Y235" s="83">
        <f t="shared" si="60"/>
        <v>88.100154878678367</v>
      </c>
      <c r="Z235" s="82">
        <f t="shared" si="61"/>
        <v>6871</v>
      </c>
      <c r="AA235" s="83">
        <f>100*Z235/AE235</f>
        <v>88.669505742676478</v>
      </c>
      <c r="AC235" s="82">
        <v>3875</v>
      </c>
      <c r="AD235" s="82">
        <v>3874</v>
      </c>
      <c r="AE235" s="86">
        <f>+AD235+AC235</f>
        <v>7749</v>
      </c>
    </row>
    <row r="236" spans="1:31" ht="14.1" customHeight="1">
      <c r="A236" s="1034"/>
      <c r="B236" s="1031"/>
      <c r="C236" s="81" t="s">
        <v>692</v>
      </c>
      <c r="D236" s="821">
        <v>4178</v>
      </c>
      <c r="E236" s="821"/>
      <c r="F236" s="821">
        <v>2993</v>
      </c>
      <c r="G236" s="819">
        <v>7171</v>
      </c>
      <c r="H236" s="821">
        <v>3933</v>
      </c>
      <c r="I236" s="821"/>
      <c r="J236" s="821">
        <v>3403</v>
      </c>
      <c r="K236" s="819">
        <v>7336</v>
      </c>
      <c r="L236" s="821">
        <v>1260</v>
      </c>
      <c r="M236" s="821"/>
      <c r="N236" s="821">
        <v>1813</v>
      </c>
      <c r="O236" s="819">
        <v>3073</v>
      </c>
      <c r="P236" s="821">
        <v>1325</v>
      </c>
      <c r="Q236" s="821"/>
      <c r="R236" s="821">
        <v>2237</v>
      </c>
      <c r="S236" s="819">
        <v>3562</v>
      </c>
      <c r="U236" s="82">
        <f t="shared" si="56"/>
        <v>10696</v>
      </c>
      <c r="V236" s="83">
        <f t="shared" si="57"/>
        <v>83.834306540737543</v>
      </c>
      <c r="W236" s="84">
        <f t="shared" si="58"/>
        <v>0</v>
      </c>
      <c r="X236" s="82">
        <f t="shared" si="59"/>
        <v>10446</v>
      </c>
      <c r="Y236" s="83">
        <f t="shared" si="60"/>
        <v>82.878451285306255</v>
      </c>
      <c r="Z236" s="82">
        <f t="shared" si="61"/>
        <v>21142</v>
      </c>
      <c r="AA236" s="83">
        <f t="shared" si="62"/>
        <v>83.359290290783633</v>
      </c>
      <c r="AC236" s="82">
        <v>12758.5</v>
      </c>
      <c r="AD236" s="82">
        <v>12604</v>
      </c>
      <c r="AE236" s="86">
        <f t="shared" si="63"/>
        <v>25362.5</v>
      </c>
    </row>
    <row r="237" spans="1:31" ht="14.1" customHeight="1">
      <c r="A237" s="1034"/>
      <c r="B237" s="1031"/>
      <c r="C237" s="81" t="s">
        <v>693</v>
      </c>
      <c r="D237" s="821">
        <v>2777</v>
      </c>
      <c r="E237" s="821"/>
      <c r="F237" s="821">
        <v>2021</v>
      </c>
      <c r="G237" s="819">
        <v>4798</v>
      </c>
      <c r="H237" s="821">
        <v>1904</v>
      </c>
      <c r="I237" s="821"/>
      <c r="J237" s="821">
        <v>2150</v>
      </c>
      <c r="K237" s="819">
        <v>4054</v>
      </c>
      <c r="L237" s="821">
        <v>451</v>
      </c>
      <c r="M237" s="821"/>
      <c r="N237" s="821">
        <v>716</v>
      </c>
      <c r="O237" s="819">
        <v>1167</v>
      </c>
      <c r="P237" s="821">
        <v>491</v>
      </c>
      <c r="Q237" s="821"/>
      <c r="R237" s="821">
        <v>798</v>
      </c>
      <c r="S237" s="819">
        <v>1289</v>
      </c>
      <c r="U237" s="82">
        <f t="shared" si="56"/>
        <v>5623</v>
      </c>
      <c r="V237" s="83">
        <f t="shared" si="57"/>
        <v>88.579080025204789</v>
      </c>
      <c r="W237" s="84">
        <f t="shared" si="58"/>
        <v>0</v>
      </c>
      <c r="X237" s="82">
        <f t="shared" si="59"/>
        <v>5685</v>
      </c>
      <c r="Y237" s="83">
        <f t="shared" si="60"/>
        <v>90.511065117019584</v>
      </c>
      <c r="Z237" s="82">
        <f t="shared" si="61"/>
        <v>11308</v>
      </c>
      <c r="AA237" s="83">
        <f t="shared" si="62"/>
        <v>89.539947739330117</v>
      </c>
      <c r="AC237" s="82">
        <v>6348</v>
      </c>
      <c r="AD237" s="82">
        <v>6281</v>
      </c>
      <c r="AE237" s="86">
        <f t="shared" si="63"/>
        <v>12629</v>
      </c>
    </row>
    <row r="238" spans="1:31" ht="14.1" customHeight="1">
      <c r="A238" s="1034"/>
      <c r="B238" s="1031"/>
      <c r="C238" s="81" t="s">
        <v>694</v>
      </c>
      <c r="D238" s="821">
        <v>2078</v>
      </c>
      <c r="E238" s="821"/>
      <c r="F238" s="821">
        <v>1701</v>
      </c>
      <c r="G238" s="819">
        <v>3779</v>
      </c>
      <c r="H238" s="821">
        <v>2973</v>
      </c>
      <c r="I238" s="821"/>
      <c r="J238" s="821">
        <v>2381</v>
      </c>
      <c r="K238" s="819">
        <v>5354</v>
      </c>
      <c r="L238" s="821">
        <v>777</v>
      </c>
      <c r="M238" s="821"/>
      <c r="N238" s="821">
        <v>912</v>
      </c>
      <c r="O238" s="819">
        <v>1689</v>
      </c>
      <c r="P238" s="821">
        <v>857</v>
      </c>
      <c r="Q238" s="821"/>
      <c r="R238" s="821">
        <v>1162</v>
      </c>
      <c r="S238" s="819">
        <v>2019</v>
      </c>
      <c r="U238" s="82">
        <f t="shared" si="56"/>
        <v>6685</v>
      </c>
      <c r="V238" s="83">
        <f t="shared" si="57"/>
        <v>86.269196025293581</v>
      </c>
      <c r="W238" s="84">
        <f t="shared" si="58"/>
        <v>0</v>
      </c>
      <c r="X238" s="82">
        <f t="shared" si="59"/>
        <v>6156</v>
      </c>
      <c r="Y238" s="83">
        <f t="shared" si="60"/>
        <v>83.267956174759902</v>
      </c>
      <c r="Z238" s="82">
        <f t="shared" si="61"/>
        <v>12841</v>
      </c>
      <c r="AA238" s="83">
        <f t="shared" si="62"/>
        <v>84.803856822084271</v>
      </c>
      <c r="AC238" s="82">
        <v>7749</v>
      </c>
      <c r="AD238" s="82">
        <v>7393</v>
      </c>
      <c r="AE238" s="86">
        <f t="shared" si="63"/>
        <v>15142</v>
      </c>
    </row>
    <row r="239" spans="1:31" ht="14.1" customHeight="1">
      <c r="A239" s="1034"/>
      <c r="B239" s="1031"/>
      <c r="C239" s="81" t="s">
        <v>695</v>
      </c>
      <c r="D239" s="821">
        <v>6440</v>
      </c>
      <c r="E239" s="821">
        <v>2</v>
      </c>
      <c r="F239" s="821">
        <v>4347</v>
      </c>
      <c r="G239" s="819">
        <v>10789</v>
      </c>
      <c r="H239" s="821">
        <v>6257</v>
      </c>
      <c r="I239" s="821"/>
      <c r="J239" s="821">
        <v>5056</v>
      </c>
      <c r="K239" s="819">
        <v>11313</v>
      </c>
      <c r="L239" s="821">
        <v>2217</v>
      </c>
      <c r="M239" s="821"/>
      <c r="N239" s="821">
        <v>2765</v>
      </c>
      <c r="O239" s="819">
        <v>4982</v>
      </c>
      <c r="P239" s="821">
        <v>2472</v>
      </c>
      <c r="Q239" s="821"/>
      <c r="R239" s="821">
        <v>3907</v>
      </c>
      <c r="S239" s="819">
        <v>6379</v>
      </c>
      <c r="U239" s="82">
        <f t="shared" si="56"/>
        <v>17386</v>
      </c>
      <c r="V239" s="83">
        <f t="shared" si="57"/>
        <v>84.5560878340588</v>
      </c>
      <c r="W239" s="84">
        <f t="shared" si="58"/>
        <v>2</v>
      </c>
      <c r="X239" s="82">
        <f t="shared" si="59"/>
        <v>16075</v>
      </c>
      <c r="Y239" s="83">
        <f t="shared" si="60"/>
        <v>81.912914978725567</v>
      </c>
      <c r="Z239" s="82">
        <f t="shared" si="61"/>
        <v>33463</v>
      </c>
      <c r="AA239" s="83">
        <f t="shared" si="62"/>
        <v>83.270293136913352</v>
      </c>
      <c r="AC239" s="82">
        <v>20561.5</v>
      </c>
      <c r="AD239" s="82">
        <v>19624.5</v>
      </c>
      <c r="AE239" s="86">
        <f t="shared" si="63"/>
        <v>40186</v>
      </c>
    </row>
    <row r="240" spans="1:31" ht="14.1" customHeight="1">
      <c r="A240" s="1034"/>
      <c r="B240" s="1031"/>
      <c r="C240" s="81" t="s">
        <v>696</v>
      </c>
      <c r="D240" s="821">
        <v>4089</v>
      </c>
      <c r="E240" s="821"/>
      <c r="F240" s="821">
        <v>2912</v>
      </c>
      <c r="G240" s="819">
        <v>7001</v>
      </c>
      <c r="H240" s="821">
        <v>4054</v>
      </c>
      <c r="I240" s="821"/>
      <c r="J240" s="821">
        <v>3247</v>
      </c>
      <c r="K240" s="819">
        <v>7301</v>
      </c>
      <c r="L240" s="821">
        <v>1083</v>
      </c>
      <c r="M240" s="821"/>
      <c r="N240" s="821">
        <v>1411</v>
      </c>
      <c r="O240" s="819">
        <v>2494</v>
      </c>
      <c r="P240" s="821">
        <v>1372</v>
      </c>
      <c r="Q240" s="821"/>
      <c r="R240" s="821">
        <v>2297</v>
      </c>
      <c r="S240" s="819">
        <v>3669</v>
      </c>
      <c r="U240" s="82">
        <f t="shared" si="56"/>
        <v>10598</v>
      </c>
      <c r="V240" s="83">
        <f t="shared" si="57"/>
        <v>84.40250069685024</v>
      </c>
      <c r="W240" s="84">
        <f t="shared" si="58"/>
        <v>0</v>
      </c>
      <c r="X240" s="82">
        <f t="shared" si="59"/>
        <v>9867</v>
      </c>
      <c r="Y240" s="83">
        <f t="shared" si="60"/>
        <v>81.555564739430508</v>
      </c>
      <c r="Z240" s="82">
        <f t="shared" si="61"/>
        <v>20465</v>
      </c>
      <c r="AA240" s="83">
        <f t="shared" si="62"/>
        <v>83.005475562766179</v>
      </c>
      <c r="AC240" s="82">
        <v>12556.5</v>
      </c>
      <c r="AD240" s="82">
        <v>12098.5</v>
      </c>
      <c r="AE240" s="86">
        <f t="shared" si="63"/>
        <v>24655</v>
      </c>
    </row>
    <row r="241" spans="1:31" ht="14.1" customHeight="1">
      <c r="A241" s="1034"/>
      <c r="B241" s="1031"/>
      <c r="C241" s="81" t="s">
        <v>697</v>
      </c>
      <c r="D241" s="821">
        <v>1262</v>
      </c>
      <c r="E241" s="821"/>
      <c r="F241" s="821">
        <v>961</v>
      </c>
      <c r="G241" s="819">
        <v>2223</v>
      </c>
      <c r="H241" s="821">
        <v>878</v>
      </c>
      <c r="I241" s="821"/>
      <c r="J241" s="821">
        <v>930</v>
      </c>
      <c r="K241" s="819">
        <v>1808</v>
      </c>
      <c r="L241" s="821">
        <v>153</v>
      </c>
      <c r="M241" s="821"/>
      <c r="N241" s="821">
        <v>253</v>
      </c>
      <c r="O241" s="819">
        <v>406</v>
      </c>
      <c r="P241" s="821">
        <v>253</v>
      </c>
      <c r="Q241" s="821"/>
      <c r="R241" s="821">
        <v>433</v>
      </c>
      <c r="S241" s="819">
        <v>686</v>
      </c>
      <c r="U241" s="82">
        <f t="shared" si="56"/>
        <v>2546</v>
      </c>
      <c r="V241" s="83">
        <f t="shared" si="57"/>
        <v>81.10863332271424</v>
      </c>
      <c r="W241" s="84">
        <f t="shared" si="58"/>
        <v>0</v>
      </c>
      <c r="X241" s="82">
        <f t="shared" si="59"/>
        <v>2577</v>
      </c>
      <c r="Y241" s="83">
        <f t="shared" si="60"/>
        <v>83.492629191641015</v>
      </c>
      <c r="Z241" s="82">
        <f t="shared" si="61"/>
        <v>5123</v>
      </c>
      <c r="AA241" s="83">
        <f t="shared" si="62"/>
        <v>82.290579069954219</v>
      </c>
      <c r="AC241" s="82">
        <v>3139</v>
      </c>
      <c r="AD241" s="82">
        <v>3086.5</v>
      </c>
      <c r="AE241" s="86">
        <f t="shared" si="63"/>
        <v>6225.5</v>
      </c>
    </row>
    <row r="242" spans="1:31" ht="14.1" customHeight="1">
      <c r="A242" s="1034"/>
      <c r="B242" s="1031"/>
      <c r="C242" s="81" t="s">
        <v>698</v>
      </c>
      <c r="D242" s="821">
        <v>7920</v>
      </c>
      <c r="E242" s="821"/>
      <c r="F242" s="821">
        <v>6201</v>
      </c>
      <c r="G242" s="819">
        <v>14121</v>
      </c>
      <c r="H242" s="821">
        <v>5718</v>
      </c>
      <c r="I242" s="821"/>
      <c r="J242" s="821">
        <v>5233</v>
      </c>
      <c r="K242" s="819">
        <v>10951</v>
      </c>
      <c r="L242" s="821">
        <v>1332</v>
      </c>
      <c r="M242" s="821"/>
      <c r="N242" s="821">
        <v>1930</v>
      </c>
      <c r="O242" s="819">
        <v>3262</v>
      </c>
      <c r="P242" s="821">
        <v>1768</v>
      </c>
      <c r="Q242" s="821"/>
      <c r="R242" s="821">
        <v>2649</v>
      </c>
      <c r="S242" s="819">
        <v>4417</v>
      </c>
      <c r="U242" s="82">
        <f t="shared" si="56"/>
        <v>16738</v>
      </c>
      <c r="V242" s="83">
        <f t="shared" si="57"/>
        <v>97.831550645858911</v>
      </c>
      <c r="W242" s="84">
        <f t="shared" si="58"/>
        <v>0</v>
      </c>
      <c r="X242" s="82">
        <f t="shared" si="59"/>
        <v>16013</v>
      </c>
      <c r="Y242" s="83">
        <f t="shared" si="60"/>
        <v>97.518345969976551</v>
      </c>
      <c r="Z242" s="82">
        <f t="shared" si="61"/>
        <v>32751</v>
      </c>
      <c r="AA242" s="83">
        <f t="shared" si="62"/>
        <v>97.678164004831572</v>
      </c>
      <c r="AC242" s="82">
        <v>17109</v>
      </c>
      <c r="AD242" s="82">
        <v>16420.5</v>
      </c>
      <c r="AE242" s="86">
        <f t="shared" si="63"/>
        <v>33529.5</v>
      </c>
    </row>
    <row r="243" spans="1:31" ht="14.1" customHeight="1">
      <c r="A243" s="1034"/>
      <c r="B243" s="1031"/>
      <c r="C243" s="81" t="s">
        <v>699</v>
      </c>
      <c r="D243" s="821">
        <v>11834</v>
      </c>
      <c r="E243" s="821">
        <v>1</v>
      </c>
      <c r="F243" s="821">
        <v>7969</v>
      </c>
      <c r="G243" s="819">
        <v>19804</v>
      </c>
      <c r="H243" s="821">
        <v>9226</v>
      </c>
      <c r="I243" s="821">
        <v>1</v>
      </c>
      <c r="J243" s="821">
        <v>7465</v>
      </c>
      <c r="K243" s="819">
        <v>16692</v>
      </c>
      <c r="L243" s="821">
        <v>3877</v>
      </c>
      <c r="M243" s="821"/>
      <c r="N243" s="821">
        <v>4647</v>
      </c>
      <c r="O243" s="819">
        <v>8524</v>
      </c>
      <c r="P243" s="821">
        <v>4609</v>
      </c>
      <c r="Q243" s="821"/>
      <c r="R243" s="821">
        <v>5969</v>
      </c>
      <c r="S243" s="819">
        <v>10578</v>
      </c>
      <c r="U243" s="82">
        <f t="shared" si="56"/>
        <v>29546</v>
      </c>
      <c r="V243" s="83">
        <f t="shared" si="57"/>
        <v>71.758876961189102</v>
      </c>
      <c r="W243" s="84">
        <f t="shared" si="58"/>
        <v>2</v>
      </c>
      <c r="X243" s="82">
        <f t="shared" si="59"/>
        <v>26050</v>
      </c>
      <c r="Y243" s="83">
        <f t="shared" si="60"/>
        <v>66.099974625729516</v>
      </c>
      <c r="Z243" s="82">
        <f t="shared" si="61"/>
        <v>55598</v>
      </c>
      <c r="AA243" s="83">
        <f t="shared" si="62"/>
        <v>68.993844931996421</v>
      </c>
      <c r="AC243" s="82">
        <v>41174</v>
      </c>
      <c r="AD243" s="82">
        <v>39410</v>
      </c>
      <c r="AE243" s="86">
        <f t="shared" si="63"/>
        <v>80584</v>
      </c>
    </row>
    <row r="244" spans="1:31" ht="14.1" customHeight="1">
      <c r="A244" s="1034"/>
      <c r="B244" s="1031"/>
      <c r="C244" s="81" t="s">
        <v>700</v>
      </c>
      <c r="D244" s="821">
        <v>1143</v>
      </c>
      <c r="E244" s="821"/>
      <c r="F244" s="821">
        <v>721</v>
      </c>
      <c r="G244" s="819">
        <v>1864</v>
      </c>
      <c r="H244" s="821">
        <v>1036</v>
      </c>
      <c r="I244" s="821"/>
      <c r="J244" s="821">
        <v>884</v>
      </c>
      <c r="K244" s="819">
        <v>1920</v>
      </c>
      <c r="L244" s="821">
        <v>276</v>
      </c>
      <c r="M244" s="821"/>
      <c r="N244" s="821">
        <v>413</v>
      </c>
      <c r="O244" s="819">
        <v>689</v>
      </c>
      <c r="P244" s="821">
        <v>397</v>
      </c>
      <c r="Q244" s="821"/>
      <c r="R244" s="821">
        <v>639</v>
      </c>
      <c r="S244" s="819">
        <v>1036</v>
      </c>
      <c r="U244" s="82">
        <f t="shared" si="56"/>
        <v>2852</v>
      </c>
      <c r="V244" s="83">
        <f t="shared" si="57"/>
        <v>78.233438485804413</v>
      </c>
      <c r="W244" s="84">
        <f t="shared" si="58"/>
        <v>0</v>
      </c>
      <c r="X244" s="82">
        <f t="shared" si="59"/>
        <v>2657</v>
      </c>
      <c r="Y244" s="83">
        <f t="shared" si="60"/>
        <v>75.109540636042396</v>
      </c>
      <c r="Z244" s="82">
        <f t="shared" si="61"/>
        <v>5509</v>
      </c>
      <c r="AA244" s="83">
        <f t="shared" si="62"/>
        <v>76.694974244744529</v>
      </c>
      <c r="AC244" s="82">
        <v>3645.5</v>
      </c>
      <c r="AD244" s="82">
        <v>3537.5</v>
      </c>
      <c r="AE244" s="86">
        <f t="shared" si="63"/>
        <v>7183</v>
      </c>
    </row>
    <row r="245" spans="1:31" ht="14.1" customHeight="1">
      <c r="A245" s="1034"/>
      <c r="B245" s="1031"/>
      <c r="C245" s="81" t="s">
        <v>701</v>
      </c>
      <c r="D245" s="821">
        <v>3732</v>
      </c>
      <c r="E245" s="821"/>
      <c r="F245" s="821">
        <v>2853</v>
      </c>
      <c r="G245" s="819">
        <v>6585</v>
      </c>
      <c r="H245" s="821">
        <v>4451</v>
      </c>
      <c r="I245" s="821"/>
      <c r="J245" s="821">
        <v>3326</v>
      </c>
      <c r="K245" s="819">
        <v>7777</v>
      </c>
      <c r="L245" s="821">
        <v>1162</v>
      </c>
      <c r="M245" s="821"/>
      <c r="N245" s="821">
        <v>1492</v>
      </c>
      <c r="O245" s="819">
        <v>2654</v>
      </c>
      <c r="P245" s="821">
        <v>1614</v>
      </c>
      <c r="Q245" s="821"/>
      <c r="R245" s="821">
        <v>2019</v>
      </c>
      <c r="S245" s="819">
        <v>3633</v>
      </c>
      <c r="U245" s="82">
        <f t="shared" si="56"/>
        <v>10959</v>
      </c>
      <c r="V245" s="83">
        <f t="shared" si="57"/>
        <v>82.734410388041667</v>
      </c>
      <c r="W245" s="84">
        <f t="shared" si="58"/>
        <v>0</v>
      </c>
      <c r="X245" s="82">
        <f t="shared" si="59"/>
        <v>9690</v>
      </c>
      <c r="Y245" s="83">
        <f t="shared" si="60"/>
        <v>77.036212584966407</v>
      </c>
      <c r="Z245" s="82">
        <f t="shared" si="61"/>
        <v>20649</v>
      </c>
      <c r="AA245" s="83">
        <f t="shared" si="62"/>
        <v>79.958953706751345</v>
      </c>
      <c r="AC245" s="82">
        <v>13246</v>
      </c>
      <c r="AD245" s="82">
        <v>12578.5</v>
      </c>
      <c r="AE245" s="86">
        <f t="shared" si="63"/>
        <v>25824.5</v>
      </c>
    </row>
    <row r="246" spans="1:31" ht="14.1" customHeight="1">
      <c r="A246" s="1034"/>
      <c r="B246" s="1031"/>
      <c r="C246" s="81" t="s">
        <v>702</v>
      </c>
      <c r="D246" s="821">
        <v>4233</v>
      </c>
      <c r="E246" s="821"/>
      <c r="F246" s="821">
        <v>3684</v>
      </c>
      <c r="G246" s="819">
        <v>7917</v>
      </c>
      <c r="H246" s="821">
        <v>4592</v>
      </c>
      <c r="I246" s="821">
        <v>1</v>
      </c>
      <c r="J246" s="821">
        <v>3832</v>
      </c>
      <c r="K246" s="819">
        <v>8425</v>
      </c>
      <c r="L246" s="821">
        <v>2023</v>
      </c>
      <c r="M246" s="821"/>
      <c r="N246" s="821">
        <v>1935</v>
      </c>
      <c r="O246" s="819">
        <v>3958</v>
      </c>
      <c r="P246" s="821">
        <v>2163</v>
      </c>
      <c r="Q246" s="821"/>
      <c r="R246" s="821">
        <v>2366</v>
      </c>
      <c r="S246" s="819">
        <v>4529</v>
      </c>
      <c r="U246" s="82">
        <f t="shared" si="56"/>
        <v>13011</v>
      </c>
      <c r="V246" s="83">
        <f t="shared" si="57"/>
        <v>87.577827886783567</v>
      </c>
      <c r="W246" s="84">
        <f t="shared" si="58"/>
        <v>1</v>
      </c>
      <c r="X246" s="82">
        <f t="shared" si="59"/>
        <v>11817</v>
      </c>
      <c r="Y246" s="83">
        <f t="shared" si="60"/>
        <v>81.79552848342216</v>
      </c>
      <c r="Z246" s="82">
        <f t="shared" si="61"/>
        <v>24829</v>
      </c>
      <c r="AA246" s="83">
        <f t="shared" si="62"/>
        <v>84.730492944528805</v>
      </c>
      <c r="AC246" s="82">
        <v>14856.5</v>
      </c>
      <c r="AD246" s="82">
        <v>14447</v>
      </c>
      <c r="AE246" s="86">
        <f t="shared" si="63"/>
        <v>29303.5</v>
      </c>
    </row>
    <row r="247" spans="1:31" ht="14.1" customHeight="1">
      <c r="A247" s="1034"/>
      <c r="B247" s="1031"/>
      <c r="C247" s="81" t="s">
        <v>703</v>
      </c>
      <c r="D247" s="821">
        <v>3190</v>
      </c>
      <c r="E247" s="821">
        <v>1</v>
      </c>
      <c r="F247" s="821">
        <v>2763</v>
      </c>
      <c r="G247" s="819">
        <v>5954</v>
      </c>
      <c r="H247" s="821">
        <v>1907</v>
      </c>
      <c r="I247" s="821"/>
      <c r="J247" s="821">
        <v>1773</v>
      </c>
      <c r="K247" s="819">
        <v>3680</v>
      </c>
      <c r="L247" s="821">
        <v>381</v>
      </c>
      <c r="M247" s="821"/>
      <c r="N247" s="821">
        <v>553</v>
      </c>
      <c r="O247" s="819">
        <v>934</v>
      </c>
      <c r="P247" s="821">
        <v>398</v>
      </c>
      <c r="Q247" s="821"/>
      <c r="R247" s="821">
        <v>616</v>
      </c>
      <c r="S247" s="819">
        <v>1014</v>
      </c>
      <c r="U247" s="82">
        <f t="shared" si="56"/>
        <v>5876</v>
      </c>
      <c r="V247" s="83">
        <f t="shared" si="57"/>
        <v>90.212635295923846</v>
      </c>
      <c r="W247" s="84">
        <f t="shared" si="58"/>
        <v>1</v>
      </c>
      <c r="X247" s="82">
        <f t="shared" si="59"/>
        <v>5705</v>
      </c>
      <c r="Y247" s="83">
        <f t="shared" si="60"/>
        <v>90.412044374009511</v>
      </c>
      <c r="Z247" s="82">
        <f t="shared" si="61"/>
        <v>11582</v>
      </c>
      <c r="AA247" s="83">
        <f t="shared" si="62"/>
        <v>90.31855577650407</v>
      </c>
      <c r="AC247" s="82">
        <v>6513.5</v>
      </c>
      <c r="AD247" s="82">
        <v>6310</v>
      </c>
      <c r="AE247" s="86">
        <f t="shared" si="63"/>
        <v>12823.5</v>
      </c>
    </row>
    <row r="248" spans="1:31" ht="14.1" customHeight="1">
      <c r="A248" s="1034"/>
      <c r="B248" s="1031"/>
      <c r="C248" s="81" t="s">
        <v>704</v>
      </c>
      <c r="D248" s="821">
        <v>3079</v>
      </c>
      <c r="E248" s="821">
        <v>1</v>
      </c>
      <c r="F248" s="821">
        <v>2969</v>
      </c>
      <c r="G248" s="819">
        <v>6049</v>
      </c>
      <c r="H248" s="821">
        <v>2242</v>
      </c>
      <c r="I248" s="821"/>
      <c r="J248" s="821">
        <v>1913</v>
      </c>
      <c r="K248" s="819">
        <v>4155</v>
      </c>
      <c r="L248" s="821">
        <v>457</v>
      </c>
      <c r="M248" s="821"/>
      <c r="N248" s="821">
        <v>584</v>
      </c>
      <c r="O248" s="819">
        <v>1041</v>
      </c>
      <c r="P248" s="821">
        <v>566</v>
      </c>
      <c r="Q248" s="821"/>
      <c r="R248" s="821">
        <v>620</v>
      </c>
      <c r="S248" s="819">
        <v>1186</v>
      </c>
      <c r="U248" s="82">
        <f t="shared" si="56"/>
        <v>6344</v>
      </c>
      <c r="V248" s="83">
        <f t="shared" si="57"/>
        <v>79.813801346165945</v>
      </c>
      <c r="W248" s="84">
        <f t="shared" si="58"/>
        <v>1</v>
      </c>
      <c r="X248" s="82">
        <f t="shared" si="59"/>
        <v>6086</v>
      </c>
      <c r="Y248" s="83">
        <f t="shared" si="60"/>
        <v>77.89082997376336</v>
      </c>
      <c r="Z248" s="82">
        <f t="shared" si="61"/>
        <v>12431</v>
      </c>
      <c r="AA248" s="83">
        <f t="shared" si="62"/>
        <v>78.866895064078165</v>
      </c>
      <c r="AC248" s="82">
        <v>7948.5</v>
      </c>
      <c r="AD248" s="82">
        <v>7813.5</v>
      </c>
      <c r="AE248" s="86">
        <f t="shared" si="63"/>
        <v>15762</v>
      </c>
    </row>
    <row r="249" spans="1:31" ht="14.1" customHeight="1">
      <c r="A249" s="1034"/>
      <c r="B249" s="1031"/>
      <c r="C249" s="81" t="s">
        <v>705</v>
      </c>
      <c r="D249" s="821">
        <v>1929</v>
      </c>
      <c r="E249" s="821"/>
      <c r="F249" s="821">
        <v>1789</v>
      </c>
      <c r="G249" s="819">
        <v>3718</v>
      </c>
      <c r="H249" s="821">
        <v>1737</v>
      </c>
      <c r="I249" s="821"/>
      <c r="J249" s="821">
        <v>1545</v>
      </c>
      <c r="K249" s="819">
        <v>3282</v>
      </c>
      <c r="L249" s="821">
        <v>404</v>
      </c>
      <c r="M249" s="821"/>
      <c r="N249" s="821">
        <v>476</v>
      </c>
      <c r="O249" s="819">
        <v>880</v>
      </c>
      <c r="P249" s="821">
        <v>478</v>
      </c>
      <c r="Q249" s="821"/>
      <c r="R249" s="821">
        <v>600</v>
      </c>
      <c r="S249" s="819">
        <v>1078</v>
      </c>
      <c r="U249" s="82">
        <f t="shared" si="56"/>
        <v>4548</v>
      </c>
      <c r="V249" s="83">
        <f t="shared" si="57"/>
        <v>89.766110727326563</v>
      </c>
      <c r="W249" s="84">
        <f t="shared" si="58"/>
        <v>0</v>
      </c>
      <c r="X249" s="82">
        <f t="shared" si="59"/>
        <v>4410</v>
      </c>
      <c r="Y249" s="83">
        <f t="shared" si="60"/>
        <v>87.848605577689241</v>
      </c>
      <c r="Z249" s="82">
        <f t="shared" si="61"/>
        <v>8958</v>
      </c>
      <c r="AA249" s="83">
        <f t="shared" si="62"/>
        <v>88.811778119268325</v>
      </c>
      <c r="AC249" s="82">
        <v>5066.5</v>
      </c>
      <c r="AD249" s="82">
        <v>5020</v>
      </c>
      <c r="AE249" s="86">
        <f t="shared" si="63"/>
        <v>10086.5</v>
      </c>
    </row>
    <row r="250" spans="1:31" ht="14.1" customHeight="1">
      <c r="A250" s="1034"/>
      <c r="B250" s="1031"/>
      <c r="C250" s="81" t="s">
        <v>706</v>
      </c>
      <c r="D250" s="821">
        <v>4397</v>
      </c>
      <c r="E250" s="821"/>
      <c r="F250" s="821">
        <v>2923</v>
      </c>
      <c r="G250" s="819">
        <v>7320</v>
      </c>
      <c r="H250" s="821">
        <v>4188</v>
      </c>
      <c r="I250" s="821"/>
      <c r="J250" s="821">
        <v>3644</v>
      </c>
      <c r="K250" s="819">
        <v>7832</v>
      </c>
      <c r="L250" s="821">
        <v>1397</v>
      </c>
      <c r="M250" s="821"/>
      <c r="N250" s="821">
        <v>1848</v>
      </c>
      <c r="O250" s="819">
        <v>3245</v>
      </c>
      <c r="P250" s="821">
        <v>1470</v>
      </c>
      <c r="Q250" s="821"/>
      <c r="R250" s="821">
        <v>2121</v>
      </c>
      <c r="S250" s="819">
        <v>3591</v>
      </c>
      <c r="U250" s="82">
        <f t="shared" si="56"/>
        <v>11452</v>
      </c>
      <c r="V250" s="83">
        <f t="shared" si="57"/>
        <v>75.050789697883218</v>
      </c>
      <c r="W250" s="84">
        <f t="shared" si="58"/>
        <v>0</v>
      </c>
      <c r="X250" s="82">
        <f t="shared" si="59"/>
        <v>10536</v>
      </c>
      <c r="Y250" s="83">
        <f t="shared" si="60"/>
        <v>71.462000203479505</v>
      </c>
      <c r="Z250" s="82">
        <f t="shared" si="61"/>
        <v>21988</v>
      </c>
      <c r="AA250" s="83">
        <f t="shared" si="62"/>
        <v>73.287226064494632</v>
      </c>
      <c r="AC250" s="82">
        <v>15259</v>
      </c>
      <c r="AD250" s="82">
        <v>14743.5</v>
      </c>
      <c r="AE250" s="86">
        <f t="shared" si="63"/>
        <v>30002.5</v>
      </c>
    </row>
    <row r="251" spans="1:31" ht="14.1" customHeight="1">
      <c r="A251" s="1034"/>
      <c r="B251" s="1031"/>
      <c r="C251" s="81" t="s">
        <v>707</v>
      </c>
      <c r="D251" s="821">
        <v>9468</v>
      </c>
      <c r="E251" s="821"/>
      <c r="F251" s="821">
        <v>7666</v>
      </c>
      <c r="G251" s="819">
        <v>17134</v>
      </c>
      <c r="H251" s="821">
        <v>10621</v>
      </c>
      <c r="I251" s="821"/>
      <c r="J251" s="821">
        <v>8349</v>
      </c>
      <c r="K251" s="819">
        <v>18970</v>
      </c>
      <c r="L251" s="821">
        <v>3774</v>
      </c>
      <c r="M251" s="821"/>
      <c r="N251" s="821">
        <v>3978</v>
      </c>
      <c r="O251" s="819">
        <v>7752</v>
      </c>
      <c r="P251" s="821">
        <v>4292</v>
      </c>
      <c r="Q251" s="821"/>
      <c r="R251" s="821">
        <v>5136</v>
      </c>
      <c r="S251" s="819">
        <v>9428</v>
      </c>
      <c r="U251" s="82">
        <f t="shared" si="56"/>
        <v>28155</v>
      </c>
      <c r="V251" s="83">
        <f t="shared" si="57"/>
        <v>94.76607202961965</v>
      </c>
      <c r="W251" s="84">
        <f t="shared" si="58"/>
        <v>0</v>
      </c>
      <c r="X251" s="82">
        <f t="shared" si="59"/>
        <v>25129</v>
      </c>
      <c r="Y251" s="83">
        <f t="shared" si="60"/>
        <v>87.895905839556477</v>
      </c>
      <c r="Z251" s="82">
        <f t="shared" si="61"/>
        <v>53284</v>
      </c>
      <c r="AA251" s="83">
        <f t="shared" si="62"/>
        <v>91.39701026595425</v>
      </c>
      <c r="AC251" s="82">
        <v>29710</v>
      </c>
      <c r="AD251" s="82">
        <v>28589.5</v>
      </c>
      <c r="AE251" s="86">
        <f t="shared" si="63"/>
        <v>58299.5</v>
      </c>
    </row>
    <row r="252" spans="1:31" ht="14.1" customHeight="1">
      <c r="A252" s="1034"/>
      <c r="B252" s="1032"/>
      <c r="C252" s="81" t="s">
        <v>708</v>
      </c>
      <c r="D252" s="821">
        <v>2066</v>
      </c>
      <c r="E252" s="821"/>
      <c r="F252" s="821">
        <v>1409</v>
      </c>
      <c r="G252" s="819">
        <v>3475</v>
      </c>
      <c r="H252" s="821">
        <v>855</v>
      </c>
      <c r="I252" s="821"/>
      <c r="J252" s="821">
        <v>869</v>
      </c>
      <c r="K252" s="819">
        <v>1724</v>
      </c>
      <c r="L252" s="821">
        <v>254</v>
      </c>
      <c r="M252" s="821"/>
      <c r="N252" s="821">
        <v>337</v>
      </c>
      <c r="O252" s="819">
        <v>591</v>
      </c>
      <c r="P252" s="821">
        <v>272</v>
      </c>
      <c r="Q252" s="821"/>
      <c r="R252" s="821">
        <v>411</v>
      </c>
      <c r="S252" s="819">
        <v>683</v>
      </c>
      <c r="U252" s="82">
        <f t="shared" si="56"/>
        <v>3447</v>
      </c>
      <c r="V252" s="83">
        <f t="shared" si="57"/>
        <v>56.012349691257718</v>
      </c>
      <c r="W252" s="84">
        <f t="shared" si="58"/>
        <v>0</v>
      </c>
      <c r="X252" s="82">
        <f t="shared" si="59"/>
        <v>3026</v>
      </c>
      <c r="Y252" s="83">
        <f t="shared" si="60"/>
        <v>50.18658263537607</v>
      </c>
      <c r="Z252" s="82">
        <f t="shared" si="61"/>
        <v>6473</v>
      </c>
      <c r="AA252" s="83">
        <f t="shared" si="62"/>
        <v>53.129232158246808</v>
      </c>
      <c r="AC252" s="82">
        <v>6154</v>
      </c>
      <c r="AD252" s="82">
        <v>6029.5</v>
      </c>
      <c r="AE252" s="86">
        <f t="shared" si="63"/>
        <v>12183.5</v>
      </c>
    </row>
    <row r="253" spans="1:31" ht="14.1" customHeight="1">
      <c r="A253" s="1035"/>
      <c r="B253" s="1029" t="s">
        <v>108</v>
      </c>
      <c r="C253" s="1029"/>
      <c r="D253" s="820">
        <v>121274</v>
      </c>
      <c r="E253" s="820">
        <v>5</v>
      </c>
      <c r="F253" s="820">
        <v>91882</v>
      </c>
      <c r="G253" s="820">
        <v>213161</v>
      </c>
      <c r="H253" s="820">
        <v>127054</v>
      </c>
      <c r="I253" s="820">
        <v>3</v>
      </c>
      <c r="J253" s="820">
        <v>100054</v>
      </c>
      <c r="K253" s="820">
        <v>227111</v>
      </c>
      <c r="L253" s="820">
        <v>42358</v>
      </c>
      <c r="M253" s="820">
        <v>2</v>
      </c>
      <c r="N253" s="820">
        <v>50414</v>
      </c>
      <c r="O253" s="820">
        <v>92774</v>
      </c>
      <c r="P253" s="820">
        <v>53272</v>
      </c>
      <c r="Q253" s="820">
        <v>1</v>
      </c>
      <c r="R253" s="820">
        <v>67382</v>
      </c>
      <c r="S253" s="820">
        <v>120655</v>
      </c>
      <c r="T253"/>
      <c r="U253" s="219">
        <f t="shared" si="56"/>
        <v>343958</v>
      </c>
      <c r="V253" s="220">
        <f t="shared" si="57"/>
        <v>85.164047469898009</v>
      </c>
      <c r="W253" s="221">
        <f t="shared" si="58"/>
        <v>11</v>
      </c>
      <c r="X253" s="219">
        <f t="shared" si="59"/>
        <v>309732</v>
      </c>
      <c r="Y253" s="220">
        <f t="shared" si="60"/>
        <v>80.13246232455856</v>
      </c>
      <c r="Z253" s="219">
        <f t="shared" si="61"/>
        <v>653701</v>
      </c>
      <c r="AA253" s="220">
        <f t="shared" si="62"/>
        <v>82.704876758915077</v>
      </c>
      <c r="AC253" s="219">
        <f>SUM(AC232:AC252)</f>
        <v>403877</v>
      </c>
      <c r="AD253" s="219">
        <f>SUM(AD232:AD252)</f>
        <v>386525</v>
      </c>
      <c r="AE253" s="219">
        <f t="shared" si="63"/>
        <v>790402</v>
      </c>
    </row>
    <row r="254" spans="1:31" ht="14.1" customHeight="1">
      <c r="A254" s="1028" t="s">
        <v>754</v>
      </c>
      <c r="B254" s="1030" t="s">
        <v>755</v>
      </c>
      <c r="C254" s="81" t="s">
        <v>755</v>
      </c>
      <c r="D254" s="821">
        <v>17228</v>
      </c>
      <c r="E254" s="821">
        <v>43</v>
      </c>
      <c r="F254" s="821">
        <v>13561</v>
      </c>
      <c r="G254" s="819">
        <v>30832</v>
      </c>
      <c r="H254" s="821">
        <v>27991</v>
      </c>
      <c r="I254" s="821">
        <v>14</v>
      </c>
      <c r="J254" s="821">
        <v>19390</v>
      </c>
      <c r="K254" s="819">
        <v>47395</v>
      </c>
      <c r="L254" s="821">
        <v>10279</v>
      </c>
      <c r="M254" s="821">
        <v>8</v>
      </c>
      <c r="N254" s="821">
        <v>10298</v>
      </c>
      <c r="O254" s="819">
        <v>20585</v>
      </c>
      <c r="P254" s="821">
        <v>14594</v>
      </c>
      <c r="Q254" s="821">
        <v>9</v>
      </c>
      <c r="R254" s="821">
        <v>16439</v>
      </c>
      <c r="S254" s="819">
        <v>31042</v>
      </c>
      <c r="U254" s="82">
        <f t="shared" ref="U254:U274" si="64">+D254+H254+L254+P254</f>
        <v>70092</v>
      </c>
      <c r="V254" s="83">
        <f t="shared" ref="V254:V274" si="65">100*U254/AC254</f>
        <v>78.472906403940883</v>
      </c>
      <c r="W254" s="84">
        <f t="shared" ref="W254:W274" si="66">E254+I254+M254+Q254</f>
        <v>74</v>
      </c>
      <c r="X254" s="82">
        <f t="shared" ref="X254:X274" si="67">+F254+J254+N254+R254</f>
        <v>59688</v>
      </c>
      <c r="Y254" s="83">
        <f t="shared" ref="Y254:Y274" si="68">100*X254/AD254</f>
        <v>70.263748035574494</v>
      </c>
      <c r="Z254" s="82">
        <f t="shared" ref="Z254:Z274" si="69">SUM(U254,,W254,X254)</f>
        <v>129854</v>
      </c>
      <c r="AA254" s="83">
        <f t="shared" ref="AA254:AA274" si="70">100*Z254/AE254</f>
        <v>74.513753202672888</v>
      </c>
      <c r="AC254" s="82">
        <v>89320</v>
      </c>
      <c r="AD254" s="82">
        <v>84948.5</v>
      </c>
      <c r="AE254" s="86">
        <f t="shared" ref="AE254:AE274" si="71">+AD254+AC254</f>
        <v>174268.5</v>
      </c>
    </row>
    <row r="255" spans="1:31" ht="14.1" customHeight="1">
      <c r="A255" s="1028"/>
      <c r="B255" s="1031"/>
      <c r="C255" s="81" t="s">
        <v>756</v>
      </c>
      <c r="D255" s="821">
        <v>1014</v>
      </c>
      <c r="E255" s="821">
        <v>1</v>
      </c>
      <c r="F255" s="821">
        <v>733</v>
      </c>
      <c r="G255" s="819">
        <v>1748</v>
      </c>
      <c r="H255" s="821">
        <v>907</v>
      </c>
      <c r="I255" s="821"/>
      <c r="J255" s="821">
        <v>693</v>
      </c>
      <c r="K255" s="819">
        <v>1600</v>
      </c>
      <c r="L255" s="821">
        <v>318</v>
      </c>
      <c r="M255" s="821">
        <v>1</v>
      </c>
      <c r="N255" s="821">
        <v>348</v>
      </c>
      <c r="O255" s="819">
        <v>667</v>
      </c>
      <c r="P255" s="821">
        <v>397</v>
      </c>
      <c r="Q255" s="821"/>
      <c r="R255" s="821">
        <v>573</v>
      </c>
      <c r="S255" s="819">
        <v>970</v>
      </c>
      <c r="U255" s="82">
        <f t="shared" si="64"/>
        <v>2636</v>
      </c>
      <c r="V255" s="83">
        <f t="shared" si="65"/>
        <v>96.029143897996363</v>
      </c>
      <c r="W255" s="84">
        <f t="shared" si="66"/>
        <v>2</v>
      </c>
      <c r="X255" s="82">
        <f t="shared" si="67"/>
        <v>2347</v>
      </c>
      <c r="Y255" s="83">
        <f t="shared" si="68"/>
        <v>87.038753940292978</v>
      </c>
      <c r="Z255" s="82">
        <f t="shared" si="69"/>
        <v>4985</v>
      </c>
      <c r="AA255" s="83">
        <f t="shared" si="70"/>
        <v>91.610769089405494</v>
      </c>
      <c r="AC255" s="82">
        <v>2745</v>
      </c>
      <c r="AD255" s="82">
        <v>2696.5</v>
      </c>
      <c r="AE255" s="86">
        <f t="shared" si="71"/>
        <v>5441.5</v>
      </c>
    </row>
    <row r="256" spans="1:31" ht="14.1" customHeight="1">
      <c r="A256" s="1028"/>
      <c r="B256" s="1031"/>
      <c r="C256" s="81" t="s">
        <v>757</v>
      </c>
      <c r="D256" s="821">
        <v>2988</v>
      </c>
      <c r="E256" s="821"/>
      <c r="F256" s="821">
        <v>2140</v>
      </c>
      <c r="G256" s="819">
        <v>5128</v>
      </c>
      <c r="H256" s="821">
        <v>2457</v>
      </c>
      <c r="I256" s="821">
        <v>3</v>
      </c>
      <c r="J256" s="821">
        <v>2209</v>
      </c>
      <c r="K256" s="819">
        <v>4669</v>
      </c>
      <c r="L256" s="821">
        <v>865</v>
      </c>
      <c r="M256" s="821"/>
      <c r="N256" s="821">
        <v>1054</v>
      </c>
      <c r="O256" s="819">
        <v>1919</v>
      </c>
      <c r="P256" s="821">
        <v>893</v>
      </c>
      <c r="Q256" s="821"/>
      <c r="R256" s="821">
        <v>1467</v>
      </c>
      <c r="S256" s="819">
        <v>2360</v>
      </c>
      <c r="U256" s="82">
        <f t="shared" si="64"/>
        <v>7203</v>
      </c>
      <c r="V256" s="83">
        <f t="shared" si="65"/>
        <v>93.297066252185743</v>
      </c>
      <c r="W256" s="84">
        <f t="shared" si="66"/>
        <v>3</v>
      </c>
      <c r="X256" s="82">
        <f t="shared" si="67"/>
        <v>6870</v>
      </c>
      <c r="Y256" s="83">
        <f t="shared" si="68"/>
        <v>91.235059760956176</v>
      </c>
      <c r="Z256" s="82">
        <f t="shared" si="69"/>
        <v>14076</v>
      </c>
      <c r="AA256" s="83">
        <f t="shared" si="70"/>
        <v>92.298613160224249</v>
      </c>
      <c r="AC256" s="82">
        <v>7720.5</v>
      </c>
      <c r="AD256" s="82">
        <v>7530</v>
      </c>
      <c r="AE256" s="86">
        <f t="shared" si="71"/>
        <v>15250.5</v>
      </c>
    </row>
    <row r="257" spans="1:31" ht="14.1" customHeight="1">
      <c r="A257" s="1028"/>
      <c r="B257" s="1031"/>
      <c r="C257" s="81" t="s">
        <v>758</v>
      </c>
      <c r="D257" s="821">
        <v>5628</v>
      </c>
      <c r="E257" s="821">
        <v>2</v>
      </c>
      <c r="F257" s="821">
        <v>4335</v>
      </c>
      <c r="G257" s="819">
        <v>9965</v>
      </c>
      <c r="H257" s="821">
        <v>7574</v>
      </c>
      <c r="I257" s="821">
        <v>2</v>
      </c>
      <c r="J257" s="821">
        <v>5605</v>
      </c>
      <c r="K257" s="819">
        <v>13181</v>
      </c>
      <c r="L257" s="821">
        <v>2397</v>
      </c>
      <c r="M257" s="821">
        <v>2</v>
      </c>
      <c r="N257" s="821">
        <v>2781</v>
      </c>
      <c r="O257" s="819">
        <v>5180</v>
      </c>
      <c r="P257" s="821">
        <v>2743</v>
      </c>
      <c r="Q257" s="821"/>
      <c r="R257" s="821">
        <v>3975</v>
      </c>
      <c r="S257" s="819">
        <v>6718</v>
      </c>
      <c r="U257" s="82">
        <f t="shared" si="64"/>
        <v>18342</v>
      </c>
      <c r="V257" s="83">
        <f t="shared" si="65"/>
        <v>91.538365564566433</v>
      </c>
      <c r="W257" s="84">
        <f t="shared" si="66"/>
        <v>6</v>
      </c>
      <c r="X257" s="82">
        <f t="shared" si="67"/>
        <v>16696</v>
      </c>
      <c r="Y257" s="83">
        <f t="shared" si="68"/>
        <v>86.219628702006247</v>
      </c>
      <c r="Z257" s="82">
        <f t="shared" si="69"/>
        <v>35044</v>
      </c>
      <c r="AA257" s="83">
        <f t="shared" si="70"/>
        <v>88.939647733617576</v>
      </c>
      <c r="AC257" s="82">
        <v>20037.5</v>
      </c>
      <c r="AD257" s="82">
        <v>19364.5</v>
      </c>
      <c r="AE257" s="86">
        <f t="shared" si="71"/>
        <v>39402</v>
      </c>
    </row>
    <row r="258" spans="1:31" ht="14.1" customHeight="1">
      <c r="A258" s="1028"/>
      <c r="B258" s="1031"/>
      <c r="C258" s="81" t="s">
        <v>759</v>
      </c>
      <c r="D258" s="821">
        <v>2210</v>
      </c>
      <c r="E258" s="821">
        <v>3</v>
      </c>
      <c r="F258" s="821">
        <v>1681</v>
      </c>
      <c r="G258" s="819">
        <v>3894</v>
      </c>
      <c r="H258" s="821">
        <v>1607</v>
      </c>
      <c r="I258" s="821"/>
      <c r="J258" s="821">
        <v>1505</v>
      </c>
      <c r="K258" s="819">
        <v>3112</v>
      </c>
      <c r="L258" s="821">
        <v>436</v>
      </c>
      <c r="M258" s="821"/>
      <c r="N258" s="821">
        <v>613</v>
      </c>
      <c r="O258" s="819">
        <v>1049</v>
      </c>
      <c r="P258" s="821">
        <v>484</v>
      </c>
      <c r="Q258" s="821"/>
      <c r="R258" s="821">
        <v>831</v>
      </c>
      <c r="S258" s="819">
        <v>1315</v>
      </c>
      <c r="U258" s="82">
        <f t="shared" si="64"/>
        <v>4737</v>
      </c>
      <c r="V258" s="83">
        <f t="shared" si="65"/>
        <v>92.096821230679495</v>
      </c>
      <c r="W258" s="84">
        <f t="shared" si="66"/>
        <v>3</v>
      </c>
      <c r="X258" s="82">
        <f t="shared" si="67"/>
        <v>4630</v>
      </c>
      <c r="Y258" s="83">
        <f t="shared" si="68"/>
        <v>90.218238503507408</v>
      </c>
      <c r="Z258" s="82">
        <f t="shared" si="69"/>
        <v>9370</v>
      </c>
      <c r="AA258" s="83">
        <f t="shared" si="70"/>
        <v>91.187776750523085</v>
      </c>
      <c r="AC258" s="82">
        <v>5143.5</v>
      </c>
      <c r="AD258" s="82">
        <v>5132</v>
      </c>
      <c r="AE258" s="86">
        <f t="shared" si="71"/>
        <v>10275.5</v>
      </c>
    </row>
    <row r="259" spans="1:31" ht="14.1" customHeight="1">
      <c r="A259" s="1028"/>
      <c r="B259" s="1031"/>
      <c r="C259" s="81" t="s">
        <v>760</v>
      </c>
      <c r="D259" s="821">
        <v>2878</v>
      </c>
      <c r="E259" s="821">
        <v>5</v>
      </c>
      <c r="F259" s="821">
        <v>2001</v>
      </c>
      <c r="G259" s="819">
        <v>4884</v>
      </c>
      <c r="H259" s="821">
        <v>2603</v>
      </c>
      <c r="I259" s="821">
        <v>2</v>
      </c>
      <c r="J259" s="821">
        <v>2164</v>
      </c>
      <c r="K259" s="819">
        <v>4769</v>
      </c>
      <c r="L259" s="821">
        <v>944</v>
      </c>
      <c r="M259" s="821"/>
      <c r="N259" s="821">
        <v>975</v>
      </c>
      <c r="O259" s="819">
        <v>1919</v>
      </c>
      <c r="P259" s="821">
        <v>989</v>
      </c>
      <c r="Q259" s="821">
        <v>1</v>
      </c>
      <c r="R259" s="821">
        <v>1579</v>
      </c>
      <c r="S259" s="819">
        <v>2569</v>
      </c>
      <c r="U259" s="82">
        <f t="shared" si="64"/>
        <v>7414</v>
      </c>
      <c r="V259" s="83">
        <f t="shared" si="65"/>
        <v>83.401766128578657</v>
      </c>
      <c r="W259" s="84">
        <f t="shared" si="66"/>
        <v>8</v>
      </c>
      <c r="X259" s="82">
        <f t="shared" si="67"/>
        <v>6719</v>
      </c>
      <c r="Y259" s="83">
        <f t="shared" si="68"/>
        <v>78.410549655735792</v>
      </c>
      <c r="Z259" s="82">
        <f t="shared" si="69"/>
        <v>14141</v>
      </c>
      <c r="AA259" s="83">
        <f t="shared" si="70"/>
        <v>80.997794770455656</v>
      </c>
      <c r="AC259" s="82">
        <v>8889.5</v>
      </c>
      <c r="AD259" s="82">
        <v>8569</v>
      </c>
      <c r="AE259" s="86">
        <f t="shared" si="71"/>
        <v>17458.5</v>
      </c>
    </row>
    <row r="260" spans="1:31" ht="14.1" customHeight="1">
      <c r="A260" s="1028"/>
      <c r="B260" s="1031"/>
      <c r="C260" s="81" t="s">
        <v>761</v>
      </c>
      <c r="D260" s="821">
        <v>3413</v>
      </c>
      <c r="E260" s="821">
        <v>4</v>
      </c>
      <c r="F260" s="821">
        <v>2269</v>
      </c>
      <c r="G260" s="819">
        <v>5686</v>
      </c>
      <c r="H260" s="821">
        <v>3422</v>
      </c>
      <c r="I260" s="821">
        <v>1</v>
      </c>
      <c r="J260" s="821">
        <v>2810</v>
      </c>
      <c r="K260" s="819">
        <v>6233</v>
      </c>
      <c r="L260" s="821">
        <v>1293</v>
      </c>
      <c r="M260" s="821"/>
      <c r="N260" s="821">
        <v>1585</v>
      </c>
      <c r="O260" s="819">
        <v>2878</v>
      </c>
      <c r="P260" s="821">
        <v>1364</v>
      </c>
      <c r="Q260" s="821"/>
      <c r="R260" s="821">
        <v>2333</v>
      </c>
      <c r="S260" s="819">
        <v>3697</v>
      </c>
      <c r="U260" s="82">
        <f t="shared" si="64"/>
        <v>9492</v>
      </c>
      <c r="V260" s="83">
        <f t="shared" si="65"/>
        <v>91.789962286045835</v>
      </c>
      <c r="W260" s="84">
        <f t="shared" si="66"/>
        <v>5</v>
      </c>
      <c r="X260" s="82">
        <f t="shared" si="67"/>
        <v>8997</v>
      </c>
      <c r="Y260" s="83">
        <f t="shared" si="68"/>
        <v>88.802250407146033</v>
      </c>
      <c r="Z260" s="82">
        <f t="shared" si="69"/>
        <v>18494</v>
      </c>
      <c r="AA260" s="83">
        <f t="shared" si="70"/>
        <v>90.335816338991336</v>
      </c>
      <c r="AC260" s="82">
        <v>10341</v>
      </c>
      <c r="AD260" s="82">
        <v>10131.5</v>
      </c>
      <c r="AE260" s="86">
        <f t="shared" si="71"/>
        <v>20472.5</v>
      </c>
    </row>
    <row r="261" spans="1:31" ht="14.1" customHeight="1">
      <c r="A261" s="1028"/>
      <c r="B261" s="1031"/>
      <c r="C261" s="81" t="s">
        <v>762</v>
      </c>
      <c r="D261" s="821">
        <v>1293</v>
      </c>
      <c r="E261" s="821">
        <v>1</v>
      </c>
      <c r="F261" s="821">
        <v>891</v>
      </c>
      <c r="G261" s="819">
        <v>2185</v>
      </c>
      <c r="H261" s="821">
        <v>1201</v>
      </c>
      <c r="I261" s="821"/>
      <c r="J261" s="821">
        <v>964</v>
      </c>
      <c r="K261" s="819">
        <v>2165</v>
      </c>
      <c r="L261" s="821">
        <v>395</v>
      </c>
      <c r="M261" s="821"/>
      <c r="N261" s="821">
        <v>484</v>
      </c>
      <c r="O261" s="819">
        <v>879</v>
      </c>
      <c r="P261" s="821">
        <v>461</v>
      </c>
      <c r="Q261" s="821"/>
      <c r="R261" s="821">
        <v>861</v>
      </c>
      <c r="S261" s="819">
        <v>1322</v>
      </c>
      <c r="U261" s="82">
        <f t="shared" si="64"/>
        <v>3350</v>
      </c>
      <c r="V261" s="83">
        <f t="shared" si="65"/>
        <v>89.476495726495727</v>
      </c>
      <c r="W261" s="84">
        <f t="shared" si="66"/>
        <v>1</v>
      </c>
      <c r="X261" s="82">
        <f t="shared" si="67"/>
        <v>3200</v>
      </c>
      <c r="Y261" s="83">
        <f t="shared" si="68"/>
        <v>88.12999173781327</v>
      </c>
      <c r="Z261" s="82">
        <f t="shared" si="69"/>
        <v>6551</v>
      </c>
      <c r="AA261" s="83">
        <f t="shared" si="70"/>
        <v>88.827118644067795</v>
      </c>
      <c r="AC261" s="82">
        <v>3744</v>
      </c>
      <c r="AD261" s="82">
        <v>3631</v>
      </c>
      <c r="AE261" s="86">
        <f t="shared" si="71"/>
        <v>7375</v>
      </c>
    </row>
    <row r="262" spans="1:31" ht="14.1" customHeight="1">
      <c r="A262" s="1028"/>
      <c r="B262" s="1031"/>
      <c r="C262" s="81" t="s">
        <v>763</v>
      </c>
      <c r="D262" s="821">
        <v>3699</v>
      </c>
      <c r="E262" s="821">
        <v>8</v>
      </c>
      <c r="F262" s="821">
        <v>2704</v>
      </c>
      <c r="G262" s="819">
        <v>6411</v>
      </c>
      <c r="H262" s="821">
        <v>3183</v>
      </c>
      <c r="I262" s="821"/>
      <c r="J262" s="821">
        <v>2661</v>
      </c>
      <c r="K262" s="819">
        <v>5844</v>
      </c>
      <c r="L262" s="821">
        <v>1113</v>
      </c>
      <c r="M262" s="821"/>
      <c r="N262" s="821">
        <v>1216</v>
      </c>
      <c r="O262" s="819">
        <v>2329</v>
      </c>
      <c r="P262" s="821">
        <v>1121</v>
      </c>
      <c r="Q262" s="821">
        <v>1</v>
      </c>
      <c r="R262" s="821">
        <v>2240</v>
      </c>
      <c r="S262" s="819">
        <v>3362</v>
      </c>
      <c r="U262" s="82">
        <f t="shared" si="64"/>
        <v>9116</v>
      </c>
      <c r="V262" s="83">
        <f t="shared" si="65"/>
        <v>78.813815761034022</v>
      </c>
      <c r="W262" s="84">
        <f t="shared" si="66"/>
        <v>9</v>
      </c>
      <c r="X262" s="82">
        <f t="shared" si="67"/>
        <v>8821</v>
      </c>
      <c r="Y262" s="83">
        <f t="shared" si="68"/>
        <v>77.862123753199754</v>
      </c>
      <c r="Z262" s="82">
        <f t="shared" si="69"/>
        <v>17946</v>
      </c>
      <c r="AA262" s="83">
        <f t="shared" si="70"/>
        <v>78.382214845712042</v>
      </c>
      <c r="AC262" s="82">
        <v>11566.5</v>
      </c>
      <c r="AD262" s="82">
        <v>11329</v>
      </c>
      <c r="AE262" s="86">
        <f t="shared" si="71"/>
        <v>22895.5</v>
      </c>
    </row>
    <row r="263" spans="1:31" ht="14.1" customHeight="1">
      <c r="A263" s="1028"/>
      <c r="B263" s="1031"/>
      <c r="C263" s="81" t="s">
        <v>764</v>
      </c>
      <c r="D263" s="821">
        <v>3300</v>
      </c>
      <c r="E263" s="821">
        <v>11</v>
      </c>
      <c r="F263" s="821">
        <v>2580</v>
      </c>
      <c r="G263" s="819">
        <v>5891</v>
      </c>
      <c r="H263" s="821">
        <v>3513</v>
      </c>
      <c r="I263" s="821">
        <v>5</v>
      </c>
      <c r="J263" s="821">
        <v>2668</v>
      </c>
      <c r="K263" s="819">
        <v>6186</v>
      </c>
      <c r="L263" s="821">
        <v>1153</v>
      </c>
      <c r="M263" s="821"/>
      <c r="N263" s="821">
        <v>1290</v>
      </c>
      <c r="O263" s="819">
        <v>2443</v>
      </c>
      <c r="P263" s="821">
        <v>1161</v>
      </c>
      <c r="Q263" s="821"/>
      <c r="R263" s="821">
        <v>1845</v>
      </c>
      <c r="S263" s="819">
        <v>3006</v>
      </c>
      <c r="U263" s="82">
        <f t="shared" si="64"/>
        <v>9127</v>
      </c>
      <c r="V263" s="83">
        <f t="shared" si="65"/>
        <v>86.83697255125827</v>
      </c>
      <c r="W263" s="84">
        <f t="shared" si="66"/>
        <v>16</v>
      </c>
      <c r="X263" s="82">
        <f t="shared" si="67"/>
        <v>8383</v>
      </c>
      <c r="Y263" s="83">
        <f t="shared" si="68"/>
        <v>82.376062496929194</v>
      </c>
      <c r="Z263" s="82">
        <f t="shared" si="69"/>
        <v>17526</v>
      </c>
      <c r="AA263" s="83">
        <f t="shared" si="70"/>
        <v>84.719872383622558</v>
      </c>
      <c r="AC263" s="82">
        <v>10510.5</v>
      </c>
      <c r="AD263" s="82">
        <v>10176.5</v>
      </c>
      <c r="AE263" s="86">
        <f t="shared" si="71"/>
        <v>20687</v>
      </c>
    </row>
    <row r="264" spans="1:31" ht="14.1" customHeight="1">
      <c r="A264" s="1028"/>
      <c r="B264" s="1031"/>
      <c r="C264" s="81" t="s">
        <v>765</v>
      </c>
      <c r="D264" s="821">
        <v>7521</v>
      </c>
      <c r="E264" s="821">
        <v>10</v>
      </c>
      <c r="F264" s="821">
        <v>5632</v>
      </c>
      <c r="G264" s="819">
        <v>13163</v>
      </c>
      <c r="H264" s="821">
        <v>5660</v>
      </c>
      <c r="I264" s="821">
        <v>3</v>
      </c>
      <c r="J264" s="821">
        <v>4912</v>
      </c>
      <c r="K264" s="819">
        <v>10575</v>
      </c>
      <c r="L264" s="821">
        <v>1833</v>
      </c>
      <c r="M264" s="821"/>
      <c r="N264" s="821">
        <v>2431</v>
      </c>
      <c r="O264" s="819">
        <v>4264</v>
      </c>
      <c r="P264" s="821">
        <v>1806</v>
      </c>
      <c r="Q264" s="821">
        <v>2</v>
      </c>
      <c r="R264" s="821">
        <v>2827</v>
      </c>
      <c r="S264" s="819">
        <v>4635</v>
      </c>
      <c r="U264" s="82">
        <f t="shared" si="64"/>
        <v>16820</v>
      </c>
      <c r="V264" s="83">
        <f t="shared" si="65"/>
        <v>92.917909623246047</v>
      </c>
      <c r="W264" s="84">
        <f t="shared" si="66"/>
        <v>15</v>
      </c>
      <c r="X264" s="82">
        <f t="shared" si="67"/>
        <v>15802</v>
      </c>
      <c r="Y264" s="83">
        <f t="shared" si="68"/>
        <v>89.251623835074838</v>
      </c>
      <c r="Z264" s="82">
        <f t="shared" si="69"/>
        <v>32637</v>
      </c>
      <c r="AA264" s="83">
        <f t="shared" si="70"/>
        <v>91.146982433602375</v>
      </c>
      <c r="AC264" s="82">
        <v>18102</v>
      </c>
      <c r="AD264" s="82">
        <v>17705</v>
      </c>
      <c r="AE264" s="86">
        <f t="shared" si="71"/>
        <v>35807</v>
      </c>
    </row>
    <row r="265" spans="1:31" ht="14.1" customHeight="1">
      <c r="A265" s="1028"/>
      <c r="B265" s="1032"/>
      <c r="C265" s="81" t="s">
        <v>766</v>
      </c>
      <c r="D265" s="821">
        <v>4689</v>
      </c>
      <c r="E265" s="821">
        <v>10</v>
      </c>
      <c r="F265" s="821">
        <v>3423</v>
      </c>
      <c r="G265" s="819">
        <v>8122</v>
      </c>
      <c r="H265" s="821">
        <v>6157</v>
      </c>
      <c r="I265" s="821">
        <v>1</v>
      </c>
      <c r="J265" s="821">
        <v>4777</v>
      </c>
      <c r="K265" s="819">
        <v>10935</v>
      </c>
      <c r="L265" s="821">
        <v>1878</v>
      </c>
      <c r="M265" s="821">
        <v>1</v>
      </c>
      <c r="N265" s="821">
        <v>2338</v>
      </c>
      <c r="O265" s="819">
        <v>4217</v>
      </c>
      <c r="P265" s="821">
        <v>1907</v>
      </c>
      <c r="Q265" s="821">
        <v>2</v>
      </c>
      <c r="R265" s="821">
        <v>2907</v>
      </c>
      <c r="S265" s="819">
        <v>4816</v>
      </c>
      <c r="U265" s="82">
        <f t="shared" si="64"/>
        <v>14631</v>
      </c>
      <c r="V265" s="83">
        <f t="shared" si="65"/>
        <v>87.858043595748512</v>
      </c>
      <c r="W265" s="84">
        <f t="shared" si="66"/>
        <v>14</v>
      </c>
      <c r="X265" s="82">
        <f t="shared" si="67"/>
        <v>13445</v>
      </c>
      <c r="Y265" s="83">
        <f t="shared" si="68"/>
        <v>83.057915057915054</v>
      </c>
      <c r="Z265" s="82">
        <f t="shared" si="69"/>
        <v>28090</v>
      </c>
      <c r="AA265" s="83">
        <f t="shared" si="70"/>
        <v>85.53462949711485</v>
      </c>
      <c r="AC265" s="82">
        <v>16653</v>
      </c>
      <c r="AD265" s="82">
        <v>16187.5</v>
      </c>
      <c r="AE265" s="86">
        <f t="shared" si="71"/>
        <v>32840.5</v>
      </c>
    </row>
    <row r="266" spans="1:31" ht="14.1" customHeight="1">
      <c r="A266" s="1028"/>
      <c r="B266" s="1029" t="s">
        <v>108</v>
      </c>
      <c r="C266" s="1029"/>
      <c r="D266" s="820">
        <v>55861</v>
      </c>
      <c r="E266" s="820">
        <v>98</v>
      </c>
      <c r="F266" s="820">
        <v>41950</v>
      </c>
      <c r="G266" s="820">
        <v>97909</v>
      </c>
      <c r="H266" s="820">
        <v>66275</v>
      </c>
      <c r="I266" s="820">
        <v>31</v>
      </c>
      <c r="J266" s="820">
        <v>50358</v>
      </c>
      <c r="K266" s="820">
        <v>116664</v>
      </c>
      <c r="L266" s="820">
        <v>22904</v>
      </c>
      <c r="M266" s="820">
        <v>12</v>
      </c>
      <c r="N266" s="820">
        <v>25413</v>
      </c>
      <c r="O266" s="820">
        <v>48329</v>
      </c>
      <c r="P266" s="820">
        <v>27920</v>
      </c>
      <c r="Q266" s="820">
        <v>15</v>
      </c>
      <c r="R266" s="820">
        <v>37877</v>
      </c>
      <c r="S266" s="820">
        <v>65812</v>
      </c>
      <c r="U266" s="219">
        <f t="shared" si="64"/>
        <v>172960</v>
      </c>
      <c r="V266" s="220">
        <f t="shared" si="65"/>
        <v>84.464260424958368</v>
      </c>
      <c r="W266" s="221">
        <f t="shared" si="66"/>
        <v>156</v>
      </c>
      <c r="X266" s="219">
        <f t="shared" si="67"/>
        <v>155598</v>
      </c>
      <c r="Y266" s="220">
        <f t="shared" si="68"/>
        <v>78.823308899144379</v>
      </c>
      <c r="Z266" s="219">
        <f t="shared" si="69"/>
        <v>328714</v>
      </c>
      <c r="AA266" s="220">
        <f t="shared" si="70"/>
        <v>81.734274219616381</v>
      </c>
      <c r="AC266" s="219">
        <f>SUM(AC254:AC265)</f>
        <v>204773</v>
      </c>
      <c r="AD266" s="219">
        <f>SUM(AD254:AD265)</f>
        <v>197401</v>
      </c>
      <c r="AE266" s="219">
        <f t="shared" si="71"/>
        <v>402174</v>
      </c>
    </row>
    <row r="267" spans="1:31" ht="14.1" customHeight="1">
      <c r="A267" s="1033" t="s">
        <v>721</v>
      </c>
      <c r="B267" s="1030" t="s">
        <v>747</v>
      </c>
      <c r="C267" s="81" t="s">
        <v>747</v>
      </c>
      <c r="D267" s="821">
        <v>19039</v>
      </c>
      <c r="E267" s="821"/>
      <c r="F267" s="821">
        <v>13384</v>
      </c>
      <c r="G267" s="819">
        <v>32423</v>
      </c>
      <c r="H267" s="821">
        <v>30032</v>
      </c>
      <c r="I267" s="821">
        <v>1</v>
      </c>
      <c r="J267" s="821">
        <v>21725</v>
      </c>
      <c r="K267" s="819">
        <v>51758</v>
      </c>
      <c r="L267" s="821">
        <v>10488</v>
      </c>
      <c r="M267" s="821">
        <v>2</v>
      </c>
      <c r="N267" s="821">
        <v>11712</v>
      </c>
      <c r="O267" s="819">
        <v>22202</v>
      </c>
      <c r="P267" s="821">
        <v>12914</v>
      </c>
      <c r="Q267" s="821">
        <v>2</v>
      </c>
      <c r="R267" s="821">
        <v>15568</v>
      </c>
      <c r="S267" s="819">
        <v>28484</v>
      </c>
      <c r="U267" s="82">
        <f t="shared" si="64"/>
        <v>72473</v>
      </c>
      <c r="V267" s="83">
        <f t="shared" si="65"/>
        <v>82.961869111805584</v>
      </c>
      <c r="W267" s="84">
        <f t="shared" si="66"/>
        <v>5</v>
      </c>
      <c r="X267" s="82">
        <f t="shared" si="67"/>
        <v>62389</v>
      </c>
      <c r="Y267" s="83">
        <f t="shared" si="68"/>
        <v>73.896538450149535</v>
      </c>
      <c r="Z267" s="82">
        <f t="shared" si="69"/>
        <v>134867</v>
      </c>
      <c r="AA267" s="83">
        <f t="shared" si="70"/>
        <v>78.509411501037633</v>
      </c>
      <c r="AC267" s="82">
        <v>87357</v>
      </c>
      <c r="AD267" s="82">
        <v>84427.5</v>
      </c>
      <c r="AE267" s="86">
        <f t="shared" si="71"/>
        <v>171784.5</v>
      </c>
    </row>
    <row r="268" spans="1:31" ht="14.1" customHeight="1">
      <c r="A268" s="1034"/>
      <c r="B268" s="1031"/>
      <c r="C268" s="81" t="s">
        <v>748</v>
      </c>
      <c r="D268" s="821">
        <v>1143</v>
      </c>
      <c r="E268" s="821"/>
      <c r="F268" s="821">
        <v>776</v>
      </c>
      <c r="G268" s="819">
        <v>1919</v>
      </c>
      <c r="H268" s="821">
        <v>1426</v>
      </c>
      <c r="I268" s="821"/>
      <c r="J268" s="821">
        <v>1281</v>
      </c>
      <c r="K268" s="819">
        <v>2707</v>
      </c>
      <c r="L268" s="821">
        <v>495</v>
      </c>
      <c r="M268" s="821"/>
      <c r="N268" s="821">
        <v>713</v>
      </c>
      <c r="O268" s="819">
        <v>1208</v>
      </c>
      <c r="P268" s="821">
        <v>475</v>
      </c>
      <c r="Q268" s="821"/>
      <c r="R268" s="821">
        <v>1006</v>
      </c>
      <c r="S268" s="819">
        <v>1481</v>
      </c>
      <c r="U268" s="82">
        <f t="shared" si="64"/>
        <v>3539</v>
      </c>
      <c r="V268" s="83">
        <f t="shared" si="65"/>
        <v>78.106378282939744</v>
      </c>
      <c r="W268" s="84">
        <f t="shared" si="66"/>
        <v>0</v>
      </c>
      <c r="X268" s="82">
        <f t="shared" si="67"/>
        <v>3776</v>
      </c>
      <c r="Y268" s="83">
        <f t="shared" si="68"/>
        <v>80.366074279025227</v>
      </c>
      <c r="Z268" s="82">
        <f t="shared" si="69"/>
        <v>7315</v>
      </c>
      <c r="AA268" s="83">
        <f t="shared" si="70"/>
        <v>79.256731133864236</v>
      </c>
      <c r="AC268" s="82">
        <v>4531</v>
      </c>
      <c r="AD268" s="82">
        <v>4698.5</v>
      </c>
      <c r="AE268" s="86">
        <f t="shared" si="71"/>
        <v>9229.5</v>
      </c>
    </row>
    <row r="269" spans="1:31" ht="14.1" customHeight="1">
      <c r="A269" s="1034"/>
      <c r="B269" s="1031"/>
      <c r="C269" s="81" t="s">
        <v>749</v>
      </c>
      <c r="D269" s="821">
        <v>2825</v>
      </c>
      <c r="E269" s="821">
        <v>1</v>
      </c>
      <c r="F269" s="821">
        <v>2041</v>
      </c>
      <c r="G269" s="819">
        <v>4867</v>
      </c>
      <c r="H269" s="821">
        <v>4352</v>
      </c>
      <c r="I269" s="821"/>
      <c r="J269" s="821">
        <v>3530</v>
      </c>
      <c r="K269" s="819">
        <v>7882</v>
      </c>
      <c r="L269" s="821">
        <v>1370</v>
      </c>
      <c r="M269" s="821"/>
      <c r="N269" s="821">
        <v>1600</v>
      </c>
      <c r="O269" s="819">
        <v>2970</v>
      </c>
      <c r="P269" s="821">
        <v>1425</v>
      </c>
      <c r="Q269" s="821"/>
      <c r="R269" s="821">
        <v>2148</v>
      </c>
      <c r="S269" s="819">
        <v>3573</v>
      </c>
      <c r="U269" s="82">
        <f t="shared" si="64"/>
        <v>9972</v>
      </c>
      <c r="V269" s="83">
        <f t="shared" si="65"/>
        <v>93.942534149788031</v>
      </c>
      <c r="W269" s="84">
        <f t="shared" si="66"/>
        <v>1</v>
      </c>
      <c r="X269" s="82">
        <f t="shared" si="67"/>
        <v>9319</v>
      </c>
      <c r="Y269" s="83">
        <f t="shared" si="68"/>
        <v>89.027943635060907</v>
      </c>
      <c r="Z269" s="82">
        <f t="shared" si="69"/>
        <v>19292</v>
      </c>
      <c r="AA269" s="83">
        <f t="shared" si="70"/>
        <v>91.50717419660856</v>
      </c>
      <c r="AC269" s="82">
        <v>10615</v>
      </c>
      <c r="AD269" s="82">
        <v>10467.5</v>
      </c>
      <c r="AE269" s="86">
        <f t="shared" si="71"/>
        <v>21082.5</v>
      </c>
    </row>
    <row r="270" spans="1:31" ht="14.1" customHeight="1">
      <c r="A270" s="1034"/>
      <c r="B270" s="1031"/>
      <c r="C270" s="81" t="s">
        <v>750</v>
      </c>
      <c r="D270" s="821">
        <v>1401</v>
      </c>
      <c r="E270" s="821"/>
      <c r="F270" s="821">
        <v>1047</v>
      </c>
      <c r="G270" s="819">
        <v>2448</v>
      </c>
      <c r="H270" s="821">
        <v>2002</v>
      </c>
      <c r="I270" s="821"/>
      <c r="J270" s="821">
        <v>1798</v>
      </c>
      <c r="K270" s="819">
        <v>3800</v>
      </c>
      <c r="L270" s="821">
        <v>800</v>
      </c>
      <c r="M270" s="821"/>
      <c r="N270" s="821">
        <v>980</v>
      </c>
      <c r="O270" s="819">
        <v>1780</v>
      </c>
      <c r="P270" s="821">
        <v>805</v>
      </c>
      <c r="Q270" s="821"/>
      <c r="R270" s="821">
        <v>1377</v>
      </c>
      <c r="S270" s="819">
        <v>2182</v>
      </c>
      <c r="U270" s="82">
        <f t="shared" si="64"/>
        <v>5008</v>
      </c>
      <c r="V270" s="83">
        <f t="shared" si="65"/>
        <v>85.658086034379536</v>
      </c>
      <c r="W270" s="84">
        <f t="shared" si="66"/>
        <v>0</v>
      </c>
      <c r="X270" s="82">
        <f t="shared" si="67"/>
        <v>5202</v>
      </c>
      <c r="Y270" s="83">
        <f t="shared" si="68"/>
        <v>88.169491525423723</v>
      </c>
      <c r="Z270" s="82">
        <f t="shared" si="69"/>
        <v>10210</v>
      </c>
      <c r="AA270" s="83">
        <f t="shared" si="70"/>
        <v>86.919507938534878</v>
      </c>
      <c r="AC270" s="82">
        <v>5846.5</v>
      </c>
      <c r="AD270" s="82">
        <v>5900</v>
      </c>
      <c r="AE270" s="86">
        <f t="shared" si="71"/>
        <v>11746.5</v>
      </c>
    </row>
    <row r="271" spans="1:31" ht="14.1" customHeight="1">
      <c r="A271" s="1034"/>
      <c r="B271" s="1031"/>
      <c r="C271" s="81" t="s">
        <v>751</v>
      </c>
      <c r="D271" s="821">
        <v>2051</v>
      </c>
      <c r="E271" s="821"/>
      <c r="F271" s="821">
        <v>1689</v>
      </c>
      <c r="G271" s="819">
        <v>3740</v>
      </c>
      <c r="H271" s="821">
        <v>2534</v>
      </c>
      <c r="I271" s="821">
        <v>1</v>
      </c>
      <c r="J271" s="821">
        <v>2227</v>
      </c>
      <c r="K271" s="819">
        <v>4762</v>
      </c>
      <c r="L271" s="821">
        <v>719</v>
      </c>
      <c r="M271" s="821"/>
      <c r="N271" s="821">
        <v>1014</v>
      </c>
      <c r="O271" s="819">
        <v>1733</v>
      </c>
      <c r="P271" s="821">
        <v>766</v>
      </c>
      <c r="Q271" s="821"/>
      <c r="R271" s="821">
        <v>1341</v>
      </c>
      <c r="S271" s="819">
        <v>2107</v>
      </c>
      <c r="U271" s="82">
        <f t="shared" si="64"/>
        <v>6070</v>
      </c>
      <c r="V271" s="83">
        <f t="shared" si="65"/>
        <v>84.877298468852686</v>
      </c>
      <c r="W271" s="84">
        <f t="shared" si="66"/>
        <v>1</v>
      </c>
      <c r="X271" s="82">
        <f t="shared" si="67"/>
        <v>6271</v>
      </c>
      <c r="Y271" s="83">
        <f t="shared" si="68"/>
        <v>87.492152075340073</v>
      </c>
      <c r="Z271" s="82">
        <f t="shared" si="69"/>
        <v>12342</v>
      </c>
      <c r="AA271" s="83">
        <f t="shared" si="70"/>
        <v>86.193169914100153</v>
      </c>
      <c r="AC271" s="82">
        <v>7151.5</v>
      </c>
      <c r="AD271" s="82">
        <v>7167.5</v>
      </c>
      <c r="AE271" s="86">
        <f t="shared" si="71"/>
        <v>14319</v>
      </c>
    </row>
    <row r="272" spans="1:31" ht="14.1" customHeight="1">
      <c r="A272" s="1034"/>
      <c r="B272" s="1031"/>
      <c r="C272" s="81" t="s">
        <v>752</v>
      </c>
      <c r="D272" s="821">
        <v>1919</v>
      </c>
      <c r="E272" s="821"/>
      <c r="F272" s="821">
        <v>1898</v>
      </c>
      <c r="G272" s="819">
        <v>3817</v>
      </c>
      <c r="H272" s="821">
        <v>1257</v>
      </c>
      <c r="I272" s="821"/>
      <c r="J272" s="821">
        <v>1299</v>
      </c>
      <c r="K272" s="819">
        <v>2556</v>
      </c>
      <c r="L272" s="821">
        <v>279</v>
      </c>
      <c r="M272" s="821"/>
      <c r="N272" s="821">
        <v>368</v>
      </c>
      <c r="O272" s="819">
        <v>647</v>
      </c>
      <c r="P272" s="821">
        <v>242</v>
      </c>
      <c r="Q272" s="821"/>
      <c r="R272" s="821">
        <v>467</v>
      </c>
      <c r="S272" s="819">
        <v>709</v>
      </c>
      <c r="U272" s="82">
        <f t="shared" si="64"/>
        <v>3697</v>
      </c>
      <c r="V272" s="83">
        <f t="shared" si="65"/>
        <v>98.850267379679138</v>
      </c>
      <c r="W272" s="84">
        <f t="shared" si="66"/>
        <v>0</v>
      </c>
      <c r="X272" s="82">
        <f t="shared" si="67"/>
        <v>4032</v>
      </c>
      <c r="Y272" s="83">
        <f t="shared" si="68"/>
        <v>101.44672285822116</v>
      </c>
      <c r="Z272" s="82">
        <f t="shared" si="69"/>
        <v>7729</v>
      </c>
      <c r="AA272" s="83">
        <f t="shared" si="70"/>
        <v>100.18795774191457</v>
      </c>
      <c r="AC272" s="82">
        <v>3740</v>
      </c>
      <c r="AD272" s="82">
        <v>3974.5</v>
      </c>
      <c r="AE272" s="86">
        <f t="shared" si="71"/>
        <v>7714.5</v>
      </c>
    </row>
    <row r="273" spans="1:31" ht="14.1" customHeight="1">
      <c r="A273" s="1034"/>
      <c r="B273" s="1032"/>
      <c r="C273" s="81" t="s">
        <v>753</v>
      </c>
      <c r="D273" s="821">
        <v>1476</v>
      </c>
      <c r="E273" s="821"/>
      <c r="F273" s="821">
        <v>1079</v>
      </c>
      <c r="G273" s="819">
        <v>2555</v>
      </c>
      <c r="H273" s="821">
        <v>1842</v>
      </c>
      <c r="I273" s="821"/>
      <c r="J273" s="821">
        <v>1616</v>
      </c>
      <c r="K273" s="819">
        <v>3458</v>
      </c>
      <c r="L273" s="821">
        <v>572</v>
      </c>
      <c r="M273" s="821"/>
      <c r="N273" s="821">
        <v>748</v>
      </c>
      <c r="O273" s="819">
        <v>1320</v>
      </c>
      <c r="P273" s="821">
        <v>534</v>
      </c>
      <c r="Q273" s="821"/>
      <c r="R273" s="821">
        <v>876</v>
      </c>
      <c r="S273" s="819">
        <v>1410</v>
      </c>
      <c r="U273" s="82">
        <f t="shared" si="64"/>
        <v>4424</v>
      </c>
      <c r="V273" s="83">
        <f t="shared" si="65"/>
        <v>83.962801290567469</v>
      </c>
      <c r="W273" s="84">
        <f t="shared" si="66"/>
        <v>0</v>
      </c>
      <c r="X273" s="82">
        <f t="shared" si="67"/>
        <v>4319</v>
      </c>
      <c r="Y273" s="83">
        <f t="shared" si="68"/>
        <v>81.876777251184834</v>
      </c>
      <c r="Z273" s="82">
        <f t="shared" si="69"/>
        <v>8743</v>
      </c>
      <c r="AA273" s="83">
        <f t="shared" si="70"/>
        <v>82.919195751138091</v>
      </c>
      <c r="AC273" s="82">
        <v>5269</v>
      </c>
      <c r="AD273" s="82">
        <v>5275</v>
      </c>
      <c r="AE273" s="86">
        <f t="shared" si="71"/>
        <v>10544</v>
      </c>
    </row>
    <row r="274" spans="1:31" ht="14.1" customHeight="1">
      <c r="A274" s="1034"/>
      <c r="B274" s="1029" t="s">
        <v>108</v>
      </c>
      <c r="C274" s="1029"/>
      <c r="D274" s="820">
        <v>29854</v>
      </c>
      <c r="E274" s="820">
        <v>1</v>
      </c>
      <c r="F274" s="820">
        <v>21914</v>
      </c>
      <c r="G274" s="820">
        <v>51769</v>
      </c>
      <c r="H274" s="820">
        <v>43445</v>
      </c>
      <c r="I274" s="820">
        <v>2</v>
      </c>
      <c r="J274" s="820">
        <v>33476</v>
      </c>
      <c r="K274" s="820">
        <v>76923</v>
      </c>
      <c r="L274" s="820">
        <v>14723</v>
      </c>
      <c r="M274" s="820">
        <v>2</v>
      </c>
      <c r="N274" s="820">
        <v>17135</v>
      </c>
      <c r="O274" s="820">
        <v>31860</v>
      </c>
      <c r="P274" s="820">
        <v>17161</v>
      </c>
      <c r="Q274" s="820">
        <v>2</v>
      </c>
      <c r="R274" s="820">
        <v>22783</v>
      </c>
      <c r="S274" s="820">
        <v>39946</v>
      </c>
      <c r="U274" s="219">
        <f t="shared" si="64"/>
        <v>105183</v>
      </c>
      <c r="V274" s="220">
        <f t="shared" si="65"/>
        <v>84.477552003855109</v>
      </c>
      <c r="W274" s="221">
        <f t="shared" si="66"/>
        <v>7</v>
      </c>
      <c r="X274" s="219">
        <f t="shared" si="67"/>
        <v>95308</v>
      </c>
      <c r="Y274" s="220">
        <f t="shared" si="68"/>
        <v>78.178663855861473</v>
      </c>
      <c r="Z274" s="219">
        <f t="shared" si="69"/>
        <v>200498</v>
      </c>
      <c r="AA274" s="220">
        <f t="shared" si="70"/>
        <v>81.364172217814669</v>
      </c>
      <c r="AC274" s="219">
        <f>SUM(AC267:AC273)</f>
        <v>124510</v>
      </c>
      <c r="AD274" s="219">
        <f>SUM(AD267:AD273)</f>
        <v>121910.5</v>
      </c>
      <c r="AE274" s="219">
        <f t="shared" si="71"/>
        <v>246420.5</v>
      </c>
    </row>
    <row r="275" spans="1:31" ht="14.1" customHeight="1">
      <c r="A275" s="1034"/>
      <c r="B275" s="1030" t="s">
        <v>722</v>
      </c>
      <c r="C275" s="81" t="s">
        <v>723</v>
      </c>
      <c r="D275" s="821">
        <v>26629</v>
      </c>
      <c r="E275" s="821">
        <v>78</v>
      </c>
      <c r="F275" s="821">
        <v>19785</v>
      </c>
      <c r="G275" s="819">
        <v>46492</v>
      </c>
      <c r="H275" s="821">
        <v>37328</v>
      </c>
      <c r="I275" s="821">
        <v>3</v>
      </c>
      <c r="J275" s="821">
        <v>27606</v>
      </c>
      <c r="K275" s="819">
        <v>64937</v>
      </c>
      <c r="L275" s="821">
        <v>16059</v>
      </c>
      <c r="M275" s="821">
        <v>4</v>
      </c>
      <c r="N275" s="821">
        <v>16311</v>
      </c>
      <c r="O275" s="819">
        <v>32374</v>
      </c>
      <c r="P275" s="821">
        <v>23370</v>
      </c>
      <c r="Q275" s="821">
        <v>2</v>
      </c>
      <c r="R275" s="821">
        <v>27523</v>
      </c>
      <c r="S275" s="819">
        <v>50895</v>
      </c>
      <c r="U275" s="82">
        <f t="shared" si="56"/>
        <v>103386</v>
      </c>
      <c r="V275" s="83">
        <f t="shared" si="57"/>
        <v>77.876999446350624</v>
      </c>
      <c r="W275" s="84">
        <f t="shared" si="58"/>
        <v>87</v>
      </c>
      <c r="X275" s="82">
        <f t="shared" si="59"/>
        <v>91225</v>
      </c>
      <c r="Y275" s="83">
        <f t="shared" si="60"/>
        <v>69.479087727582566</v>
      </c>
      <c r="Z275" s="82">
        <f t="shared" si="61"/>
        <v>194698</v>
      </c>
      <c r="AA275" s="83">
        <f t="shared" si="62"/>
        <v>73.73416043688033</v>
      </c>
      <c r="AC275" s="82">
        <v>132755.5</v>
      </c>
      <c r="AD275" s="82">
        <v>131298.5</v>
      </c>
      <c r="AE275" s="86">
        <f t="shared" si="63"/>
        <v>264054</v>
      </c>
    </row>
    <row r="276" spans="1:31" ht="14.1" customHeight="1">
      <c r="A276" s="1034"/>
      <c r="B276" s="1031"/>
      <c r="C276" s="81" t="s">
        <v>724</v>
      </c>
      <c r="D276" s="821">
        <v>6765</v>
      </c>
      <c r="E276" s="821">
        <v>1</v>
      </c>
      <c r="F276" s="821">
        <v>5961</v>
      </c>
      <c r="G276" s="819">
        <v>12727</v>
      </c>
      <c r="H276" s="821">
        <v>4897</v>
      </c>
      <c r="I276" s="821">
        <v>1</v>
      </c>
      <c r="J276" s="821">
        <v>4093</v>
      </c>
      <c r="K276" s="819">
        <v>8991</v>
      </c>
      <c r="L276" s="821">
        <v>1578</v>
      </c>
      <c r="M276" s="821"/>
      <c r="N276" s="821">
        <v>1869</v>
      </c>
      <c r="O276" s="819">
        <v>3447</v>
      </c>
      <c r="P276" s="821">
        <v>2536</v>
      </c>
      <c r="Q276" s="821"/>
      <c r="R276" s="821">
        <v>3757</v>
      </c>
      <c r="S276" s="819">
        <v>6293</v>
      </c>
      <c r="U276" s="82">
        <f t="shared" si="56"/>
        <v>15776</v>
      </c>
      <c r="V276" s="83">
        <f t="shared" si="57"/>
        <v>87.462231462231458</v>
      </c>
      <c r="W276" s="84">
        <f t="shared" si="58"/>
        <v>2</v>
      </c>
      <c r="X276" s="82">
        <f t="shared" si="59"/>
        <v>15680</v>
      </c>
      <c r="Y276" s="83">
        <f t="shared" si="60"/>
        <v>85.927224901359054</v>
      </c>
      <c r="Z276" s="82">
        <f t="shared" si="61"/>
        <v>31458</v>
      </c>
      <c r="AA276" s="83">
        <f t="shared" si="62"/>
        <v>86.695787573548657</v>
      </c>
      <c r="AC276" s="82">
        <v>18037.5</v>
      </c>
      <c r="AD276" s="82">
        <v>18248</v>
      </c>
      <c r="AE276" s="86">
        <f t="shared" si="63"/>
        <v>36285.5</v>
      </c>
    </row>
    <row r="277" spans="1:31" ht="14.1" customHeight="1">
      <c r="A277" s="1034"/>
      <c r="B277" s="1031"/>
      <c r="C277" s="81" t="s">
        <v>725</v>
      </c>
      <c r="D277" s="821">
        <v>442</v>
      </c>
      <c r="E277" s="821"/>
      <c r="F277" s="821">
        <v>477</v>
      </c>
      <c r="G277" s="819">
        <v>919</v>
      </c>
      <c r="H277" s="821">
        <v>338</v>
      </c>
      <c r="I277" s="821"/>
      <c r="J277" s="821">
        <v>396</v>
      </c>
      <c r="K277" s="819">
        <v>734</v>
      </c>
      <c r="L277" s="821">
        <v>74</v>
      </c>
      <c r="M277" s="821"/>
      <c r="N277" s="821">
        <v>111</v>
      </c>
      <c r="O277" s="819">
        <v>185</v>
      </c>
      <c r="P277" s="821">
        <v>99</v>
      </c>
      <c r="Q277" s="821"/>
      <c r="R277" s="821">
        <v>218</v>
      </c>
      <c r="S277" s="819">
        <v>317</v>
      </c>
      <c r="U277" s="82">
        <f t="shared" si="56"/>
        <v>953</v>
      </c>
      <c r="V277" s="83">
        <f t="shared" si="57"/>
        <v>48.959671204726433</v>
      </c>
      <c r="W277" s="84">
        <f t="shared" si="58"/>
        <v>0</v>
      </c>
      <c r="X277" s="82">
        <f t="shared" si="59"/>
        <v>1202</v>
      </c>
      <c r="Y277" s="83">
        <f t="shared" si="60"/>
        <v>57.913755721512885</v>
      </c>
      <c r="Z277" s="82">
        <f t="shared" si="61"/>
        <v>2155</v>
      </c>
      <c r="AA277" s="83">
        <f t="shared" si="62"/>
        <v>53.580308304326209</v>
      </c>
      <c r="AC277" s="82">
        <v>1946.5</v>
      </c>
      <c r="AD277" s="82">
        <v>2075.5</v>
      </c>
      <c r="AE277" s="86">
        <f t="shared" si="63"/>
        <v>4022</v>
      </c>
    </row>
    <row r="278" spans="1:31" ht="14.1" customHeight="1">
      <c r="A278" s="1034"/>
      <c r="B278" s="1031"/>
      <c r="C278" s="81" t="s">
        <v>726</v>
      </c>
      <c r="D278" s="821">
        <v>1667</v>
      </c>
      <c r="E278" s="821"/>
      <c r="F278" s="821">
        <v>1514</v>
      </c>
      <c r="G278" s="819">
        <v>3181</v>
      </c>
      <c r="H278" s="821">
        <v>1778</v>
      </c>
      <c r="I278" s="821"/>
      <c r="J278" s="821">
        <v>1631</v>
      </c>
      <c r="K278" s="819">
        <v>3409</v>
      </c>
      <c r="L278" s="821">
        <v>417</v>
      </c>
      <c r="M278" s="821"/>
      <c r="N278" s="821">
        <v>558</v>
      </c>
      <c r="O278" s="819">
        <v>975</v>
      </c>
      <c r="P278" s="821">
        <v>455</v>
      </c>
      <c r="Q278" s="821"/>
      <c r="R278" s="821">
        <v>753</v>
      </c>
      <c r="S278" s="819">
        <v>1208</v>
      </c>
      <c r="U278" s="82">
        <f t="shared" si="56"/>
        <v>4317</v>
      </c>
      <c r="V278" s="83">
        <f t="shared" si="57"/>
        <v>68.447756461075002</v>
      </c>
      <c r="W278" s="84">
        <f t="shared" si="58"/>
        <v>0</v>
      </c>
      <c r="X278" s="82">
        <f t="shared" si="59"/>
        <v>4456</v>
      </c>
      <c r="Y278" s="83">
        <f t="shared" si="60"/>
        <v>70.101470935263123</v>
      </c>
      <c r="Z278" s="82">
        <f t="shared" si="61"/>
        <v>8773</v>
      </c>
      <c r="AA278" s="83">
        <f t="shared" si="62"/>
        <v>69.277845777233779</v>
      </c>
      <c r="AC278" s="82">
        <v>6307</v>
      </c>
      <c r="AD278" s="82">
        <v>6356.5</v>
      </c>
      <c r="AE278" s="86">
        <f t="shared" si="63"/>
        <v>12663.5</v>
      </c>
    </row>
    <row r="279" spans="1:31" ht="14.1" customHeight="1">
      <c r="A279" s="1034"/>
      <c r="B279" s="1031"/>
      <c r="C279" s="81" t="s">
        <v>727</v>
      </c>
      <c r="D279" s="821">
        <v>2236</v>
      </c>
      <c r="E279" s="821">
        <v>5</v>
      </c>
      <c r="F279" s="821">
        <v>1481</v>
      </c>
      <c r="G279" s="819">
        <v>3722</v>
      </c>
      <c r="H279" s="821">
        <v>3095</v>
      </c>
      <c r="I279" s="821"/>
      <c r="J279" s="821">
        <v>2478</v>
      </c>
      <c r="K279" s="819">
        <v>5573</v>
      </c>
      <c r="L279" s="821">
        <v>1205</v>
      </c>
      <c r="M279" s="821"/>
      <c r="N279" s="821">
        <v>1460</v>
      </c>
      <c r="O279" s="819">
        <v>2665</v>
      </c>
      <c r="P279" s="821">
        <v>1211</v>
      </c>
      <c r="Q279" s="821">
        <v>1</v>
      </c>
      <c r="R279" s="821">
        <v>1671</v>
      </c>
      <c r="S279" s="819">
        <v>2883</v>
      </c>
      <c r="U279" s="82">
        <f t="shared" si="56"/>
        <v>7747</v>
      </c>
      <c r="V279" s="83">
        <f t="shared" si="57"/>
        <v>77.446765970208943</v>
      </c>
      <c r="W279" s="84">
        <f t="shared" si="58"/>
        <v>6</v>
      </c>
      <c r="X279" s="82">
        <f t="shared" si="59"/>
        <v>7090</v>
      </c>
      <c r="Y279" s="83">
        <f t="shared" si="60"/>
        <v>71.363865123301466</v>
      </c>
      <c r="Z279" s="82">
        <f t="shared" si="61"/>
        <v>14843</v>
      </c>
      <c r="AA279" s="83">
        <f t="shared" si="62"/>
        <v>74.44578192396429</v>
      </c>
      <c r="AC279" s="82">
        <v>10003</v>
      </c>
      <c r="AD279" s="82">
        <v>9935</v>
      </c>
      <c r="AE279" s="86">
        <f t="shared" si="63"/>
        <v>19938</v>
      </c>
    </row>
    <row r="280" spans="1:31" ht="14.1" customHeight="1">
      <c r="A280" s="1034"/>
      <c r="B280" s="1031"/>
      <c r="C280" s="81" t="s">
        <v>728</v>
      </c>
      <c r="D280" s="821">
        <v>251</v>
      </c>
      <c r="E280" s="821"/>
      <c r="F280" s="821">
        <v>321</v>
      </c>
      <c r="G280" s="819">
        <v>572</v>
      </c>
      <c r="H280" s="821">
        <v>332</v>
      </c>
      <c r="I280" s="821"/>
      <c r="J280" s="821">
        <v>338</v>
      </c>
      <c r="K280" s="819">
        <v>670</v>
      </c>
      <c r="L280" s="821">
        <v>112</v>
      </c>
      <c r="M280" s="821"/>
      <c r="N280" s="821">
        <v>116</v>
      </c>
      <c r="O280" s="819">
        <v>228</v>
      </c>
      <c r="P280" s="821">
        <v>149</v>
      </c>
      <c r="Q280" s="821"/>
      <c r="R280" s="821">
        <v>283</v>
      </c>
      <c r="S280" s="819">
        <v>432</v>
      </c>
      <c r="U280" s="82">
        <f t="shared" si="56"/>
        <v>844</v>
      </c>
      <c r="V280" s="83">
        <f t="shared" si="57"/>
        <v>35.254803675856309</v>
      </c>
      <c r="W280" s="84">
        <f t="shared" si="58"/>
        <v>0</v>
      </c>
      <c r="X280" s="82">
        <f t="shared" si="59"/>
        <v>1058</v>
      </c>
      <c r="Y280" s="83">
        <f t="shared" si="60"/>
        <v>40.684483753124397</v>
      </c>
      <c r="Z280" s="82">
        <f t="shared" si="61"/>
        <v>1902</v>
      </c>
      <c r="AA280" s="83">
        <f t="shared" si="62"/>
        <v>38.081890079086996</v>
      </c>
      <c r="AC280" s="82">
        <v>2394</v>
      </c>
      <c r="AD280" s="82">
        <v>2600.5</v>
      </c>
      <c r="AE280" s="86">
        <f t="shared" si="63"/>
        <v>4994.5</v>
      </c>
    </row>
    <row r="281" spans="1:31" ht="14.1" customHeight="1">
      <c r="A281" s="1034"/>
      <c r="B281" s="1031"/>
      <c r="C281" s="81" t="s">
        <v>729</v>
      </c>
      <c r="D281" s="821">
        <v>296</v>
      </c>
      <c r="E281" s="821"/>
      <c r="F281" s="821">
        <v>298</v>
      </c>
      <c r="G281" s="819">
        <v>594</v>
      </c>
      <c r="H281" s="821">
        <v>312</v>
      </c>
      <c r="I281" s="821"/>
      <c r="J281" s="821">
        <v>266</v>
      </c>
      <c r="K281" s="819">
        <v>578</v>
      </c>
      <c r="L281" s="821">
        <v>69</v>
      </c>
      <c r="M281" s="821"/>
      <c r="N281" s="821">
        <v>68</v>
      </c>
      <c r="O281" s="819">
        <v>137</v>
      </c>
      <c r="P281" s="821">
        <v>107</v>
      </c>
      <c r="Q281" s="821"/>
      <c r="R281" s="821">
        <v>134</v>
      </c>
      <c r="S281" s="819">
        <v>241</v>
      </c>
      <c r="U281" s="82">
        <f t="shared" si="56"/>
        <v>784</v>
      </c>
      <c r="V281" s="83">
        <f t="shared" si="57"/>
        <v>57.122040072859747</v>
      </c>
      <c r="W281" s="84">
        <f t="shared" si="58"/>
        <v>0</v>
      </c>
      <c r="X281" s="82">
        <f t="shared" si="59"/>
        <v>766</v>
      </c>
      <c r="Y281" s="83">
        <f t="shared" si="60"/>
        <v>55.406871609403254</v>
      </c>
      <c r="Z281" s="82">
        <f t="shared" si="61"/>
        <v>1550</v>
      </c>
      <c r="AA281" s="83">
        <f t="shared" si="62"/>
        <v>56.261343012704174</v>
      </c>
      <c r="AC281" s="82">
        <v>1372.5</v>
      </c>
      <c r="AD281" s="82">
        <v>1382.5</v>
      </c>
      <c r="AE281" s="86">
        <f t="shared" si="63"/>
        <v>2755</v>
      </c>
    </row>
    <row r="282" spans="1:31" ht="14.1" customHeight="1">
      <c r="A282" s="1034"/>
      <c r="B282" s="1031"/>
      <c r="C282" s="81" t="s">
        <v>730</v>
      </c>
      <c r="D282" s="821">
        <v>1699</v>
      </c>
      <c r="E282" s="821"/>
      <c r="F282" s="821">
        <v>1527</v>
      </c>
      <c r="G282" s="819">
        <v>3226</v>
      </c>
      <c r="H282" s="821">
        <v>972</v>
      </c>
      <c r="I282" s="821"/>
      <c r="J282" s="821">
        <v>967</v>
      </c>
      <c r="K282" s="819">
        <v>1939</v>
      </c>
      <c r="L282" s="821">
        <v>358</v>
      </c>
      <c r="M282" s="821">
        <v>1</v>
      </c>
      <c r="N282" s="821">
        <v>411</v>
      </c>
      <c r="O282" s="819">
        <v>770</v>
      </c>
      <c r="P282" s="821">
        <v>454</v>
      </c>
      <c r="Q282" s="821"/>
      <c r="R282" s="821">
        <v>851</v>
      </c>
      <c r="S282" s="819">
        <v>1305</v>
      </c>
      <c r="U282" s="82">
        <f t="shared" si="56"/>
        <v>3483</v>
      </c>
      <c r="V282" s="83">
        <f t="shared" si="57"/>
        <v>74.991925933900319</v>
      </c>
      <c r="W282" s="84">
        <f t="shared" si="58"/>
        <v>1</v>
      </c>
      <c r="X282" s="82">
        <f t="shared" si="59"/>
        <v>3756</v>
      </c>
      <c r="Y282" s="83">
        <f t="shared" si="60"/>
        <v>77.88491446345256</v>
      </c>
      <c r="Z282" s="82">
        <f t="shared" si="61"/>
        <v>7240</v>
      </c>
      <c r="AA282" s="83">
        <f t="shared" si="62"/>
        <v>76.47618041618253</v>
      </c>
      <c r="AC282" s="82">
        <v>4644.5</v>
      </c>
      <c r="AD282" s="82">
        <v>4822.5</v>
      </c>
      <c r="AE282" s="86">
        <f t="shared" si="63"/>
        <v>9467</v>
      </c>
    </row>
    <row r="283" spans="1:31" ht="14.1" customHeight="1">
      <c r="A283" s="1034"/>
      <c r="B283" s="1031"/>
      <c r="C283" s="81" t="s">
        <v>731</v>
      </c>
      <c r="D283" s="821">
        <v>208</v>
      </c>
      <c r="E283" s="821"/>
      <c r="F283" s="821">
        <v>205</v>
      </c>
      <c r="G283" s="819">
        <v>413</v>
      </c>
      <c r="H283" s="821">
        <v>249</v>
      </c>
      <c r="I283" s="821"/>
      <c r="J283" s="821">
        <v>238</v>
      </c>
      <c r="K283" s="819">
        <v>487</v>
      </c>
      <c r="L283" s="821">
        <v>55</v>
      </c>
      <c r="M283" s="821"/>
      <c r="N283" s="821">
        <v>76</v>
      </c>
      <c r="O283" s="819">
        <v>131</v>
      </c>
      <c r="P283" s="821">
        <v>78</v>
      </c>
      <c r="Q283" s="821"/>
      <c r="R283" s="821">
        <v>143</v>
      </c>
      <c r="S283" s="819">
        <v>221</v>
      </c>
      <c r="U283" s="82">
        <f t="shared" si="56"/>
        <v>590</v>
      </c>
      <c r="V283" s="83">
        <f t="shared" ref="V283:V350" si="72">100*U283/AC283</f>
        <v>65.410199556541016</v>
      </c>
      <c r="W283" s="84">
        <f t="shared" si="58"/>
        <v>0</v>
      </c>
      <c r="X283" s="82">
        <f t="shared" si="59"/>
        <v>662</v>
      </c>
      <c r="Y283" s="83">
        <f t="shared" ref="Y283:Y350" si="73">100*X283/AD283</f>
        <v>72.074033750680456</v>
      </c>
      <c r="Z283" s="82">
        <f t="shared" si="61"/>
        <v>1252</v>
      </c>
      <c r="AA283" s="83">
        <f t="shared" si="62"/>
        <v>68.77231529799505</v>
      </c>
      <c r="AC283" s="82">
        <v>902</v>
      </c>
      <c r="AD283" s="82">
        <v>918.5</v>
      </c>
      <c r="AE283" s="86">
        <f t="shared" si="63"/>
        <v>1820.5</v>
      </c>
    </row>
    <row r="284" spans="1:31" ht="14.1" customHeight="1">
      <c r="A284" s="1034"/>
      <c r="B284" s="1031"/>
      <c r="C284" s="81" t="s">
        <v>732</v>
      </c>
      <c r="D284" s="821">
        <v>3625</v>
      </c>
      <c r="E284" s="821">
        <v>6</v>
      </c>
      <c r="F284" s="821">
        <v>3212</v>
      </c>
      <c r="G284" s="819">
        <v>6843</v>
      </c>
      <c r="H284" s="821">
        <v>2979</v>
      </c>
      <c r="I284" s="821"/>
      <c r="J284" s="821">
        <v>2800</v>
      </c>
      <c r="K284" s="819">
        <v>5779</v>
      </c>
      <c r="L284" s="821">
        <v>798</v>
      </c>
      <c r="M284" s="821"/>
      <c r="N284" s="821">
        <v>988</v>
      </c>
      <c r="O284" s="819">
        <v>1786</v>
      </c>
      <c r="P284" s="821">
        <v>914</v>
      </c>
      <c r="Q284" s="821"/>
      <c r="R284" s="821">
        <v>1252</v>
      </c>
      <c r="S284" s="819">
        <v>2166</v>
      </c>
      <c r="U284" s="82">
        <f t="shared" ref="U284:U351" si="74">+D284+H284+L284+P284</f>
        <v>8316</v>
      </c>
      <c r="V284" s="83">
        <f t="shared" si="72"/>
        <v>94.4356120826709</v>
      </c>
      <c r="W284" s="84">
        <f t="shared" ref="W284:W351" si="75">E284+I284+M284+Q284</f>
        <v>6</v>
      </c>
      <c r="X284" s="82">
        <f t="shared" ref="X284:X351" si="76">+F284+J284+N284+R284</f>
        <v>8252</v>
      </c>
      <c r="Y284" s="83">
        <f t="shared" si="73"/>
        <v>92.041715464837438</v>
      </c>
      <c r="Z284" s="82">
        <f t="shared" ref="Z284:Z351" si="77">SUM(U284,,W284,X284)</f>
        <v>16574</v>
      </c>
      <c r="AA284" s="83">
        <f t="shared" ref="AA284:AA351" si="78">100*Z284/AE284</f>
        <v>93.26168303182061</v>
      </c>
      <c r="AC284" s="82">
        <v>8806</v>
      </c>
      <c r="AD284" s="82">
        <v>8965.5</v>
      </c>
      <c r="AE284" s="86">
        <f t="shared" ref="AE284:AE352" si="79">+AD284+AC284</f>
        <v>17771.5</v>
      </c>
    </row>
    <row r="285" spans="1:31" ht="14.1" customHeight="1">
      <c r="A285" s="1034"/>
      <c r="B285" s="1031"/>
      <c r="C285" s="81" t="s">
        <v>733</v>
      </c>
      <c r="D285" s="821">
        <v>2261</v>
      </c>
      <c r="E285" s="821">
        <v>4</v>
      </c>
      <c r="F285" s="821">
        <v>1555</v>
      </c>
      <c r="G285" s="819">
        <v>3820</v>
      </c>
      <c r="H285" s="821">
        <v>3009</v>
      </c>
      <c r="I285" s="821"/>
      <c r="J285" s="821">
        <v>2457</v>
      </c>
      <c r="K285" s="819">
        <v>5466</v>
      </c>
      <c r="L285" s="821">
        <v>1338</v>
      </c>
      <c r="M285" s="821"/>
      <c r="N285" s="821">
        <v>1529</v>
      </c>
      <c r="O285" s="819">
        <v>2867</v>
      </c>
      <c r="P285" s="821">
        <v>1797</v>
      </c>
      <c r="Q285" s="821"/>
      <c r="R285" s="821">
        <v>2336</v>
      </c>
      <c r="S285" s="819">
        <v>4133</v>
      </c>
      <c r="U285" s="82">
        <f t="shared" si="74"/>
        <v>8405</v>
      </c>
      <c r="V285" s="83">
        <f t="shared" si="72"/>
        <v>90.405507152845004</v>
      </c>
      <c r="W285" s="84">
        <f t="shared" si="75"/>
        <v>4</v>
      </c>
      <c r="X285" s="82">
        <f t="shared" si="76"/>
        <v>7877</v>
      </c>
      <c r="Y285" s="83">
        <f t="shared" si="73"/>
        <v>85.81544830591568</v>
      </c>
      <c r="Z285" s="82">
        <f t="shared" si="77"/>
        <v>16286</v>
      </c>
      <c r="AA285" s="83">
        <f t="shared" si="78"/>
        <v>88.146785018402255</v>
      </c>
      <c r="AC285" s="82">
        <v>9297</v>
      </c>
      <c r="AD285" s="82">
        <v>9179</v>
      </c>
      <c r="AE285" s="86">
        <f t="shared" si="79"/>
        <v>18476</v>
      </c>
    </row>
    <row r="286" spans="1:31" ht="14.1" customHeight="1">
      <c r="A286" s="1034"/>
      <c r="B286" s="1031"/>
      <c r="C286" s="81" t="s">
        <v>734</v>
      </c>
      <c r="D286" s="821">
        <v>2645</v>
      </c>
      <c r="E286" s="821">
        <v>2</v>
      </c>
      <c r="F286" s="821">
        <v>2398</v>
      </c>
      <c r="G286" s="819">
        <v>5045</v>
      </c>
      <c r="H286" s="821">
        <v>2185</v>
      </c>
      <c r="I286" s="821"/>
      <c r="J286" s="821">
        <v>2089</v>
      </c>
      <c r="K286" s="819">
        <v>4274</v>
      </c>
      <c r="L286" s="821">
        <v>578</v>
      </c>
      <c r="M286" s="821"/>
      <c r="N286" s="821">
        <v>630</v>
      </c>
      <c r="O286" s="819">
        <v>1208</v>
      </c>
      <c r="P286" s="821">
        <v>583</v>
      </c>
      <c r="Q286" s="821"/>
      <c r="R286" s="821">
        <v>1044</v>
      </c>
      <c r="S286" s="819">
        <v>1627</v>
      </c>
      <c r="U286" s="82">
        <f t="shared" si="74"/>
        <v>5991</v>
      </c>
      <c r="V286" s="83">
        <f t="shared" si="72"/>
        <v>81.20086744375169</v>
      </c>
      <c r="W286" s="84">
        <f t="shared" si="75"/>
        <v>2</v>
      </c>
      <c r="X286" s="82">
        <f t="shared" si="76"/>
        <v>6161</v>
      </c>
      <c r="Y286" s="83">
        <f t="shared" si="73"/>
        <v>81.591842140113897</v>
      </c>
      <c r="Z286" s="82">
        <f t="shared" si="77"/>
        <v>12154</v>
      </c>
      <c r="AA286" s="83">
        <f t="shared" si="78"/>
        <v>81.412016879898189</v>
      </c>
      <c r="AC286" s="82">
        <v>7378</v>
      </c>
      <c r="AD286" s="82">
        <v>7551</v>
      </c>
      <c r="AE286" s="86">
        <f t="shared" si="79"/>
        <v>14929</v>
      </c>
    </row>
    <row r="287" spans="1:31" ht="14.1" customHeight="1">
      <c r="A287" s="1034"/>
      <c r="B287" s="1032"/>
      <c r="C287" s="81" t="s">
        <v>735</v>
      </c>
      <c r="D287" s="821">
        <v>4367</v>
      </c>
      <c r="E287" s="821">
        <v>10</v>
      </c>
      <c r="F287" s="821">
        <v>3379</v>
      </c>
      <c r="G287" s="819">
        <v>7756</v>
      </c>
      <c r="H287" s="821">
        <v>6668</v>
      </c>
      <c r="I287" s="821"/>
      <c r="J287" s="821">
        <v>5077</v>
      </c>
      <c r="K287" s="819">
        <v>11745</v>
      </c>
      <c r="L287" s="821">
        <v>3069</v>
      </c>
      <c r="M287" s="821"/>
      <c r="N287" s="821">
        <v>2965</v>
      </c>
      <c r="O287" s="819">
        <v>6034</v>
      </c>
      <c r="P287" s="821">
        <v>3590</v>
      </c>
      <c r="Q287" s="821"/>
      <c r="R287" s="821">
        <v>4142</v>
      </c>
      <c r="S287" s="819">
        <v>7732</v>
      </c>
      <c r="U287" s="82">
        <f t="shared" si="74"/>
        <v>17694</v>
      </c>
      <c r="V287" s="83">
        <f t="shared" si="72"/>
        <v>73.990131303838751</v>
      </c>
      <c r="W287" s="84">
        <f t="shared" si="75"/>
        <v>10</v>
      </c>
      <c r="X287" s="82">
        <f t="shared" si="76"/>
        <v>15563</v>
      </c>
      <c r="Y287" s="83">
        <f t="shared" si="73"/>
        <v>66.112999150382322</v>
      </c>
      <c r="Z287" s="82">
        <f t="shared" si="77"/>
        <v>33267</v>
      </c>
      <c r="AA287" s="83">
        <f t="shared" si="78"/>
        <v>70.103679352636235</v>
      </c>
      <c r="AC287" s="82">
        <v>23914</v>
      </c>
      <c r="AD287" s="82">
        <v>23540</v>
      </c>
      <c r="AE287" s="86">
        <f t="shared" si="79"/>
        <v>47454</v>
      </c>
    </row>
    <row r="288" spans="1:31" ht="14.1" customHeight="1">
      <c r="A288" s="1034"/>
      <c r="B288" s="1029" t="s">
        <v>108</v>
      </c>
      <c r="C288" s="1029"/>
      <c r="D288" s="820">
        <v>53091</v>
      </c>
      <c r="E288" s="820">
        <v>106</v>
      </c>
      <c r="F288" s="820">
        <v>42113</v>
      </c>
      <c r="G288" s="820">
        <v>95310</v>
      </c>
      <c r="H288" s="820">
        <v>64142</v>
      </c>
      <c r="I288" s="820">
        <v>4</v>
      </c>
      <c r="J288" s="820">
        <v>50436</v>
      </c>
      <c r="K288" s="820">
        <v>114582</v>
      </c>
      <c r="L288" s="820">
        <v>25710</v>
      </c>
      <c r="M288" s="820">
        <v>5</v>
      </c>
      <c r="N288" s="820">
        <v>27092</v>
      </c>
      <c r="O288" s="820">
        <v>52807</v>
      </c>
      <c r="P288" s="820">
        <v>35343</v>
      </c>
      <c r="Q288" s="820">
        <v>3</v>
      </c>
      <c r="R288" s="820">
        <v>44107</v>
      </c>
      <c r="S288" s="820">
        <v>79453</v>
      </c>
      <c r="U288" s="219">
        <f t="shared" si="74"/>
        <v>178286</v>
      </c>
      <c r="V288" s="220">
        <f t="shared" si="72"/>
        <v>78.278871167799082</v>
      </c>
      <c r="W288" s="221">
        <f t="shared" si="75"/>
        <v>118</v>
      </c>
      <c r="X288" s="219">
        <f t="shared" si="76"/>
        <v>163748</v>
      </c>
      <c r="Y288" s="220">
        <f t="shared" si="73"/>
        <v>72.176063260061795</v>
      </c>
      <c r="Z288" s="219">
        <f t="shared" si="77"/>
        <v>342152</v>
      </c>
      <c r="AA288" s="220">
        <f t="shared" si="78"/>
        <v>75.259358973935974</v>
      </c>
      <c r="AC288" s="219">
        <f>SUM(AC275:AC287)</f>
        <v>227757.5</v>
      </c>
      <c r="AD288" s="219">
        <f>SUM(AD275:AD287)</f>
        <v>226873</v>
      </c>
      <c r="AE288" s="219">
        <f t="shared" si="79"/>
        <v>454630.5</v>
      </c>
    </row>
    <row r="289" spans="1:31" ht="14.1" customHeight="1">
      <c r="A289" s="1034"/>
      <c r="B289" s="1030" t="s">
        <v>736</v>
      </c>
      <c r="C289" s="81" t="s">
        <v>737</v>
      </c>
      <c r="D289" s="821">
        <v>5672</v>
      </c>
      <c r="E289" s="821"/>
      <c r="F289" s="821">
        <v>4816</v>
      </c>
      <c r="G289" s="819">
        <v>10488</v>
      </c>
      <c r="H289" s="821">
        <v>8235</v>
      </c>
      <c r="I289" s="821">
        <v>1</v>
      </c>
      <c r="J289" s="821">
        <v>5703</v>
      </c>
      <c r="K289" s="819">
        <v>13939</v>
      </c>
      <c r="L289" s="821">
        <v>3105</v>
      </c>
      <c r="M289" s="821"/>
      <c r="N289" s="821">
        <v>3092</v>
      </c>
      <c r="O289" s="819">
        <v>6197</v>
      </c>
      <c r="P289" s="821">
        <v>3719</v>
      </c>
      <c r="Q289" s="821"/>
      <c r="R289" s="821">
        <v>4217</v>
      </c>
      <c r="S289" s="819">
        <v>7936</v>
      </c>
      <c r="U289" s="82">
        <f t="shared" si="74"/>
        <v>20731</v>
      </c>
      <c r="V289" s="83">
        <f t="shared" si="72"/>
        <v>87.452279006981499</v>
      </c>
      <c r="W289" s="84">
        <f t="shared" si="75"/>
        <v>1</v>
      </c>
      <c r="X289" s="82">
        <f t="shared" si="76"/>
        <v>17828</v>
      </c>
      <c r="Y289" s="83">
        <f t="shared" si="73"/>
        <v>76.501888087881909</v>
      </c>
      <c r="Z289" s="82">
        <f t="shared" si="77"/>
        <v>38560</v>
      </c>
      <c r="AA289" s="83">
        <f t="shared" si="78"/>
        <v>82.025973473446854</v>
      </c>
      <c r="AC289" s="82">
        <v>23705.5</v>
      </c>
      <c r="AD289" s="82">
        <v>23304</v>
      </c>
      <c r="AE289" s="86">
        <f t="shared" si="79"/>
        <v>47009.5</v>
      </c>
    </row>
    <row r="290" spans="1:31" ht="14.1" customHeight="1">
      <c r="A290" s="1034"/>
      <c r="B290" s="1031"/>
      <c r="C290" s="81" t="s">
        <v>738</v>
      </c>
      <c r="D290" s="821">
        <v>6480</v>
      </c>
      <c r="E290" s="821">
        <v>4</v>
      </c>
      <c r="F290" s="821">
        <v>5960</v>
      </c>
      <c r="G290" s="819">
        <v>12444</v>
      </c>
      <c r="H290" s="821">
        <v>7658</v>
      </c>
      <c r="I290" s="821">
        <v>1</v>
      </c>
      <c r="J290" s="821">
        <v>5995</v>
      </c>
      <c r="K290" s="819">
        <v>13654</v>
      </c>
      <c r="L290" s="821">
        <v>2456</v>
      </c>
      <c r="M290" s="821">
        <v>1</v>
      </c>
      <c r="N290" s="821">
        <v>2652</v>
      </c>
      <c r="O290" s="819">
        <v>5109</v>
      </c>
      <c r="P290" s="821">
        <v>2770</v>
      </c>
      <c r="Q290" s="821"/>
      <c r="R290" s="821">
        <v>3324</v>
      </c>
      <c r="S290" s="819">
        <v>6094</v>
      </c>
      <c r="U290" s="82">
        <f t="shared" si="74"/>
        <v>19364</v>
      </c>
      <c r="V290" s="83">
        <f t="shared" si="72"/>
        <v>91.021904672370027</v>
      </c>
      <c r="W290" s="84">
        <f t="shared" si="75"/>
        <v>6</v>
      </c>
      <c r="X290" s="82">
        <f t="shared" si="76"/>
        <v>17931</v>
      </c>
      <c r="Y290" s="83">
        <f t="shared" si="73"/>
        <v>85.118199943036174</v>
      </c>
      <c r="Z290" s="82">
        <f t="shared" si="77"/>
        <v>37301</v>
      </c>
      <c r="AA290" s="83">
        <f t="shared" si="78"/>
        <v>88.098724610297594</v>
      </c>
      <c r="AC290" s="82">
        <v>21274</v>
      </c>
      <c r="AD290" s="82">
        <v>21066</v>
      </c>
      <c r="AE290" s="86">
        <f t="shared" si="79"/>
        <v>42340</v>
      </c>
    </row>
    <row r="291" spans="1:31" ht="14.1" customHeight="1">
      <c r="A291" s="1034"/>
      <c r="B291" s="1031"/>
      <c r="C291" s="81" t="s">
        <v>739</v>
      </c>
      <c r="D291" s="821">
        <v>2512</v>
      </c>
      <c r="E291" s="821"/>
      <c r="F291" s="821">
        <v>2169</v>
      </c>
      <c r="G291" s="819">
        <v>4681</v>
      </c>
      <c r="H291" s="821">
        <v>2260</v>
      </c>
      <c r="I291" s="821"/>
      <c r="J291" s="821">
        <v>1615</v>
      </c>
      <c r="K291" s="819">
        <v>3875</v>
      </c>
      <c r="L291" s="821">
        <v>779</v>
      </c>
      <c r="M291" s="821"/>
      <c r="N291" s="821">
        <v>879</v>
      </c>
      <c r="O291" s="819">
        <v>1658</v>
      </c>
      <c r="P291" s="821">
        <v>1279</v>
      </c>
      <c r="Q291" s="821"/>
      <c r="R291" s="821">
        <v>1509</v>
      </c>
      <c r="S291" s="819">
        <v>2788</v>
      </c>
      <c r="U291" s="82">
        <f t="shared" si="74"/>
        <v>6830</v>
      </c>
      <c r="V291" s="83">
        <f t="shared" si="72"/>
        <v>86.079778183880521</v>
      </c>
      <c r="W291" s="84">
        <f t="shared" si="75"/>
        <v>0</v>
      </c>
      <c r="X291" s="82">
        <f t="shared" si="76"/>
        <v>6172</v>
      </c>
      <c r="Y291" s="83">
        <f t="shared" si="73"/>
        <v>77.944055060933252</v>
      </c>
      <c r="Z291" s="82">
        <f t="shared" si="77"/>
        <v>13002</v>
      </c>
      <c r="AA291" s="83">
        <f t="shared" si="78"/>
        <v>82.016022203999242</v>
      </c>
      <c r="AC291" s="82">
        <v>7934.5</v>
      </c>
      <c r="AD291" s="82">
        <v>7918.5</v>
      </c>
      <c r="AE291" s="86">
        <f t="shared" si="79"/>
        <v>15853</v>
      </c>
    </row>
    <row r="292" spans="1:31" ht="14.1" customHeight="1">
      <c r="A292" s="1034"/>
      <c r="B292" s="1031"/>
      <c r="C292" s="81" t="s">
        <v>740</v>
      </c>
      <c r="D292" s="821">
        <v>696</v>
      </c>
      <c r="E292" s="821"/>
      <c r="F292" s="821">
        <v>492</v>
      </c>
      <c r="G292" s="819">
        <v>1188</v>
      </c>
      <c r="H292" s="821">
        <v>713</v>
      </c>
      <c r="I292" s="821"/>
      <c r="J292" s="821">
        <v>472</v>
      </c>
      <c r="K292" s="819">
        <v>1185</v>
      </c>
      <c r="L292" s="821">
        <v>244</v>
      </c>
      <c r="M292" s="821"/>
      <c r="N292" s="821">
        <v>278</v>
      </c>
      <c r="O292" s="819">
        <v>522</v>
      </c>
      <c r="P292" s="821">
        <v>237</v>
      </c>
      <c r="Q292" s="821"/>
      <c r="R292" s="821">
        <v>339</v>
      </c>
      <c r="S292" s="819">
        <v>576</v>
      </c>
      <c r="U292" s="82">
        <f t="shared" si="74"/>
        <v>1890</v>
      </c>
      <c r="V292" s="83">
        <f t="shared" si="72"/>
        <v>92.692496321726338</v>
      </c>
      <c r="W292" s="84">
        <f t="shared" si="75"/>
        <v>0</v>
      </c>
      <c r="X292" s="82">
        <f t="shared" si="76"/>
        <v>1581</v>
      </c>
      <c r="Y292" s="83">
        <f t="shared" si="73"/>
        <v>79.487179487179489</v>
      </c>
      <c r="Z292" s="82">
        <f t="shared" si="77"/>
        <v>3471</v>
      </c>
      <c r="AA292" s="83">
        <f t="shared" si="78"/>
        <v>86.171797418073481</v>
      </c>
      <c r="AC292" s="82">
        <v>2039</v>
      </c>
      <c r="AD292" s="82">
        <v>1989</v>
      </c>
      <c r="AE292" s="86">
        <f t="shared" si="79"/>
        <v>4028</v>
      </c>
    </row>
    <row r="293" spans="1:31" ht="14.1" customHeight="1">
      <c r="A293" s="1034"/>
      <c r="B293" s="1031"/>
      <c r="C293" s="81" t="s">
        <v>741</v>
      </c>
      <c r="D293" s="821">
        <v>2421</v>
      </c>
      <c r="E293" s="821">
        <v>1</v>
      </c>
      <c r="F293" s="821">
        <v>2188</v>
      </c>
      <c r="G293" s="819">
        <v>4610</v>
      </c>
      <c r="H293" s="821">
        <v>2170</v>
      </c>
      <c r="I293" s="821"/>
      <c r="J293" s="821">
        <v>1603</v>
      </c>
      <c r="K293" s="819">
        <v>3773</v>
      </c>
      <c r="L293" s="821">
        <v>809</v>
      </c>
      <c r="M293" s="821"/>
      <c r="N293" s="821">
        <v>854</v>
      </c>
      <c r="O293" s="819">
        <v>1663</v>
      </c>
      <c r="P293" s="821">
        <v>1051</v>
      </c>
      <c r="Q293" s="821"/>
      <c r="R293" s="821">
        <v>1220</v>
      </c>
      <c r="S293" s="819">
        <v>2271</v>
      </c>
      <c r="U293" s="82">
        <f t="shared" si="74"/>
        <v>6451</v>
      </c>
      <c r="V293" s="83">
        <f t="shared" si="72"/>
        <v>87.040410173379215</v>
      </c>
      <c r="W293" s="84">
        <f t="shared" si="75"/>
        <v>1</v>
      </c>
      <c r="X293" s="82">
        <f t="shared" si="76"/>
        <v>5865</v>
      </c>
      <c r="Y293" s="83">
        <f t="shared" si="73"/>
        <v>78.529825266117697</v>
      </c>
      <c r="Z293" s="82">
        <f t="shared" si="77"/>
        <v>12317</v>
      </c>
      <c r="AA293" s="83">
        <f t="shared" si="78"/>
        <v>82.775537634408607</v>
      </c>
      <c r="AC293" s="82">
        <v>7411.5</v>
      </c>
      <c r="AD293" s="82">
        <v>7468.5</v>
      </c>
      <c r="AE293" s="86">
        <f t="shared" si="79"/>
        <v>14880</v>
      </c>
    </row>
    <row r="294" spans="1:31" ht="14.1" customHeight="1">
      <c r="A294" s="1034"/>
      <c r="B294" s="1031"/>
      <c r="C294" s="81" t="s">
        <v>742</v>
      </c>
      <c r="D294" s="821">
        <v>685</v>
      </c>
      <c r="E294" s="821"/>
      <c r="F294" s="821">
        <v>453</v>
      </c>
      <c r="G294" s="819">
        <v>1138</v>
      </c>
      <c r="H294" s="821">
        <v>633</v>
      </c>
      <c r="I294" s="821"/>
      <c r="J294" s="821">
        <v>437</v>
      </c>
      <c r="K294" s="819">
        <v>1070</v>
      </c>
      <c r="L294" s="821">
        <v>122</v>
      </c>
      <c r="M294" s="821"/>
      <c r="N294" s="821">
        <v>262</v>
      </c>
      <c r="O294" s="819">
        <v>384</v>
      </c>
      <c r="P294" s="821">
        <v>265</v>
      </c>
      <c r="Q294" s="821"/>
      <c r="R294" s="821">
        <v>404</v>
      </c>
      <c r="S294" s="819">
        <v>669</v>
      </c>
      <c r="U294" s="82">
        <f t="shared" si="74"/>
        <v>1705</v>
      </c>
      <c r="V294" s="83">
        <f t="shared" si="72"/>
        <v>81.617999042604112</v>
      </c>
      <c r="W294" s="84">
        <f t="shared" si="75"/>
        <v>0</v>
      </c>
      <c r="X294" s="82">
        <f t="shared" si="76"/>
        <v>1556</v>
      </c>
      <c r="Y294" s="83">
        <f t="shared" si="73"/>
        <v>73.779042200094835</v>
      </c>
      <c r="Z294" s="82">
        <f t="shared" si="77"/>
        <v>3261</v>
      </c>
      <c r="AA294" s="83">
        <f t="shared" si="78"/>
        <v>77.679847546450688</v>
      </c>
      <c r="AC294" s="82">
        <v>2089</v>
      </c>
      <c r="AD294" s="82">
        <v>2109</v>
      </c>
      <c r="AE294" s="86">
        <f t="shared" si="79"/>
        <v>4198</v>
      </c>
    </row>
    <row r="295" spans="1:31" ht="14.1" customHeight="1">
      <c r="A295" s="1034"/>
      <c r="B295" s="1031"/>
      <c r="C295" s="81" t="s">
        <v>743</v>
      </c>
      <c r="D295" s="821">
        <v>713</v>
      </c>
      <c r="E295" s="821"/>
      <c r="F295" s="821">
        <v>715</v>
      </c>
      <c r="G295" s="819">
        <v>1428</v>
      </c>
      <c r="H295" s="821">
        <v>656</v>
      </c>
      <c r="I295" s="821"/>
      <c r="J295" s="821">
        <v>524</v>
      </c>
      <c r="K295" s="819">
        <v>1180</v>
      </c>
      <c r="L295" s="821">
        <v>176</v>
      </c>
      <c r="M295" s="821"/>
      <c r="N295" s="821">
        <v>185</v>
      </c>
      <c r="O295" s="819">
        <v>361</v>
      </c>
      <c r="P295" s="821">
        <v>251</v>
      </c>
      <c r="Q295" s="821"/>
      <c r="R295" s="821">
        <v>354</v>
      </c>
      <c r="S295" s="819">
        <v>605</v>
      </c>
      <c r="U295" s="82">
        <f t="shared" si="74"/>
        <v>1796</v>
      </c>
      <c r="V295" s="83">
        <f t="shared" si="72"/>
        <v>65.571376414749906</v>
      </c>
      <c r="W295" s="84">
        <f t="shared" si="75"/>
        <v>0</v>
      </c>
      <c r="X295" s="82">
        <f t="shared" si="76"/>
        <v>1778</v>
      </c>
      <c r="Y295" s="83">
        <f t="shared" si="73"/>
        <v>63.716179896075971</v>
      </c>
      <c r="Z295" s="82">
        <f t="shared" si="77"/>
        <v>3574</v>
      </c>
      <c r="AA295" s="83">
        <f t="shared" si="78"/>
        <v>64.635138800976577</v>
      </c>
      <c r="AC295" s="82">
        <v>2739</v>
      </c>
      <c r="AD295" s="82">
        <v>2790.5</v>
      </c>
      <c r="AE295" s="86">
        <f t="shared" si="79"/>
        <v>5529.5</v>
      </c>
    </row>
    <row r="296" spans="1:31" ht="14.1" customHeight="1">
      <c r="A296" s="1034"/>
      <c r="B296" s="1031"/>
      <c r="C296" s="81" t="s">
        <v>744</v>
      </c>
      <c r="D296" s="821">
        <v>5090</v>
      </c>
      <c r="E296" s="821"/>
      <c r="F296" s="821">
        <v>4890</v>
      </c>
      <c r="G296" s="819">
        <v>9980</v>
      </c>
      <c r="H296" s="821">
        <v>3618</v>
      </c>
      <c r="I296" s="821"/>
      <c r="J296" s="821">
        <v>2905</v>
      </c>
      <c r="K296" s="819">
        <v>6523</v>
      </c>
      <c r="L296" s="821">
        <v>1227</v>
      </c>
      <c r="M296" s="821">
        <v>1</v>
      </c>
      <c r="N296" s="821">
        <v>1409</v>
      </c>
      <c r="O296" s="819">
        <v>2637</v>
      </c>
      <c r="P296" s="821">
        <v>2510</v>
      </c>
      <c r="Q296" s="821"/>
      <c r="R296" s="821">
        <v>2875</v>
      </c>
      <c r="S296" s="819">
        <v>5385</v>
      </c>
      <c r="U296" s="82">
        <f t="shared" si="74"/>
        <v>12445</v>
      </c>
      <c r="V296" s="83">
        <f t="shared" si="72"/>
        <v>86.773113931111425</v>
      </c>
      <c r="W296" s="84">
        <f t="shared" si="75"/>
        <v>1</v>
      </c>
      <c r="X296" s="82">
        <f t="shared" si="76"/>
        <v>12079</v>
      </c>
      <c r="Y296" s="83">
        <f t="shared" si="73"/>
        <v>82.931685547545484</v>
      </c>
      <c r="Z296" s="82">
        <f t="shared" si="77"/>
        <v>24525</v>
      </c>
      <c r="AA296" s="83">
        <f t="shared" si="78"/>
        <v>84.841041962154492</v>
      </c>
      <c r="AC296" s="82">
        <v>14342</v>
      </c>
      <c r="AD296" s="82">
        <v>14565</v>
      </c>
      <c r="AE296" s="86">
        <f t="shared" si="79"/>
        <v>28907</v>
      </c>
    </row>
    <row r="297" spans="1:31" ht="14.1" customHeight="1">
      <c r="A297" s="1034"/>
      <c r="B297" s="1031"/>
      <c r="C297" s="81" t="s">
        <v>745</v>
      </c>
      <c r="D297" s="821">
        <v>1453</v>
      </c>
      <c r="E297" s="821"/>
      <c r="F297" s="821">
        <v>1240</v>
      </c>
      <c r="G297" s="819">
        <v>2693</v>
      </c>
      <c r="H297" s="821">
        <v>1232</v>
      </c>
      <c r="I297" s="821"/>
      <c r="J297" s="821">
        <v>1044</v>
      </c>
      <c r="K297" s="819">
        <v>2276</v>
      </c>
      <c r="L297" s="821">
        <v>267</v>
      </c>
      <c r="M297" s="821"/>
      <c r="N297" s="821">
        <v>387</v>
      </c>
      <c r="O297" s="819">
        <v>654</v>
      </c>
      <c r="P297" s="821">
        <v>675</v>
      </c>
      <c r="Q297" s="821"/>
      <c r="R297" s="821">
        <v>958</v>
      </c>
      <c r="S297" s="819">
        <v>1633</v>
      </c>
      <c r="U297" s="82">
        <f t="shared" si="74"/>
        <v>3627</v>
      </c>
      <c r="V297" s="83">
        <f t="shared" si="72"/>
        <v>83.27402135231317</v>
      </c>
      <c r="W297" s="84">
        <f t="shared" si="75"/>
        <v>0</v>
      </c>
      <c r="X297" s="82">
        <f t="shared" si="76"/>
        <v>3629</v>
      </c>
      <c r="Y297" s="83">
        <f t="shared" si="73"/>
        <v>82.048383450146957</v>
      </c>
      <c r="Z297" s="82">
        <f t="shared" si="77"/>
        <v>7256</v>
      </c>
      <c r="AA297" s="83">
        <f t="shared" si="78"/>
        <v>82.656490288773711</v>
      </c>
      <c r="AC297" s="82">
        <v>4355.5</v>
      </c>
      <c r="AD297" s="82">
        <v>4423</v>
      </c>
      <c r="AE297" s="86">
        <f t="shared" si="79"/>
        <v>8778.5</v>
      </c>
    </row>
    <row r="298" spans="1:31" ht="14.1" customHeight="1">
      <c r="A298" s="1034"/>
      <c r="B298" s="1032"/>
      <c r="C298" s="81" t="s">
        <v>746</v>
      </c>
      <c r="D298" s="821">
        <v>1169</v>
      </c>
      <c r="E298" s="821"/>
      <c r="F298" s="821">
        <v>1003</v>
      </c>
      <c r="G298" s="819">
        <v>2172</v>
      </c>
      <c r="H298" s="821">
        <v>1094</v>
      </c>
      <c r="I298" s="821"/>
      <c r="J298" s="821">
        <v>804</v>
      </c>
      <c r="K298" s="819">
        <v>1898</v>
      </c>
      <c r="L298" s="821">
        <v>275</v>
      </c>
      <c r="M298" s="821"/>
      <c r="N298" s="821">
        <v>390</v>
      </c>
      <c r="O298" s="819">
        <v>665</v>
      </c>
      <c r="P298" s="821">
        <v>401</v>
      </c>
      <c r="Q298" s="821"/>
      <c r="R298" s="821">
        <v>573</v>
      </c>
      <c r="S298" s="819">
        <v>974</v>
      </c>
      <c r="U298" s="82">
        <f t="shared" si="74"/>
        <v>2939</v>
      </c>
      <c r="V298" s="83">
        <f t="shared" si="72"/>
        <v>69.619803387421527</v>
      </c>
      <c r="W298" s="84">
        <f t="shared" si="75"/>
        <v>0</v>
      </c>
      <c r="X298" s="82">
        <f t="shared" si="76"/>
        <v>2770</v>
      </c>
      <c r="Y298" s="83">
        <f t="shared" si="73"/>
        <v>67.396593673965938</v>
      </c>
      <c r="Z298" s="82">
        <f t="shared" si="77"/>
        <v>5709</v>
      </c>
      <c r="AA298" s="83">
        <f t="shared" si="78"/>
        <v>68.523075076516832</v>
      </c>
      <c r="AC298" s="82">
        <v>4221.5</v>
      </c>
      <c r="AD298" s="82">
        <v>4110</v>
      </c>
      <c r="AE298" s="86">
        <f t="shared" si="79"/>
        <v>8331.5</v>
      </c>
    </row>
    <row r="299" spans="1:31" ht="14.1" customHeight="1">
      <c r="A299" s="1035"/>
      <c r="B299" s="1029" t="s">
        <v>108</v>
      </c>
      <c r="C299" s="1029"/>
      <c r="D299" s="820">
        <v>26891</v>
      </c>
      <c r="E299" s="820">
        <v>5</v>
      </c>
      <c r="F299" s="820">
        <v>23926</v>
      </c>
      <c r="G299" s="820">
        <v>50822</v>
      </c>
      <c r="H299" s="820">
        <v>28269</v>
      </c>
      <c r="I299" s="820">
        <v>2</v>
      </c>
      <c r="J299" s="820">
        <v>21102</v>
      </c>
      <c r="K299" s="820">
        <v>49373</v>
      </c>
      <c r="L299" s="820">
        <v>9460</v>
      </c>
      <c r="M299" s="820">
        <v>2</v>
      </c>
      <c r="N299" s="820">
        <v>10388</v>
      </c>
      <c r="O299" s="820">
        <v>19850</v>
      </c>
      <c r="P299" s="820">
        <v>13158</v>
      </c>
      <c r="Q299" s="820">
        <v>0</v>
      </c>
      <c r="R299" s="820">
        <v>15773</v>
      </c>
      <c r="S299" s="820">
        <v>28931</v>
      </c>
      <c r="U299" s="219">
        <f t="shared" si="74"/>
        <v>77778</v>
      </c>
      <c r="V299" s="220">
        <f t="shared" si="72"/>
        <v>86.313067699461229</v>
      </c>
      <c r="W299" s="221">
        <f t="shared" si="75"/>
        <v>9</v>
      </c>
      <c r="X299" s="219">
        <f t="shared" si="76"/>
        <v>71189</v>
      </c>
      <c r="Y299" s="220">
        <f t="shared" si="73"/>
        <v>79.324965039250756</v>
      </c>
      <c r="Z299" s="219">
        <f t="shared" si="77"/>
        <v>148976</v>
      </c>
      <c r="AA299" s="220">
        <f t="shared" si="78"/>
        <v>82.831169553251229</v>
      </c>
      <c r="AC299" s="219">
        <f>SUM(AC289:AC298)</f>
        <v>90111.5</v>
      </c>
      <c r="AD299" s="219">
        <f>SUM(AD289:AD298)</f>
        <v>89743.5</v>
      </c>
      <c r="AE299" s="219">
        <f t="shared" si="79"/>
        <v>179855</v>
      </c>
    </row>
    <row r="300" spans="1:31" ht="14.1" customHeight="1">
      <c r="A300" s="1028" t="s">
        <v>883</v>
      </c>
      <c r="B300" s="1030" t="s">
        <v>884</v>
      </c>
      <c r="C300" s="81" t="s">
        <v>768</v>
      </c>
      <c r="D300" s="821">
        <v>6539</v>
      </c>
      <c r="E300" s="821">
        <v>5</v>
      </c>
      <c r="F300" s="821">
        <v>5062</v>
      </c>
      <c r="G300" s="819">
        <v>11606</v>
      </c>
      <c r="H300" s="821">
        <v>9000</v>
      </c>
      <c r="I300" s="821">
        <v>5</v>
      </c>
      <c r="J300" s="821">
        <v>6595</v>
      </c>
      <c r="K300" s="819">
        <v>15600</v>
      </c>
      <c r="L300" s="821">
        <v>3733</v>
      </c>
      <c r="M300" s="821">
        <v>2</v>
      </c>
      <c r="N300" s="821">
        <v>3353</v>
      </c>
      <c r="O300" s="819">
        <v>7088</v>
      </c>
      <c r="P300" s="821">
        <v>5002</v>
      </c>
      <c r="Q300" s="821">
        <v>2</v>
      </c>
      <c r="R300" s="821">
        <v>5896</v>
      </c>
      <c r="S300" s="819">
        <v>10900</v>
      </c>
      <c r="U300" s="82">
        <f t="shared" si="74"/>
        <v>24274</v>
      </c>
      <c r="V300" s="83">
        <f t="shared" si="72"/>
        <v>80.124110841544123</v>
      </c>
      <c r="W300" s="84">
        <f t="shared" si="75"/>
        <v>14</v>
      </c>
      <c r="X300" s="82">
        <f t="shared" si="76"/>
        <v>20906</v>
      </c>
      <c r="Y300" s="83">
        <f t="shared" si="73"/>
        <v>68.950050296004349</v>
      </c>
      <c r="Z300" s="82">
        <f t="shared" si="77"/>
        <v>45194</v>
      </c>
      <c r="AA300" s="83">
        <f t="shared" si="78"/>
        <v>74.557872508908545</v>
      </c>
      <c r="AC300" s="82">
        <v>30295.5</v>
      </c>
      <c r="AD300" s="82">
        <v>30320.5</v>
      </c>
      <c r="AE300" s="86">
        <f t="shared" si="79"/>
        <v>60616</v>
      </c>
    </row>
    <row r="301" spans="1:31" ht="14.1" customHeight="1">
      <c r="A301" s="1028"/>
      <c r="B301" s="1031"/>
      <c r="C301" s="81" t="s">
        <v>769</v>
      </c>
      <c r="D301" s="821">
        <v>91</v>
      </c>
      <c r="E301" s="821">
        <v>1</v>
      </c>
      <c r="F301" s="821">
        <v>79</v>
      </c>
      <c r="G301" s="819">
        <v>171</v>
      </c>
      <c r="H301" s="821">
        <v>124</v>
      </c>
      <c r="I301" s="821"/>
      <c r="J301" s="821">
        <v>104</v>
      </c>
      <c r="K301" s="819">
        <v>228</v>
      </c>
      <c r="L301" s="821">
        <v>30</v>
      </c>
      <c r="M301" s="821"/>
      <c r="N301" s="821">
        <v>43</v>
      </c>
      <c r="O301" s="819">
        <v>73</v>
      </c>
      <c r="P301" s="821">
        <v>74</v>
      </c>
      <c r="Q301" s="821"/>
      <c r="R301" s="821">
        <v>92</v>
      </c>
      <c r="S301" s="819">
        <v>166</v>
      </c>
      <c r="U301" s="82">
        <f t="shared" si="74"/>
        <v>319</v>
      </c>
      <c r="V301" s="83">
        <f t="shared" si="72"/>
        <v>75.413711583924353</v>
      </c>
      <c r="W301" s="84">
        <f t="shared" si="75"/>
        <v>1</v>
      </c>
      <c r="X301" s="82">
        <f t="shared" si="76"/>
        <v>318</v>
      </c>
      <c r="Y301" s="83">
        <f t="shared" si="73"/>
        <v>64.112903225806448</v>
      </c>
      <c r="Z301" s="82">
        <f t="shared" si="77"/>
        <v>638</v>
      </c>
      <c r="AA301" s="83">
        <f t="shared" si="78"/>
        <v>69.423286180631123</v>
      </c>
      <c r="AC301" s="82">
        <v>423</v>
      </c>
      <c r="AD301" s="82">
        <v>496</v>
      </c>
      <c r="AE301" s="86">
        <f t="shared" si="79"/>
        <v>919</v>
      </c>
    </row>
    <row r="302" spans="1:31" ht="14.1" customHeight="1">
      <c r="A302" s="1028"/>
      <c r="B302" s="1031"/>
      <c r="C302" s="81" t="s">
        <v>767</v>
      </c>
      <c r="D302" s="821">
        <v>3920</v>
      </c>
      <c r="E302" s="821">
        <v>1</v>
      </c>
      <c r="F302" s="821">
        <v>2903</v>
      </c>
      <c r="G302" s="819">
        <v>6824</v>
      </c>
      <c r="H302" s="821">
        <v>3528</v>
      </c>
      <c r="I302" s="821"/>
      <c r="J302" s="821">
        <v>2742</v>
      </c>
      <c r="K302" s="819">
        <v>6270</v>
      </c>
      <c r="L302" s="821">
        <v>1286</v>
      </c>
      <c r="M302" s="821"/>
      <c r="N302" s="821">
        <v>1384</v>
      </c>
      <c r="O302" s="819">
        <v>2670</v>
      </c>
      <c r="P302" s="821">
        <v>2103</v>
      </c>
      <c r="Q302" s="821"/>
      <c r="R302" s="821">
        <v>2890</v>
      </c>
      <c r="S302" s="819">
        <v>4993</v>
      </c>
      <c r="U302" s="82">
        <f t="shared" si="74"/>
        <v>10837</v>
      </c>
      <c r="V302" s="83">
        <f t="shared" si="72"/>
        <v>89.528687678136237</v>
      </c>
      <c r="W302" s="84">
        <f t="shared" si="75"/>
        <v>1</v>
      </c>
      <c r="X302" s="82">
        <f t="shared" si="76"/>
        <v>9919</v>
      </c>
      <c r="Y302" s="83">
        <f t="shared" si="73"/>
        <v>78.040912667191193</v>
      </c>
      <c r="Z302" s="82">
        <f t="shared" si="77"/>
        <v>20757</v>
      </c>
      <c r="AA302" s="83">
        <f t="shared" si="78"/>
        <v>83.648673154808677</v>
      </c>
      <c r="AC302" s="82">
        <v>12104.5</v>
      </c>
      <c r="AD302" s="82">
        <v>12710</v>
      </c>
      <c r="AE302" s="86">
        <f t="shared" si="79"/>
        <v>24814.5</v>
      </c>
    </row>
    <row r="303" spans="1:31" ht="14.1" customHeight="1">
      <c r="A303" s="1028"/>
      <c r="B303" s="1031"/>
      <c r="C303" s="81" t="s">
        <v>770</v>
      </c>
      <c r="D303" s="821">
        <v>793</v>
      </c>
      <c r="E303" s="821"/>
      <c r="F303" s="821">
        <v>636</v>
      </c>
      <c r="G303" s="819">
        <v>1429</v>
      </c>
      <c r="H303" s="821">
        <v>768</v>
      </c>
      <c r="I303" s="821"/>
      <c r="J303" s="821">
        <v>729</v>
      </c>
      <c r="K303" s="819">
        <v>1497</v>
      </c>
      <c r="L303" s="821">
        <v>220</v>
      </c>
      <c r="M303" s="821"/>
      <c r="N303" s="821">
        <v>324</v>
      </c>
      <c r="O303" s="819">
        <v>544</v>
      </c>
      <c r="P303" s="821">
        <v>437</v>
      </c>
      <c r="Q303" s="821"/>
      <c r="R303" s="821">
        <v>728</v>
      </c>
      <c r="S303" s="819">
        <v>1165</v>
      </c>
      <c r="U303" s="82">
        <f t="shared" si="74"/>
        <v>2218</v>
      </c>
      <c r="V303" s="83">
        <f t="shared" si="72"/>
        <v>79.669540229885058</v>
      </c>
      <c r="W303" s="84">
        <f t="shared" si="75"/>
        <v>0</v>
      </c>
      <c r="X303" s="82">
        <f t="shared" si="76"/>
        <v>2417</v>
      </c>
      <c r="Y303" s="83">
        <f t="shared" si="73"/>
        <v>80.49958368026644</v>
      </c>
      <c r="Z303" s="82">
        <f t="shared" si="77"/>
        <v>4635</v>
      </c>
      <c r="AA303" s="83">
        <f t="shared" si="78"/>
        <v>80.100233301650391</v>
      </c>
      <c r="AC303" s="82">
        <v>2784</v>
      </c>
      <c r="AD303" s="82">
        <v>3002.5</v>
      </c>
      <c r="AE303" s="86">
        <f t="shared" si="79"/>
        <v>5786.5</v>
      </c>
    </row>
    <row r="304" spans="1:31" ht="14.1" customHeight="1">
      <c r="A304" s="1028"/>
      <c r="B304" s="1031"/>
      <c r="C304" s="81" t="s">
        <v>771</v>
      </c>
      <c r="D304" s="821">
        <v>196</v>
      </c>
      <c r="E304" s="821"/>
      <c r="F304" s="821">
        <v>182</v>
      </c>
      <c r="G304" s="819">
        <v>378</v>
      </c>
      <c r="H304" s="821">
        <v>164</v>
      </c>
      <c r="I304" s="821"/>
      <c r="J304" s="821">
        <v>128</v>
      </c>
      <c r="K304" s="819">
        <v>292</v>
      </c>
      <c r="L304" s="821">
        <v>60</v>
      </c>
      <c r="M304" s="821"/>
      <c r="N304" s="821">
        <v>63</v>
      </c>
      <c r="O304" s="819">
        <v>123</v>
      </c>
      <c r="P304" s="821">
        <v>102</v>
      </c>
      <c r="Q304" s="821"/>
      <c r="R304" s="821">
        <v>131</v>
      </c>
      <c r="S304" s="819">
        <v>233</v>
      </c>
      <c r="U304" s="82">
        <f t="shared" si="74"/>
        <v>522</v>
      </c>
      <c r="V304" s="83">
        <f t="shared" si="72"/>
        <v>69.230769230769226</v>
      </c>
      <c r="W304" s="84">
        <f t="shared" si="75"/>
        <v>0</v>
      </c>
      <c r="X304" s="82">
        <f t="shared" si="76"/>
        <v>504</v>
      </c>
      <c r="Y304" s="83">
        <f t="shared" si="73"/>
        <v>60.504201680672267</v>
      </c>
      <c r="Z304" s="82">
        <f t="shared" si="77"/>
        <v>1026</v>
      </c>
      <c r="AA304" s="83">
        <f t="shared" si="78"/>
        <v>64.650283553875241</v>
      </c>
      <c r="AC304" s="82">
        <v>754</v>
      </c>
      <c r="AD304" s="82">
        <v>833</v>
      </c>
      <c r="AE304" s="86">
        <f t="shared" si="79"/>
        <v>1587</v>
      </c>
    </row>
    <row r="305" spans="1:31" ht="14.1" customHeight="1">
      <c r="A305" s="1028"/>
      <c r="B305" s="1031"/>
      <c r="C305" s="81" t="s">
        <v>772</v>
      </c>
      <c r="D305" s="821">
        <v>435</v>
      </c>
      <c r="E305" s="821"/>
      <c r="F305" s="821">
        <v>407</v>
      </c>
      <c r="G305" s="819">
        <v>842</v>
      </c>
      <c r="H305" s="821">
        <v>493</v>
      </c>
      <c r="I305" s="821"/>
      <c r="J305" s="821">
        <v>415</v>
      </c>
      <c r="K305" s="819">
        <v>908</v>
      </c>
      <c r="L305" s="821">
        <v>150</v>
      </c>
      <c r="M305" s="821"/>
      <c r="N305" s="821">
        <v>164</v>
      </c>
      <c r="O305" s="819">
        <v>314</v>
      </c>
      <c r="P305" s="821">
        <v>285</v>
      </c>
      <c r="Q305" s="821"/>
      <c r="R305" s="821">
        <v>351</v>
      </c>
      <c r="S305" s="819">
        <v>636</v>
      </c>
      <c r="U305" s="82">
        <f t="shared" si="74"/>
        <v>1363</v>
      </c>
      <c r="V305" s="83">
        <f t="shared" si="72"/>
        <v>77.841233580810965</v>
      </c>
      <c r="W305" s="84">
        <f t="shared" si="75"/>
        <v>0</v>
      </c>
      <c r="X305" s="82">
        <f t="shared" si="76"/>
        <v>1337</v>
      </c>
      <c r="Y305" s="83">
        <f t="shared" si="73"/>
        <v>70.535478765497231</v>
      </c>
      <c r="Z305" s="82">
        <f t="shared" si="77"/>
        <v>2700</v>
      </c>
      <c r="AA305" s="83">
        <f t="shared" si="78"/>
        <v>74.043603455368157</v>
      </c>
      <c r="AC305" s="82">
        <v>1751</v>
      </c>
      <c r="AD305" s="82">
        <v>1895.5</v>
      </c>
      <c r="AE305" s="86">
        <f t="shared" si="79"/>
        <v>3646.5</v>
      </c>
    </row>
    <row r="306" spans="1:31" ht="14.1" customHeight="1">
      <c r="A306" s="1028"/>
      <c r="B306" s="1031"/>
      <c r="C306" s="81" t="s">
        <v>773</v>
      </c>
      <c r="D306" s="821">
        <v>37</v>
      </c>
      <c r="E306" s="821"/>
      <c r="F306" s="821">
        <v>31</v>
      </c>
      <c r="G306" s="819">
        <v>68</v>
      </c>
      <c r="H306" s="821">
        <v>36</v>
      </c>
      <c r="I306" s="821"/>
      <c r="J306" s="821">
        <v>33</v>
      </c>
      <c r="K306" s="819">
        <v>69</v>
      </c>
      <c r="L306" s="821">
        <v>36</v>
      </c>
      <c r="M306" s="821"/>
      <c r="N306" s="821">
        <v>17</v>
      </c>
      <c r="O306" s="819">
        <v>53</v>
      </c>
      <c r="P306" s="821">
        <v>38</v>
      </c>
      <c r="Q306" s="821"/>
      <c r="R306" s="821">
        <v>35</v>
      </c>
      <c r="S306" s="819">
        <v>73</v>
      </c>
      <c r="U306" s="82">
        <f t="shared" si="74"/>
        <v>147</v>
      </c>
      <c r="V306" s="83">
        <f t="shared" si="72"/>
        <v>48.196721311475407</v>
      </c>
      <c r="W306" s="84">
        <f t="shared" si="75"/>
        <v>0</v>
      </c>
      <c r="X306" s="82">
        <f t="shared" si="76"/>
        <v>116</v>
      </c>
      <c r="Y306" s="83">
        <f t="shared" si="73"/>
        <v>33.477633477633475</v>
      </c>
      <c r="Z306" s="82">
        <f t="shared" si="77"/>
        <v>263</v>
      </c>
      <c r="AA306" s="83">
        <f t="shared" si="78"/>
        <v>40.368380660015347</v>
      </c>
      <c r="AC306" s="82">
        <v>305</v>
      </c>
      <c r="AD306" s="82">
        <v>346.5</v>
      </c>
      <c r="AE306" s="86">
        <f t="shared" si="79"/>
        <v>651.5</v>
      </c>
    </row>
    <row r="307" spans="1:31" ht="14.1" customHeight="1">
      <c r="A307" s="1028"/>
      <c r="B307" s="1031"/>
      <c r="C307" s="81" t="s">
        <v>774</v>
      </c>
      <c r="D307" s="821">
        <v>63</v>
      </c>
      <c r="E307" s="821"/>
      <c r="F307" s="821">
        <v>53</v>
      </c>
      <c r="G307" s="819">
        <v>116</v>
      </c>
      <c r="H307" s="821">
        <v>64</v>
      </c>
      <c r="I307" s="821"/>
      <c r="J307" s="821">
        <v>60</v>
      </c>
      <c r="K307" s="819">
        <v>124</v>
      </c>
      <c r="L307" s="821">
        <v>25</v>
      </c>
      <c r="M307" s="821"/>
      <c r="N307" s="821">
        <v>18</v>
      </c>
      <c r="O307" s="819">
        <v>43</v>
      </c>
      <c r="P307" s="821">
        <v>33</v>
      </c>
      <c r="Q307" s="821"/>
      <c r="R307" s="821">
        <v>46</v>
      </c>
      <c r="S307" s="819">
        <v>79</v>
      </c>
      <c r="U307" s="82">
        <f t="shared" si="74"/>
        <v>185</v>
      </c>
      <c r="V307" s="83">
        <f t="shared" si="72"/>
        <v>67.641681901279711</v>
      </c>
      <c r="W307" s="84">
        <f t="shared" si="75"/>
        <v>0</v>
      </c>
      <c r="X307" s="82">
        <f t="shared" si="76"/>
        <v>177</v>
      </c>
      <c r="Y307" s="83">
        <f t="shared" si="73"/>
        <v>60.824742268041234</v>
      </c>
      <c r="Z307" s="82">
        <f t="shared" si="77"/>
        <v>362</v>
      </c>
      <c r="AA307" s="83">
        <f t="shared" si="78"/>
        <v>64.127546501328609</v>
      </c>
      <c r="AC307" s="82">
        <v>273.5</v>
      </c>
      <c r="AD307" s="82">
        <v>291</v>
      </c>
      <c r="AE307" s="86">
        <f t="shared" si="79"/>
        <v>564.5</v>
      </c>
    </row>
    <row r="308" spans="1:31" ht="14.1" customHeight="1">
      <c r="A308" s="1028"/>
      <c r="B308" s="1031"/>
      <c r="C308" s="81" t="s">
        <v>775</v>
      </c>
      <c r="D308" s="821">
        <v>522</v>
      </c>
      <c r="E308" s="821"/>
      <c r="F308" s="821">
        <v>429</v>
      </c>
      <c r="G308" s="819">
        <v>951</v>
      </c>
      <c r="H308" s="821">
        <v>770</v>
      </c>
      <c r="I308" s="821"/>
      <c r="J308" s="821">
        <v>636</v>
      </c>
      <c r="K308" s="819">
        <v>1406</v>
      </c>
      <c r="L308" s="821">
        <v>264</v>
      </c>
      <c r="M308" s="821"/>
      <c r="N308" s="821">
        <v>311</v>
      </c>
      <c r="O308" s="819">
        <v>575</v>
      </c>
      <c r="P308" s="821">
        <v>417</v>
      </c>
      <c r="Q308" s="821"/>
      <c r="R308" s="821">
        <v>568</v>
      </c>
      <c r="S308" s="819">
        <v>985</v>
      </c>
      <c r="U308" s="82">
        <f t="shared" si="74"/>
        <v>1973</v>
      </c>
      <c r="V308" s="83">
        <f t="shared" si="72"/>
        <v>79.781641730691462</v>
      </c>
      <c r="W308" s="84">
        <f t="shared" si="75"/>
        <v>0</v>
      </c>
      <c r="X308" s="82">
        <f t="shared" si="76"/>
        <v>1944</v>
      </c>
      <c r="Y308" s="83">
        <f t="shared" si="73"/>
        <v>74.497030082391262</v>
      </c>
      <c r="Z308" s="82">
        <f t="shared" si="77"/>
        <v>3917</v>
      </c>
      <c r="AA308" s="83">
        <f t="shared" si="78"/>
        <v>77.068371864240035</v>
      </c>
      <c r="AC308" s="82">
        <v>2473</v>
      </c>
      <c r="AD308" s="82">
        <v>2609.5</v>
      </c>
      <c r="AE308" s="86">
        <f t="shared" si="79"/>
        <v>5082.5</v>
      </c>
    </row>
    <row r="309" spans="1:31" ht="14.1" customHeight="1">
      <c r="A309" s="1028"/>
      <c r="B309" s="1032"/>
      <c r="C309" s="81" t="s">
        <v>776</v>
      </c>
      <c r="D309" s="821">
        <v>296</v>
      </c>
      <c r="E309" s="821"/>
      <c r="F309" s="821">
        <v>231</v>
      </c>
      <c r="G309" s="819">
        <v>527</v>
      </c>
      <c r="H309" s="821">
        <v>330</v>
      </c>
      <c r="I309" s="821">
        <v>1</v>
      </c>
      <c r="J309" s="821">
        <v>277</v>
      </c>
      <c r="K309" s="819">
        <v>608</v>
      </c>
      <c r="L309" s="821">
        <v>76</v>
      </c>
      <c r="M309" s="821"/>
      <c r="N309" s="821">
        <v>75</v>
      </c>
      <c r="O309" s="819">
        <v>151</v>
      </c>
      <c r="P309" s="821">
        <v>143</v>
      </c>
      <c r="Q309" s="821"/>
      <c r="R309" s="821">
        <v>175</v>
      </c>
      <c r="S309" s="819">
        <v>318</v>
      </c>
      <c r="U309" s="82">
        <f t="shared" si="74"/>
        <v>845</v>
      </c>
      <c r="V309" s="83">
        <f t="shared" si="72"/>
        <v>65.656565656565661</v>
      </c>
      <c r="W309" s="84">
        <f t="shared" si="75"/>
        <v>1</v>
      </c>
      <c r="X309" s="82">
        <f t="shared" si="76"/>
        <v>758</v>
      </c>
      <c r="Y309" s="83">
        <f t="shared" si="73"/>
        <v>54.278553526673825</v>
      </c>
      <c r="Z309" s="82">
        <f t="shared" si="77"/>
        <v>1604</v>
      </c>
      <c r="AA309" s="83">
        <f t="shared" si="78"/>
        <v>59.772684926402086</v>
      </c>
      <c r="AC309" s="82">
        <v>1287</v>
      </c>
      <c r="AD309" s="82">
        <v>1396.5</v>
      </c>
      <c r="AE309" s="86">
        <f t="shared" si="79"/>
        <v>2683.5</v>
      </c>
    </row>
    <row r="310" spans="1:31" ht="14.1" customHeight="1">
      <c r="A310" s="1028"/>
      <c r="B310" s="1029" t="s">
        <v>108</v>
      </c>
      <c r="C310" s="1029"/>
      <c r="D310" s="820">
        <v>12892</v>
      </c>
      <c r="E310" s="820">
        <v>7</v>
      </c>
      <c r="F310" s="820">
        <v>10013</v>
      </c>
      <c r="G310" s="820">
        <v>22912</v>
      </c>
      <c r="H310" s="820">
        <v>15277</v>
      </c>
      <c r="I310" s="820">
        <v>6</v>
      </c>
      <c r="J310" s="820">
        <v>11719</v>
      </c>
      <c r="K310" s="820">
        <v>27002</v>
      </c>
      <c r="L310" s="820">
        <v>5880</v>
      </c>
      <c r="M310" s="820">
        <v>2</v>
      </c>
      <c r="N310" s="820">
        <v>5752</v>
      </c>
      <c r="O310" s="820">
        <v>11634</v>
      </c>
      <c r="P310" s="820">
        <v>8634</v>
      </c>
      <c r="Q310" s="820">
        <v>2</v>
      </c>
      <c r="R310" s="820">
        <v>10912</v>
      </c>
      <c r="S310" s="820">
        <v>19548</v>
      </c>
      <c r="U310" s="219">
        <f t="shared" si="74"/>
        <v>42683</v>
      </c>
      <c r="V310" s="220">
        <f t="shared" si="72"/>
        <v>81.377679907722523</v>
      </c>
      <c r="W310" s="221">
        <f t="shared" si="75"/>
        <v>17</v>
      </c>
      <c r="X310" s="219">
        <f t="shared" si="76"/>
        <v>38396</v>
      </c>
      <c r="Y310" s="220">
        <f t="shared" si="73"/>
        <v>71.234299920224117</v>
      </c>
      <c r="Z310" s="219">
        <f t="shared" si="77"/>
        <v>81096</v>
      </c>
      <c r="AA310" s="220">
        <f t="shared" si="78"/>
        <v>76.252803204468208</v>
      </c>
      <c r="AC310" s="219">
        <f>SUM(AC300:AC309)</f>
        <v>52450.5</v>
      </c>
      <c r="AD310" s="219">
        <f>SUM(AD300:AD309)</f>
        <v>53901</v>
      </c>
      <c r="AE310" s="219">
        <f>SUM(AE300:AE309)</f>
        <v>106351.5</v>
      </c>
    </row>
    <row r="311" spans="1:31" ht="14.1" customHeight="1">
      <c r="A311" s="1028" t="s">
        <v>885</v>
      </c>
      <c r="B311" s="1030" t="s">
        <v>777</v>
      </c>
      <c r="C311" s="81" t="s">
        <v>778</v>
      </c>
      <c r="D311" s="821">
        <v>8425</v>
      </c>
      <c r="E311" s="821">
        <v>2</v>
      </c>
      <c r="F311" s="821">
        <v>6560</v>
      </c>
      <c r="G311" s="819">
        <v>14987</v>
      </c>
      <c r="H311" s="821">
        <v>22387</v>
      </c>
      <c r="I311" s="821">
        <v>2</v>
      </c>
      <c r="J311" s="821">
        <v>14356</v>
      </c>
      <c r="K311" s="819">
        <v>36745</v>
      </c>
      <c r="L311" s="821">
        <v>8592</v>
      </c>
      <c r="M311" s="821"/>
      <c r="N311" s="821">
        <v>8059</v>
      </c>
      <c r="O311" s="819">
        <v>16651</v>
      </c>
      <c r="P311" s="821">
        <v>15930</v>
      </c>
      <c r="Q311" s="821"/>
      <c r="R311" s="821">
        <v>19068</v>
      </c>
      <c r="S311" s="819">
        <v>34998</v>
      </c>
      <c r="U311" s="82">
        <f t="shared" si="74"/>
        <v>55334</v>
      </c>
      <c r="V311" s="83">
        <f t="shared" si="72"/>
        <v>80.321086934432657</v>
      </c>
      <c r="W311" s="84">
        <f t="shared" si="75"/>
        <v>4</v>
      </c>
      <c r="X311" s="82">
        <f t="shared" si="76"/>
        <v>48043</v>
      </c>
      <c r="Y311" s="83">
        <f t="shared" si="73"/>
        <v>68.340943683409435</v>
      </c>
      <c r="Z311" s="82">
        <f t="shared" si="77"/>
        <v>103381</v>
      </c>
      <c r="AA311" s="83">
        <f t="shared" si="78"/>
        <v>74.273295495366042</v>
      </c>
      <c r="AC311" s="82">
        <v>68891</v>
      </c>
      <c r="AD311" s="82">
        <v>70299</v>
      </c>
      <c r="AE311" s="86">
        <f t="shared" si="79"/>
        <v>139190</v>
      </c>
    </row>
    <row r="312" spans="1:31" ht="14.1" customHeight="1">
      <c r="A312" s="1028"/>
      <c r="B312" s="1031"/>
      <c r="C312" s="81" t="s">
        <v>779</v>
      </c>
      <c r="D312" s="821">
        <v>5</v>
      </c>
      <c r="E312" s="821"/>
      <c r="F312" s="821">
        <v>4</v>
      </c>
      <c r="G312" s="819">
        <v>9</v>
      </c>
      <c r="H312" s="821">
        <v>13</v>
      </c>
      <c r="I312" s="821"/>
      <c r="J312" s="821">
        <v>14</v>
      </c>
      <c r="K312" s="819">
        <v>27</v>
      </c>
      <c r="L312" s="821">
        <v>5</v>
      </c>
      <c r="M312" s="821"/>
      <c r="N312" s="821">
        <v>11</v>
      </c>
      <c r="O312" s="819">
        <v>16</v>
      </c>
      <c r="P312" s="821">
        <v>13</v>
      </c>
      <c r="Q312" s="821"/>
      <c r="R312" s="821">
        <v>15</v>
      </c>
      <c r="S312" s="819">
        <v>28</v>
      </c>
      <c r="U312" s="82">
        <f t="shared" si="74"/>
        <v>36</v>
      </c>
      <c r="V312" s="83">
        <f t="shared" si="72"/>
        <v>32.727272727272727</v>
      </c>
      <c r="W312" s="84">
        <f t="shared" si="75"/>
        <v>0</v>
      </c>
      <c r="X312" s="82">
        <f t="shared" si="76"/>
        <v>44</v>
      </c>
      <c r="Y312" s="83">
        <f t="shared" si="73"/>
        <v>27.848101265822784</v>
      </c>
      <c r="Z312" s="82">
        <f t="shared" si="77"/>
        <v>80</v>
      </c>
      <c r="AA312" s="83">
        <f t="shared" si="78"/>
        <v>29.850746268656717</v>
      </c>
      <c r="AC312" s="82">
        <v>110</v>
      </c>
      <c r="AD312" s="82">
        <v>158</v>
      </c>
      <c r="AE312" s="86">
        <f t="shared" si="79"/>
        <v>268</v>
      </c>
    </row>
    <row r="313" spans="1:31" ht="14.1" customHeight="1">
      <c r="A313" s="1028"/>
      <c r="B313" s="1031"/>
      <c r="C313" s="81" t="s">
        <v>780</v>
      </c>
      <c r="D313" s="821">
        <v>3</v>
      </c>
      <c r="E313" s="821"/>
      <c r="F313" s="821">
        <v>3</v>
      </c>
      <c r="G313" s="819">
        <v>6</v>
      </c>
      <c r="H313" s="821">
        <v>3</v>
      </c>
      <c r="I313" s="821"/>
      <c r="J313" s="821">
        <v>5</v>
      </c>
      <c r="K313" s="819">
        <v>8</v>
      </c>
      <c r="L313" s="821">
        <v>4</v>
      </c>
      <c r="M313" s="821"/>
      <c r="N313" s="821">
        <v>7</v>
      </c>
      <c r="O313" s="819">
        <v>11</v>
      </c>
      <c r="P313" s="821">
        <v>3</v>
      </c>
      <c r="Q313" s="821"/>
      <c r="R313" s="821">
        <v>7</v>
      </c>
      <c r="S313" s="819">
        <v>10</v>
      </c>
      <c r="U313" s="82">
        <f t="shared" si="74"/>
        <v>13</v>
      </c>
      <c r="V313" s="83">
        <f t="shared" si="72"/>
        <v>16.25</v>
      </c>
      <c r="W313" s="84">
        <f t="shared" si="75"/>
        <v>0</v>
      </c>
      <c r="X313" s="82">
        <f t="shared" si="76"/>
        <v>22</v>
      </c>
      <c r="Y313" s="83">
        <f t="shared" si="73"/>
        <v>16.541353383458645</v>
      </c>
      <c r="Z313" s="82">
        <f t="shared" si="77"/>
        <v>35</v>
      </c>
      <c r="AA313" s="83">
        <f t="shared" si="78"/>
        <v>16.431924882629108</v>
      </c>
      <c r="AC313" s="82">
        <v>80</v>
      </c>
      <c r="AD313" s="82">
        <v>133</v>
      </c>
      <c r="AE313" s="86">
        <f t="shared" si="79"/>
        <v>213</v>
      </c>
    </row>
    <row r="314" spans="1:31" ht="14.1" customHeight="1">
      <c r="A314" s="1028"/>
      <c r="B314" s="1031"/>
      <c r="C314" s="81" t="s">
        <v>781</v>
      </c>
      <c r="D314" s="821">
        <v>6</v>
      </c>
      <c r="E314" s="821"/>
      <c r="F314" s="821">
        <v>4</v>
      </c>
      <c r="G314" s="819">
        <v>10</v>
      </c>
      <c r="H314" s="821">
        <v>31</v>
      </c>
      <c r="I314" s="821"/>
      <c r="J314" s="821">
        <v>16</v>
      </c>
      <c r="K314" s="819">
        <v>47</v>
      </c>
      <c r="L314" s="821">
        <v>10</v>
      </c>
      <c r="M314" s="821"/>
      <c r="N314" s="821">
        <v>16</v>
      </c>
      <c r="O314" s="819">
        <v>26</v>
      </c>
      <c r="P314" s="821">
        <v>22</v>
      </c>
      <c r="Q314" s="821"/>
      <c r="R314" s="821">
        <v>44</v>
      </c>
      <c r="S314" s="819">
        <v>66</v>
      </c>
      <c r="U314" s="82">
        <f t="shared" si="74"/>
        <v>69</v>
      </c>
      <c r="V314" s="83">
        <f t="shared" si="72"/>
        <v>22.439024390243901</v>
      </c>
      <c r="W314" s="84">
        <f t="shared" si="75"/>
        <v>0</v>
      </c>
      <c r="X314" s="82">
        <f t="shared" si="76"/>
        <v>80</v>
      </c>
      <c r="Y314" s="83">
        <f t="shared" si="73"/>
        <v>20.969855832241155</v>
      </c>
      <c r="Z314" s="82">
        <f t="shared" si="77"/>
        <v>149</v>
      </c>
      <c r="AA314" s="83">
        <f t="shared" si="78"/>
        <v>21.625544267053701</v>
      </c>
      <c r="AC314" s="82">
        <v>307.5</v>
      </c>
      <c r="AD314" s="82">
        <v>381.5</v>
      </c>
      <c r="AE314" s="86">
        <f t="shared" si="79"/>
        <v>689</v>
      </c>
    </row>
    <row r="315" spans="1:31" ht="14.1" customHeight="1">
      <c r="A315" s="1028"/>
      <c r="B315" s="1031"/>
      <c r="C315" s="81" t="s">
        <v>782</v>
      </c>
      <c r="D315" s="821">
        <v>99</v>
      </c>
      <c r="E315" s="821"/>
      <c r="F315" s="821">
        <v>91</v>
      </c>
      <c r="G315" s="819">
        <v>190</v>
      </c>
      <c r="H315" s="821">
        <v>139</v>
      </c>
      <c r="I315" s="821"/>
      <c r="J315" s="821">
        <v>94</v>
      </c>
      <c r="K315" s="819">
        <v>233</v>
      </c>
      <c r="L315" s="821">
        <v>44</v>
      </c>
      <c r="M315" s="821"/>
      <c r="N315" s="821">
        <v>39</v>
      </c>
      <c r="O315" s="819">
        <v>83</v>
      </c>
      <c r="P315" s="821">
        <v>121</v>
      </c>
      <c r="Q315" s="821"/>
      <c r="R315" s="821">
        <v>129</v>
      </c>
      <c r="S315" s="819">
        <v>250</v>
      </c>
      <c r="U315" s="82">
        <f t="shared" si="74"/>
        <v>403</v>
      </c>
      <c r="V315" s="83">
        <f t="shared" si="72"/>
        <v>42.154811715481173</v>
      </c>
      <c r="W315" s="84">
        <f t="shared" si="75"/>
        <v>0</v>
      </c>
      <c r="X315" s="82">
        <f t="shared" si="76"/>
        <v>353</v>
      </c>
      <c r="Y315" s="83">
        <f t="shared" si="73"/>
        <v>34.744094488188978</v>
      </c>
      <c r="Z315" s="82">
        <f t="shared" si="77"/>
        <v>756</v>
      </c>
      <c r="AA315" s="83">
        <f t="shared" si="78"/>
        <v>38.336713995943207</v>
      </c>
      <c r="AC315" s="82">
        <v>956</v>
      </c>
      <c r="AD315" s="82">
        <v>1016</v>
      </c>
      <c r="AE315" s="86">
        <f t="shared" si="79"/>
        <v>1972</v>
      </c>
    </row>
    <row r="316" spans="1:31" ht="14.1" customHeight="1">
      <c r="A316" s="1028"/>
      <c r="B316" s="1031"/>
      <c r="C316" s="81" t="s">
        <v>783</v>
      </c>
      <c r="D316" s="821">
        <v>477</v>
      </c>
      <c r="E316" s="821"/>
      <c r="F316" s="821">
        <v>436</v>
      </c>
      <c r="G316" s="819">
        <v>913</v>
      </c>
      <c r="H316" s="821">
        <v>841</v>
      </c>
      <c r="I316" s="821"/>
      <c r="J316" s="821">
        <v>701</v>
      </c>
      <c r="K316" s="819">
        <v>1542</v>
      </c>
      <c r="L316" s="821">
        <v>265</v>
      </c>
      <c r="M316" s="821"/>
      <c r="N316" s="821">
        <v>397</v>
      </c>
      <c r="O316" s="819">
        <v>662</v>
      </c>
      <c r="P316" s="821">
        <v>825</v>
      </c>
      <c r="Q316" s="821"/>
      <c r="R316" s="821">
        <v>1050</v>
      </c>
      <c r="S316" s="819">
        <v>1875</v>
      </c>
      <c r="U316" s="82">
        <f t="shared" si="74"/>
        <v>2408</v>
      </c>
      <c r="V316" s="83">
        <f t="shared" si="72"/>
        <v>73.515493817737749</v>
      </c>
      <c r="W316" s="84">
        <f t="shared" si="75"/>
        <v>0</v>
      </c>
      <c r="X316" s="82">
        <f t="shared" si="76"/>
        <v>2584</v>
      </c>
      <c r="Y316" s="83">
        <f t="shared" si="73"/>
        <v>67.177953984141425</v>
      </c>
      <c r="Z316" s="82">
        <f t="shared" si="77"/>
        <v>4992</v>
      </c>
      <c r="AA316" s="83">
        <f t="shared" si="78"/>
        <v>70.092670598146583</v>
      </c>
      <c r="AC316" s="82">
        <v>3275.5</v>
      </c>
      <c r="AD316" s="82">
        <v>3846.5</v>
      </c>
      <c r="AE316" s="86">
        <f t="shared" si="79"/>
        <v>7122</v>
      </c>
    </row>
    <row r="317" spans="1:31" ht="14.1" customHeight="1">
      <c r="A317" s="1028"/>
      <c r="B317" s="1031"/>
      <c r="C317" s="81" t="s">
        <v>784</v>
      </c>
      <c r="D317" s="821">
        <v>25</v>
      </c>
      <c r="E317" s="821"/>
      <c r="F317" s="821">
        <v>19</v>
      </c>
      <c r="G317" s="819">
        <v>44</v>
      </c>
      <c r="H317" s="821">
        <v>48</v>
      </c>
      <c r="I317" s="821"/>
      <c r="J317" s="821">
        <v>35</v>
      </c>
      <c r="K317" s="819">
        <v>83</v>
      </c>
      <c r="L317" s="821">
        <v>32</v>
      </c>
      <c r="M317" s="821"/>
      <c r="N317" s="821">
        <v>35</v>
      </c>
      <c r="O317" s="819">
        <v>67</v>
      </c>
      <c r="P317" s="821">
        <v>50</v>
      </c>
      <c r="Q317" s="821"/>
      <c r="R317" s="821">
        <v>77</v>
      </c>
      <c r="S317" s="819">
        <v>127</v>
      </c>
      <c r="U317" s="82">
        <f t="shared" si="74"/>
        <v>155</v>
      </c>
      <c r="V317" s="83">
        <f t="shared" si="72"/>
        <v>50.40650406504065</v>
      </c>
      <c r="W317" s="84">
        <f t="shared" si="75"/>
        <v>0</v>
      </c>
      <c r="X317" s="82">
        <f t="shared" si="76"/>
        <v>166</v>
      </c>
      <c r="Y317" s="83">
        <f t="shared" si="73"/>
        <v>42.564102564102562</v>
      </c>
      <c r="Z317" s="82">
        <f t="shared" si="77"/>
        <v>321</v>
      </c>
      <c r="AA317" s="83">
        <f t="shared" si="78"/>
        <v>46.021505376344088</v>
      </c>
      <c r="AC317" s="82">
        <v>307.5</v>
      </c>
      <c r="AD317" s="82">
        <v>390</v>
      </c>
      <c r="AE317" s="86">
        <f t="shared" si="79"/>
        <v>697.5</v>
      </c>
    </row>
    <row r="318" spans="1:31" ht="14.1" customHeight="1">
      <c r="A318" s="1028"/>
      <c r="B318" s="1031"/>
      <c r="C318" s="81" t="s">
        <v>785</v>
      </c>
      <c r="D318" s="821">
        <v>3</v>
      </c>
      <c r="E318" s="821"/>
      <c r="F318" s="821">
        <v>3</v>
      </c>
      <c r="G318" s="819">
        <v>6</v>
      </c>
      <c r="H318" s="821">
        <v>5</v>
      </c>
      <c r="I318" s="821"/>
      <c r="J318" s="821">
        <v>5</v>
      </c>
      <c r="K318" s="819">
        <v>10</v>
      </c>
      <c r="L318" s="821">
        <v>2</v>
      </c>
      <c r="M318" s="821"/>
      <c r="N318" s="821">
        <v>7</v>
      </c>
      <c r="O318" s="819">
        <v>9</v>
      </c>
      <c r="P318" s="821">
        <v>18</v>
      </c>
      <c r="Q318" s="821"/>
      <c r="R318" s="821">
        <v>25</v>
      </c>
      <c r="S318" s="819">
        <v>43</v>
      </c>
      <c r="U318" s="82">
        <f t="shared" si="74"/>
        <v>28</v>
      </c>
      <c r="V318" s="83">
        <f t="shared" si="72"/>
        <v>27.184466019417474</v>
      </c>
      <c r="W318" s="84">
        <f t="shared" si="75"/>
        <v>0</v>
      </c>
      <c r="X318" s="82">
        <f t="shared" si="76"/>
        <v>40</v>
      </c>
      <c r="Y318" s="83">
        <f t="shared" si="73"/>
        <v>22.1606648199446</v>
      </c>
      <c r="Z318" s="82">
        <f t="shared" si="77"/>
        <v>68</v>
      </c>
      <c r="AA318" s="83">
        <f t="shared" si="78"/>
        <v>23.98589065255732</v>
      </c>
      <c r="AC318" s="82">
        <v>103</v>
      </c>
      <c r="AD318" s="82">
        <v>180.5</v>
      </c>
      <c r="AE318" s="86">
        <f t="shared" si="79"/>
        <v>283.5</v>
      </c>
    </row>
    <row r="319" spans="1:31" ht="14.1" customHeight="1">
      <c r="A319" s="1028"/>
      <c r="B319" s="1031"/>
      <c r="C319" s="81" t="s">
        <v>786</v>
      </c>
      <c r="D319" s="821">
        <v>2586</v>
      </c>
      <c r="E319" s="821">
        <v>1</v>
      </c>
      <c r="F319" s="821">
        <v>2297</v>
      </c>
      <c r="G319" s="819">
        <v>4884</v>
      </c>
      <c r="H319" s="821">
        <v>4073</v>
      </c>
      <c r="I319" s="821"/>
      <c r="J319" s="821">
        <v>2987</v>
      </c>
      <c r="K319" s="819">
        <v>7060</v>
      </c>
      <c r="L319" s="821">
        <v>1538</v>
      </c>
      <c r="M319" s="821"/>
      <c r="N319" s="821">
        <v>1549</v>
      </c>
      <c r="O319" s="819">
        <v>3087</v>
      </c>
      <c r="P319" s="821">
        <v>2380</v>
      </c>
      <c r="Q319" s="821"/>
      <c r="R319" s="821">
        <v>2977</v>
      </c>
      <c r="S319" s="819">
        <v>5357</v>
      </c>
      <c r="U319" s="82">
        <f t="shared" si="74"/>
        <v>10577</v>
      </c>
      <c r="V319" s="83">
        <f t="shared" si="72"/>
        <v>92.646607979678535</v>
      </c>
      <c r="W319" s="84">
        <f t="shared" si="75"/>
        <v>1</v>
      </c>
      <c r="X319" s="82">
        <f t="shared" si="76"/>
        <v>9810</v>
      </c>
      <c r="Y319" s="83">
        <f t="shared" si="73"/>
        <v>83.065198983911941</v>
      </c>
      <c r="Z319" s="82">
        <f t="shared" si="77"/>
        <v>20388</v>
      </c>
      <c r="AA319" s="83">
        <f t="shared" si="78"/>
        <v>87.779045486836154</v>
      </c>
      <c r="AC319" s="82">
        <v>11416.5</v>
      </c>
      <c r="AD319" s="82">
        <v>11810</v>
      </c>
      <c r="AE319" s="86">
        <f t="shared" si="79"/>
        <v>23226.5</v>
      </c>
    </row>
    <row r="320" spans="1:31" ht="14.1" customHeight="1">
      <c r="A320" s="1028"/>
      <c r="B320" s="1031"/>
      <c r="C320" s="81" t="s">
        <v>787</v>
      </c>
      <c r="D320" s="821">
        <v>8</v>
      </c>
      <c r="E320" s="821"/>
      <c r="F320" s="821">
        <v>2</v>
      </c>
      <c r="G320" s="819">
        <v>10</v>
      </c>
      <c r="H320" s="821">
        <v>17</v>
      </c>
      <c r="I320" s="821"/>
      <c r="J320" s="821">
        <v>11</v>
      </c>
      <c r="K320" s="819">
        <v>28</v>
      </c>
      <c r="L320" s="821">
        <v>9</v>
      </c>
      <c r="M320" s="821"/>
      <c r="N320" s="821">
        <v>8</v>
      </c>
      <c r="O320" s="819">
        <v>17</v>
      </c>
      <c r="P320" s="821">
        <v>9</v>
      </c>
      <c r="Q320" s="821"/>
      <c r="R320" s="821">
        <v>18</v>
      </c>
      <c r="S320" s="819">
        <v>27</v>
      </c>
      <c r="U320" s="82">
        <f t="shared" si="74"/>
        <v>43</v>
      </c>
      <c r="V320" s="83">
        <f t="shared" si="72"/>
        <v>94.505494505494511</v>
      </c>
      <c r="W320" s="84">
        <f t="shared" si="75"/>
        <v>0</v>
      </c>
      <c r="X320" s="82">
        <f t="shared" si="76"/>
        <v>39</v>
      </c>
      <c r="Y320" s="83">
        <f t="shared" si="73"/>
        <v>46.706586826347305</v>
      </c>
      <c r="Z320" s="82">
        <f t="shared" si="77"/>
        <v>82</v>
      </c>
      <c r="AA320" s="83">
        <f t="shared" si="78"/>
        <v>63.565891472868216</v>
      </c>
      <c r="AC320" s="82">
        <v>45.5</v>
      </c>
      <c r="AD320" s="82">
        <v>83.5</v>
      </c>
      <c r="AE320" s="86">
        <f t="shared" si="79"/>
        <v>129</v>
      </c>
    </row>
    <row r="321" spans="1:31" ht="14.1" customHeight="1">
      <c r="A321" s="1028"/>
      <c r="B321" s="1032"/>
      <c r="C321" s="81" t="s">
        <v>788</v>
      </c>
      <c r="D321" s="821">
        <v>6</v>
      </c>
      <c r="E321" s="821"/>
      <c r="F321" s="821">
        <v>9</v>
      </c>
      <c r="G321" s="819">
        <v>15</v>
      </c>
      <c r="H321" s="821">
        <v>14</v>
      </c>
      <c r="I321" s="821"/>
      <c r="J321" s="821">
        <v>24</v>
      </c>
      <c r="K321" s="819">
        <v>38</v>
      </c>
      <c r="L321" s="821">
        <v>13</v>
      </c>
      <c r="M321" s="821"/>
      <c r="N321" s="821">
        <v>17</v>
      </c>
      <c r="O321" s="819">
        <v>30</v>
      </c>
      <c r="P321" s="821">
        <v>20</v>
      </c>
      <c r="Q321" s="821"/>
      <c r="R321" s="821">
        <v>30</v>
      </c>
      <c r="S321" s="819">
        <v>50</v>
      </c>
      <c r="U321" s="82">
        <f t="shared" si="74"/>
        <v>53</v>
      </c>
      <c r="V321" s="83">
        <f t="shared" si="72"/>
        <v>12.254335260115607</v>
      </c>
      <c r="W321" s="84">
        <f t="shared" si="75"/>
        <v>0</v>
      </c>
      <c r="X321" s="82">
        <f t="shared" si="76"/>
        <v>80</v>
      </c>
      <c r="Y321" s="83">
        <f t="shared" si="73"/>
        <v>14.479638009049774</v>
      </c>
      <c r="Z321" s="82">
        <f t="shared" si="77"/>
        <v>133</v>
      </c>
      <c r="AA321" s="83">
        <f t="shared" si="78"/>
        <v>13.50253807106599</v>
      </c>
      <c r="AC321" s="82">
        <v>432.5</v>
      </c>
      <c r="AD321" s="82">
        <v>552.5</v>
      </c>
      <c r="AE321" s="86">
        <f t="shared" si="79"/>
        <v>985</v>
      </c>
    </row>
    <row r="322" spans="1:31" ht="14.1" customHeight="1">
      <c r="A322" s="1028"/>
      <c r="B322" s="1029" t="s">
        <v>108</v>
      </c>
      <c r="C322" s="1029"/>
      <c r="D322" s="820">
        <v>11643</v>
      </c>
      <c r="E322" s="820">
        <v>3</v>
      </c>
      <c r="F322" s="820">
        <v>9428</v>
      </c>
      <c r="G322" s="820">
        <v>21074</v>
      </c>
      <c r="H322" s="820">
        <v>27571</v>
      </c>
      <c r="I322" s="820">
        <v>2</v>
      </c>
      <c r="J322" s="820">
        <v>18248</v>
      </c>
      <c r="K322" s="820">
        <v>45821</v>
      </c>
      <c r="L322" s="820">
        <v>10514</v>
      </c>
      <c r="M322" s="820">
        <v>0</v>
      </c>
      <c r="N322" s="820">
        <v>10145</v>
      </c>
      <c r="O322" s="820">
        <v>20659</v>
      </c>
      <c r="P322" s="820">
        <v>19391</v>
      </c>
      <c r="Q322" s="820">
        <v>0</v>
      </c>
      <c r="R322" s="820">
        <v>23440</v>
      </c>
      <c r="S322" s="820">
        <v>42831</v>
      </c>
      <c r="U322" s="219">
        <f t="shared" si="74"/>
        <v>69119</v>
      </c>
      <c r="V322" s="220">
        <f t="shared" si="72"/>
        <v>80.441082339249348</v>
      </c>
      <c r="W322" s="221">
        <f t="shared" si="75"/>
        <v>5</v>
      </c>
      <c r="X322" s="219">
        <f t="shared" si="76"/>
        <v>61261</v>
      </c>
      <c r="Y322" s="220">
        <f t="shared" si="73"/>
        <v>68.948402091153113</v>
      </c>
      <c r="Z322" s="219">
        <f t="shared" si="77"/>
        <v>130385</v>
      </c>
      <c r="AA322" s="220">
        <f t="shared" si="78"/>
        <v>74.601417246696471</v>
      </c>
      <c r="AC322" s="219">
        <f>SUM(AC311:AC321)</f>
        <v>85925</v>
      </c>
      <c r="AD322" s="219">
        <f>SUM(AD311:AD321)</f>
        <v>88850.5</v>
      </c>
      <c r="AE322" s="219">
        <f t="shared" si="79"/>
        <v>174775.5</v>
      </c>
    </row>
    <row r="323" spans="1:31" ht="14.1" customHeight="1">
      <c r="A323" s="1033" t="s">
        <v>789</v>
      </c>
      <c r="B323" s="1030" t="s">
        <v>887</v>
      </c>
      <c r="C323" s="81" t="s">
        <v>794</v>
      </c>
      <c r="D323" s="821">
        <v>15240</v>
      </c>
      <c r="E323" s="821">
        <v>42</v>
      </c>
      <c r="F323" s="821">
        <v>11441</v>
      </c>
      <c r="G323" s="819">
        <v>26723</v>
      </c>
      <c r="H323" s="821">
        <v>26004</v>
      </c>
      <c r="I323" s="821">
        <v>20</v>
      </c>
      <c r="J323" s="821">
        <v>17073</v>
      </c>
      <c r="K323" s="819">
        <v>43097</v>
      </c>
      <c r="L323" s="821">
        <v>10057</v>
      </c>
      <c r="M323" s="821">
        <v>8</v>
      </c>
      <c r="N323" s="821">
        <v>9968</v>
      </c>
      <c r="O323" s="819">
        <v>20033</v>
      </c>
      <c r="P323" s="821">
        <v>14872</v>
      </c>
      <c r="Q323" s="821">
        <v>20</v>
      </c>
      <c r="R323" s="821">
        <v>17859</v>
      </c>
      <c r="S323" s="819">
        <v>32751</v>
      </c>
      <c r="U323" s="82">
        <f t="shared" ref="U323:U347" si="80">+D323+H323+L323+P323</f>
        <v>66173</v>
      </c>
      <c r="V323" s="83">
        <f t="shared" ref="V323:V347" si="81">100*U323/AC323</f>
        <v>95.950178348751564</v>
      </c>
      <c r="W323" s="84">
        <f t="shared" ref="W323:W347" si="82">E323+I323+M323+Q323</f>
        <v>90</v>
      </c>
      <c r="X323" s="82">
        <f t="shared" ref="X323:X347" si="83">+F323+J323+N323+R323</f>
        <v>56341</v>
      </c>
      <c r="Y323" s="83">
        <f t="shared" ref="Y323:Y347" si="84">100*X323/AD323</f>
        <v>83.885088104579054</v>
      </c>
      <c r="Z323" s="82">
        <f t="shared" ref="Z323:Z347" si="85">SUM(U323,,W323,X323)</f>
        <v>122604</v>
      </c>
      <c r="AA323" s="83">
        <f t="shared" ref="AA323:AA347" si="86">100*Z323/AE323</f>
        <v>90.063578698381335</v>
      </c>
      <c r="AC323" s="222">
        <v>68966</v>
      </c>
      <c r="AD323" s="222">
        <v>67164.5</v>
      </c>
      <c r="AE323" s="223">
        <f t="shared" ref="AE323:AE347" si="87">+AD323+AC323</f>
        <v>136130.5</v>
      </c>
    </row>
    <row r="324" spans="1:31" ht="14.1" customHeight="1">
      <c r="A324" s="1034"/>
      <c r="B324" s="1031"/>
      <c r="C324" s="81" t="s">
        <v>795</v>
      </c>
      <c r="D324" s="821">
        <v>9481</v>
      </c>
      <c r="E324" s="821">
        <v>27</v>
      </c>
      <c r="F324" s="821">
        <v>7277</v>
      </c>
      <c r="G324" s="819">
        <v>16785</v>
      </c>
      <c r="H324" s="821">
        <v>12634</v>
      </c>
      <c r="I324" s="821">
        <v>9</v>
      </c>
      <c r="J324" s="821">
        <v>8758</v>
      </c>
      <c r="K324" s="819">
        <v>21401</v>
      </c>
      <c r="L324" s="821">
        <v>5337</v>
      </c>
      <c r="M324" s="821">
        <v>8</v>
      </c>
      <c r="N324" s="821">
        <v>5143</v>
      </c>
      <c r="O324" s="819">
        <v>10488</v>
      </c>
      <c r="P324" s="821">
        <v>7464</v>
      </c>
      <c r="Q324" s="821">
        <v>7</v>
      </c>
      <c r="R324" s="821">
        <v>9009</v>
      </c>
      <c r="S324" s="819">
        <v>16480</v>
      </c>
      <c r="U324" s="82">
        <f t="shared" si="80"/>
        <v>34916</v>
      </c>
      <c r="V324" s="83">
        <f t="shared" si="81"/>
        <v>63.576110706482154</v>
      </c>
      <c r="W324" s="84">
        <f t="shared" si="82"/>
        <v>51</v>
      </c>
      <c r="X324" s="82">
        <f t="shared" si="83"/>
        <v>30187</v>
      </c>
      <c r="Y324" s="83">
        <f t="shared" si="84"/>
        <v>56.691331129807693</v>
      </c>
      <c r="Z324" s="82">
        <f t="shared" si="85"/>
        <v>65154</v>
      </c>
      <c r="AA324" s="83">
        <f t="shared" si="86"/>
        <v>60.234080319502993</v>
      </c>
      <c r="AC324" s="82">
        <v>54920</v>
      </c>
      <c r="AD324" s="82">
        <v>53248</v>
      </c>
      <c r="AE324" s="86">
        <f t="shared" si="87"/>
        <v>108168</v>
      </c>
    </row>
    <row r="325" spans="1:31" ht="14.1" customHeight="1">
      <c r="A325" s="1034"/>
      <c r="B325" s="1031"/>
      <c r="C325" s="81" t="s">
        <v>796</v>
      </c>
      <c r="D325" s="821">
        <v>12885</v>
      </c>
      <c r="E325" s="821">
        <v>23</v>
      </c>
      <c r="F325" s="821">
        <v>8165</v>
      </c>
      <c r="G325" s="819">
        <v>21073</v>
      </c>
      <c r="H325" s="821">
        <v>17415</v>
      </c>
      <c r="I325" s="821">
        <v>11</v>
      </c>
      <c r="J325" s="821">
        <v>11338</v>
      </c>
      <c r="K325" s="819">
        <v>28764</v>
      </c>
      <c r="L325" s="821">
        <v>8194</v>
      </c>
      <c r="M325" s="821">
        <v>3</v>
      </c>
      <c r="N325" s="821">
        <v>7653</v>
      </c>
      <c r="O325" s="819">
        <v>15850</v>
      </c>
      <c r="P325" s="821">
        <v>10808</v>
      </c>
      <c r="Q325" s="821">
        <v>6</v>
      </c>
      <c r="R325" s="821">
        <v>12272</v>
      </c>
      <c r="S325" s="819">
        <v>23086</v>
      </c>
      <c r="U325" s="82">
        <f t="shared" si="80"/>
        <v>49302</v>
      </c>
      <c r="V325" s="83">
        <f t="shared" si="81"/>
        <v>79.755405110286091</v>
      </c>
      <c r="W325" s="84">
        <f t="shared" si="82"/>
        <v>43</v>
      </c>
      <c r="X325" s="82">
        <f t="shared" si="83"/>
        <v>39428</v>
      </c>
      <c r="Y325" s="83">
        <f t="shared" si="84"/>
        <v>63.936433291442007</v>
      </c>
      <c r="Z325" s="82">
        <f t="shared" si="85"/>
        <v>88773</v>
      </c>
      <c r="AA325" s="83">
        <f t="shared" si="86"/>
        <v>71.890285381102004</v>
      </c>
      <c r="AC325" s="82">
        <v>61816.5</v>
      </c>
      <c r="AD325" s="82">
        <v>61667.5</v>
      </c>
      <c r="AE325" s="86">
        <f t="shared" si="87"/>
        <v>123484</v>
      </c>
    </row>
    <row r="326" spans="1:31" ht="14.1" customHeight="1">
      <c r="A326" s="1034"/>
      <c r="B326" s="1031"/>
      <c r="C326" s="81" t="s">
        <v>797</v>
      </c>
      <c r="D326" s="821">
        <v>18771</v>
      </c>
      <c r="E326" s="821">
        <v>46</v>
      </c>
      <c r="F326" s="821">
        <v>11452</v>
      </c>
      <c r="G326" s="819">
        <v>30269</v>
      </c>
      <c r="H326" s="821">
        <v>25972</v>
      </c>
      <c r="I326" s="821">
        <v>16</v>
      </c>
      <c r="J326" s="821">
        <v>17895</v>
      </c>
      <c r="K326" s="819">
        <v>43883</v>
      </c>
      <c r="L326" s="821">
        <v>15142</v>
      </c>
      <c r="M326" s="821">
        <v>14</v>
      </c>
      <c r="N326" s="821">
        <v>14397</v>
      </c>
      <c r="O326" s="819">
        <v>29553</v>
      </c>
      <c r="P326" s="821">
        <v>24594</v>
      </c>
      <c r="Q326" s="821">
        <v>13</v>
      </c>
      <c r="R326" s="821">
        <v>28081</v>
      </c>
      <c r="S326" s="819">
        <v>52688</v>
      </c>
      <c r="U326" s="82">
        <f t="shared" si="80"/>
        <v>84479</v>
      </c>
      <c r="V326" s="83">
        <f t="shared" si="81"/>
        <v>70.386555742096206</v>
      </c>
      <c r="W326" s="84">
        <f t="shared" si="82"/>
        <v>89</v>
      </c>
      <c r="X326" s="82">
        <f t="shared" si="83"/>
        <v>71825</v>
      </c>
      <c r="Y326" s="83">
        <f t="shared" si="84"/>
        <v>61.020937849123449</v>
      </c>
      <c r="Z326" s="82">
        <f t="shared" si="85"/>
        <v>156393</v>
      </c>
      <c r="AA326" s="83">
        <f t="shared" si="86"/>
        <v>65.786805873964667</v>
      </c>
      <c r="AC326" s="82">
        <v>120021.5</v>
      </c>
      <c r="AD326" s="82">
        <v>117705.5</v>
      </c>
      <c r="AE326" s="86">
        <f t="shared" si="87"/>
        <v>237727</v>
      </c>
    </row>
    <row r="327" spans="1:31" ht="14.1" customHeight="1">
      <c r="A327" s="1034"/>
      <c r="B327" s="1031"/>
      <c r="C327" s="81" t="s">
        <v>798</v>
      </c>
      <c r="D327" s="821">
        <v>21533</v>
      </c>
      <c r="E327" s="821">
        <v>60</v>
      </c>
      <c r="F327" s="821">
        <v>15704</v>
      </c>
      <c r="G327" s="819">
        <v>37297</v>
      </c>
      <c r="H327" s="821">
        <v>30108</v>
      </c>
      <c r="I327" s="821">
        <v>17</v>
      </c>
      <c r="J327" s="821">
        <v>20517</v>
      </c>
      <c r="K327" s="819">
        <v>50642</v>
      </c>
      <c r="L327" s="821">
        <v>12152</v>
      </c>
      <c r="M327" s="821">
        <v>7</v>
      </c>
      <c r="N327" s="821">
        <v>12163</v>
      </c>
      <c r="O327" s="819">
        <v>24322</v>
      </c>
      <c r="P327" s="821">
        <v>17108</v>
      </c>
      <c r="Q327" s="821">
        <v>13</v>
      </c>
      <c r="R327" s="821">
        <v>20474</v>
      </c>
      <c r="S327" s="819">
        <v>37595</v>
      </c>
      <c r="U327" s="82">
        <f t="shared" si="80"/>
        <v>80901</v>
      </c>
      <c r="V327" s="83">
        <f t="shared" si="81"/>
        <v>90.430573874941317</v>
      </c>
      <c r="W327" s="84">
        <f t="shared" si="82"/>
        <v>97</v>
      </c>
      <c r="X327" s="82">
        <f t="shared" si="83"/>
        <v>68858</v>
      </c>
      <c r="Y327" s="83">
        <f t="shared" si="84"/>
        <v>77.969517856738463</v>
      </c>
      <c r="Z327" s="82">
        <f t="shared" si="85"/>
        <v>149856</v>
      </c>
      <c r="AA327" s="83">
        <f t="shared" si="86"/>
        <v>84.294842948429491</v>
      </c>
      <c r="AC327" s="82">
        <v>89462</v>
      </c>
      <c r="AD327" s="82">
        <v>88314</v>
      </c>
      <c r="AE327" s="86">
        <f t="shared" si="87"/>
        <v>177776</v>
      </c>
    </row>
    <row r="328" spans="1:31" ht="14.1" customHeight="1">
      <c r="A328" s="1034"/>
      <c r="B328" s="1031"/>
      <c r="C328" s="81" t="s">
        <v>799</v>
      </c>
      <c r="D328" s="821">
        <v>14464</v>
      </c>
      <c r="E328" s="821">
        <v>40</v>
      </c>
      <c r="F328" s="821">
        <v>11336</v>
      </c>
      <c r="G328" s="819">
        <v>25840</v>
      </c>
      <c r="H328" s="821">
        <v>14848</v>
      </c>
      <c r="I328" s="821">
        <v>10</v>
      </c>
      <c r="J328" s="821">
        <v>11699</v>
      </c>
      <c r="K328" s="819">
        <v>26557</v>
      </c>
      <c r="L328" s="821">
        <v>6939</v>
      </c>
      <c r="M328" s="821">
        <v>4</v>
      </c>
      <c r="N328" s="821">
        <v>6387</v>
      </c>
      <c r="O328" s="819">
        <v>13330</v>
      </c>
      <c r="P328" s="821">
        <v>9820</v>
      </c>
      <c r="Q328" s="821">
        <v>9</v>
      </c>
      <c r="R328" s="821">
        <v>12434</v>
      </c>
      <c r="S328" s="819">
        <v>22263</v>
      </c>
      <c r="U328" s="82">
        <f t="shared" si="80"/>
        <v>46071</v>
      </c>
      <c r="V328" s="83">
        <f t="shared" si="81"/>
        <v>54.32772811961982</v>
      </c>
      <c r="W328" s="84">
        <f t="shared" si="82"/>
        <v>63</v>
      </c>
      <c r="X328" s="82">
        <f t="shared" si="83"/>
        <v>41856</v>
      </c>
      <c r="Y328" s="83">
        <f t="shared" si="84"/>
        <v>50.038853754468185</v>
      </c>
      <c r="Z328" s="82">
        <f t="shared" si="85"/>
        <v>87990</v>
      </c>
      <c r="AA328" s="83">
        <f t="shared" si="86"/>
        <v>52.235394689193761</v>
      </c>
      <c r="AC328" s="82">
        <v>84802</v>
      </c>
      <c r="AD328" s="82">
        <v>83647</v>
      </c>
      <c r="AE328" s="86">
        <f t="shared" si="87"/>
        <v>168449</v>
      </c>
    </row>
    <row r="329" spans="1:31" ht="14.1" customHeight="1">
      <c r="A329" s="1034"/>
      <c r="B329" s="1031"/>
      <c r="C329" s="81" t="s">
        <v>800</v>
      </c>
      <c r="D329" s="821">
        <v>11178</v>
      </c>
      <c r="E329" s="821">
        <v>28</v>
      </c>
      <c r="F329" s="821">
        <v>8040</v>
      </c>
      <c r="G329" s="819">
        <v>19246</v>
      </c>
      <c r="H329" s="821">
        <v>9683</v>
      </c>
      <c r="I329" s="821">
        <v>4</v>
      </c>
      <c r="J329" s="821">
        <v>7408</v>
      </c>
      <c r="K329" s="819">
        <v>17095</v>
      </c>
      <c r="L329" s="821">
        <v>4642</v>
      </c>
      <c r="M329" s="821">
        <v>3</v>
      </c>
      <c r="N329" s="821">
        <v>4684</v>
      </c>
      <c r="O329" s="819">
        <v>9329</v>
      </c>
      <c r="P329" s="821">
        <v>6805</v>
      </c>
      <c r="Q329" s="821">
        <v>8</v>
      </c>
      <c r="R329" s="821">
        <v>8500</v>
      </c>
      <c r="S329" s="819">
        <v>15313</v>
      </c>
      <c r="U329" s="82">
        <f t="shared" si="80"/>
        <v>32308</v>
      </c>
      <c r="V329" s="83">
        <f t="shared" si="81"/>
        <v>54.340257337482129</v>
      </c>
      <c r="W329" s="84">
        <f t="shared" si="82"/>
        <v>43</v>
      </c>
      <c r="X329" s="82">
        <f t="shared" si="83"/>
        <v>28632</v>
      </c>
      <c r="Y329" s="83">
        <f t="shared" si="84"/>
        <v>48.662429042455557</v>
      </c>
      <c r="Z329" s="82">
        <f t="shared" si="85"/>
        <v>60983</v>
      </c>
      <c r="AA329" s="83">
        <f t="shared" si="86"/>
        <v>51.552500993296306</v>
      </c>
      <c r="AC329" s="82">
        <v>59455</v>
      </c>
      <c r="AD329" s="82">
        <v>58838</v>
      </c>
      <c r="AE329" s="86">
        <f t="shared" si="87"/>
        <v>118293</v>
      </c>
    </row>
    <row r="330" spans="1:31" ht="14.1" customHeight="1">
      <c r="A330" s="1034"/>
      <c r="B330" s="1032"/>
      <c r="C330" s="81" t="s">
        <v>801</v>
      </c>
      <c r="D330" s="821">
        <v>2153</v>
      </c>
      <c r="E330" s="821">
        <v>9</v>
      </c>
      <c r="F330" s="821">
        <v>1383</v>
      </c>
      <c r="G330" s="819">
        <v>3545</v>
      </c>
      <c r="H330" s="821">
        <v>2526</v>
      </c>
      <c r="I330" s="821">
        <v>2</v>
      </c>
      <c r="J330" s="821">
        <v>2009</v>
      </c>
      <c r="K330" s="819">
        <v>4537</v>
      </c>
      <c r="L330" s="821">
        <v>1093</v>
      </c>
      <c r="M330" s="821"/>
      <c r="N330" s="821">
        <v>1196</v>
      </c>
      <c r="O330" s="819">
        <v>2289</v>
      </c>
      <c r="P330" s="821">
        <v>1764</v>
      </c>
      <c r="Q330" s="821"/>
      <c r="R330" s="821">
        <v>2391</v>
      </c>
      <c r="S330" s="819">
        <v>4155</v>
      </c>
      <c r="U330" s="82">
        <f t="shared" si="80"/>
        <v>7536</v>
      </c>
      <c r="V330" s="83">
        <f t="shared" si="81"/>
        <v>72.121734137238008</v>
      </c>
      <c r="W330" s="84">
        <f t="shared" si="82"/>
        <v>11</v>
      </c>
      <c r="X330" s="82">
        <f t="shared" si="83"/>
        <v>6979</v>
      </c>
      <c r="Y330" s="83">
        <f t="shared" si="84"/>
        <v>67.012338566421818</v>
      </c>
      <c r="Z330" s="82">
        <f t="shared" si="85"/>
        <v>14526</v>
      </c>
      <c r="AA330" s="83">
        <f t="shared" si="86"/>
        <v>69.623984470486732</v>
      </c>
      <c r="AC330" s="82">
        <v>10449</v>
      </c>
      <c r="AD330" s="82">
        <v>10414.5</v>
      </c>
      <c r="AE330" s="86">
        <f t="shared" si="87"/>
        <v>20863.5</v>
      </c>
    </row>
    <row r="331" spans="1:31" ht="14.1" customHeight="1">
      <c r="A331" s="1034"/>
      <c r="B331" s="1029" t="s">
        <v>108</v>
      </c>
      <c r="C331" s="1029"/>
      <c r="D331" s="820">
        <v>105705</v>
      </c>
      <c r="E331" s="820">
        <v>275</v>
      </c>
      <c r="F331" s="820">
        <v>74798</v>
      </c>
      <c r="G331" s="820">
        <v>180778</v>
      </c>
      <c r="H331" s="820">
        <v>139190</v>
      </c>
      <c r="I331" s="820">
        <v>89</v>
      </c>
      <c r="J331" s="820">
        <v>96697</v>
      </c>
      <c r="K331" s="820">
        <v>235976</v>
      </c>
      <c r="L331" s="820">
        <v>63556</v>
      </c>
      <c r="M331" s="820">
        <v>47</v>
      </c>
      <c r="N331" s="820">
        <v>61591</v>
      </c>
      <c r="O331" s="820">
        <v>125194</v>
      </c>
      <c r="P331" s="820">
        <v>93235</v>
      </c>
      <c r="Q331" s="820">
        <v>76</v>
      </c>
      <c r="R331" s="820">
        <v>111020</v>
      </c>
      <c r="S331" s="820">
        <v>204331</v>
      </c>
      <c r="U331" s="219">
        <f t="shared" si="80"/>
        <v>401686</v>
      </c>
      <c r="V331" s="220">
        <f t="shared" si="81"/>
        <v>73.048162184574423</v>
      </c>
      <c r="W331" s="221">
        <f t="shared" si="82"/>
        <v>487</v>
      </c>
      <c r="X331" s="219">
        <f t="shared" si="83"/>
        <v>344106</v>
      </c>
      <c r="Y331" s="220">
        <f t="shared" si="84"/>
        <v>63.605662857047797</v>
      </c>
      <c r="Z331" s="219">
        <f t="shared" si="85"/>
        <v>746279</v>
      </c>
      <c r="AA331" s="220">
        <f t="shared" si="86"/>
        <v>68.410042799876436</v>
      </c>
      <c r="AC331" s="219">
        <f>SUM(AC323:AC330)</f>
        <v>549892</v>
      </c>
      <c r="AD331" s="219">
        <f>SUM(AD323:AD330)</f>
        <v>540999</v>
      </c>
      <c r="AE331" s="219">
        <f t="shared" si="87"/>
        <v>1090891</v>
      </c>
    </row>
    <row r="332" spans="1:31" ht="14.1" customHeight="1">
      <c r="A332" s="1034"/>
      <c r="B332" s="1030" t="s">
        <v>891</v>
      </c>
      <c r="C332" s="81" t="s">
        <v>827</v>
      </c>
      <c r="D332" s="821">
        <v>20625</v>
      </c>
      <c r="E332" s="821">
        <v>50</v>
      </c>
      <c r="F332" s="821">
        <v>14847</v>
      </c>
      <c r="G332" s="819">
        <v>35522</v>
      </c>
      <c r="H332" s="821">
        <v>24558</v>
      </c>
      <c r="I332" s="821">
        <v>10</v>
      </c>
      <c r="J332" s="821">
        <v>17521</v>
      </c>
      <c r="K332" s="819">
        <v>42089</v>
      </c>
      <c r="L332" s="821">
        <v>9906</v>
      </c>
      <c r="M332" s="821">
        <v>13</v>
      </c>
      <c r="N332" s="821">
        <v>10449</v>
      </c>
      <c r="O332" s="819">
        <v>20368</v>
      </c>
      <c r="P332" s="821">
        <v>13854</v>
      </c>
      <c r="Q332" s="821">
        <v>5</v>
      </c>
      <c r="R332" s="821">
        <v>18278</v>
      </c>
      <c r="S332" s="819">
        <v>32137</v>
      </c>
      <c r="U332" s="82">
        <f t="shared" si="80"/>
        <v>68943</v>
      </c>
      <c r="V332" s="83">
        <f t="shared" si="81"/>
        <v>96.911042233327009</v>
      </c>
      <c r="W332" s="84">
        <f t="shared" si="82"/>
        <v>78</v>
      </c>
      <c r="X332" s="82">
        <f t="shared" si="83"/>
        <v>61095</v>
      </c>
      <c r="Y332" s="83">
        <f t="shared" si="84"/>
        <v>87.606469930310595</v>
      </c>
      <c r="Z332" s="82">
        <f t="shared" si="85"/>
        <v>130116</v>
      </c>
      <c r="AA332" s="83">
        <f t="shared" si="86"/>
        <v>92.360438249981371</v>
      </c>
      <c r="AC332" s="82">
        <v>71140.5</v>
      </c>
      <c r="AD332" s="82">
        <v>69738</v>
      </c>
      <c r="AE332" s="86">
        <f t="shared" si="87"/>
        <v>140878.5</v>
      </c>
    </row>
    <row r="333" spans="1:31" ht="14.1" customHeight="1">
      <c r="A333" s="1034"/>
      <c r="B333" s="1031"/>
      <c r="C333" s="81" t="s">
        <v>828</v>
      </c>
      <c r="D333" s="821">
        <v>13586</v>
      </c>
      <c r="E333" s="821">
        <v>6</v>
      </c>
      <c r="F333" s="821">
        <v>10196</v>
      </c>
      <c r="G333" s="819">
        <v>23788</v>
      </c>
      <c r="H333" s="821">
        <v>18990</v>
      </c>
      <c r="I333" s="821">
        <v>1</v>
      </c>
      <c r="J333" s="821">
        <v>12870</v>
      </c>
      <c r="K333" s="819">
        <v>31861</v>
      </c>
      <c r="L333" s="821">
        <v>7474</v>
      </c>
      <c r="M333" s="821"/>
      <c r="N333" s="821">
        <v>7535</v>
      </c>
      <c r="O333" s="819">
        <v>15009</v>
      </c>
      <c r="P333" s="821">
        <v>10919</v>
      </c>
      <c r="Q333" s="821">
        <v>2</v>
      </c>
      <c r="R333" s="821">
        <v>13281</v>
      </c>
      <c r="S333" s="819">
        <v>24202</v>
      </c>
      <c r="U333" s="82">
        <f t="shared" si="80"/>
        <v>50969</v>
      </c>
      <c r="V333" s="83">
        <f t="shared" si="81"/>
        <v>98.062567338771743</v>
      </c>
      <c r="W333" s="84">
        <f t="shared" si="82"/>
        <v>9</v>
      </c>
      <c r="X333" s="82">
        <f t="shared" si="83"/>
        <v>43882</v>
      </c>
      <c r="Y333" s="83">
        <f t="shared" si="84"/>
        <v>86.927754996929536</v>
      </c>
      <c r="Z333" s="82">
        <f t="shared" si="85"/>
        <v>94860</v>
      </c>
      <c r="AA333" s="83">
        <f t="shared" si="86"/>
        <v>92.585182076383262</v>
      </c>
      <c r="AC333" s="82">
        <v>51976</v>
      </c>
      <c r="AD333" s="82">
        <v>50481</v>
      </c>
      <c r="AE333" s="86">
        <f t="shared" si="87"/>
        <v>102457</v>
      </c>
    </row>
    <row r="334" spans="1:31" ht="14.1" customHeight="1">
      <c r="A334" s="1034"/>
      <c r="B334" s="1031"/>
      <c r="C334" s="81" t="s">
        <v>829</v>
      </c>
      <c r="D334" s="821">
        <v>24798</v>
      </c>
      <c r="E334" s="821">
        <v>4</v>
      </c>
      <c r="F334" s="821">
        <v>18317</v>
      </c>
      <c r="G334" s="819">
        <v>43119</v>
      </c>
      <c r="H334" s="821">
        <v>33685</v>
      </c>
      <c r="I334" s="821">
        <v>5</v>
      </c>
      <c r="J334" s="821">
        <v>23083</v>
      </c>
      <c r="K334" s="819">
        <v>56773</v>
      </c>
      <c r="L334" s="821">
        <v>15123</v>
      </c>
      <c r="M334" s="821">
        <v>5</v>
      </c>
      <c r="N334" s="821">
        <v>14899</v>
      </c>
      <c r="O334" s="819">
        <v>30027</v>
      </c>
      <c r="P334" s="821">
        <v>24186</v>
      </c>
      <c r="Q334" s="821"/>
      <c r="R334" s="821">
        <v>27940</v>
      </c>
      <c r="S334" s="819">
        <v>52126</v>
      </c>
      <c r="U334" s="82">
        <f t="shared" si="80"/>
        <v>97792</v>
      </c>
      <c r="V334" s="83">
        <f t="shared" si="81"/>
        <v>78.157318457185781</v>
      </c>
      <c r="W334" s="84">
        <f t="shared" si="82"/>
        <v>14</v>
      </c>
      <c r="X334" s="82">
        <f t="shared" si="83"/>
        <v>84239</v>
      </c>
      <c r="Y334" s="83">
        <f t="shared" si="84"/>
        <v>69.438525485411887</v>
      </c>
      <c r="Z334" s="82">
        <f t="shared" si="85"/>
        <v>182045</v>
      </c>
      <c r="AA334" s="83">
        <f t="shared" si="86"/>
        <v>73.870956615598743</v>
      </c>
      <c r="AC334" s="82">
        <v>125122</v>
      </c>
      <c r="AD334" s="82">
        <v>121314.5</v>
      </c>
      <c r="AE334" s="86">
        <f t="shared" si="87"/>
        <v>246436.5</v>
      </c>
    </row>
    <row r="335" spans="1:31" ht="14.1" customHeight="1">
      <c r="A335" s="1034"/>
      <c r="B335" s="1031"/>
      <c r="C335" s="81" t="s">
        <v>830</v>
      </c>
      <c r="D335" s="821">
        <v>13425</v>
      </c>
      <c r="E335" s="821">
        <v>16</v>
      </c>
      <c r="F335" s="821">
        <v>9879</v>
      </c>
      <c r="G335" s="819">
        <v>23320</v>
      </c>
      <c r="H335" s="821">
        <v>21182</v>
      </c>
      <c r="I335" s="821">
        <v>4</v>
      </c>
      <c r="J335" s="821">
        <v>13866</v>
      </c>
      <c r="K335" s="819">
        <v>35052</v>
      </c>
      <c r="L335" s="821">
        <v>8575</v>
      </c>
      <c r="M335" s="821">
        <v>7</v>
      </c>
      <c r="N335" s="821">
        <v>8798</v>
      </c>
      <c r="O335" s="819">
        <v>17380</v>
      </c>
      <c r="P335" s="821">
        <v>13067</v>
      </c>
      <c r="Q335" s="821">
        <v>4</v>
      </c>
      <c r="R335" s="821">
        <v>14728</v>
      </c>
      <c r="S335" s="819">
        <v>27799</v>
      </c>
      <c r="U335" s="82">
        <f t="shared" si="80"/>
        <v>56249</v>
      </c>
      <c r="V335" s="83">
        <f t="shared" si="81"/>
        <v>87.538225704792509</v>
      </c>
      <c r="W335" s="84">
        <f t="shared" si="82"/>
        <v>31</v>
      </c>
      <c r="X335" s="82">
        <f t="shared" si="83"/>
        <v>47271</v>
      </c>
      <c r="Y335" s="83">
        <f t="shared" si="84"/>
        <v>75.380923145615895</v>
      </c>
      <c r="Z335" s="82">
        <f t="shared" si="85"/>
        <v>103551</v>
      </c>
      <c r="AA335" s="83">
        <f t="shared" si="86"/>
        <v>81.558054912338733</v>
      </c>
      <c r="AC335" s="82">
        <v>64256.5</v>
      </c>
      <c r="AD335" s="82">
        <v>62709.5</v>
      </c>
      <c r="AE335" s="86">
        <f t="shared" si="87"/>
        <v>126966</v>
      </c>
    </row>
    <row r="336" spans="1:31" ht="14.1" customHeight="1">
      <c r="A336" s="1034"/>
      <c r="B336" s="1031"/>
      <c r="C336" s="81" t="s">
        <v>831</v>
      </c>
      <c r="D336" s="821">
        <v>19286</v>
      </c>
      <c r="E336" s="821">
        <v>73</v>
      </c>
      <c r="F336" s="821">
        <v>14095</v>
      </c>
      <c r="G336" s="819">
        <v>33454</v>
      </c>
      <c r="H336" s="821">
        <v>23022</v>
      </c>
      <c r="I336" s="821">
        <v>32</v>
      </c>
      <c r="J336" s="821">
        <v>16082</v>
      </c>
      <c r="K336" s="819">
        <v>39136</v>
      </c>
      <c r="L336" s="821">
        <v>10383</v>
      </c>
      <c r="M336" s="821">
        <v>17</v>
      </c>
      <c r="N336" s="821">
        <v>10534</v>
      </c>
      <c r="O336" s="819">
        <v>20934</v>
      </c>
      <c r="P336" s="821">
        <v>15293</v>
      </c>
      <c r="Q336" s="821">
        <v>17</v>
      </c>
      <c r="R336" s="821">
        <v>19139</v>
      </c>
      <c r="S336" s="819">
        <v>34449</v>
      </c>
      <c r="U336" s="82">
        <f t="shared" si="80"/>
        <v>67984</v>
      </c>
      <c r="V336" s="83">
        <f t="shared" si="81"/>
        <v>85.236241450861655</v>
      </c>
      <c r="W336" s="84">
        <f t="shared" si="82"/>
        <v>139</v>
      </c>
      <c r="X336" s="82">
        <f t="shared" si="83"/>
        <v>59850</v>
      </c>
      <c r="Y336" s="83">
        <f t="shared" si="84"/>
        <v>76.84653163419253</v>
      </c>
      <c r="Z336" s="82">
        <f t="shared" si="85"/>
        <v>127973</v>
      </c>
      <c r="AA336" s="83">
        <f t="shared" si="86"/>
        <v>81.179507999137286</v>
      </c>
      <c r="AC336" s="82">
        <v>79759.5</v>
      </c>
      <c r="AD336" s="82">
        <v>77882.5</v>
      </c>
      <c r="AE336" s="86">
        <f t="shared" si="87"/>
        <v>157642</v>
      </c>
    </row>
    <row r="337" spans="1:31" ht="14.1" customHeight="1">
      <c r="A337" s="1034"/>
      <c r="B337" s="1031"/>
      <c r="C337" s="81" t="s">
        <v>832</v>
      </c>
      <c r="D337" s="821">
        <v>13187</v>
      </c>
      <c r="E337" s="821"/>
      <c r="F337" s="821">
        <v>9726</v>
      </c>
      <c r="G337" s="819">
        <v>22913</v>
      </c>
      <c r="H337" s="821">
        <v>22447</v>
      </c>
      <c r="I337" s="821">
        <v>1</v>
      </c>
      <c r="J337" s="821">
        <v>18566</v>
      </c>
      <c r="K337" s="819">
        <v>41014</v>
      </c>
      <c r="L337" s="821">
        <v>8432</v>
      </c>
      <c r="M337" s="821">
        <v>1</v>
      </c>
      <c r="N337" s="821">
        <v>9421</v>
      </c>
      <c r="O337" s="819">
        <v>17854</v>
      </c>
      <c r="P337" s="821">
        <v>10820</v>
      </c>
      <c r="Q337" s="821"/>
      <c r="R337" s="821">
        <v>14130</v>
      </c>
      <c r="S337" s="819">
        <v>24950</v>
      </c>
      <c r="U337" s="82">
        <f t="shared" si="80"/>
        <v>54886</v>
      </c>
      <c r="V337" s="83">
        <f t="shared" si="81"/>
        <v>79.229159148321912</v>
      </c>
      <c r="W337" s="84">
        <f t="shared" si="82"/>
        <v>2</v>
      </c>
      <c r="X337" s="82">
        <f t="shared" si="83"/>
        <v>51843</v>
      </c>
      <c r="Y337" s="83">
        <f t="shared" si="84"/>
        <v>76.134461186007584</v>
      </c>
      <c r="Z337" s="82">
        <f t="shared" si="85"/>
        <v>106731</v>
      </c>
      <c r="AA337" s="83">
        <f t="shared" si="86"/>
        <v>77.696569094919525</v>
      </c>
      <c r="AC337" s="82">
        <v>69275</v>
      </c>
      <c r="AD337" s="82">
        <v>68094</v>
      </c>
      <c r="AE337" s="86">
        <f t="shared" si="87"/>
        <v>137369</v>
      </c>
    </row>
    <row r="338" spans="1:31" ht="14.1" customHeight="1">
      <c r="A338" s="1034"/>
      <c r="B338" s="1031"/>
      <c r="C338" s="81" t="s">
        <v>833</v>
      </c>
      <c r="D338" s="821">
        <v>1404</v>
      </c>
      <c r="E338" s="821">
        <v>1</v>
      </c>
      <c r="F338" s="821">
        <v>933</v>
      </c>
      <c r="G338" s="819">
        <v>2338</v>
      </c>
      <c r="H338" s="821">
        <v>2265</v>
      </c>
      <c r="I338" s="821"/>
      <c r="J338" s="821">
        <v>1889</v>
      </c>
      <c r="K338" s="819">
        <v>4154</v>
      </c>
      <c r="L338" s="821">
        <v>862</v>
      </c>
      <c r="M338" s="821">
        <v>1</v>
      </c>
      <c r="N338" s="821">
        <v>1033</v>
      </c>
      <c r="O338" s="819">
        <v>1896</v>
      </c>
      <c r="P338" s="821">
        <v>1357</v>
      </c>
      <c r="Q338" s="821"/>
      <c r="R338" s="821">
        <v>1826</v>
      </c>
      <c r="S338" s="819">
        <v>3183</v>
      </c>
      <c r="U338" s="82">
        <f t="shared" si="80"/>
        <v>5888</v>
      </c>
      <c r="V338" s="83">
        <f t="shared" si="81"/>
        <v>166.39819132400734</v>
      </c>
      <c r="W338" s="84">
        <f t="shared" si="82"/>
        <v>2</v>
      </c>
      <c r="X338" s="82">
        <f t="shared" si="83"/>
        <v>5681</v>
      </c>
      <c r="Y338" s="83">
        <f t="shared" si="84"/>
        <v>158.70931694370722</v>
      </c>
      <c r="Z338" s="82">
        <f t="shared" si="85"/>
        <v>11571</v>
      </c>
      <c r="AA338" s="83">
        <f t="shared" si="86"/>
        <v>162.55970778308514</v>
      </c>
      <c r="AC338" s="82">
        <v>3538.5</v>
      </c>
      <c r="AD338" s="82">
        <v>3579.5</v>
      </c>
      <c r="AE338" s="86">
        <f t="shared" si="87"/>
        <v>7118</v>
      </c>
    </row>
    <row r="339" spans="1:31" ht="14.1" customHeight="1">
      <c r="A339" s="1034"/>
      <c r="B339" s="1031"/>
      <c r="C339" s="81" t="s">
        <v>834</v>
      </c>
      <c r="D339" s="821">
        <v>3563</v>
      </c>
      <c r="E339" s="821"/>
      <c r="F339" s="821">
        <v>2826</v>
      </c>
      <c r="G339" s="819">
        <v>6389</v>
      </c>
      <c r="H339" s="821">
        <v>4975</v>
      </c>
      <c r="I339" s="821"/>
      <c r="J339" s="821">
        <v>4030</v>
      </c>
      <c r="K339" s="819">
        <v>9005</v>
      </c>
      <c r="L339" s="821">
        <v>1940</v>
      </c>
      <c r="M339" s="821"/>
      <c r="N339" s="821">
        <v>1933</v>
      </c>
      <c r="O339" s="819">
        <v>3873</v>
      </c>
      <c r="P339" s="821">
        <v>2613</v>
      </c>
      <c r="Q339" s="821"/>
      <c r="R339" s="821">
        <v>3159</v>
      </c>
      <c r="S339" s="819">
        <v>5772</v>
      </c>
      <c r="U339" s="82">
        <f t="shared" si="80"/>
        <v>13091</v>
      </c>
      <c r="V339" s="83">
        <f t="shared" si="81"/>
        <v>73.361539970298978</v>
      </c>
      <c r="W339" s="84">
        <f t="shared" si="82"/>
        <v>0</v>
      </c>
      <c r="X339" s="82">
        <f t="shared" si="83"/>
        <v>11948</v>
      </c>
      <c r="Y339" s="83">
        <f t="shared" si="84"/>
        <v>68.182726053585185</v>
      </c>
      <c r="Z339" s="82">
        <f t="shared" si="85"/>
        <v>25039</v>
      </c>
      <c r="AA339" s="83">
        <f t="shared" si="86"/>
        <v>70.795634471838952</v>
      </c>
      <c r="AC339" s="82">
        <v>17844.5</v>
      </c>
      <c r="AD339" s="82">
        <v>17523.5</v>
      </c>
      <c r="AE339" s="86">
        <f t="shared" si="87"/>
        <v>35368</v>
      </c>
    </row>
    <row r="340" spans="1:31" ht="14.1" customHeight="1">
      <c r="A340" s="1034"/>
      <c r="B340" s="1031"/>
      <c r="C340" s="81" t="s">
        <v>835</v>
      </c>
      <c r="D340" s="821">
        <v>1318</v>
      </c>
      <c r="E340" s="821"/>
      <c r="F340" s="821">
        <v>1062</v>
      </c>
      <c r="G340" s="819">
        <v>2380</v>
      </c>
      <c r="H340" s="821">
        <v>2195</v>
      </c>
      <c r="I340" s="821"/>
      <c r="J340" s="821">
        <v>1764</v>
      </c>
      <c r="K340" s="819">
        <v>3959</v>
      </c>
      <c r="L340" s="821">
        <v>733</v>
      </c>
      <c r="M340" s="821"/>
      <c r="N340" s="821">
        <v>741</v>
      </c>
      <c r="O340" s="819">
        <v>1474</v>
      </c>
      <c r="P340" s="821">
        <v>1087</v>
      </c>
      <c r="Q340" s="821"/>
      <c r="R340" s="821">
        <v>1440</v>
      </c>
      <c r="S340" s="819">
        <v>2527</v>
      </c>
      <c r="U340" s="82">
        <f t="shared" si="80"/>
        <v>5333</v>
      </c>
      <c r="V340" s="83">
        <f t="shared" si="81"/>
        <v>72.503568758072191</v>
      </c>
      <c r="W340" s="84">
        <f t="shared" si="82"/>
        <v>0</v>
      </c>
      <c r="X340" s="82">
        <f t="shared" si="83"/>
        <v>5007</v>
      </c>
      <c r="Y340" s="83">
        <f t="shared" si="84"/>
        <v>69.200469905327893</v>
      </c>
      <c r="Z340" s="82">
        <f t="shared" si="85"/>
        <v>10340</v>
      </c>
      <c r="AA340" s="83">
        <f t="shared" si="86"/>
        <v>70.865602083476119</v>
      </c>
      <c r="AC340" s="82">
        <v>7355.5</v>
      </c>
      <c r="AD340" s="82">
        <v>7235.5</v>
      </c>
      <c r="AE340" s="86">
        <f t="shared" si="87"/>
        <v>14591</v>
      </c>
    </row>
    <row r="341" spans="1:31" ht="14.1" customHeight="1">
      <c r="A341" s="1034"/>
      <c r="B341" s="1031"/>
      <c r="C341" s="81" t="s">
        <v>836</v>
      </c>
      <c r="D341" s="821">
        <v>1430</v>
      </c>
      <c r="E341" s="821"/>
      <c r="F341" s="821">
        <v>1198</v>
      </c>
      <c r="G341" s="819">
        <v>2628</v>
      </c>
      <c r="H341" s="821">
        <v>1553</v>
      </c>
      <c r="I341" s="821"/>
      <c r="J341" s="821">
        <v>1362</v>
      </c>
      <c r="K341" s="819">
        <v>2915</v>
      </c>
      <c r="L341" s="821">
        <v>417</v>
      </c>
      <c r="M341" s="821"/>
      <c r="N341" s="821">
        <v>497</v>
      </c>
      <c r="O341" s="819">
        <v>914</v>
      </c>
      <c r="P341" s="821">
        <v>614</v>
      </c>
      <c r="Q341" s="821"/>
      <c r="R341" s="821">
        <v>816</v>
      </c>
      <c r="S341" s="819">
        <v>1430</v>
      </c>
      <c r="U341" s="82">
        <f t="shared" si="80"/>
        <v>4014</v>
      </c>
      <c r="V341" s="83">
        <f t="shared" si="81"/>
        <v>69.735927727588603</v>
      </c>
      <c r="W341" s="84">
        <f t="shared" si="82"/>
        <v>0</v>
      </c>
      <c r="X341" s="82">
        <f t="shared" si="83"/>
        <v>3873</v>
      </c>
      <c r="Y341" s="83">
        <f t="shared" si="84"/>
        <v>66.42085405590808</v>
      </c>
      <c r="Z341" s="82">
        <f t="shared" si="85"/>
        <v>7887</v>
      </c>
      <c r="AA341" s="83">
        <f t="shared" si="86"/>
        <v>68.067662035039262</v>
      </c>
      <c r="AC341" s="82">
        <v>5756</v>
      </c>
      <c r="AD341" s="82">
        <v>5831</v>
      </c>
      <c r="AE341" s="86">
        <f t="shared" si="87"/>
        <v>11587</v>
      </c>
    </row>
    <row r="342" spans="1:31" ht="14.1" customHeight="1">
      <c r="A342" s="1034"/>
      <c r="B342" s="1031"/>
      <c r="C342" s="81" t="s">
        <v>837</v>
      </c>
      <c r="D342" s="821">
        <v>5427</v>
      </c>
      <c r="E342" s="821">
        <v>1</v>
      </c>
      <c r="F342" s="821">
        <v>4241</v>
      </c>
      <c r="G342" s="819">
        <v>9669</v>
      </c>
      <c r="H342" s="821">
        <v>11235</v>
      </c>
      <c r="I342" s="821"/>
      <c r="J342" s="821">
        <v>8006</v>
      </c>
      <c r="K342" s="819">
        <v>19241</v>
      </c>
      <c r="L342" s="821">
        <v>4990</v>
      </c>
      <c r="M342" s="821"/>
      <c r="N342" s="821">
        <v>5057</v>
      </c>
      <c r="O342" s="819">
        <v>10047</v>
      </c>
      <c r="P342" s="821">
        <v>6964</v>
      </c>
      <c r="Q342" s="821"/>
      <c r="R342" s="821">
        <v>8753</v>
      </c>
      <c r="S342" s="819">
        <v>15717</v>
      </c>
      <c r="U342" s="82">
        <f t="shared" si="80"/>
        <v>28616</v>
      </c>
      <c r="V342" s="83">
        <f t="shared" si="81"/>
        <v>70.829053376731068</v>
      </c>
      <c r="W342" s="84">
        <f t="shared" si="82"/>
        <v>1</v>
      </c>
      <c r="X342" s="82">
        <f t="shared" si="83"/>
        <v>26057</v>
      </c>
      <c r="Y342" s="83">
        <f t="shared" si="84"/>
        <v>66.097610471310432</v>
      </c>
      <c r="Z342" s="82">
        <f t="shared" si="85"/>
        <v>54674</v>
      </c>
      <c r="AA342" s="83">
        <f t="shared" si="86"/>
        <v>68.493614035966857</v>
      </c>
      <c r="AC342" s="82">
        <v>40401.5</v>
      </c>
      <c r="AD342" s="82">
        <v>39422</v>
      </c>
      <c r="AE342" s="86">
        <f t="shared" si="87"/>
        <v>79823.5</v>
      </c>
    </row>
    <row r="343" spans="1:31" ht="14.1" customHeight="1">
      <c r="A343" s="1034"/>
      <c r="B343" s="1031"/>
      <c r="C343" s="81" t="s">
        <v>838</v>
      </c>
      <c r="D343" s="821">
        <v>3675</v>
      </c>
      <c r="E343" s="821"/>
      <c r="F343" s="821">
        <v>2898</v>
      </c>
      <c r="G343" s="819">
        <v>6573</v>
      </c>
      <c r="H343" s="821">
        <v>4939</v>
      </c>
      <c r="I343" s="821"/>
      <c r="J343" s="821">
        <v>3948</v>
      </c>
      <c r="K343" s="819">
        <v>8887</v>
      </c>
      <c r="L343" s="821">
        <v>2304</v>
      </c>
      <c r="M343" s="821"/>
      <c r="N343" s="821">
        <v>2196</v>
      </c>
      <c r="O343" s="819">
        <v>4500</v>
      </c>
      <c r="P343" s="821">
        <v>3043</v>
      </c>
      <c r="Q343" s="821"/>
      <c r="R343" s="821">
        <v>3942</v>
      </c>
      <c r="S343" s="819">
        <v>6985</v>
      </c>
      <c r="U343" s="82">
        <f t="shared" si="80"/>
        <v>13961</v>
      </c>
      <c r="V343" s="83">
        <f t="shared" si="81"/>
        <v>70.878814032593795</v>
      </c>
      <c r="W343" s="84">
        <f t="shared" si="82"/>
        <v>0</v>
      </c>
      <c r="X343" s="82">
        <f t="shared" si="83"/>
        <v>12984</v>
      </c>
      <c r="Y343" s="83">
        <f t="shared" si="84"/>
        <v>67.458111443044558</v>
      </c>
      <c r="Z343" s="82">
        <f t="shared" si="85"/>
        <v>26945</v>
      </c>
      <c r="AA343" s="83">
        <f t="shared" si="86"/>
        <v>69.188203725814944</v>
      </c>
      <c r="AC343" s="82">
        <v>19697</v>
      </c>
      <c r="AD343" s="82">
        <v>19247.5</v>
      </c>
      <c r="AE343" s="86">
        <f t="shared" si="87"/>
        <v>38944.5</v>
      </c>
    </row>
    <row r="344" spans="1:31" ht="14.1" customHeight="1">
      <c r="A344" s="1034"/>
      <c r="B344" s="1031"/>
      <c r="C344" s="81" t="s">
        <v>839</v>
      </c>
      <c r="D344" s="821">
        <v>3099</v>
      </c>
      <c r="E344" s="821"/>
      <c r="F344" s="821">
        <v>2266</v>
      </c>
      <c r="G344" s="819">
        <v>5365</v>
      </c>
      <c r="H344" s="821">
        <v>5483</v>
      </c>
      <c r="I344" s="821"/>
      <c r="J344" s="821">
        <v>4358</v>
      </c>
      <c r="K344" s="819">
        <v>9841</v>
      </c>
      <c r="L344" s="821">
        <v>2161</v>
      </c>
      <c r="M344" s="821"/>
      <c r="N344" s="821">
        <v>2378</v>
      </c>
      <c r="O344" s="819">
        <v>4539</v>
      </c>
      <c r="P344" s="821">
        <v>3061</v>
      </c>
      <c r="Q344" s="821">
        <v>1</v>
      </c>
      <c r="R344" s="821">
        <v>4158</v>
      </c>
      <c r="S344" s="819">
        <v>7220</v>
      </c>
      <c r="U344" s="82">
        <f t="shared" si="80"/>
        <v>13804</v>
      </c>
      <c r="V344" s="83">
        <f t="shared" si="81"/>
        <v>69.996450484255362</v>
      </c>
      <c r="W344" s="84">
        <f t="shared" si="82"/>
        <v>1</v>
      </c>
      <c r="X344" s="82">
        <f t="shared" si="83"/>
        <v>13160</v>
      </c>
      <c r="Y344" s="83">
        <f t="shared" si="84"/>
        <v>68.043742405832319</v>
      </c>
      <c r="Z344" s="82">
        <f t="shared" si="85"/>
        <v>26965</v>
      </c>
      <c r="AA344" s="83">
        <f t="shared" si="86"/>
        <v>69.032167223480926</v>
      </c>
      <c r="AC344" s="82">
        <v>19721</v>
      </c>
      <c r="AD344" s="82">
        <v>19340.5</v>
      </c>
      <c r="AE344" s="86">
        <f t="shared" si="87"/>
        <v>39061.5</v>
      </c>
    </row>
    <row r="345" spans="1:31" ht="14.1" customHeight="1">
      <c r="A345" s="1034"/>
      <c r="B345" s="1031"/>
      <c r="C345" s="81" t="s">
        <v>840</v>
      </c>
      <c r="D345" s="821">
        <v>5493</v>
      </c>
      <c r="E345" s="821">
        <v>8</v>
      </c>
      <c r="F345" s="821">
        <v>3684</v>
      </c>
      <c r="G345" s="819">
        <v>9185</v>
      </c>
      <c r="H345" s="821">
        <v>7466</v>
      </c>
      <c r="I345" s="821">
        <v>7</v>
      </c>
      <c r="J345" s="821">
        <v>5310</v>
      </c>
      <c r="K345" s="819">
        <v>12783</v>
      </c>
      <c r="L345" s="821">
        <v>3787</v>
      </c>
      <c r="M345" s="821"/>
      <c r="N345" s="821">
        <v>3832</v>
      </c>
      <c r="O345" s="819">
        <v>7619</v>
      </c>
      <c r="P345" s="821">
        <v>5246</v>
      </c>
      <c r="Q345" s="821">
        <v>3</v>
      </c>
      <c r="R345" s="821">
        <v>6526</v>
      </c>
      <c r="S345" s="819">
        <v>11775</v>
      </c>
      <c r="U345" s="82">
        <f t="shared" si="80"/>
        <v>21992</v>
      </c>
      <c r="V345" s="83">
        <f t="shared" si="81"/>
        <v>61.62209114981016</v>
      </c>
      <c r="W345" s="84">
        <f t="shared" si="82"/>
        <v>18</v>
      </c>
      <c r="X345" s="82">
        <f t="shared" si="83"/>
        <v>19352</v>
      </c>
      <c r="Y345" s="83">
        <f t="shared" si="84"/>
        <v>55.281162069901306</v>
      </c>
      <c r="Z345" s="82">
        <f t="shared" si="85"/>
        <v>41362</v>
      </c>
      <c r="AA345" s="83">
        <f t="shared" si="86"/>
        <v>58.507673810028997</v>
      </c>
      <c r="AC345" s="82">
        <v>35688.5</v>
      </c>
      <c r="AD345" s="82">
        <v>35006.5</v>
      </c>
      <c r="AE345" s="86">
        <f t="shared" si="87"/>
        <v>70695</v>
      </c>
    </row>
    <row r="346" spans="1:31" ht="14.1" customHeight="1">
      <c r="A346" s="1034"/>
      <c r="B346" s="1032"/>
      <c r="C346" s="81" t="s">
        <v>841</v>
      </c>
      <c r="D346" s="821">
        <v>8463</v>
      </c>
      <c r="E346" s="821">
        <v>27</v>
      </c>
      <c r="F346" s="821">
        <v>6321</v>
      </c>
      <c r="G346" s="819">
        <v>14811</v>
      </c>
      <c r="H346" s="821">
        <v>14671</v>
      </c>
      <c r="I346" s="821">
        <v>2</v>
      </c>
      <c r="J346" s="821">
        <v>10273</v>
      </c>
      <c r="K346" s="819">
        <v>24946</v>
      </c>
      <c r="L346" s="821">
        <v>6333</v>
      </c>
      <c r="M346" s="821">
        <v>3</v>
      </c>
      <c r="N346" s="821">
        <v>6391</v>
      </c>
      <c r="O346" s="819">
        <v>12727</v>
      </c>
      <c r="P346" s="821">
        <v>9036</v>
      </c>
      <c r="Q346" s="821">
        <v>1</v>
      </c>
      <c r="R346" s="821">
        <v>11273</v>
      </c>
      <c r="S346" s="819">
        <v>20310</v>
      </c>
      <c r="U346" s="82">
        <f t="shared" si="80"/>
        <v>38503</v>
      </c>
      <c r="V346" s="83">
        <f t="shared" si="81"/>
        <v>77.261736347309593</v>
      </c>
      <c r="W346" s="84">
        <f t="shared" si="82"/>
        <v>33</v>
      </c>
      <c r="X346" s="82">
        <f t="shared" si="83"/>
        <v>34258</v>
      </c>
      <c r="Y346" s="83">
        <f t="shared" si="84"/>
        <v>70.833677942271109</v>
      </c>
      <c r="Z346" s="82">
        <f t="shared" si="85"/>
        <v>72794</v>
      </c>
      <c r="AA346" s="83">
        <f t="shared" si="86"/>
        <v>74.129441895751967</v>
      </c>
      <c r="AC346" s="82">
        <v>49834.5</v>
      </c>
      <c r="AD346" s="82">
        <v>48364</v>
      </c>
      <c r="AE346" s="86">
        <f t="shared" si="87"/>
        <v>98198.5</v>
      </c>
    </row>
    <row r="347" spans="1:31" ht="14.1" customHeight="1">
      <c r="A347" s="1034"/>
      <c r="B347" s="1029" t="s">
        <v>108</v>
      </c>
      <c r="C347" s="1029"/>
      <c r="D347" s="820">
        <v>138779</v>
      </c>
      <c r="E347" s="820">
        <v>186</v>
      </c>
      <c r="F347" s="820">
        <v>102489</v>
      </c>
      <c r="G347" s="820">
        <v>241454</v>
      </c>
      <c r="H347" s="820">
        <v>198666</v>
      </c>
      <c r="I347" s="820">
        <v>62</v>
      </c>
      <c r="J347" s="820">
        <v>142928</v>
      </c>
      <c r="K347" s="820">
        <v>341656</v>
      </c>
      <c r="L347" s="820">
        <v>83420</v>
      </c>
      <c r="M347" s="820">
        <v>47</v>
      </c>
      <c r="N347" s="820">
        <v>85694</v>
      </c>
      <c r="O347" s="820">
        <v>169161</v>
      </c>
      <c r="P347" s="820">
        <v>121160</v>
      </c>
      <c r="Q347" s="820">
        <v>33</v>
      </c>
      <c r="R347" s="820">
        <v>149389</v>
      </c>
      <c r="S347" s="820">
        <v>270582</v>
      </c>
      <c r="U347" s="219">
        <f t="shared" si="80"/>
        <v>542025</v>
      </c>
      <c r="V347" s="220">
        <f t="shared" si="81"/>
        <v>81.955315245026767</v>
      </c>
      <c r="W347" s="221">
        <f t="shared" si="82"/>
        <v>328</v>
      </c>
      <c r="X347" s="219">
        <f t="shared" si="83"/>
        <v>480500</v>
      </c>
      <c r="Y347" s="220">
        <f t="shared" si="84"/>
        <v>74.407354326892175</v>
      </c>
      <c r="Z347" s="219">
        <f t="shared" si="85"/>
        <v>1022853</v>
      </c>
      <c r="AA347" s="220">
        <f t="shared" si="86"/>
        <v>78.251459679788482</v>
      </c>
      <c r="AC347" s="219">
        <f>SUM(AC332:AC346)</f>
        <v>661366.5</v>
      </c>
      <c r="AD347" s="219">
        <f>SUM(AD332:AD346)</f>
        <v>645769.5</v>
      </c>
      <c r="AE347" s="219">
        <f t="shared" si="87"/>
        <v>1307136</v>
      </c>
    </row>
    <row r="348" spans="1:31" ht="14.1" customHeight="1">
      <c r="A348" s="1034"/>
      <c r="B348" s="1030" t="s">
        <v>886</v>
      </c>
      <c r="C348" s="81" t="s">
        <v>790</v>
      </c>
      <c r="D348" s="821">
        <v>34734</v>
      </c>
      <c r="E348" s="821">
        <v>20</v>
      </c>
      <c r="F348" s="821">
        <v>22870</v>
      </c>
      <c r="G348" s="819">
        <v>57624</v>
      </c>
      <c r="H348" s="821">
        <v>59514</v>
      </c>
      <c r="I348" s="821">
        <v>11</v>
      </c>
      <c r="J348" s="821">
        <v>38880</v>
      </c>
      <c r="K348" s="819">
        <v>98405</v>
      </c>
      <c r="L348" s="821">
        <v>27324</v>
      </c>
      <c r="M348" s="821">
        <v>13</v>
      </c>
      <c r="N348" s="821">
        <v>26437</v>
      </c>
      <c r="O348" s="819">
        <v>53774</v>
      </c>
      <c r="P348" s="821">
        <v>43250</v>
      </c>
      <c r="Q348" s="821">
        <v>11</v>
      </c>
      <c r="R348" s="821">
        <v>44721</v>
      </c>
      <c r="S348" s="819">
        <v>87982</v>
      </c>
      <c r="U348" s="82">
        <f t="shared" si="74"/>
        <v>164822</v>
      </c>
      <c r="V348" s="83">
        <f t="shared" si="72"/>
        <v>69.073147835780389</v>
      </c>
      <c r="W348" s="84">
        <f t="shared" si="75"/>
        <v>55</v>
      </c>
      <c r="X348" s="82">
        <f t="shared" si="76"/>
        <v>132908</v>
      </c>
      <c r="Y348" s="83">
        <f t="shared" si="73"/>
        <v>55.672469547442319</v>
      </c>
      <c r="Z348" s="82">
        <f t="shared" si="77"/>
        <v>297785</v>
      </c>
      <c r="AA348" s="83">
        <f t="shared" si="78"/>
        <v>62.382751494443824</v>
      </c>
      <c r="AC348" s="82">
        <v>238619.5</v>
      </c>
      <c r="AD348" s="82">
        <v>238732</v>
      </c>
      <c r="AE348" s="86">
        <f t="shared" si="79"/>
        <v>477351.5</v>
      </c>
    </row>
    <row r="349" spans="1:31" ht="14.1" customHeight="1">
      <c r="A349" s="1034"/>
      <c r="B349" s="1031"/>
      <c r="C349" s="81" t="s">
        <v>791</v>
      </c>
      <c r="D349" s="821">
        <v>7886</v>
      </c>
      <c r="E349" s="821"/>
      <c r="F349" s="821">
        <v>5498</v>
      </c>
      <c r="G349" s="819">
        <v>13384</v>
      </c>
      <c r="H349" s="821">
        <v>12328</v>
      </c>
      <c r="I349" s="821">
        <v>2</v>
      </c>
      <c r="J349" s="821">
        <v>8309</v>
      </c>
      <c r="K349" s="819">
        <v>20639</v>
      </c>
      <c r="L349" s="821">
        <v>5166</v>
      </c>
      <c r="M349" s="821">
        <v>2</v>
      </c>
      <c r="N349" s="821">
        <v>5168</v>
      </c>
      <c r="O349" s="819">
        <v>10336</v>
      </c>
      <c r="P349" s="821">
        <v>7775</v>
      </c>
      <c r="Q349" s="821"/>
      <c r="R349" s="821">
        <v>9346</v>
      </c>
      <c r="S349" s="819">
        <v>17121</v>
      </c>
      <c r="U349" s="82">
        <f t="shared" si="74"/>
        <v>33155</v>
      </c>
      <c r="V349" s="83">
        <f t="shared" si="72"/>
        <v>75.109872683611982</v>
      </c>
      <c r="W349" s="84">
        <f t="shared" si="75"/>
        <v>4</v>
      </c>
      <c r="X349" s="82">
        <f t="shared" si="76"/>
        <v>28321</v>
      </c>
      <c r="Y349" s="83">
        <f t="shared" si="73"/>
        <v>65.722938398524064</v>
      </c>
      <c r="Z349" s="82">
        <f t="shared" si="77"/>
        <v>61480</v>
      </c>
      <c r="AA349" s="83">
        <f t="shared" si="78"/>
        <v>70.477511506474002</v>
      </c>
      <c r="AC349" s="82">
        <v>44142</v>
      </c>
      <c r="AD349" s="82">
        <v>43091.5</v>
      </c>
      <c r="AE349" s="86">
        <f t="shared" si="79"/>
        <v>87233.5</v>
      </c>
    </row>
    <row r="350" spans="1:31" ht="14.1" customHeight="1">
      <c r="A350" s="1034"/>
      <c r="B350" s="1031"/>
      <c r="C350" s="81" t="s">
        <v>792</v>
      </c>
      <c r="D350" s="821">
        <v>16310</v>
      </c>
      <c r="E350" s="821">
        <v>7</v>
      </c>
      <c r="F350" s="821">
        <v>10941</v>
      </c>
      <c r="G350" s="819">
        <v>27258</v>
      </c>
      <c r="H350" s="821">
        <v>23268</v>
      </c>
      <c r="I350" s="821">
        <v>1</v>
      </c>
      <c r="J350" s="821">
        <v>15709</v>
      </c>
      <c r="K350" s="819">
        <v>38978</v>
      </c>
      <c r="L350" s="821">
        <v>10358</v>
      </c>
      <c r="M350" s="821">
        <v>3</v>
      </c>
      <c r="N350" s="821">
        <v>10928</v>
      </c>
      <c r="O350" s="819">
        <v>21289</v>
      </c>
      <c r="P350" s="821">
        <v>14279</v>
      </c>
      <c r="Q350" s="821">
        <v>4</v>
      </c>
      <c r="R350" s="821">
        <v>17391</v>
      </c>
      <c r="S350" s="819">
        <v>31674</v>
      </c>
      <c r="U350" s="82">
        <f t="shared" si="74"/>
        <v>64215</v>
      </c>
      <c r="V350" s="83">
        <f t="shared" si="72"/>
        <v>72.832959990926355</v>
      </c>
      <c r="W350" s="84">
        <f t="shared" si="75"/>
        <v>15</v>
      </c>
      <c r="X350" s="82">
        <f t="shared" si="76"/>
        <v>54969</v>
      </c>
      <c r="Y350" s="83">
        <f t="shared" si="73"/>
        <v>62.370862054293255</v>
      </c>
      <c r="Z350" s="82">
        <f t="shared" si="77"/>
        <v>119199</v>
      </c>
      <c r="AA350" s="83">
        <f t="shared" si="78"/>
        <v>67.611457742484404</v>
      </c>
      <c r="AC350" s="82">
        <v>88167.5</v>
      </c>
      <c r="AD350" s="82">
        <v>88132.5</v>
      </c>
      <c r="AE350" s="86">
        <f t="shared" si="79"/>
        <v>176300</v>
      </c>
    </row>
    <row r="351" spans="1:31" ht="14.1" customHeight="1">
      <c r="A351" s="1034"/>
      <c r="B351" s="1032"/>
      <c r="C351" s="81" t="s">
        <v>793</v>
      </c>
      <c r="D351" s="821">
        <v>32971</v>
      </c>
      <c r="E351" s="821">
        <v>8</v>
      </c>
      <c r="F351" s="821">
        <v>22845</v>
      </c>
      <c r="G351" s="819">
        <v>55824</v>
      </c>
      <c r="H351" s="821">
        <v>76285</v>
      </c>
      <c r="I351" s="821">
        <v>8</v>
      </c>
      <c r="J351" s="821">
        <v>49064</v>
      </c>
      <c r="K351" s="819">
        <v>125357</v>
      </c>
      <c r="L351" s="821">
        <v>33985</v>
      </c>
      <c r="M351" s="821">
        <v>4</v>
      </c>
      <c r="N351" s="821">
        <v>31411</v>
      </c>
      <c r="O351" s="819">
        <v>65400</v>
      </c>
      <c r="P351" s="821">
        <v>57155</v>
      </c>
      <c r="Q351" s="821">
        <v>4</v>
      </c>
      <c r="R351" s="821">
        <v>59729</v>
      </c>
      <c r="S351" s="819">
        <v>116888</v>
      </c>
      <c r="U351" s="82">
        <f t="shared" si="74"/>
        <v>200396</v>
      </c>
      <c r="V351" s="83">
        <f t="shared" ref="V351:V380" si="88">100*U351/AC351</f>
        <v>70.034983242293023</v>
      </c>
      <c r="W351" s="84">
        <f t="shared" si="75"/>
        <v>24</v>
      </c>
      <c r="X351" s="82">
        <f t="shared" si="76"/>
        <v>163049</v>
      </c>
      <c r="Y351" s="83">
        <f t="shared" ref="Y351:Y380" si="89">100*X351/AD351</f>
        <v>59.171664201921594</v>
      </c>
      <c r="Z351" s="82">
        <f t="shared" si="77"/>
        <v>363469</v>
      </c>
      <c r="AA351" s="83">
        <f t="shared" si="78"/>
        <v>64.70995096045057</v>
      </c>
      <c r="AC351" s="82">
        <v>286137</v>
      </c>
      <c r="AD351" s="82">
        <v>275552.5</v>
      </c>
      <c r="AE351" s="86">
        <f t="shared" si="79"/>
        <v>561689.5</v>
      </c>
    </row>
    <row r="352" spans="1:31" ht="14.1" customHeight="1">
      <c r="A352" s="1034"/>
      <c r="B352" s="1029" t="s">
        <v>108</v>
      </c>
      <c r="C352" s="1029"/>
      <c r="D352" s="820">
        <v>91901</v>
      </c>
      <c r="E352" s="820">
        <v>35</v>
      </c>
      <c r="F352" s="820">
        <v>62154</v>
      </c>
      <c r="G352" s="820">
        <v>154090</v>
      </c>
      <c r="H352" s="820">
        <v>171395</v>
      </c>
      <c r="I352" s="820">
        <v>22</v>
      </c>
      <c r="J352" s="820">
        <v>111962</v>
      </c>
      <c r="K352" s="820">
        <v>283379</v>
      </c>
      <c r="L352" s="820">
        <v>76833</v>
      </c>
      <c r="M352" s="820">
        <v>22</v>
      </c>
      <c r="N352" s="820">
        <v>73944</v>
      </c>
      <c r="O352" s="820">
        <v>150799</v>
      </c>
      <c r="P352" s="820">
        <v>122459</v>
      </c>
      <c r="Q352" s="820">
        <v>19</v>
      </c>
      <c r="R352" s="820">
        <v>131187</v>
      </c>
      <c r="S352" s="820">
        <v>253665</v>
      </c>
      <c r="U352" s="219">
        <f t="shared" ref="U352:U384" si="90">+D352+H352+L352+P352</f>
        <v>462588</v>
      </c>
      <c r="V352" s="220">
        <f t="shared" si="88"/>
        <v>70.402060067025232</v>
      </c>
      <c r="W352" s="221">
        <f t="shared" ref="W352:W384" si="91">E352+I352+M352+Q352</f>
        <v>98</v>
      </c>
      <c r="X352" s="219">
        <f t="shared" ref="X352:X384" si="92">+F352+J352+N352+R352</f>
        <v>379247</v>
      </c>
      <c r="Y352" s="220">
        <f t="shared" si="89"/>
        <v>58.751666321977169</v>
      </c>
      <c r="Z352" s="219">
        <f t="shared" ref="Z352:Z384" si="93">SUM(U352,,W352,X352)</f>
        <v>841933</v>
      </c>
      <c r="AA352" s="220">
        <f t="shared" ref="AA352:AA384" si="94">100*Z352/AE352</f>
        <v>64.636072639223329</v>
      </c>
      <c r="AC352" s="219">
        <f>SUM(AC348:AC351)</f>
        <v>657066</v>
      </c>
      <c r="AD352" s="219">
        <f>SUM(AD348:AD351)</f>
        <v>645508.5</v>
      </c>
      <c r="AE352" s="219">
        <f t="shared" si="79"/>
        <v>1302574.5</v>
      </c>
    </row>
    <row r="353" spans="1:31" ht="14.1" customHeight="1">
      <c r="A353" s="1034"/>
      <c r="B353" s="1030" t="s">
        <v>888</v>
      </c>
      <c r="C353" s="81" t="s">
        <v>802</v>
      </c>
      <c r="D353" s="821">
        <v>3388</v>
      </c>
      <c r="E353" s="821">
        <v>6</v>
      </c>
      <c r="F353" s="821">
        <v>2727</v>
      </c>
      <c r="G353" s="819">
        <v>6121</v>
      </c>
      <c r="H353" s="821">
        <v>10552</v>
      </c>
      <c r="I353" s="821">
        <v>5</v>
      </c>
      <c r="J353" s="821">
        <v>5829</v>
      </c>
      <c r="K353" s="819">
        <v>16386</v>
      </c>
      <c r="L353" s="821">
        <v>3688</v>
      </c>
      <c r="M353" s="821">
        <v>4</v>
      </c>
      <c r="N353" s="821">
        <v>2828</v>
      </c>
      <c r="O353" s="819">
        <v>6520</v>
      </c>
      <c r="P353" s="821">
        <v>6256</v>
      </c>
      <c r="Q353" s="821">
        <v>2</v>
      </c>
      <c r="R353" s="821">
        <v>5321</v>
      </c>
      <c r="S353" s="819">
        <v>11579</v>
      </c>
      <c r="U353" s="222">
        <f t="shared" si="90"/>
        <v>23884</v>
      </c>
      <c r="V353" s="224">
        <f t="shared" si="88"/>
        <v>47.319411974481909</v>
      </c>
      <c r="W353" s="225">
        <f t="shared" si="91"/>
        <v>17</v>
      </c>
      <c r="X353" s="222">
        <f t="shared" si="92"/>
        <v>16705</v>
      </c>
      <c r="Y353" s="224">
        <f t="shared" si="89"/>
        <v>34.840189790917151</v>
      </c>
      <c r="Z353" s="222">
        <f t="shared" si="93"/>
        <v>40606</v>
      </c>
      <c r="AA353" s="224">
        <f t="shared" si="94"/>
        <v>41.257245622145568</v>
      </c>
      <c r="AC353" s="82">
        <v>50474</v>
      </c>
      <c r="AD353" s="82">
        <v>47947.5</v>
      </c>
      <c r="AE353" s="86">
        <f t="shared" ref="AE353:AE380" si="95">+AD353+AC353</f>
        <v>98421.5</v>
      </c>
    </row>
    <row r="354" spans="1:31" ht="14.1" customHeight="1">
      <c r="A354" s="1034"/>
      <c r="B354" s="1031"/>
      <c r="C354" s="81" t="s">
        <v>803</v>
      </c>
      <c r="D354" s="821">
        <v>6739</v>
      </c>
      <c r="E354" s="821">
        <v>7</v>
      </c>
      <c r="F354" s="821">
        <v>4997</v>
      </c>
      <c r="G354" s="819">
        <v>11743</v>
      </c>
      <c r="H354" s="821">
        <v>23331</v>
      </c>
      <c r="I354" s="821">
        <v>4</v>
      </c>
      <c r="J354" s="821">
        <v>10549</v>
      </c>
      <c r="K354" s="819">
        <v>33884</v>
      </c>
      <c r="L354" s="821">
        <v>7866</v>
      </c>
      <c r="M354" s="821"/>
      <c r="N354" s="821">
        <v>4727</v>
      </c>
      <c r="O354" s="819">
        <v>12593</v>
      </c>
      <c r="P354" s="821">
        <v>14303</v>
      </c>
      <c r="Q354" s="821">
        <v>2</v>
      </c>
      <c r="R354" s="821">
        <v>9880</v>
      </c>
      <c r="S354" s="819">
        <v>24185</v>
      </c>
      <c r="U354" s="82">
        <f t="shared" si="90"/>
        <v>52239</v>
      </c>
      <c r="V354" s="83">
        <f t="shared" si="88"/>
        <v>31.784827686915889</v>
      </c>
      <c r="W354" s="84">
        <f t="shared" si="91"/>
        <v>13</v>
      </c>
      <c r="X354" s="82">
        <f t="shared" si="92"/>
        <v>30153</v>
      </c>
      <c r="Y354" s="83">
        <f t="shared" si="89"/>
        <v>19.466861208310199</v>
      </c>
      <c r="Z354" s="82">
        <f t="shared" si="93"/>
        <v>82405</v>
      </c>
      <c r="AA354" s="83">
        <f t="shared" si="94"/>
        <v>25.812382927272385</v>
      </c>
      <c r="AC354" s="82">
        <v>164352</v>
      </c>
      <c r="AD354" s="82">
        <v>154894</v>
      </c>
      <c r="AE354" s="86">
        <f t="shared" si="95"/>
        <v>319246</v>
      </c>
    </row>
    <row r="355" spans="1:31" ht="14.1" customHeight="1">
      <c r="A355" s="1034"/>
      <c r="B355" s="1031"/>
      <c r="C355" s="81" t="s">
        <v>804</v>
      </c>
      <c r="D355" s="821">
        <v>3785</v>
      </c>
      <c r="E355" s="821">
        <v>9</v>
      </c>
      <c r="F355" s="821">
        <v>2862</v>
      </c>
      <c r="G355" s="819">
        <v>6656</v>
      </c>
      <c r="H355" s="821">
        <v>8402</v>
      </c>
      <c r="I355" s="821">
        <v>9</v>
      </c>
      <c r="J355" s="821">
        <v>5055</v>
      </c>
      <c r="K355" s="819">
        <v>13466</v>
      </c>
      <c r="L355" s="821">
        <v>4231</v>
      </c>
      <c r="M355" s="821">
        <v>3</v>
      </c>
      <c r="N355" s="821">
        <v>2908</v>
      </c>
      <c r="O355" s="819">
        <v>7142</v>
      </c>
      <c r="P355" s="821">
        <v>6796</v>
      </c>
      <c r="Q355" s="821">
        <v>3</v>
      </c>
      <c r="R355" s="821">
        <v>5018</v>
      </c>
      <c r="S355" s="819">
        <v>11817</v>
      </c>
      <c r="U355" s="82">
        <f t="shared" si="90"/>
        <v>23214</v>
      </c>
      <c r="V355" s="83">
        <f t="shared" si="88"/>
        <v>38.666477892615326</v>
      </c>
      <c r="W355" s="84">
        <f t="shared" si="91"/>
        <v>24</v>
      </c>
      <c r="X355" s="82">
        <f t="shared" si="92"/>
        <v>15843</v>
      </c>
      <c r="Y355" s="83">
        <f t="shared" si="89"/>
        <v>27.919886508824643</v>
      </c>
      <c r="Z355" s="82">
        <f t="shared" si="93"/>
        <v>39081</v>
      </c>
      <c r="AA355" s="83">
        <f t="shared" si="94"/>
        <v>33.465204099982017</v>
      </c>
      <c r="AC355" s="82">
        <v>60036.5</v>
      </c>
      <c r="AD355" s="82">
        <v>56744.5</v>
      </c>
      <c r="AE355" s="86">
        <f t="shared" si="95"/>
        <v>116781</v>
      </c>
    </row>
    <row r="356" spans="1:31" ht="14.1" customHeight="1">
      <c r="A356" s="1034"/>
      <c r="B356" s="1031"/>
      <c r="C356" s="81" t="s">
        <v>805</v>
      </c>
      <c r="D356" s="821">
        <v>11587</v>
      </c>
      <c r="E356" s="821">
        <v>27</v>
      </c>
      <c r="F356" s="821">
        <v>9044</v>
      </c>
      <c r="G356" s="819">
        <v>20658</v>
      </c>
      <c r="H356" s="821">
        <v>18944</v>
      </c>
      <c r="I356" s="821">
        <v>10</v>
      </c>
      <c r="J356" s="821">
        <v>11697</v>
      </c>
      <c r="K356" s="819">
        <v>30651</v>
      </c>
      <c r="L356" s="821">
        <v>6875</v>
      </c>
      <c r="M356" s="821">
        <v>1</v>
      </c>
      <c r="N356" s="821">
        <v>6623</v>
      </c>
      <c r="O356" s="819">
        <v>13499</v>
      </c>
      <c r="P356" s="821">
        <v>11877</v>
      </c>
      <c r="Q356" s="821">
        <v>5</v>
      </c>
      <c r="R356" s="821">
        <v>12267</v>
      </c>
      <c r="S356" s="819">
        <v>24149</v>
      </c>
      <c r="U356" s="82">
        <f t="shared" si="90"/>
        <v>49283</v>
      </c>
      <c r="V356" s="83">
        <f t="shared" si="88"/>
        <v>75.007609886764882</v>
      </c>
      <c r="W356" s="84">
        <f t="shared" si="91"/>
        <v>43</v>
      </c>
      <c r="X356" s="82">
        <f t="shared" si="92"/>
        <v>39631</v>
      </c>
      <c r="Y356" s="83">
        <f t="shared" si="89"/>
        <v>62.974821830085091</v>
      </c>
      <c r="Z356" s="82">
        <f t="shared" si="93"/>
        <v>88957</v>
      </c>
      <c r="AA356" s="83">
        <f t="shared" si="94"/>
        <v>69.154315877032388</v>
      </c>
      <c r="AC356" s="82">
        <v>65704</v>
      </c>
      <c r="AD356" s="82">
        <v>62931.5</v>
      </c>
      <c r="AE356" s="86">
        <f t="shared" si="95"/>
        <v>128635.5</v>
      </c>
    </row>
    <row r="357" spans="1:31" ht="14.1" customHeight="1">
      <c r="A357" s="1034"/>
      <c r="B357" s="1031"/>
      <c r="C357" s="81" t="s">
        <v>806</v>
      </c>
      <c r="D357" s="821">
        <v>6749</v>
      </c>
      <c r="E357" s="821">
        <v>11</v>
      </c>
      <c r="F357" s="821">
        <v>5542</v>
      </c>
      <c r="G357" s="819">
        <v>12302</v>
      </c>
      <c r="H357" s="821">
        <v>24177</v>
      </c>
      <c r="I357" s="821">
        <v>9</v>
      </c>
      <c r="J357" s="821">
        <v>12883</v>
      </c>
      <c r="K357" s="819">
        <v>37069</v>
      </c>
      <c r="L357" s="821">
        <v>7821</v>
      </c>
      <c r="M357" s="821">
        <v>4</v>
      </c>
      <c r="N357" s="821">
        <v>6276</v>
      </c>
      <c r="O357" s="819">
        <v>14101</v>
      </c>
      <c r="P357" s="821">
        <v>15068</v>
      </c>
      <c r="Q357" s="821">
        <v>3</v>
      </c>
      <c r="R357" s="821">
        <v>12305</v>
      </c>
      <c r="S357" s="819">
        <v>27376</v>
      </c>
      <c r="U357" s="82">
        <f t="shared" si="90"/>
        <v>53815</v>
      </c>
      <c r="V357" s="83">
        <f t="shared" si="88"/>
        <v>44.402547896829979</v>
      </c>
      <c r="W357" s="84">
        <f t="shared" si="91"/>
        <v>27</v>
      </c>
      <c r="X357" s="82">
        <f t="shared" si="92"/>
        <v>37006</v>
      </c>
      <c r="Y357" s="83">
        <f t="shared" si="89"/>
        <v>32.296380337311547</v>
      </c>
      <c r="Z357" s="82">
        <f t="shared" si="93"/>
        <v>90848</v>
      </c>
      <c r="AA357" s="83">
        <f t="shared" si="94"/>
        <v>38.530752119025955</v>
      </c>
      <c r="AC357" s="82">
        <v>121198</v>
      </c>
      <c r="AD357" s="82">
        <v>114582.5</v>
      </c>
      <c r="AE357" s="86">
        <f t="shared" si="95"/>
        <v>235780.5</v>
      </c>
    </row>
    <row r="358" spans="1:31" ht="14.1" customHeight="1">
      <c r="A358" s="1034"/>
      <c r="B358" s="1031"/>
      <c r="C358" s="81" t="s">
        <v>807</v>
      </c>
      <c r="D358" s="821">
        <v>28222</v>
      </c>
      <c r="E358" s="821">
        <v>36</v>
      </c>
      <c r="F358" s="821">
        <v>21345</v>
      </c>
      <c r="G358" s="819">
        <v>49603</v>
      </c>
      <c r="H358" s="821">
        <v>38864</v>
      </c>
      <c r="I358" s="821">
        <v>21</v>
      </c>
      <c r="J358" s="821">
        <v>25817</v>
      </c>
      <c r="K358" s="819">
        <v>64702</v>
      </c>
      <c r="L358" s="821">
        <v>14997</v>
      </c>
      <c r="M358" s="821">
        <v>16</v>
      </c>
      <c r="N358" s="821">
        <v>14930</v>
      </c>
      <c r="O358" s="819">
        <v>29943</v>
      </c>
      <c r="P358" s="821">
        <v>22183</v>
      </c>
      <c r="Q358" s="821">
        <v>25</v>
      </c>
      <c r="R358" s="821">
        <v>26168</v>
      </c>
      <c r="S358" s="819">
        <v>48376</v>
      </c>
      <c r="U358" s="82">
        <f t="shared" si="90"/>
        <v>104266</v>
      </c>
      <c r="V358" s="83">
        <f t="shared" si="88"/>
        <v>78.882126199599782</v>
      </c>
      <c r="W358" s="84">
        <f t="shared" si="91"/>
        <v>98</v>
      </c>
      <c r="X358" s="82">
        <f t="shared" si="92"/>
        <v>88260</v>
      </c>
      <c r="Y358" s="83">
        <f t="shared" si="89"/>
        <v>69.054819010808885</v>
      </c>
      <c r="Z358" s="82">
        <f t="shared" si="93"/>
        <v>192624</v>
      </c>
      <c r="AA358" s="83">
        <f t="shared" si="94"/>
        <v>74.088718455638855</v>
      </c>
      <c r="AC358" s="82">
        <v>132179.5</v>
      </c>
      <c r="AD358" s="82">
        <v>127811.5</v>
      </c>
      <c r="AE358" s="86">
        <f t="shared" si="95"/>
        <v>259991</v>
      </c>
    </row>
    <row r="359" spans="1:31" ht="14.1" customHeight="1">
      <c r="A359" s="1034"/>
      <c r="B359" s="1031"/>
      <c r="C359" s="81" t="s">
        <v>808</v>
      </c>
      <c r="D359" s="821">
        <v>3419</v>
      </c>
      <c r="E359" s="821">
        <v>5</v>
      </c>
      <c r="F359" s="821">
        <v>2925</v>
      </c>
      <c r="G359" s="819">
        <v>6349</v>
      </c>
      <c r="H359" s="821">
        <v>14177</v>
      </c>
      <c r="I359" s="821">
        <v>2</v>
      </c>
      <c r="J359" s="821">
        <v>6928</v>
      </c>
      <c r="K359" s="819">
        <v>21107</v>
      </c>
      <c r="L359" s="821">
        <v>4285</v>
      </c>
      <c r="M359" s="821">
        <v>2</v>
      </c>
      <c r="N359" s="821">
        <v>3180</v>
      </c>
      <c r="O359" s="819">
        <v>7467</v>
      </c>
      <c r="P359" s="821">
        <v>8215</v>
      </c>
      <c r="Q359" s="821">
        <v>1</v>
      </c>
      <c r="R359" s="821">
        <v>6241</v>
      </c>
      <c r="S359" s="819">
        <v>14457</v>
      </c>
      <c r="U359" s="82">
        <f t="shared" si="90"/>
        <v>30096</v>
      </c>
      <c r="V359" s="83">
        <f t="shared" si="88"/>
        <v>38.346913682493771</v>
      </c>
      <c r="W359" s="84">
        <f t="shared" si="91"/>
        <v>10</v>
      </c>
      <c r="X359" s="82">
        <f t="shared" si="92"/>
        <v>19274</v>
      </c>
      <c r="Y359" s="83">
        <f t="shared" si="89"/>
        <v>25.954578813770443</v>
      </c>
      <c r="Z359" s="82">
        <f t="shared" si="93"/>
        <v>49380</v>
      </c>
      <c r="AA359" s="83">
        <f t="shared" si="94"/>
        <v>32.328602105483682</v>
      </c>
      <c r="AC359" s="82">
        <v>78483.5</v>
      </c>
      <c r="AD359" s="82">
        <v>74260.5</v>
      </c>
      <c r="AE359" s="86">
        <f t="shared" si="95"/>
        <v>152744</v>
      </c>
    </row>
    <row r="360" spans="1:31" ht="14.1" customHeight="1">
      <c r="A360" s="1034"/>
      <c r="B360" s="1032"/>
      <c r="C360" s="81" t="s">
        <v>809</v>
      </c>
      <c r="D360" s="821">
        <v>1332</v>
      </c>
      <c r="E360" s="821">
        <v>3</v>
      </c>
      <c r="F360" s="821">
        <v>810</v>
      </c>
      <c r="G360" s="819">
        <v>2145</v>
      </c>
      <c r="H360" s="821">
        <v>5499</v>
      </c>
      <c r="I360" s="821">
        <v>2</v>
      </c>
      <c r="J360" s="821">
        <v>1868</v>
      </c>
      <c r="K360" s="819">
        <v>7369</v>
      </c>
      <c r="L360" s="821">
        <v>2063</v>
      </c>
      <c r="M360" s="821"/>
      <c r="N360" s="821">
        <v>751</v>
      </c>
      <c r="O360" s="819">
        <v>2814</v>
      </c>
      <c r="P360" s="821">
        <v>3447</v>
      </c>
      <c r="Q360" s="821">
        <v>1</v>
      </c>
      <c r="R360" s="821">
        <v>1579</v>
      </c>
      <c r="S360" s="819">
        <v>5027</v>
      </c>
      <c r="U360" s="82">
        <f t="shared" si="90"/>
        <v>12341</v>
      </c>
      <c r="V360" s="83">
        <f t="shared" si="88"/>
        <v>25.699173278357385</v>
      </c>
      <c r="W360" s="84">
        <f t="shared" si="91"/>
        <v>6</v>
      </c>
      <c r="X360" s="82">
        <f t="shared" si="92"/>
        <v>5008</v>
      </c>
      <c r="Y360" s="83">
        <f t="shared" si="89"/>
        <v>11.23172153942765</v>
      </c>
      <c r="Z360" s="82">
        <f t="shared" si="93"/>
        <v>17355</v>
      </c>
      <c r="AA360" s="83">
        <f t="shared" si="94"/>
        <v>18.74007925795549</v>
      </c>
      <c r="AC360" s="82">
        <v>48021</v>
      </c>
      <c r="AD360" s="82">
        <v>44588</v>
      </c>
      <c r="AE360" s="86">
        <f t="shared" si="95"/>
        <v>92609</v>
      </c>
    </row>
    <row r="361" spans="1:31" ht="14.1" customHeight="1">
      <c r="A361" s="1034"/>
      <c r="B361" s="1029" t="s">
        <v>108</v>
      </c>
      <c r="C361" s="1029"/>
      <c r="D361" s="820">
        <v>65221</v>
      </c>
      <c r="E361" s="820">
        <v>104</v>
      </c>
      <c r="F361" s="820">
        <v>50252</v>
      </c>
      <c r="G361" s="820">
        <v>115577</v>
      </c>
      <c r="H361" s="820">
        <v>143946</v>
      </c>
      <c r="I361" s="820">
        <v>62</v>
      </c>
      <c r="J361" s="820">
        <v>80626</v>
      </c>
      <c r="K361" s="820">
        <v>224634</v>
      </c>
      <c r="L361" s="820">
        <v>51826</v>
      </c>
      <c r="M361" s="820">
        <v>30</v>
      </c>
      <c r="N361" s="820">
        <v>42223</v>
      </c>
      <c r="O361" s="820">
        <v>94079</v>
      </c>
      <c r="P361" s="820">
        <v>88145</v>
      </c>
      <c r="Q361" s="820">
        <v>42</v>
      </c>
      <c r="R361" s="820">
        <v>78779</v>
      </c>
      <c r="S361" s="820">
        <v>166966</v>
      </c>
      <c r="U361" s="219">
        <f t="shared" si="90"/>
        <v>349138</v>
      </c>
      <c r="V361" s="220">
        <f t="shared" si="88"/>
        <v>48.461201598726348</v>
      </c>
      <c r="W361" s="221">
        <f t="shared" si="91"/>
        <v>238</v>
      </c>
      <c r="X361" s="219">
        <f t="shared" si="92"/>
        <v>251880</v>
      </c>
      <c r="Y361" s="220">
        <f t="shared" si="89"/>
        <v>36.837486837486836</v>
      </c>
      <c r="Z361" s="219">
        <f t="shared" si="93"/>
        <v>601256</v>
      </c>
      <c r="AA361" s="220">
        <f t="shared" si="94"/>
        <v>42.818142747319932</v>
      </c>
      <c r="AC361" s="219">
        <f>SUM(AC353:AC360)</f>
        <v>720448.5</v>
      </c>
      <c r="AD361" s="219">
        <f>SUM(AD353:AD360)</f>
        <v>683760</v>
      </c>
      <c r="AE361" s="219">
        <f t="shared" si="95"/>
        <v>1404208.5</v>
      </c>
    </row>
    <row r="362" spans="1:31" ht="14.1" customHeight="1">
      <c r="A362" s="1034"/>
      <c r="B362" s="1030" t="s">
        <v>890</v>
      </c>
      <c r="C362" s="81" t="s">
        <v>817</v>
      </c>
      <c r="D362" s="821">
        <v>23605</v>
      </c>
      <c r="E362" s="821">
        <v>8</v>
      </c>
      <c r="F362" s="821">
        <v>17376</v>
      </c>
      <c r="G362" s="819">
        <v>40989</v>
      </c>
      <c r="H362" s="821">
        <v>29078</v>
      </c>
      <c r="I362" s="821">
        <v>3</v>
      </c>
      <c r="J362" s="821">
        <v>20312</v>
      </c>
      <c r="K362" s="819">
        <v>49393</v>
      </c>
      <c r="L362" s="821">
        <v>11998</v>
      </c>
      <c r="M362" s="821">
        <v>3</v>
      </c>
      <c r="N362" s="821">
        <v>12440</v>
      </c>
      <c r="O362" s="819">
        <v>24441</v>
      </c>
      <c r="P362" s="821">
        <v>16331</v>
      </c>
      <c r="Q362" s="821"/>
      <c r="R362" s="821">
        <v>20586</v>
      </c>
      <c r="S362" s="819">
        <v>36917</v>
      </c>
      <c r="U362" s="82">
        <f t="shared" ref="U362:U372" si="96">+D362+H362+L362+P362</f>
        <v>81012</v>
      </c>
      <c r="V362" s="83">
        <f t="shared" ref="V362:V372" si="97">100*U362/AC362</f>
        <v>93.337173800334114</v>
      </c>
      <c r="W362" s="84">
        <f t="shared" ref="W362:W372" si="98">E362+I362+M362+Q362</f>
        <v>14</v>
      </c>
      <c r="X362" s="82">
        <f t="shared" ref="X362:X372" si="99">+F362+J362+N362+R362</f>
        <v>70714</v>
      </c>
      <c r="Y362" s="83">
        <f t="shared" ref="Y362:Y372" si="100">100*X362/AD362</f>
        <v>83.720379567747401</v>
      </c>
      <c r="Z362" s="82">
        <f t="shared" ref="Z362:Z372" si="101">SUM(U362,,W362,X362)</f>
        <v>151740</v>
      </c>
      <c r="AA362" s="83">
        <f t="shared" ref="AA362:AA372" si="102">100*Z362/AE362</f>
        <v>88.602384101319927</v>
      </c>
      <c r="AC362" s="82">
        <v>86795</v>
      </c>
      <c r="AD362" s="82">
        <v>84464.5</v>
      </c>
      <c r="AE362" s="86">
        <f t="shared" ref="AE362:AE372" si="103">+AD362+AC362</f>
        <v>171259.5</v>
      </c>
    </row>
    <row r="363" spans="1:31" ht="14.1" customHeight="1">
      <c r="A363" s="1034"/>
      <c r="B363" s="1031"/>
      <c r="C363" s="81" t="s">
        <v>818</v>
      </c>
      <c r="D363" s="821">
        <v>8096</v>
      </c>
      <c r="E363" s="821">
        <v>1</v>
      </c>
      <c r="F363" s="821">
        <v>6104</v>
      </c>
      <c r="G363" s="819">
        <v>14201</v>
      </c>
      <c r="H363" s="821">
        <v>15854</v>
      </c>
      <c r="I363" s="821"/>
      <c r="J363" s="821">
        <v>10491</v>
      </c>
      <c r="K363" s="819">
        <v>26345</v>
      </c>
      <c r="L363" s="821">
        <v>5879</v>
      </c>
      <c r="M363" s="821"/>
      <c r="N363" s="821">
        <v>5867</v>
      </c>
      <c r="O363" s="819">
        <v>11746</v>
      </c>
      <c r="P363" s="821">
        <v>9241</v>
      </c>
      <c r="Q363" s="821">
        <v>2</v>
      </c>
      <c r="R363" s="821">
        <v>9813</v>
      </c>
      <c r="S363" s="819">
        <v>19056</v>
      </c>
      <c r="U363" s="82">
        <f t="shared" si="96"/>
        <v>39070</v>
      </c>
      <c r="V363" s="83">
        <f t="shared" si="97"/>
        <v>78.419172253221475</v>
      </c>
      <c r="W363" s="84">
        <f t="shared" si="98"/>
        <v>3</v>
      </c>
      <c r="X363" s="82">
        <f t="shared" si="99"/>
        <v>32275</v>
      </c>
      <c r="Y363" s="83">
        <f t="shared" si="100"/>
        <v>67.050305907282564</v>
      </c>
      <c r="Z363" s="82">
        <f t="shared" si="101"/>
        <v>71348</v>
      </c>
      <c r="AA363" s="83">
        <f t="shared" si="102"/>
        <v>72.835668529719527</v>
      </c>
      <c r="AC363" s="82">
        <v>49822</v>
      </c>
      <c r="AD363" s="82">
        <v>48135.5</v>
      </c>
      <c r="AE363" s="86">
        <f t="shared" si="103"/>
        <v>97957.5</v>
      </c>
    </row>
    <row r="364" spans="1:31" ht="14.1" customHeight="1">
      <c r="A364" s="1034"/>
      <c r="B364" s="1031"/>
      <c r="C364" s="81" t="s">
        <v>819</v>
      </c>
      <c r="D364" s="821">
        <v>17420</v>
      </c>
      <c r="E364" s="821">
        <v>3</v>
      </c>
      <c r="F364" s="821">
        <v>13272</v>
      </c>
      <c r="G364" s="819">
        <v>30695</v>
      </c>
      <c r="H364" s="821">
        <v>17366</v>
      </c>
      <c r="I364" s="821">
        <v>1</v>
      </c>
      <c r="J364" s="821">
        <v>12697</v>
      </c>
      <c r="K364" s="819">
        <v>30064</v>
      </c>
      <c r="L364" s="821">
        <v>7133</v>
      </c>
      <c r="M364" s="821">
        <v>1</v>
      </c>
      <c r="N364" s="821">
        <v>7713</v>
      </c>
      <c r="O364" s="819">
        <v>14847</v>
      </c>
      <c r="P364" s="821">
        <v>9932</v>
      </c>
      <c r="Q364" s="821">
        <v>1</v>
      </c>
      <c r="R364" s="821">
        <v>13126</v>
      </c>
      <c r="S364" s="819">
        <v>23059</v>
      </c>
      <c r="U364" s="82">
        <f t="shared" si="96"/>
        <v>51851</v>
      </c>
      <c r="V364" s="83">
        <f t="shared" si="97"/>
        <v>99.439048011736844</v>
      </c>
      <c r="W364" s="84">
        <f t="shared" si="98"/>
        <v>6</v>
      </c>
      <c r="X364" s="82">
        <f t="shared" si="99"/>
        <v>46808</v>
      </c>
      <c r="Y364" s="83">
        <f t="shared" si="100"/>
        <v>91.057290146872873</v>
      </c>
      <c r="Z364" s="82">
        <f t="shared" si="101"/>
        <v>98665</v>
      </c>
      <c r="AA364" s="83">
        <f t="shared" si="102"/>
        <v>95.283852494241827</v>
      </c>
      <c r="AC364" s="82">
        <v>52143.5</v>
      </c>
      <c r="AD364" s="82">
        <v>51405</v>
      </c>
      <c r="AE364" s="86">
        <f t="shared" si="103"/>
        <v>103548.5</v>
      </c>
    </row>
    <row r="365" spans="1:31" ht="14.1" customHeight="1">
      <c r="A365" s="1034"/>
      <c r="B365" s="1031"/>
      <c r="C365" s="81" t="s">
        <v>820</v>
      </c>
      <c r="D365" s="821">
        <v>14453</v>
      </c>
      <c r="E365" s="821">
        <v>2</v>
      </c>
      <c r="F365" s="821">
        <v>10915</v>
      </c>
      <c r="G365" s="819">
        <v>25370</v>
      </c>
      <c r="H365" s="821">
        <v>19641</v>
      </c>
      <c r="I365" s="821">
        <v>1</v>
      </c>
      <c r="J365" s="821">
        <v>13190</v>
      </c>
      <c r="K365" s="819">
        <v>32832</v>
      </c>
      <c r="L365" s="821">
        <v>7527</v>
      </c>
      <c r="M365" s="821">
        <v>3</v>
      </c>
      <c r="N365" s="821">
        <v>7700</v>
      </c>
      <c r="O365" s="819">
        <v>15230</v>
      </c>
      <c r="P365" s="821">
        <v>10974</v>
      </c>
      <c r="Q365" s="821"/>
      <c r="R365" s="821">
        <v>13385</v>
      </c>
      <c r="S365" s="819">
        <v>24359</v>
      </c>
      <c r="U365" s="82">
        <f t="shared" si="96"/>
        <v>52595</v>
      </c>
      <c r="V365" s="83">
        <f t="shared" si="97"/>
        <v>97.327855807842482</v>
      </c>
      <c r="W365" s="84">
        <f t="shared" si="98"/>
        <v>6</v>
      </c>
      <c r="X365" s="82">
        <f t="shared" si="99"/>
        <v>45190</v>
      </c>
      <c r="Y365" s="83">
        <f t="shared" si="100"/>
        <v>85.480270873529307</v>
      </c>
      <c r="Z365" s="82">
        <f t="shared" si="101"/>
        <v>97791</v>
      </c>
      <c r="AA365" s="83">
        <f t="shared" si="102"/>
        <v>91.474673775782236</v>
      </c>
      <c r="AC365" s="82">
        <v>54039</v>
      </c>
      <c r="AD365" s="82">
        <v>52866</v>
      </c>
      <c r="AE365" s="86">
        <f t="shared" si="103"/>
        <v>106905</v>
      </c>
    </row>
    <row r="366" spans="1:31" ht="14.1" customHeight="1">
      <c r="A366" s="1034"/>
      <c r="B366" s="1031"/>
      <c r="C366" s="81" t="s">
        <v>821</v>
      </c>
      <c r="D366" s="821">
        <v>10921</v>
      </c>
      <c r="E366" s="821">
        <v>4</v>
      </c>
      <c r="F366" s="821">
        <v>8394</v>
      </c>
      <c r="G366" s="819">
        <v>19319</v>
      </c>
      <c r="H366" s="821">
        <v>17270</v>
      </c>
      <c r="I366" s="821">
        <v>2</v>
      </c>
      <c r="J366" s="821">
        <v>11134</v>
      </c>
      <c r="K366" s="819">
        <v>28406</v>
      </c>
      <c r="L366" s="821">
        <v>6306</v>
      </c>
      <c r="M366" s="821">
        <v>2</v>
      </c>
      <c r="N366" s="821">
        <v>6594</v>
      </c>
      <c r="O366" s="819">
        <v>12902</v>
      </c>
      <c r="P366" s="821">
        <v>9410</v>
      </c>
      <c r="Q366" s="821">
        <v>1</v>
      </c>
      <c r="R366" s="821">
        <v>11273</v>
      </c>
      <c r="S366" s="819">
        <v>20684</v>
      </c>
      <c r="U366" s="82">
        <f t="shared" si="96"/>
        <v>43907</v>
      </c>
      <c r="V366" s="83">
        <f t="shared" si="97"/>
        <v>85.426333965659808</v>
      </c>
      <c r="W366" s="84">
        <f t="shared" si="98"/>
        <v>9</v>
      </c>
      <c r="X366" s="82">
        <f t="shared" si="99"/>
        <v>37395</v>
      </c>
      <c r="Y366" s="83">
        <f t="shared" si="100"/>
        <v>74.94138159081345</v>
      </c>
      <c r="Z366" s="82">
        <f t="shared" si="101"/>
        <v>81311</v>
      </c>
      <c r="AA366" s="83">
        <f t="shared" si="102"/>
        <v>80.270295617321423</v>
      </c>
      <c r="AC366" s="82">
        <v>51397.5</v>
      </c>
      <c r="AD366" s="82">
        <v>49899</v>
      </c>
      <c r="AE366" s="86">
        <f t="shared" si="103"/>
        <v>101296.5</v>
      </c>
    </row>
    <row r="367" spans="1:31" ht="14.1" customHeight="1">
      <c r="A367" s="1034"/>
      <c r="B367" s="1031"/>
      <c r="C367" s="81" t="s">
        <v>822</v>
      </c>
      <c r="D367" s="821">
        <v>7475</v>
      </c>
      <c r="E367" s="821">
        <v>1</v>
      </c>
      <c r="F367" s="821">
        <v>5483</v>
      </c>
      <c r="G367" s="819">
        <v>12959</v>
      </c>
      <c r="H367" s="821">
        <v>15651</v>
      </c>
      <c r="I367" s="821"/>
      <c r="J367" s="821">
        <v>9517</v>
      </c>
      <c r="K367" s="819">
        <v>25168</v>
      </c>
      <c r="L367" s="821">
        <v>5340</v>
      </c>
      <c r="M367" s="821"/>
      <c r="N367" s="821">
        <v>5386</v>
      </c>
      <c r="O367" s="819">
        <v>10726</v>
      </c>
      <c r="P367" s="821">
        <v>9536</v>
      </c>
      <c r="Q367" s="821">
        <v>1</v>
      </c>
      <c r="R367" s="821">
        <v>9531</v>
      </c>
      <c r="S367" s="819">
        <v>19068</v>
      </c>
      <c r="U367" s="82">
        <f t="shared" si="96"/>
        <v>38002</v>
      </c>
      <c r="V367" s="83">
        <f t="shared" si="97"/>
        <v>60.397809899951525</v>
      </c>
      <c r="W367" s="84">
        <f t="shared" si="98"/>
        <v>2</v>
      </c>
      <c r="X367" s="82">
        <f t="shared" si="99"/>
        <v>29917</v>
      </c>
      <c r="Y367" s="83">
        <f t="shared" si="100"/>
        <v>49.686521677752587</v>
      </c>
      <c r="Z367" s="82">
        <f t="shared" si="101"/>
        <v>67921</v>
      </c>
      <c r="AA367" s="83">
        <f t="shared" si="102"/>
        <v>55.161575882596587</v>
      </c>
      <c r="AC367" s="82">
        <v>62919.5</v>
      </c>
      <c r="AD367" s="82">
        <v>60211.5</v>
      </c>
      <c r="AE367" s="86">
        <f t="shared" si="103"/>
        <v>123131</v>
      </c>
    </row>
    <row r="368" spans="1:31" ht="14.1" customHeight="1">
      <c r="A368" s="1034"/>
      <c r="B368" s="1031"/>
      <c r="C368" s="81" t="s">
        <v>823</v>
      </c>
      <c r="D368" s="821">
        <v>36880</v>
      </c>
      <c r="E368" s="821">
        <v>6</v>
      </c>
      <c r="F368" s="821">
        <v>26539</v>
      </c>
      <c r="G368" s="819">
        <v>63425</v>
      </c>
      <c r="H368" s="821">
        <v>45379</v>
      </c>
      <c r="I368" s="821">
        <v>1</v>
      </c>
      <c r="J368" s="821">
        <v>32617</v>
      </c>
      <c r="K368" s="819">
        <v>77997</v>
      </c>
      <c r="L368" s="821">
        <v>21204</v>
      </c>
      <c r="M368" s="821">
        <v>1</v>
      </c>
      <c r="N368" s="821">
        <v>21930</v>
      </c>
      <c r="O368" s="819">
        <v>43135</v>
      </c>
      <c r="P368" s="821">
        <v>29179</v>
      </c>
      <c r="Q368" s="821">
        <v>2</v>
      </c>
      <c r="R368" s="821">
        <v>35859</v>
      </c>
      <c r="S368" s="819">
        <v>65040</v>
      </c>
      <c r="U368" s="82">
        <f t="shared" si="96"/>
        <v>132642</v>
      </c>
      <c r="V368" s="83">
        <f t="shared" si="97"/>
        <v>80.300760073010593</v>
      </c>
      <c r="W368" s="84">
        <f t="shared" si="98"/>
        <v>10</v>
      </c>
      <c r="X368" s="82">
        <f t="shared" si="99"/>
        <v>116945</v>
      </c>
      <c r="Y368" s="83">
        <f t="shared" si="100"/>
        <v>72.597641639740147</v>
      </c>
      <c r="Z368" s="82">
        <f t="shared" si="101"/>
        <v>249597</v>
      </c>
      <c r="AA368" s="83">
        <f t="shared" si="102"/>
        <v>76.500606863069621</v>
      </c>
      <c r="AC368" s="82">
        <v>165181.5</v>
      </c>
      <c r="AD368" s="82">
        <v>161086.5</v>
      </c>
      <c r="AE368" s="86">
        <f t="shared" si="103"/>
        <v>326268</v>
      </c>
    </row>
    <row r="369" spans="1:31" ht="14.1" customHeight="1">
      <c r="A369" s="1034"/>
      <c r="B369" s="1031"/>
      <c r="C369" s="81" t="s">
        <v>824</v>
      </c>
      <c r="D369" s="821">
        <v>8792</v>
      </c>
      <c r="E369" s="821">
        <v>2</v>
      </c>
      <c r="F369" s="821">
        <v>6381</v>
      </c>
      <c r="G369" s="819">
        <v>15175</v>
      </c>
      <c r="H369" s="821">
        <v>14252</v>
      </c>
      <c r="I369" s="821">
        <v>1</v>
      </c>
      <c r="J369" s="821">
        <v>11148</v>
      </c>
      <c r="K369" s="819">
        <v>25401</v>
      </c>
      <c r="L369" s="821">
        <v>5673</v>
      </c>
      <c r="M369" s="821"/>
      <c r="N369" s="821">
        <v>5565</v>
      </c>
      <c r="O369" s="819">
        <v>11238</v>
      </c>
      <c r="P369" s="821">
        <v>8669</v>
      </c>
      <c r="Q369" s="821">
        <v>1</v>
      </c>
      <c r="R369" s="821">
        <v>10730</v>
      </c>
      <c r="S369" s="819">
        <v>19400</v>
      </c>
      <c r="U369" s="82">
        <f t="shared" si="96"/>
        <v>37386</v>
      </c>
      <c r="V369" s="83">
        <f t="shared" si="97"/>
        <v>69.941818045759831</v>
      </c>
      <c r="W369" s="84">
        <f t="shared" si="98"/>
        <v>4</v>
      </c>
      <c r="X369" s="82">
        <f t="shared" si="99"/>
        <v>33824</v>
      </c>
      <c r="Y369" s="83">
        <f t="shared" si="100"/>
        <v>64.785764906433755</v>
      </c>
      <c r="Z369" s="82">
        <f t="shared" si="101"/>
        <v>71214</v>
      </c>
      <c r="AA369" s="83">
        <f t="shared" si="102"/>
        <v>67.397929246086576</v>
      </c>
      <c r="AC369" s="82">
        <v>53453</v>
      </c>
      <c r="AD369" s="82">
        <v>52209</v>
      </c>
      <c r="AE369" s="86">
        <f t="shared" si="103"/>
        <v>105662</v>
      </c>
    </row>
    <row r="370" spans="1:31" ht="14.1" customHeight="1">
      <c r="A370" s="1034"/>
      <c r="B370" s="1031"/>
      <c r="C370" s="81" t="s">
        <v>825</v>
      </c>
      <c r="D370" s="821">
        <v>1773</v>
      </c>
      <c r="E370" s="821"/>
      <c r="F370" s="821">
        <v>1319</v>
      </c>
      <c r="G370" s="819">
        <v>3092</v>
      </c>
      <c r="H370" s="821">
        <v>3331</v>
      </c>
      <c r="I370" s="821">
        <v>1</v>
      </c>
      <c r="J370" s="821">
        <v>2598</v>
      </c>
      <c r="K370" s="819">
        <v>5930</v>
      </c>
      <c r="L370" s="821">
        <v>1449</v>
      </c>
      <c r="M370" s="821"/>
      <c r="N370" s="821">
        <v>1515</v>
      </c>
      <c r="O370" s="819">
        <v>2964</v>
      </c>
      <c r="P370" s="821">
        <v>1887</v>
      </c>
      <c r="Q370" s="821"/>
      <c r="R370" s="821">
        <v>2340</v>
      </c>
      <c r="S370" s="819">
        <v>4227</v>
      </c>
      <c r="U370" s="82">
        <f t="shared" si="96"/>
        <v>8440</v>
      </c>
      <c r="V370" s="83">
        <f t="shared" si="97"/>
        <v>60.686679849002338</v>
      </c>
      <c r="W370" s="84">
        <f t="shared" si="98"/>
        <v>1</v>
      </c>
      <c r="X370" s="82">
        <f t="shared" si="99"/>
        <v>7772</v>
      </c>
      <c r="Y370" s="83">
        <f t="shared" si="100"/>
        <v>56.715437661911189</v>
      </c>
      <c r="Z370" s="82">
        <f t="shared" si="101"/>
        <v>16213</v>
      </c>
      <c r="AA370" s="83">
        <f t="shared" si="102"/>
        <v>58.719350983303755</v>
      </c>
      <c r="AC370" s="82">
        <v>13907.5</v>
      </c>
      <c r="AD370" s="82">
        <v>13703.5</v>
      </c>
      <c r="AE370" s="86">
        <f t="shared" si="103"/>
        <v>27611</v>
      </c>
    </row>
    <row r="371" spans="1:31" ht="14.1" customHeight="1">
      <c r="A371" s="1034"/>
      <c r="B371" s="1032"/>
      <c r="C371" s="81" t="s">
        <v>826</v>
      </c>
      <c r="D371" s="821">
        <v>6759</v>
      </c>
      <c r="E371" s="821">
        <v>1</v>
      </c>
      <c r="F371" s="821">
        <v>4871</v>
      </c>
      <c r="G371" s="819">
        <v>11631</v>
      </c>
      <c r="H371" s="821">
        <v>10768</v>
      </c>
      <c r="I371" s="821">
        <v>3</v>
      </c>
      <c r="J371" s="821">
        <v>9142</v>
      </c>
      <c r="K371" s="819">
        <v>19913</v>
      </c>
      <c r="L371" s="821">
        <v>4275</v>
      </c>
      <c r="M371" s="821"/>
      <c r="N371" s="821">
        <v>4620</v>
      </c>
      <c r="O371" s="819">
        <v>8895</v>
      </c>
      <c r="P371" s="821">
        <v>6514</v>
      </c>
      <c r="Q371" s="821">
        <v>3</v>
      </c>
      <c r="R371" s="821">
        <v>8160</v>
      </c>
      <c r="S371" s="819">
        <v>14677</v>
      </c>
      <c r="U371" s="82">
        <f t="shared" si="96"/>
        <v>28316</v>
      </c>
      <c r="V371" s="83">
        <f t="shared" si="97"/>
        <v>70.611705443754516</v>
      </c>
      <c r="W371" s="84">
        <f t="shared" si="98"/>
        <v>7</v>
      </c>
      <c r="X371" s="82">
        <f t="shared" si="99"/>
        <v>26793</v>
      </c>
      <c r="Y371" s="83">
        <f t="shared" si="100"/>
        <v>67.694134589876072</v>
      </c>
      <c r="Z371" s="82">
        <f t="shared" si="101"/>
        <v>55116</v>
      </c>
      <c r="AA371" s="83">
        <f t="shared" si="102"/>
        <v>69.171252690432411</v>
      </c>
      <c r="AC371" s="82">
        <v>40101</v>
      </c>
      <c r="AD371" s="82">
        <v>39579.5</v>
      </c>
      <c r="AE371" s="86">
        <f t="shared" si="103"/>
        <v>79680.5</v>
      </c>
    </row>
    <row r="372" spans="1:31" ht="14.1" customHeight="1">
      <c r="A372" s="1034"/>
      <c r="B372" s="1029" t="s">
        <v>108</v>
      </c>
      <c r="C372" s="1029"/>
      <c r="D372" s="820">
        <v>136174</v>
      </c>
      <c r="E372" s="820">
        <v>28</v>
      </c>
      <c r="F372" s="820">
        <v>100654</v>
      </c>
      <c r="G372" s="820">
        <v>236856</v>
      </c>
      <c r="H372" s="820">
        <v>188590</v>
      </c>
      <c r="I372" s="820">
        <v>13</v>
      </c>
      <c r="J372" s="820">
        <v>132846</v>
      </c>
      <c r="K372" s="820">
        <v>321449</v>
      </c>
      <c r="L372" s="820">
        <v>76784</v>
      </c>
      <c r="M372" s="820">
        <v>10</v>
      </c>
      <c r="N372" s="820">
        <v>79330</v>
      </c>
      <c r="O372" s="820">
        <v>156124</v>
      </c>
      <c r="P372" s="820">
        <v>111673</v>
      </c>
      <c r="Q372" s="820">
        <v>11</v>
      </c>
      <c r="R372" s="820">
        <v>134803</v>
      </c>
      <c r="S372" s="820">
        <v>246487</v>
      </c>
      <c r="U372" s="219">
        <f t="shared" si="96"/>
        <v>513221</v>
      </c>
      <c r="V372" s="220">
        <f t="shared" si="97"/>
        <v>81.494761095307013</v>
      </c>
      <c r="W372" s="221">
        <f t="shared" si="98"/>
        <v>62</v>
      </c>
      <c r="X372" s="219">
        <f t="shared" si="99"/>
        <v>447633</v>
      </c>
      <c r="Y372" s="220">
        <f t="shared" si="100"/>
        <v>72.956679053393316</v>
      </c>
      <c r="Z372" s="219">
        <f t="shared" si="101"/>
        <v>960916</v>
      </c>
      <c r="AA372" s="220">
        <f t="shared" si="102"/>
        <v>77.286329057012296</v>
      </c>
      <c r="AC372" s="219">
        <f>SUM(AC362:AC371)</f>
        <v>629759.5</v>
      </c>
      <c r="AD372" s="219">
        <f>SUM(AD362:AD371)</f>
        <v>613560</v>
      </c>
      <c r="AE372" s="219">
        <f t="shared" si="103"/>
        <v>1243319.5</v>
      </c>
    </row>
    <row r="373" spans="1:31" ht="14.1" customHeight="1">
      <c r="A373" s="1034"/>
      <c r="B373" s="1030" t="s">
        <v>889</v>
      </c>
      <c r="C373" s="81" t="s">
        <v>810</v>
      </c>
      <c r="D373" s="821">
        <v>32167</v>
      </c>
      <c r="E373" s="821">
        <v>11</v>
      </c>
      <c r="F373" s="821">
        <v>23433</v>
      </c>
      <c r="G373" s="819">
        <v>55611</v>
      </c>
      <c r="H373" s="821">
        <v>58030</v>
      </c>
      <c r="I373" s="821">
        <v>5</v>
      </c>
      <c r="J373" s="821">
        <v>36980</v>
      </c>
      <c r="K373" s="819">
        <v>95015</v>
      </c>
      <c r="L373" s="821">
        <v>21936</v>
      </c>
      <c r="M373" s="821">
        <v>11</v>
      </c>
      <c r="N373" s="821">
        <v>22148</v>
      </c>
      <c r="O373" s="819">
        <v>44095</v>
      </c>
      <c r="P373" s="821">
        <v>38016</v>
      </c>
      <c r="Q373" s="821">
        <v>2</v>
      </c>
      <c r="R373" s="821">
        <v>41442</v>
      </c>
      <c r="S373" s="819">
        <v>79460</v>
      </c>
      <c r="U373" s="82">
        <f t="shared" si="90"/>
        <v>150149</v>
      </c>
      <c r="V373" s="83">
        <f t="shared" si="88"/>
        <v>74.868424661120272</v>
      </c>
      <c r="W373" s="84">
        <f t="shared" si="91"/>
        <v>29</v>
      </c>
      <c r="X373" s="82">
        <f t="shared" si="92"/>
        <v>124003</v>
      </c>
      <c r="Y373" s="83">
        <f t="shared" si="89"/>
        <v>64.267241602703308</v>
      </c>
      <c r="Z373" s="82">
        <f t="shared" si="93"/>
        <v>274181</v>
      </c>
      <c r="AA373" s="83">
        <f t="shared" si="94"/>
        <v>69.677598065562975</v>
      </c>
      <c r="AC373" s="82">
        <v>200550.5</v>
      </c>
      <c r="AD373" s="82">
        <v>192949</v>
      </c>
      <c r="AE373" s="86">
        <f t="shared" si="95"/>
        <v>393499.5</v>
      </c>
    </row>
    <row r="374" spans="1:31" ht="14.1" customHeight="1">
      <c r="A374" s="1034"/>
      <c r="B374" s="1031"/>
      <c r="C374" s="81" t="s">
        <v>811</v>
      </c>
      <c r="D374" s="821">
        <v>18701</v>
      </c>
      <c r="E374" s="821">
        <v>6</v>
      </c>
      <c r="F374" s="821">
        <v>14336</v>
      </c>
      <c r="G374" s="819">
        <v>33043</v>
      </c>
      <c r="H374" s="821">
        <v>22320</v>
      </c>
      <c r="I374" s="821">
        <v>2</v>
      </c>
      <c r="J374" s="821">
        <v>15523</v>
      </c>
      <c r="K374" s="819">
        <v>37845</v>
      </c>
      <c r="L374" s="821">
        <v>8972</v>
      </c>
      <c r="M374" s="821"/>
      <c r="N374" s="821">
        <v>9204</v>
      </c>
      <c r="O374" s="819">
        <v>18176</v>
      </c>
      <c r="P374" s="821">
        <v>12995</v>
      </c>
      <c r="Q374" s="821">
        <v>1</v>
      </c>
      <c r="R374" s="821">
        <v>16553</v>
      </c>
      <c r="S374" s="819">
        <v>29549</v>
      </c>
      <c r="U374" s="82">
        <f t="shared" si="90"/>
        <v>62988</v>
      </c>
      <c r="V374" s="83">
        <f t="shared" si="88"/>
        <v>101.62879062900845</v>
      </c>
      <c r="W374" s="84">
        <f t="shared" si="91"/>
        <v>9</v>
      </c>
      <c r="X374" s="82">
        <f t="shared" si="92"/>
        <v>55616</v>
      </c>
      <c r="Y374" s="83">
        <f t="shared" si="89"/>
        <v>92.011680136323406</v>
      </c>
      <c r="Z374" s="82">
        <f t="shared" si="93"/>
        <v>118613</v>
      </c>
      <c r="AA374" s="83">
        <f t="shared" si="94"/>
        <v>96.887839703323721</v>
      </c>
      <c r="AC374" s="82">
        <v>61978.5</v>
      </c>
      <c r="AD374" s="82">
        <v>60444.5</v>
      </c>
      <c r="AE374" s="86">
        <f t="shared" si="95"/>
        <v>122423</v>
      </c>
    </row>
    <row r="375" spans="1:31" ht="14.1" customHeight="1">
      <c r="A375" s="1034"/>
      <c r="B375" s="1031"/>
      <c r="C375" s="81" t="s">
        <v>812</v>
      </c>
      <c r="D375" s="821">
        <v>33355</v>
      </c>
      <c r="E375" s="821">
        <v>9</v>
      </c>
      <c r="F375" s="821">
        <v>23724</v>
      </c>
      <c r="G375" s="819">
        <v>57088</v>
      </c>
      <c r="H375" s="821">
        <v>29670</v>
      </c>
      <c r="I375" s="821">
        <v>2</v>
      </c>
      <c r="J375" s="821">
        <v>22174</v>
      </c>
      <c r="K375" s="819">
        <v>51846</v>
      </c>
      <c r="L375" s="821">
        <v>12907</v>
      </c>
      <c r="M375" s="821">
        <v>1</v>
      </c>
      <c r="N375" s="821">
        <v>13660</v>
      </c>
      <c r="O375" s="819">
        <v>26568</v>
      </c>
      <c r="P375" s="821">
        <v>16698</v>
      </c>
      <c r="Q375" s="821">
        <v>2</v>
      </c>
      <c r="R375" s="821">
        <v>23072</v>
      </c>
      <c r="S375" s="819">
        <v>39772</v>
      </c>
      <c r="U375" s="82">
        <f t="shared" si="90"/>
        <v>92630</v>
      </c>
      <c r="V375" s="83">
        <f t="shared" si="88"/>
        <v>97.024227252254605</v>
      </c>
      <c r="W375" s="84">
        <f t="shared" si="91"/>
        <v>14</v>
      </c>
      <c r="X375" s="82">
        <f t="shared" si="92"/>
        <v>82630</v>
      </c>
      <c r="Y375" s="83">
        <f t="shared" si="89"/>
        <v>88.820333116558544</v>
      </c>
      <c r="Z375" s="82">
        <f t="shared" si="93"/>
        <v>175274</v>
      </c>
      <c r="AA375" s="83">
        <f t="shared" si="94"/>
        <v>92.982814460362391</v>
      </c>
      <c r="AC375" s="82">
        <v>95471</v>
      </c>
      <c r="AD375" s="82">
        <v>93030.5</v>
      </c>
      <c r="AE375" s="86">
        <f t="shared" si="95"/>
        <v>188501.5</v>
      </c>
    </row>
    <row r="376" spans="1:31" ht="14.1" customHeight="1">
      <c r="A376" s="1034"/>
      <c r="B376" s="1031"/>
      <c r="C376" s="81" t="s">
        <v>813</v>
      </c>
      <c r="D376" s="821">
        <v>14258</v>
      </c>
      <c r="E376" s="821">
        <v>4</v>
      </c>
      <c r="F376" s="821">
        <v>10720</v>
      </c>
      <c r="G376" s="819">
        <v>24982</v>
      </c>
      <c r="H376" s="821">
        <v>16926</v>
      </c>
      <c r="I376" s="821">
        <v>2</v>
      </c>
      <c r="J376" s="821">
        <v>12022</v>
      </c>
      <c r="K376" s="819">
        <v>28950</v>
      </c>
      <c r="L376" s="821">
        <v>6130</v>
      </c>
      <c r="M376" s="821"/>
      <c r="N376" s="821">
        <v>6736</v>
      </c>
      <c r="O376" s="819">
        <v>12866</v>
      </c>
      <c r="P376" s="821">
        <v>8590</v>
      </c>
      <c r="Q376" s="821">
        <v>3</v>
      </c>
      <c r="R376" s="821">
        <v>11331</v>
      </c>
      <c r="S376" s="819">
        <v>19924</v>
      </c>
      <c r="U376" s="82">
        <f t="shared" si="90"/>
        <v>45904</v>
      </c>
      <c r="V376" s="83">
        <f t="shared" si="88"/>
        <v>104.99182324485665</v>
      </c>
      <c r="W376" s="84">
        <f t="shared" si="91"/>
        <v>9</v>
      </c>
      <c r="X376" s="82">
        <f t="shared" si="92"/>
        <v>40809</v>
      </c>
      <c r="Y376" s="83">
        <f t="shared" si="89"/>
        <v>95.289131729186366</v>
      </c>
      <c r="Z376" s="82">
        <f t="shared" si="93"/>
        <v>86722</v>
      </c>
      <c r="AA376" s="83">
        <f t="shared" si="94"/>
        <v>100.20104450709432</v>
      </c>
      <c r="AC376" s="82">
        <v>43721.5</v>
      </c>
      <c r="AD376" s="82">
        <v>42826.5</v>
      </c>
      <c r="AE376" s="86">
        <f t="shared" si="95"/>
        <v>86548</v>
      </c>
    </row>
    <row r="377" spans="1:31" ht="14.1" customHeight="1">
      <c r="A377" s="1034"/>
      <c r="B377" s="1031"/>
      <c r="C377" s="81" t="s">
        <v>814</v>
      </c>
      <c r="D377" s="821">
        <v>53532</v>
      </c>
      <c r="E377" s="821">
        <v>30</v>
      </c>
      <c r="F377" s="821">
        <v>38275</v>
      </c>
      <c r="G377" s="819">
        <v>91837</v>
      </c>
      <c r="H377" s="821">
        <v>86970</v>
      </c>
      <c r="I377" s="821">
        <v>14</v>
      </c>
      <c r="J377" s="821">
        <v>58448</v>
      </c>
      <c r="K377" s="819">
        <v>145432</v>
      </c>
      <c r="L377" s="821">
        <v>40553</v>
      </c>
      <c r="M377" s="821">
        <v>2</v>
      </c>
      <c r="N377" s="821">
        <v>38933</v>
      </c>
      <c r="O377" s="819">
        <v>79488</v>
      </c>
      <c r="P377" s="821">
        <v>62546</v>
      </c>
      <c r="Q377" s="821">
        <v>9</v>
      </c>
      <c r="R377" s="821">
        <v>70239</v>
      </c>
      <c r="S377" s="819">
        <v>132794</v>
      </c>
      <c r="U377" s="82">
        <f t="shared" si="90"/>
        <v>243601</v>
      </c>
      <c r="V377" s="83">
        <f t="shared" si="88"/>
        <v>76.906393054459357</v>
      </c>
      <c r="W377" s="84">
        <f t="shared" si="91"/>
        <v>55</v>
      </c>
      <c r="X377" s="82">
        <f t="shared" si="92"/>
        <v>205895</v>
      </c>
      <c r="Y377" s="83">
        <f t="shared" si="89"/>
        <v>67.307943772474658</v>
      </c>
      <c r="Z377" s="82">
        <f t="shared" si="93"/>
        <v>449551</v>
      </c>
      <c r="AA377" s="83">
        <f t="shared" si="94"/>
        <v>72.199630611097732</v>
      </c>
      <c r="AC377" s="82">
        <v>316750</v>
      </c>
      <c r="AD377" s="82">
        <v>305900</v>
      </c>
      <c r="AE377" s="86">
        <f t="shared" si="95"/>
        <v>622650</v>
      </c>
    </row>
    <row r="378" spans="1:31" ht="14.1" customHeight="1">
      <c r="A378" s="1034"/>
      <c r="B378" s="1031"/>
      <c r="C378" s="81" t="s">
        <v>815</v>
      </c>
      <c r="D378" s="821">
        <v>1975</v>
      </c>
      <c r="E378" s="821">
        <v>1</v>
      </c>
      <c r="F378" s="821">
        <v>1536</v>
      </c>
      <c r="G378" s="819">
        <v>3512</v>
      </c>
      <c r="H378" s="821">
        <v>3251</v>
      </c>
      <c r="I378" s="821">
        <v>1</v>
      </c>
      <c r="J378" s="821">
        <v>2514</v>
      </c>
      <c r="K378" s="819">
        <v>5766</v>
      </c>
      <c r="L378" s="821">
        <v>1427</v>
      </c>
      <c r="M378" s="821"/>
      <c r="N378" s="821">
        <v>1519</v>
      </c>
      <c r="O378" s="819">
        <v>2946</v>
      </c>
      <c r="P378" s="821">
        <v>1931</v>
      </c>
      <c r="Q378" s="821"/>
      <c r="R378" s="821">
        <v>2325</v>
      </c>
      <c r="S378" s="819">
        <v>4256</v>
      </c>
      <c r="U378" s="82">
        <f t="shared" si="90"/>
        <v>8584</v>
      </c>
      <c r="V378" s="83">
        <f t="shared" si="88"/>
        <v>58.458185780441298</v>
      </c>
      <c r="W378" s="84">
        <f t="shared" si="91"/>
        <v>2</v>
      </c>
      <c r="X378" s="82">
        <f t="shared" si="92"/>
        <v>7894</v>
      </c>
      <c r="Y378" s="83">
        <f t="shared" si="89"/>
        <v>54.353289496333531</v>
      </c>
      <c r="Z378" s="82">
        <f t="shared" si="93"/>
        <v>16480</v>
      </c>
      <c r="AA378" s="83">
        <f t="shared" si="94"/>
        <v>56.423863733630064</v>
      </c>
      <c r="AC378" s="82">
        <v>14684</v>
      </c>
      <c r="AD378" s="82">
        <v>14523.5</v>
      </c>
      <c r="AE378" s="86">
        <f t="shared" si="95"/>
        <v>29207.5</v>
      </c>
    </row>
    <row r="379" spans="1:31" ht="14.1" customHeight="1">
      <c r="A379" s="1034"/>
      <c r="B379" s="1032"/>
      <c r="C379" s="81" t="s">
        <v>816</v>
      </c>
      <c r="D379" s="821">
        <v>1549</v>
      </c>
      <c r="E379" s="821">
        <v>4</v>
      </c>
      <c r="F379" s="821">
        <v>1212</v>
      </c>
      <c r="G379" s="819">
        <v>2765</v>
      </c>
      <c r="H379" s="821">
        <v>2416</v>
      </c>
      <c r="I379" s="821"/>
      <c r="J379" s="821">
        <v>1657</v>
      </c>
      <c r="K379" s="819">
        <v>4073</v>
      </c>
      <c r="L379" s="821">
        <v>840</v>
      </c>
      <c r="M379" s="821"/>
      <c r="N379" s="821">
        <v>799</v>
      </c>
      <c r="O379" s="819">
        <v>1639</v>
      </c>
      <c r="P379" s="821">
        <v>1430</v>
      </c>
      <c r="Q379" s="821"/>
      <c r="R379" s="821">
        <v>1729</v>
      </c>
      <c r="S379" s="819">
        <v>3159</v>
      </c>
      <c r="U379" s="82">
        <f t="shared" si="90"/>
        <v>6235</v>
      </c>
      <c r="V379" s="83">
        <f t="shared" si="88"/>
        <v>68.535311898873317</v>
      </c>
      <c r="W379" s="84">
        <f t="shared" si="91"/>
        <v>4</v>
      </c>
      <c r="X379" s="82">
        <f t="shared" si="92"/>
        <v>5397</v>
      </c>
      <c r="Y379" s="83">
        <f t="shared" si="89"/>
        <v>60.043388774545249</v>
      </c>
      <c r="Z379" s="82">
        <f t="shared" si="93"/>
        <v>11636</v>
      </c>
      <c r="AA379" s="83">
        <f t="shared" si="94"/>
        <v>64.337056286630542</v>
      </c>
      <c r="AC379" s="82">
        <v>9097.5</v>
      </c>
      <c r="AD379" s="82">
        <v>8988.5</v>
      </c>
      <c r="AE379" s="86">
        <f t="shared" si="95"/>
        <v>18086</v>
      </c>
    </row>
    <row r="380" spans="1:31" ht="14.1" customHeight="1">
      <c r="A380" s="1035"/>
      <c r="B380" s="1029" t="s">
        <v>108</v>
      </c>
      <c r="C380" s="1029"/>
      <c r="D380" s="820">
        <v>155537</v>
      </c>
      <c r="E380" s="820">
        <v>65</v>
      </c>
      <c r="F380" s="820">
        <v>113236</v>
      </c>
      <c r="G380" s="820">
        <v>268838</v>
      </c>
      <c r="H380" s="820">
        <v>219583</v>
      </c>
      <c r="I380" s="820">
        <v>26</v>
      </c>
      <c r="J380" s="820">
        <v>149318</v>
      </c>
      <c r="K380" s="820">
        <v>368927</v>
      </c>
      <c r="L380" s="820">
        <v>92765</v>
      </c>
      <c r="M380" s="820">
        <v>14</v>
      </c>
      <c r="N380" s="820">
        <v>92999</v>
      </c>
      <c r="O380" s="820">
        <v>185778</v>
      </c>
      <c r="P380" s="820">
        <v>142206</v>
      </c>
      <c r="Q380" s="820">
        <v>17</v>
      </c>
      <c r="R380" s="820">
        <v>166691</v>
      </c>
      <c r="S380" s="820">
        <v>308914</v>
      </c>
      <c r="U380" s="219">
        <f t="shared" si="90"/>
        <v>610091</v>
      </c>
      <c r="V380" s="220">
        <f t="shared" si="88"/>
        <v>82.194480857605157</v>
      </c>
      <c r="W380" s="221">
        <f t="shared" si="91"/>
        <v>122</v>
      </c>
      <c r="X380" s="219">
        <f t="shared" si="92"/>
        <v>522244</v>
      </c>
      <c r="Y380" s="220">
        <f t="shared" si="89"/>
        <v>72.668881429043537</v>
      </c>
      <c r="Z380" s="219">
        <f t="shared" si="93"/>
        <v>1132457</v>
      </c>
      <c r="AA380" s="220">
        <f t="shared" si="94"/>
        <v>77.51694057596076</v>
      </c>
      <c r="AC380" s="219">
        <f>SUM(AC373:AC379)</f>
        <v>742253</v>
      </c>
      <c r="AD380" s="219">
        <f>SUM(AD373:AD379)</f>
        <v>718662.5</v>
      </c>
      <c r="AE380" s="219">
        <f t="shared" si="95"/>
        <v>1460915.5</v>
      </c>
    </row>
    <row r="381" spans="1:31" ht="14.1" customHeight="1">
      <c r="A381" s="217"/>
      <c r="B381" s="89" t="s">
        <v>842</v>
      </c>
      <c r="C381" s="90" t="s">
        <v>842</v>
      </c>
      <c r="D381" s="821">
        <v>18473</v>
      </c>
      <c r="E381" s="821"/>
      <c r="F381" s="821">
        <v>21187</v>
      </c>
      <c r="G381" s="819">
        <f>SUM(D381:F381)</f>
        <v>39660</v>
      </c>
      <c r="H381" s="821">
        <v>48434</v>
      </c>
      <c r="I381" s="821">
        <v>4</v>
      </c>
      <c r="J381" s="821">
        <v>57833</v>
      </c>
      <c r="K381" s="819">
        <f>SUM(H381:J381)</f>
        <v>106271</v>
      </c>
      <c r="L381" s="821">
        <v>17018</v>
      </c>
      <c r="M381" s="821">
        <v>1</v>
      </c>
      <c r="N381" s="821">
        <v>29235</v>
      </c>
      <c r="O381" s="819">
        <f>SUM(L381:N381)</f>
        <v>46254</v>
      </c>
      <c r="P381" s="821">
        <v>27097</v>
      </c>
      <c r="Q381" s="821">
        <v>4</v>
      </c>
      <c r="R381" s="821">
        <v>47056</v>
      </c>
      <c r="S381" s="819">
        <f>SUM(P381:R381)</f>
        <v>74157</v>
      </c>
      <c r="U381" s="91">
        <f>+D381+H381+L381+P381</f>
        <v>111022</v>
      </c>
      <c r="V381" s="91"/>
      <c r="W381" s="92">
        <f t="shared" si="91"/>
        <v>9</v>
      </c>
      <c r="X381" s="91">
        <f t="shared" si="92"/>
        <v>155311</v>
      </c>
      <c r="Y381" s="91"/>
      <c r="Z381" s="91">
        <f t="shared" si="93"/>
        <v>266342</v>
      </c>
      <c r="AA381" s="93"/>
      <c r="AC381" s="94"/>
      <c r="AD381" s="95"/>
      <c r="AE381" s="96"/>
    </row>
    <row r="382" spans="1:31" ht="14.1" customHeight="1">
      <c r="A382" s="217"/>
      <c r="B382" s="1029" t="s">
        <v>108</v>
      </c>
      <c r="C382" s="1029" t="s">
        <v>843</v>
      </c>
      <c r="D382" s="820">
        <f>D381</f>
        <v>18473</v>
      </c>
      <c r="E382" s="820">
        <f t="shared" ref="E382:S382" si="104">E381</f>
        <v>0</v>
      </c>
      <c r="F382" s="820">
        <f t="shared" si="104"/>
        <v>21187</v>
      </c>
      <c r="G382" s="820">
        <f t="shared" si="104"/>
        <v>39660</v>
      </c>
      <c r="H382" s="820">
        <f t="shared" si="104"/>
        <v>48434</v>
      </c>
      <c r="I382" s="820">
        <f t="shared" si="104"/>
        <v>4</v>
      </c>
      <c r="J382" s="820">
        <f t="shared" si="104"/>
        <v>57833</v>
      </c>
      <c r="K382" s="820">
        <f t="shared" si="104"/>
        <v>106271</v>
      </c>
      <c r="L382" s="820">
        <f t="shared" si="104"/>
        <v>17018</v>
      </c>
      <c r="M382" s="820">
        <f t="shared" si="104"/>
        <v>1</v>
      </c>
      <c r="N382" s="820">
        <f t="shared" si="104"/>
        <v>29235</v>
      </c>
      <c r="O382" s="820">
        <f t="shared" si="104"/>
        <v>46254</v>
      </c>
      <c r="P382" s="820">
        <f t="shared" si="104"/>
        <v>27097</v>
      </c>
      <c r="Q382" s="820">
        <f t="shared" si="104"/>
        <v>4</v>
      </c>
      <c r="R382" s="820">
        <f t="shared" si="104"/>
        <v>47056</v>
      </c>
      <c r="S382" s="820">
        <f t="shared" si="104"/>
        <v>74157</v>
      </c>
      <c r="U382" s="219">
        <f t="shared" si="90"/>
        <v>111022</v>
      </c>
      <c r="V382" s="220"/>
      <c r="W382" s="221">
        <f t="shared" si="91"/>
        <v>9</v>
      </c>
      <c r="X382" s="219">
        <f t="shared" si="92"/>
        <v>155311</v>
      </c>
      <c r="Y382" s="220"/>
      <c r="Z382" s="218">
        <f t="shared" si="93"/>
        <v>266342</v>
      </c>
      <c r="AA382" s="226"/>
      <c r="AC382" s="227"/>
      <c r="AD382" s="228"/>
      <c r="AE382" s="229"/>
    </row>
    <row r="383" spans="1:31" ht="14.1" customHeight="1">
      <c r="A383" s="217"/>
      <c r="B383" s="153"/>
      <c r="C383" s="87"/>
      <c r="D383" s="818"/>
      <c r="E383" s="818"/>
      <c r="F383" s="818"/>
      <c r="G383" s="818"/>
      <c r="H383" s="818"/>
      <c r="I383" s="818"/>
      <c r="J383" s="818"/>
      <c r="K383" s="818"/>
      <c r="L383" s="818"/>
      <c r="M383" s="818"/>
      <c r="N383" s="818"/>
      <c r="O383" s="818"/>
      <c r="P383" s="818"/>
      <c r="Q383" s="818"/>
      <c r="R383" s="818"/>
      <c r="S383" s="818"/>
      <c r="U383" s="97"/>
      <c r="V383" s="97"/>
      <c r="W383" s="98">
        <f t="shared" si="91"/>
        <v>0</v>
      </c>
      <c r="X383" s="97"/>
      <c r="Y383" s="97"/>
      <c r="Z383" s="97">
        <f t="shared" si="93"/>
        <v>0</v>
      </c>
      <c r="AA383" s="97"/>
      <c r="AC383" s="99"/>
      <c r="AD383" s="100"/>
      <c r="AE383" s="101"/>
    </row>
    <row r="384" spans="1:31" ht="14.1" customHeight="1">
      <c r="A384" s="217"/>
      <c r="B384" s="1036" t="s">
        <v>844</v>
      </c>
      <c r="C384" s="1036"/>
      <c r="D384" s="820">
        <f>D10+D18+D28+D38+D54+D84+D63+D95+D129+D160+D191+D196+D219+D211+D182+D253+D231+D288+D299+D274+D266+D310+D322+D352+D331+D361+D380+D372+D347+D382</f>
        <v>1954715</v>
      </c>
      <c r="E384" s="820">
        <f t="shared" ref="E384:S384" si="105">E10+E18+E28+E38+E54+E84+E63+E95+E129+E160+E191+E196+E219+E211+E182+E253+E231+E288+E299+E274+E266+E310+E322+E352+E331+E361+E380+E372+E347+E382</f>
        <v>2284</v>
      </c>
      <c r="F384" s="820">
        <f t="shared" si="105"/>
        <v>1441468</v>
      </c>
      <c r="G384" s="820">
        <f t="shared" si="105"/>
        <v>3398467</v>
      </c>
      <c r="H384" s="820">
        <f t="shared" si="105"/>
        <v>2902541</v>
      </c>
      <c r="I384" s="820">
        <f t="shared" si="105"/>
        <v>1063</v>
      </c>
      <c r="J384" s="820">
        <f t="shared" si="105"/>
        <v>2112189</v>
      </c>
      <c r="K384" s="820">
        <f t="shared" si="105"/>
        <v>5015793</v>
      </c>
      <c r="L384" s="820">
        <f t="shared" si="105"/>
        <v>1119703</v>
      </c>
      <c r="M384" s="820">
        <f t="shared" si="105"/>
        <v>568</v>
      </c>
      <c r="N384" s="820">
        <f t="shared" si="105"/>
        <v>1176186</v>
      </c>
      <c r="O384" s="820">
        <f t="shared" si="105"/>
        <v>2296457</v>
      </c>
      <c r="P384" s="820">
        <f t="shared" si="105"/>
        <v>1579567</v>
      </c>
      <c r="Q384" s="820">
        <f t="shared" si="105"/>
        <v>585</v>
      </c>
      <c r="R384" s="820">
        <f t="shared" si="105"/>
        <v>1951786</v>
      </c>
      <c r="S384" s="820">
        <f t="shared" si="105"/>
        <v>3531938</v>
      </c>
      <c r="U384" s="218">
        <f t="shared" si="90"/>
        <v>7556526</v>
      </c>
      <c r="V384" s="220">
        <f>100*U384/AC384</f>
        <v>78.754838848862832</v>
      </c>
      <c r="W384" s="221">
        <f t="shared" si="91"/>
        <v>4500</v>
      </c>
      <c r="X384" s="218">
        <f t="shared" si="92"/>
        <v>6681629</v>
      </c>
      <c r="Y384" s="220">
        <f>100*X384/AD384</f>
        <v>71.581380158568734</v>
      </c>
      <c r="Z384" s="218">
        <f t="shared" si="93"/>
        <v>14242655</v>
      </c>
      <c r="AA384" s="220">
        <f t="shared" si="94"/>
        <v>75.241277277373626</v>
      </c>
      <c r="AC384" s="230">
        <f>+AC10+AC18+AC28+AC38+AC54+AC84+AC63+AC95+AC129+AC160+AC191+AC196+AC219+AC211+AC182+AC253+AC231+AC288+AC299+AC274+AC266+AC310+AC322+AC352+AC331+AC361+AC380+AC372+AC347</f>
        <v>9594999</v>
      </c>
      <c r="AD384" s="231">
        <f>+AD10+AD18+AD28+AD38+AD54+AD84+AD63+AD95+AD129+AD160+AD191+AD196+AD219+AD211+AD182+AD253+AD231+AD288+AD299+AD274+AD266+AD310+AD322+AD352+AD331+AD361+AD380+AD372+AD347</f>
        <v>9334311.5</v>
      </c>
      <c r="AE384" s="232">
        <f>+AE10+AE18+AE28+AE38+AE54+AE84+AE63+AE95+AE129+AE160+AE191+AE196+AE219+AE211+AE182+AE253+AE231+AE288+AE299+AE274+AE266+AE310+AE322+AE352+AE331+AE361+AE380+AE372+AE347</f>
        <v>18929310.5</v>
      </c>
    </row>
    <row r="385" spans="1:31">
      <c r="D385" s="103"/>
      <c r="E385" s="103"/>
      <c r="F385" s="103"/>
      <c r="G385" s="103"/>
      <c r="H385" s="103"/>
      <c r="I385" s="103"/>
      <c r="J385" s="103"/>
      <c r="K385" s="103"/>
      <c r="L385" s="103"/>
      <c r="M385" s="103"/>
      <c r="N385" s="103"/>
      <c r="O385" s="103"/>
      <c r="P385" s="103"/>
      <c r="Q385" s="103"/>
      <c r="R385" s="103"/>
    </row>
    <row r="386" spans="1:31">
      <c r="A386" s="51" t="s">
        <v>845</v>
      </c>
      <c r="B386" s="155"/>
      <c r="C386" s="104"/>
      <c r="D386" s="104"/>
      <c r="E386" s="104"/>
      <c r="F386" s="104"/>
      <c r="G386" s="104"/>
      <c r="H386" s="104"/>
      <c r="I386" s="104"/>
      <c r="J386" s="104"/>
      <c r="AE386" s="105"/>
    </row>
    <row r="387" spans="1:31">
      <c r="A387" s="548" t="s">
        <v>1666</v>
      </c>
      <c r="B387" s="155"/>
      <c r="C387" s="104"/>
      <c r="D387" s="104"/>
      <c r="E387" s="104"/>
      <c r="F387" s="104"/>
      <c r="G387" s="104"/>
      <c r="H387" s="104"/>
      <c r="I387" s="104"/>
      <c r="J387" s="104"/>
    </row>
    <row r="388" spans="1:31">
      <c r="A388" s="890" t="s">
        <v>846</v>
      </c>
      <c r="B388" s="890"/>
      <c r="C388" s="890"/>
      <c r="D388" s="890"/>
      <c r="E388" s="890"/>
      <c r="F388" s="890"/>
      <c r="G388" s="890"/>
      <c r="H388" s="890"/>
      <c r="I388" s="890"/>
      <c r="J388" s="890"/>
    </row>
    <row r="389" spans="1:31" ht="15">
      <c r="A389" s="106"/>
      <c r="E389"/>
      <c r="F389"/>
      <c r="G389"/>
      <c r="H389"/>
      <c r="I389"/>
      <c r="J389"/>
      <c r="K389"/>
      <c r="L389"/>
    </row>
    <row r="390" spans="1:31">
      <c r="A390" s="106"/>
    </row>
    <row r="391" spans="1:31">
      <c r="A391" s="106"/>
    </row>
    <row r="392" spans="1:31">
      <c r="A392" s="106"/>
    </row>
    <row r="393" spans="1:31">
      <c r="A393" s="106"/>
    </row>
    <row r="394" spans="1:31">
      <c r="A394" s="106"/>
    </row>
    <row r="395" spans="1:31">
      <c r="A395" s="106"/>
    </row>
    <row r="396" spans="1:31">
      <c r="A396" s="106"/>
    </row>
    <row r="397" spans="1:31">
      <c r="A397" s="106"/>
    </row>
    <row r="398" spans="1:31">
      <c r="A398" s="106"/>
    </row>
    <row r="399" spans="1:31">
      <c r="A399" s="106"/>
    </row>
    <row r="400" spans="1:31">
      <c r="A400" s="106"/>
    </row>
    <row r="401" spans="1:1">
      <c r="A401" s="106"/>
    </row>
    <row r="402" spans="1:1">
      <c r="A402" s="106"/>
    </row>
    <row r="403" spans="1:1">
      <c r="A403" s="106"/>
    </row>
    <row r="404" spans="1:1">
      <c r="A404" s="106"/>
    </row>
    <row r="405" spans="1:1">
      <c r="A405" s="106"/>
    </row>
    <row r="406" spans="1:1">
      <c r="A406" s="106"/>
    </row>
    <row r="407" spans="1:1">
      <c r="A407" s="106"/>
    </row>
    <row r="408" spans="1:1">
      <c r="A408" s="106"/>
    </row>
    <row r="409" spans="1:1">
      <c r="A409" s="106"/>
    </row>
    <row r="410" spans="1:1">
      <c r="A410" s="106"/>
    </row>
    <row r="411" spans="1:1">
      <c r="A411" s="106"/>
    </row>
    <row r="412" spans="1:1">
      <c r="A412" s="106"/>
    </row>
    <row r="413" spans="1:1">
      <c r="A413" s="106"/>
    </row>
    <row r="414" spans="1:1">
      <c r="A414" s="106"/>
    </row>
    <row r="415" spans="1:1">
      <c r="A415" s="106"/>
    </row>
    <row r="416" spans="1:1">
      <c r="A416" s="106"/>
    </row>
    <row r="417" spans="1:1">
      <c r="A417" s="106"/>
    </row>
    <row r="418" spans="1:1">
      <c r="A418" s="106"/>
    </row>
    <row r="419" spans="1:1">
      <c r="A419" s="106"/>
    </row>
    <row r="420" spans="1:1">
      <c r="A420" s="106"/>
    </row>
    <row r="421" spans="1:1">
      <c r="A421" s="106"/>
    </row>
    <row r="422" spans="1:1">
      <c r="A422" s="106"/>
    </row>
    <row r="423" spans="1:1">
      <c r="A423" s="106"/>
    </row>
    <row r="424" spans="1:1">
      <c r="A424" s="106"/>
    </row>
    <row r="425" spans="1:1">
      <c r="A425" s="106"/>
    </row>
    <row r="426" spans="1:1">
      <c r="A426" s="106"/>
    </row>
    <row r="427" spans="1:1">
      <c r="A427" s="106"/>
    </row>
    <row r="428" spans="1:1">
      <c r="A428" s="106"/>
    </row>
    <row r="429" spans="1:1">
      <c r="A429" s="106"/>
    </row>
    <row r="430" spans="1:1">
      <c r="A430" s="106"/>
    </row>
    <row r="431" spans="1:1">
      <c r="A431" s="106"/>
    </row>
    <row r="432" spans="1:1">
      <c r="A432" s="106"/>
    </row>
    <row r="433" spans="1:1">
      <c r="A433" s="106"/>
    </row>
    <row r="434" spans="1:1">
      <c r="A434" s="106"/>
    </row>
    <row r="435" spans="1:1">
      <c r="A435" s="106"/>
    </row>
    <row r="436" spans="1:1">
      <c r="A436" s="106"/>
    </row>
    <row r="437" spans="1:1">
      <c r="A437" s="106"/>
    </row>
    <row r="438" spans="1:1">
      <c r="A438" s="106"/>
    </row>
    <row r="439" spans="1:1">
      <c r="A439" s="106"/>
    </row>
    <row r="440" spans="1:1">
      <c r="A440" s="106"/>
    </row>
    <row r="441" spans="1:1">
      <c r="A441" s="106"/>
    </row>
    <row r="442" spans="1:1">
      <c r="A442" s="106"/>
    </row>
    <row r="443" spans="1:1">
      <c r="A443" s="106"/>
    </row>
    <row r="444" spans="1:1">
      <c r="A444" s="106"/>
    </row>
    <row r="445" spans="1:1">
      <c r="A445" s="106"/>
    </row>
    <row r="446" spans="1:1">
      <c r="A446" s="106"/>
    </row>
    <row r="447" spans="1:1">
      <c r="A447" s="106"/>
    </row>
    <row r="448" spans="1:1">
      <c r="A448" s="106"/>
    </row>
    <row r="449" spans="1:1">
      <c r="A449" s="106"/>
    </row>
    <row r="450" spans="1:1">
      <c r="A450" s="106"/>
    </row>
    <row r="451" spans="1:1">
      <c r="A451" s="106"/>
    </row>
    <row r="452" spans="1:1">
      <c r="A452" s="106"/>
    </row>
    <row r="453" spans="1:1">
      <c r="A453" s="106"/>
    </row>
    <row r="454" spans="1:1">
      <c r="A454" s="106"/>
    </row>
    <row r="455" spans="1:1">
      <c r="A455" s="106"/>
    </row>
    <row r="456" spans="1:1">
      <c r="A456" s="106"/>
    </row>
    <row r="457" spans="1:1">
      <c r="A457" s="106"/>
    </row>
    <row r="458" spans="1:1">
      <c r="A458" s="106"/>
    </row>
    <row r="459" spans="1:1">
      <c r="A459" s="106"/>
    </row>
    <row r="460" spans="1:1">
      <c r="A460" s="106"/>
    </row>
    <row r="461" spans="1:1">
      <c r="A461" s="106"/>
    </row>
    <row r="462" spans="1:1">
      <c r="A462" s="106"/>
    </row>
  </sheetData>
  <autoFilter ref="A5:AE384"/>
  <mergeCells count="84">
    <mergeCell ref="B373:B379"/>
    <mergeCell ref="B192:B195"/>
    <mergeCell ref="B212:B218"/>
    <mergeCell ref="B197:B210"/>
    <mergeCell ref="B347:C347"/>
    <mergeCell ref="B362:B371"/>
    <mergeCell ref="B332:B346"/>
    <mergeCell ref="B253:C253"/>
    <mergeCell ref="B231:C231"/>
    <mergeCell ref="B300:B309"/>
    <mergeCell ref="B311:B321"/>
    <mergeCell ref="B348:B351"/>
    <mergeCell ref="B323:B330"/>
    <mergeCell ref="B353:B360"/>
    <mergeCell ref="B382:C382"/>
    <mergeCell ref="B384:C384"/>
    <mergeCell ref="A388:J388"/>
    <mergeCell ref="B6:B9"/>
    <mergeCell ref="B11:B17"/>
    <mergeCell ref="B19:B27"/>
    <mergeCell ref="B29:B37"/>
    <mergeCell ref="B39:B53"/>
    <mergeCell ref="B64:B83"/>
    <mergeCell ref="B55:B62"/>
    <mergeCell ref="A323:A380"/>
    <mergeCell ref="B352:C352"/>
    <mergeCell ref="B331:C331"/>
    <mergeCell ref="B361:C361"/>
    <mergeCell ref="B380:C380"/>
    <mergeCell ref="B372:C372"/>
    <mergeCell ref="A254:A266"/>
    <mergeCell ref="B266:C266"/>
    <mergeCell ref="A300:A310"/>
    <mergeCell ref="B310:C310"/>
    <mergeCell ref="A311:A322"/>
    <mergeCell ref="B322:C322"/>
    <mergeCell ref="B254:B265"/>
    <mergeCell ref="B275:B287"/>
    <mergeCell ref="B289:B298"/>
    <mergeCell ref="B267:B273"/>
    <mergeCell ref="A267:A299"/>
    <mergeCell ref="B288:C288"/>
    <mergeCell ref="B299:C299"/>
    <mergeCell ref="B274:C274"/>
    <mergeCell ref="A220:A253"/>
    <mergeCell ref="A130:A160"/>
    <mergeCell ref="B160:C160"/>
    <mergeCell ref="A161:A219"/>
    <mergeCell ref="B191:C191"/>
    <mergeCell ref="B196:C196"/>
    <mergeCell ref="B219:C219"/>
    <mergeCell ref="B211:C211"/>
    <mergeCell ref="B182:C182"/>
    <mergeCell ref="B130:B159"/>
    <mergeCell ref="B183:B190"/>
    <mergeCell ref="B161:B181"/>
    <mergeCell ref="B232:B252"/>
    <mergeCell ref="B220:B230"/>
    <mergeCell ref="B84:C84"/>
    <mergeCell ref="B63:C63"/>
    <mergeCell ref="B95:C95"/>
    <mergeCell ref="A96:A129"/>
    <mergeCell ref="B129:C129"/>
    <mergeCell ref="B85:B94"/>
    <mergeCell ref="B96:B128"/>
    <mergeCell ref="A55:A95"/>
    <mergeCell ref="A19:A28"/>
    <mergeCell ref="B28:C28"/>
    <mergeCell ref="A29:A38"/>
    <mergeCell ref="B38:C38"/>
    <mergeCell ref="A39:A54"/>
    <mergeCell ref="B54:C54"/>
    <mergeCell ref="U4:AA4"/>
    <mergeCell ref="AC4:AE4"/>
    <mergeCell ref="A6:A10"/>
    <mergeCell ref="B10:C10"/>
    <mergeCell ref="A11:A18"/>
    <mergeCell ref="B18:C18"/>
    <mergeCell ref="P4:S4"/>
    <mergeCell ref="A1:K1"/>
    <mergeCell ref="A4:A5"/>
    <mergeCell ref="D4:G4"/>
    <mergeCell ref="H4:K4"/>
    <mergeCell ref="L4:O4"/>
  </mergeCells>
  <hyperlinks>
    <hyperlink ref="A1:K1" location="'Sección J'!A4" display="TABLA J01a"/>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S389"/>
  <sheetViews>
    <sheetView showGridLines="0" zoomScale="70" zoomScaleNormal="70" workbookViewId="0">
      <pane xSplit="4" ySplit="5" topLeftCell="E6" activePane="bottomRight" state="frozen"/>
      <selection activeCell="AC6" sqref="AC6:AD380"/>
      <selection pane="topRight" activeCell="AC6" sqref="AC6:AD380"/>
      <selection pane="bottomLeft" activeCell="AC6" sqref="AC6:AD380"/>
      <selection pane="bottomRight"/>
    </sheetView>
  </sheetViews>
  <sheetFormatPr baseColWidth="10" defaultColWidth="11.42578125" defaultRowHeight="12.75"/>
  <cols>
    <col min="1" max="1" width="2.42578125" style="123" customWidth="1"/>
    <col min="2" max="2" width="6" style="123" customWidth="1"/>
    <col min="3" max="3" width="27.42578125" style="123" customWidth="1"/>
    <col min="4" max="4" width="25" style="123" bestFit="1" customWidth="1"/>
    <col min="5" max="5" width="12.28515625" style="123" bestFit="1" customWidth="1"/>
    <col min="6" max="6" width="12.28515625" style="123" customWidth="1"/>
    <col min="7" max="7" width="9.85546875" style="123" bestFit="1" customWidth="1"/>
    <col min="8" max="8" width="9.85546875" style="123" customWidth="1"/>
    <col min="9" max="9" width="9.85546875" style="123" bestFit="1" customWidth="1"/>
    <col min="10" max="10" width="9.85546875" style="123" customWidth="1"/>
    <col min="11" max="11" width="9.85546875" style="123" bestFit="1" customWidth="1"/>
    <col min="12" max="12" width="9.85546875" style="123" customWidth="1"/>
    <col min="13" max="13" width="9.85546875" style="123" bestFit="1" customWidth="1"/>
    <col min="14" max="14" width="9.85546875" style="123" customWidth="1"/>
    <col min="15" max="15" width="9.85546875" style="123" bestFit="1" customWidth="1"/>
    <col min="16" max="16" width="11.42578125" style="123" customWidth="1"/>
    <col min="17" max="17" width="9.85546875" style="123" bestFit="1" customWidth="1"/>
    <col min="18" max="18" width="9.85546875" style="123" customWidth="1"/>
    <col min="19" max="19" width="9.85546875" style="123" bestFit="1" customWidth="1"/>
    <col min="20" max="20" width="9.85546875" style="123" customWidth="1"/>
    <col min="21" max="21" width="9.85546875" style="123" bestFit="1" customWidth="1"/>
    <col min="22" max="22" width="9.85546875" style="123" customWidth="1"/>
    <col min="23" max="23" width="9.85546875" style="123" bestFit="1" customWidth="1"/>
    <col min="24" max="24" width="11.5703125" style="123" customWidth="1"/>
    <col min="25" max="25" width="9.85546875" style="123" bestFit="1" customWidth="1"/>
    <col min="26" max="26" width="9.85546875" style="123" customWidth="1"/>
    <col min="27" max="27" width="9.85546875" style="123" bestFit="1" customWidth="1"/>
    <col min="28" max="28" width="11.140625" style="123" bestFit="1" customWidth="1"/>
    <col min="29" max="29" width="9.85546875" style="123" bestFit="1" customWidth="1"/>
    <col min="30" max="30" width="9.85546875" style="123" customWidth="1"/>
    <col min="31" max="31" width="9.85546875" style="123" bestFit="1" customWidth="1"/>
    <col min="32" max="32" width="11.140625" style="123" bestFit="1" customWidth="1"/>
    <col min="33" max="33" width="9.85546875" style="123" bestFit="1" customWidth="1"/>
    <col min="34" max="34" width="9.85546875" style="123" customWidth="1"/>
    <col min="35" max="35" width="9.85546875" style="123" bestFit="1" customWidth="1"/>
    <col min="36" max="36" width="11.42578125" style="123" customWidth="1"/>
    <col min="37" max="37" width="9.85546875" style="123" bestFit="1" customWidth="1"/>
    <col min="38" max="38" width="9.85546875" style="123" customWidth="1"/>
    <col min="39" max="39" width="9.85546875" style="123" bestFit="1" customWidth="1"/>
    <col min="40" max="40" width="9.85546875" style="123" customWidth="1"/>
    <col min="41" max="41" width="9.85546875" style="123" bestFit="1" customWidth="1"/>
    <col min="42" max="42" width="9.85546875" style="123" customWidth="1"/>
    <col min="43" max="43" width="9.85546875" style="123" bestFit="1" customWidth="1"/>
    <col min="44" max="44" width="9.85546875" style="123" customWidth="1"/>
    <col min="45" max="45" width="9.85546875" style="123" bestFit="1" customWidth="1"/>
    <col min="46" max="46" width="9.85546875" style="123" customWidth="1"/>
    <col min="47" max="47" width="9.85546875" style="123" bestFit="1" customWidth="1"/>
    <col min="48" max="48" width="9.85546875" style="123" customWidth="1"/>
    <col min="49" max="49" width="9.85546875" style="123" bestFit="1" customWidth="1"/>
    <col min="50" max="50" width="9.85546875" style="123" customWidth="1"/>
    <col min="51" max="51" width="9.85546875" style="123" bestFit="1" customWidth="1"/>
    <col min="52" max="52" width="9.85546875" style="123" customWidth="1"/>
    <col min="53" max="53" width="9.85546875" style="123" bestFit="1" customWidth="1"/>
    <col min="54" max="54" width="9.85546875" style="123" customWidth="1"/>
    <col min="55" max="55" width="9.85546875" style="123" bestFit="1" customWidth="1"/>
    <col min="56" max="56" width="9.85546875" style="123" customWidth="1"/>
    <col min="57" max="57" width="9.85546875" style="123" bestFit="1" customWidth="1"/>
    <col min="58" max="58" width="9.85546875" style="123" customWidth="1"/>
    <col min="59" max="59" width="9.85546875" style="123" bestFit="1" customWidth="1"/>
    <col min="60" max="60" width="9.85546875" style="123" customWidth="1"/>
    <col min="61" max="61" width="9.85546875" style="123" bestFit="1" customWidth="1"/>
    <col min="62" max="62" width="9.85546875" style="123" customWidth="1"/>
    <col min="63" max="63" width="9.85546875" style="123" bestFit="1" customWidth="1"/>
    <col min="64" max="64" width="9.85546875" style="123" customWidth="1"/>
    <col min="65" max="65" width="9.85546875" style="123" bestFit="1" customWidth="1"/>
    <col min="66" max="66" width="9.85546875" style="123" customWidth="1"/>
    <col min="67" max="67" width="9.85546875" style="123" bestFit="1" customWidth="1"/>
    <col min="68" max="68" width="9.85546875" style="123" customWidth="1"/>
    <col min="69" max="69" width="9.85546875" style="123" bestFit="1" customWidth="1"/>
    <col min="70" max="70" width="9.85546875" style="123" customWidth="1"/>
    <col min="71" max="71" width="9.85546875" style="123" bestFit="1" customWidth="1"/>
    <col min="72" max="72" width="10.140625" style="123" customWidth="1"/>
    <col min="73" max="73" width="9.85546875" style="123" bestFit="1" customWidth="1"/>
    <col min="74" max="74" width="9.85546875" style="123" customWidth="1"/>
    <col min="75" max="75" width="9.85546875" style="123" bestFit="1" customWidth="1"/>
    <col min="76" max="76" width="9.85546875" style="123" customWidth="1"/>
    <col min="77" max="77" width="9.85546875" style="123" bestFit="1" customWidth="1"/>
    <col min="78" max="78" width="9.85546875" style="123" customWidth="1"/>
    <col min="79" max="79" width="9.85546875" style="123" bestFit="1" customWidth="1"/>
    <col min="80" max="80" width="9.85546875" style="123" customWidth="1"/>
    <col min="81" max="81" width="9.85546875" style="123" bestFit="1" customWidth="1"/>
    <col min="82" max="82" width="9.85546875" style="123" customWidth="1"/>
    <col min="83" max="83" width="9.85546875" style="123" bestFit="1" customWidth="1"/>
    <col min="84" max="84" width="9.85546875" style="123" customWidth="1"/>
    <col min="85" max="85" width="9.85546875" style="123" bestFit="1" customWidth="1"/>
    <col min="86" max="86" width="9.85546875" style="123" customWidth="1"/>
    <col min="87" max="87" width="9.85546875" style="123" bestFit="1" customWidth="1"/>
    <col min="88" max="88" width="9.85546875" style="123" customWidth="1"/>
    <col min="89" max="89" width="9.85546875" style="123" bestFit="1" customWidth="1"/>
    <col min="90" max="90" width="9.85546875" style="123" customWidth="1"/>
    <col min="91" max="91" width="9.85546875" style="123" bestFit="1" customWidth="1"/>
    <col min="92" max="92" width="9.85546875" style="123" customWidth="1"/>
    <col min="93" max="93" width="8.7109375" style="123" bestFit="1" customWidth="1"/>
    <col min="94" max="94" width="8.7109375" style="123" customWidth="1"/>
    <col min="95" max="95" width="8.7109375" style="123" bestFit="1" customWidth="1"/>
    <col min="96" max="96" width="8.7109375" style="123" customWidth="1"/>
    <col min="97" max="97" width="3.140625" style="31" customWidth="1"/>
    <col min="98" max="98" width="11.5703125" style="123" bestFit="1" customWidth="1"/>
    <col min="99" max="99" width="11.5703125" style="123" customWidth="1"/>
    <col min="100" max="100" width="11.5703125" style="123" bestFit="1" customWidth="1"/>
    <col min="101" max="101" width="12.7109375" style="123" bestFit="1" customWidth="1"/>
    <col min="102" max="123" width="11.42578125" style="31"/>
    <col min="124" max="16384" width="11.42578125" style="123"/>
  </cols>
  <sheetData>
    <row r="1" spans="1:107" s="20" customFormat="1" ht="15">
      <c r="B1" s="881" t="s">
        <v>848</v>
      </c>
      <c r="C1" s="881"/>
      <c r="D1" s="881"/>
      <c r="E1" s="881"/>
      <c r="F1" s="881"/>
      <c r="G1" s="881"/>
      <c r="H1" s="881"/>
      <c r="I1" s="881"/>
      <c r="J1" s="881"/>
      <c r="K1" s="881"/>
      <c r="L1" s="881"/>
      <c r="M1" s="881"/>
      <c r="N1" s="881"/>
      <c r="O1" s="881"/>
      <c r="P1" s="881"/>
      <c r="Q1" s="881"/>
      <c r="R1" s="881"/>
      <c r="S1" s="151"/>
    </row>
    <row r="2" spans="1:107">
      <c r="A2" s="31"/>
      <c r="B2" s="1037" t="s">
        <v>849</v>
      </c>
      <c r="C2" s="1037"/>
      <c r="D2" s="1037"/>
      <c r="E2" s="1037"/>
      <c r="F2" s="1037"/>
      <c r="G2" s="1037"/>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row>
    <row r="3" spans="1:107">
      <c r="A3" s="31"/>
      <c r="B3" s="1038" t="s">
        <v>1651</v>
      </c>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c r="AT3" s="1038"/>
      <c r="AU3" s="1038"/>
      <c r="AV3" s="1038"/>
      <c r="AW3" s="1038"/>
      <c r="AX3" s="1038"/>
      <c r="AY3" s="1038"/>
      <c r="AZ3" s="1038"/>
      <c r="BA3" s="1038"/>
      <c r="BB3" s="1038"/>
      <c r="BC3" s="1038"/>
      <c r="BD3" s="1038"/>
      <c r="BE3" s="1038"/>
      <c r="BF3" s="1038"/>
      <c r="BG3" s="1038"/>
      <c r="BH3" s="1038"/>
      <c r="BI3" s="1038"/>
      <c r="BJ3" s="1038"/>
      <c r="BK3" s="1038"/>
      <c r="BL3" s="1038"/>
      <c r="BM3" s="1038"/>
      <c r="BN3" s="1038"/>
      <c r="BO3" s="1038"/>
      <c r="BP3" s="1038"/>
      <c r="BQ3" s="1038"/>
      <c r="BR3" s="1038"/>
      <c r="BS3" s="1038"/>
      <c r="BT3" s="1038"/>
      <c r="BU3" s="1038"/>
      <c r="BV3" s="1038"/>
      <c r="BW3" s="1038"/>
      <c r="BX3" s="1038"/>
      <c r="BY3" s="1038"/>
      <c r="BZ3" s="1038"/>
      <c r="CA3" s="1038"/>
      <c r="CB3" s="1038"/>
      <c r="CC3" s="1038"/>
      <c r="CD3" s="1038"/>
      <c r="CE3" s="1038"/>
      <c r="CF3" s="1038"/>
      <c r="CG3" s="1038"/>
      <c r="CH3" s="1038"/>
      <c r="CI3" s="1038"/>
      <c r="CJ3" s="1038"/>
      <c r="CK3" s="1038"/>
      <c r="CL3" s="1038"/>
      <c r="CM3" s="1038"/>
      <c r="CN3" s="1038"/>
      <c r="CO3" s="1038"/>
      <c r="CP3" s="1038"/>
      <c r="CQ3" s="1038"/>
      <c r="CR3" s="1038"/>
      <c r="CS3" s="1038"/>
      <c r="CT3" s="1038"/>
      <c r="CU3" s="1038"/>
      <c r="CV3" s="1038"/>
      <c r="CW3" s="1038"/>
    </row>
    <row r="4" spans="1:107" ht="15" customHeight="1">
      <c r="A4" s="31"/>
      <c r="B4" s="1039" t="s">
        <v>470</v>
      </c>
      <c r="C4" s="1040" t="s">
        <v>471</v>
      </c>
      <c r="D4" s="1040"/>
      <c r="E4" s="1041" t="s">
        <v>850</v>
      </c>
      <c r="F4" s="1041"/>
      <c r="G4" s="1041"/>
      <c r="H4" s="1041"/>
      <c r="I4" s="1041" t="s">
        <v>851</v>
      </c>
      <c r="J4" s="1041"/>
      <c r="K4" s="1041"/>
      <c r="L4" s="1041"/>
      <c r="M4" s="1041" t="s">
        <v>852</v>
      </c>
      <c r="N4" s="1041"/>
      <c r="O4" s="1041"/>
      <c r="P4" s="1041"/>
      <c r="Q4" s="1041" t="s">
        <v>853</v>
      </c>
      <c r="R4" s="1041"/>
      <c r="S4" s="1041"/>
      <c r="T4" s="1041"/>
      <c r="U4" s="1041" t="s">
        <v>854</v>
      </c>
      <c r="V4" s="1041"/>
      <c r="W4" s="1041"/>
      <c r="X4" s="1041"/>
      <c r="Y4" s="1041" t="s">
        <v>855</v>
      </c>
      <c r="Z4" s="1041"/>
      <c r="AA4" s="1041"/>
      <c r="AB4" s="1041"/>
      <c r="AC4" s="1041" t="s">
        <v>856</v>
      </c>
      <c r="AD4" s="1041"/>
      <c r="AE4" s="1041"/>
      <c r="AF4" s="1041"/>
      <c r="AG4" s="1041" t="s">
        <v>857</v>
      </c>
      <c r="AH4" s="1041"/>
      <c r="AI4" s="1041"/>
      <c r="AJ4" s="1041"/>
      <c r="AK4" s="1041" t="s">
        <v>858</v>
      </c>
      <c r="AL4" s="1041"/>
      <c r="AM4" s="1041"/>
      <c r="AN4" s="1041"/>
      <c r="AO4" s="1041" t="s">
        <v>859</v>
      </c>
      <c r="AP4" s="1041"/>
      <c r="AQ4" s="1041"/>
      <c r="AR4" s="1041"/>
      <c r="AS4" s="1041" t="s">
        <v>860</v>
      </c>
      <c r="AT4" s="1041"/>
      <c r="AU4" s="1041"/>
      <c r="AV4" s="1041"/>
      <c r="AW4" s="1041" t="s">
        <v>861</v>
      </c>
      <c r="AX4" s="1041"/>
      <c r="AY4" s="1041"/>
      <c r="AZ4" s="1041"/>
      <c r="BA4" s="1041" t="s">
        <v>862</v>
      </c>
      <c r="BB4" s="1041"/>
      <c r="BC4" s="1041"/>
      <c r="BD4" s="1041"/>
      <c r="BE4" s="1041" t="s">
        <v>863</v>
      </c>
      <c r="BF4" s="1041"/>
      <c r="BG4" s="1041"/>
      <c r="BH4" s="1041"/>
      <c r="BI4" s="1041" t="s">
        <v>864</v>
      </c>
      <c r="BJ4" s="1041"/>
      <c r="BK4" s="1041"/>
      <c r="BL4" s="1041"/>
      <c r="BM4" s="1041" t="s">
        <v>865</v>
      </c>
      <c r="BN4" s="1041"/>
      <c r="BO4" s="1041"/>
      <c r="BP4" s="1041"/>
      <c r="BQ4" s="1041" t="s">
        <v>866</v>
      </c>
      <c r="BR4" s="1041"/>
      <c r="BS4" s="1041"/>
      <c r="BT4" s="1041"/>
      <c r="BU4" s="1041" t="s">
        <v>1652</v>
      </c>
      <c r="BV4" s="1041"/>
      <c r="BW4" s="1041"/>
      <c r="BX4" s="1041"/>
      <c r="BY4" s="1041" t="s">
        <v>1653</v>
      </c>
      <c r="BZ4" s="1041"/>
      <c r="CA4" s="1041"/>
      <c r="CB4" s="1041"/>
      <c r="CC4" s="1041" t="s">
        <v>1654</v>
      </c>
      <c r="CD4" s="1041"/>
      <c r="CE4" s="1041"/>
      <c r="CF4" s="1041"/>
      <c r="CG4" s="1041" t="s">
        <v>1655</v>
      </c>
      <c r="CH4" s="1041"/>
      <c r="CI4" s="1041"/>
      <c r="CJ4" s="1041"/>
      <c r="CK4" s="1041" t="s">
        <v>1656</v>
      </c>
      <c r="CL4" s="1041"/>
      <c r="CM4" s="1041"/>
      <c r="CN4" s="1041"/>
      <c r="CO4" s="1041" t="s">
        <v>25</v>
      </c>
      <c r="CP4" s="1041"/>
      <c r="CQ4" s="1041"/>
      <c r="CR4" s="1041"/>
      <c r="CT4" s="1042" t="s">
        <v>868</v>
      </c>
      <c r="CU4" s="1042"/>
      <c r="CV4" s="1042"/>
      <c r="CW4" s="1042"/>
    </row>
    <row r="5" spans="1:107" ht="27" customHeight="1">
      <c r="A5" s="31"/>
      <c r="B5" s="1039"/>
      <c r="C5" s="233" t="s">
        <v>107</v>
      </c>
      <c r="D5" s="233" t="s">
        <v>139</v>
      </c>
      <c r="E5" s="233" t="s">
        <v>467</v>
      </c>
      <c r="F5" s="233" t="s">
        <v>41</v>
      </c>
      <c r="G5" s="233" t="s">
        <v>869</v>
      </c>
      <c r="H5" s="233" t="s">
        <v>870</v>
      </c>
      <c r="I5" s="233" t="s">
        <v>467</v>
      </c>
      <c r="J5" s="233" t="s">
        <v>41</v>
      </c>
      <c r="K5" s="233" t="s">
        <v>869</v>
      </c>
      <c r="L5" s="233" t="s">
        <v>870</v>
      </c>
      <c r="M5" s="233" t="s">
        <v>467</v>
      </c>
      <c r="N5" s="233" t="s">
        <v>41</v>
      </c>
      <c r="O5" s="233" t="s">
        <v>869</v>
      </c>
      <c r="P5" s="233" t="s">
        <v>870</v>
      </c>
      <c r="Q5" s="233" t="s">
        <v>467</v>
      </c>
      <c r="R5" s="233" t="s">
        <v>41</v>
      </c>
      <c r="S5" s="233" t="s">
        <v>869</v>
      </c>
      <c r="T5" s="233" t="s">
        <v>870</v>
      </c>
      <c r="U5" s="233" t="s">
        <v>467</v>
      </c>
      <c r="V5" s="233" t="s">
        <v>41</v>
      </c>
      <c r="W5" s="233" t="s">
        <v>869</v>
      </c>
      <c r="X5" s="233" t="s">
        <v>870</v>
      </c>
      <c r="Y5" s="233" t="s">
        <v>467</v>
      </c>
      <c r="Z5" s="233" t="s">
        <v>41</v>
      </c>
      <c r="AA5" s="233" t="s">
        <v>869</v>
      </c>
      <c r="AB5" s="233" t="s">
        <v>870</v>
      </c>
      <c r="AC5" s="233" t="s">
        <v>467</v>
      </c>
      <c r="AD5" s="233" t="s">
        <v>41</v>
      </c>
      <c r="AE5" s="233" t="s">
        <v>869</v>
      </c>
      <c r="AF5" s="233" t="s">
        <v>870</v>
      </c>
      <c r="AG5" s="233" t="s">
        <v>467</v>
      </c>
      <c r="AH5" s="233" t="s">
        <v>41</v>
      </c>
      <c r="AI5" s="233" t="s">
        <v>869</v>
      </c>
      <c r="AJ5" s="233" t="s">
        <v>870</v>
      </c>
      <c r="AK5" s="233" t="s">
        <v>467</v>
      </c>
      <c r="AL5" s="233" t="s">
        <v>41</v>
      </c>
      <c r="AM5" s="233" t="s">
        <v>869</v>
      </c>
      <c r="AN5" s="233" t="s">
        <v>870</v>
      </c>
      <c r="AO5" s="233" t="s">
        <v>467</v>
      </c>
      <c r="AP5" s="233" t="s">
        <v>41</v>
      </c>
      <c r="AQ5" s="233" t="s">
        <v>869</v>
      </c>
      <c r="AR5" s="233" t="s">
        <v>870</v>
      </c>
      <c r="AS5" s="233" t="s">
        <v>467</v>
      </c>
      <c r="AT5" s="233" t="s">
        <v>41</v>
      </c>
      <c r="AU5" s="233" t="s">
        <v>869</v>
      </c>
      <c r="AV5" s="233" t="s">
        <v>870</v>
      </c>
      <c r="AW5" s="233" t="s">
        <v>467</v>
      </c>
      <c r="AX5" s="233" t="s">
        <v>41</v>
      </c>
      <c r="AY5" s="233" t="s">
        <v>869</v>
      </c>
      <c r="AZ5" s="233" t="s">
        <v>870</v>
      </c>
      <c r="BA5" s="233" t="s">
        <v>467</v>
      </c>
      <c r="BB5" s="233" t="s">
        <v>41</v>
      </c>
      <c r="BC5" s="233" t="s">
        <v>869</v>
      </c>
      <c r="BD5" s="233" t="s">
        <v>870</v>
      </c>
      <c r="BE5" s="233" t="s">
        <v>467</v>
      </c>
      <c r="BF5" s="233" t="s">
        <v>41</v>
      </c>
      <c r="BG5" s="233" t="s">
        <v>869</v>
      </c>
      <c r="BH5" s="233" t="s">
        <v>870</v>
      </c>
      <c r="BI5" s="233" t="s">
        <v>467</v>
      </c>
      <c r="BJ5" s="233" t="s">
        <v>41</v>
      </c>
      <c r="BK5" s="233" t="s">
        <v>869</v>
      </c>
      <c r="BL5" s="233" t="s">
        <v>870</v>
      </c>
      <c r="BM5" s="233" t="s">
        <v>467</v>
      </c>
      <c r="BN5" s="233" t="s">
        <v>41</v>
      </c>
      <c r="BO5" s="233" t="s">
        <v>869</v>
      </c>
      <c r="BP5" s="233" t="s">
        <v>870</v>
      </c>
      <c r="BQ5" s="233" t="s">
        <v>467</v>
      </c>
      <c r="BR5" s="233" t="s">
        <v>41</v>
      </c>
      <c r="BS5" s="233" t="s">
        <v>869</v>
      </c>
      <c r="BT5" s="233" t="s">
        <v>870</v>
      </c>
      <c r="BU5" s="233" t="s">
        <v>467</v>
      </c>
      <c r="BV5" s="233" t="s">
        <v>41</v>
      </c>
      <c r="BW5" s="233" t="s">
        <v>869</v>
      </c>
      <c r="BX5" s="233" t="s">
        <v>870</v>
      </c>
      <c r="BY5" s="503" t="s">
        <v>467</v>
      </c>
      <c r="BZ5" s="503" t="s">
        <v>41</v>
      </c>
      <c r="CA5" s="503" t="s">
        <v>869</v>
      </c>
      <c r="CB5" s="503" t="s">
        <v>870</v>
      </c>
      <c r="CC5" s="503" t="s">
        <v>467</v>
      </c>
      <c r="CD5" s="503" t="s">
        <v>41</v>
      </c>
      <c r="CE5" s="503" t="s">
        <v>869</v>
      </c>
      <c r="CF5" s="503" t="s">
        <v>870</v>
      </c>
      <c r="CG5" s="503" t="s">
        <v>467</v>
      </c>
      <c r="CH5" s="503" t="s">
        <v>41</v>
      </c>
      <c r="CI5" s="503" t="s">
        <v>869</v>
      </c>
      <c r="CJ5" s="503" t="s">
        <v>870</v>
      </c>
      <c r="CK5" s="503" t="s">
        <v>467</v>
      </c>
      <c r="CL5" s="503" t="s">
        <v>41</v>
      </c>
      <c r="CM5" s="503" t="s">
        <v>869</v>
      </c>
      <c r="CN5" s="503" t="s">
        <v>870</v>
      </c>
      <c r="CO5" s="233" t="s">
        <v>467</v>
      </c>
      <c r="CP5" s="233" t="s">
        <v>41</v>
      </c>
      <c r="CQ5" s="233" t="s">
        <v>869</v>
      </c>
      <c r="CR5" s="233" t="s">
        <v>870</v>
      </c>
      <c r="CS5" s="107"/>
      <c r="CT5" s="233" t="s">
        <v>467</v>
      </c>
      <c r="CU5" s="233" t="s">
        <v>41</v>
      </c>
      <c r="CV5" s="233" t="s">
        <v>869</v>
      </c>
      <c r="CW5" s="233" t="s">
        <v>108</v>
      </c>
    </row>
    <row r="6" spans="1:107" ht="14.1" customHeight="1">
      <c r="A6" s="31"/>
      <c r="B6" s="1043" t="s">
        <v>877</v>
      </c>
      <c r="C6" s="1044" t="s">
        <v>476</v>
      </c>
      <c r="D6" s="108" t="s">
        <v>476</v>
      </c>
      <c r="E6">
        <v>3835</v>
      </c>
      <c r="F6"/>
      <c r="G6">
        <v>3832</v>
      </c>
      <c r="H6" s="110">
        <v>7667</v>
      </c>
      <c r="I6">
        <v>3020</v>
      </c>
      <c r="J6"/>
      <c r="K6">
        <v>3112</v>
      </c>
      <c r="L6" s="110">
        <v>6132</v>
      </c>
      <c r="M6">
        <v>7294</v>
      </c>
      <c r="N6"/>
      <c r="O6">
        <v>7759</v>
      </c>
      <c r="P6" s="110">
        <v>15053</v>
      </c>
      <c r="Q6">
        <v>6873</v>
      </c>
      <c r="R6"/>
      <c r="S6">
        <v>6942</v>
      </c>
      <c r="T6" s="110">
        <v>13815</v>
      </c>
      <c r="U6">
        <v>7321</v>
      </c>
      <c r="V6"/>
      <c r="W6">
        <v>7645</v>
      </c>
      <c r="X6" s="110">
        <v>14966</v>
      </c>
      <c r="Y6">
        <v>8357</v>
      </c>
      <c r="Z6">
        <v>1</v>
      </c>
      <c r="AA6">
        <v>7649</v>
      </c>
      <c r="AB6" s="110">
        <v>16007</v>
      </c>
      <c r="AC6">
        <v>8606</v>
      </c>
      <c r="AD6"/>
      <c r="AE6">
        <v>7010</v>
      </c>
      <c r="AF6" s="110">
        <v>15616</v>
      </c>
      <c r="AG6">
        <v>8192</v>
      </c>
      <c r="AH6"/>
      <c r="AI6">
        <v>5874</v>
      </c>
      <c r="AJ6" s="110">
        <v>14066</v>
      </c>
      <c r="AK6">
        <v>7342</v>
      </c>
      <c r="AL6">
        <v>1</v>
      </c>
      <c r="AM6">
        <v>4869</v>
      </c>
      <c r="AN6" s="110">
        <v>12212</v>
      </c>
      <c r="AO6">
        <v>6544</v>
      </c>
      <c r="AP6"/>
      <c r="AQ6">
        <v>4588</v>
      </c>
      <c r="AR6" s="110">
        <v>11132</v>
      </c>
      <c r="AS6">
        <v>6778</v>
      </c>
      <c r="AT6"/>
      <c r="AU6">
        <v>4912</v>
      </c>
      <c r="AV6" s="110">
        <v>11690</v>
      </c>
      <c r="AW6">
        <v>6150</v>
      </c>
      <c r="AX6"/>
      <c r="AY6">
        <v>4563</v>
      </c>
      <c r="AZ6" s="110">
        <v>10713</v>
      </c>
      <c r="BA6" s="109">
        <v>5789</v>
      </c>
      <c r="BB6" s="109"/>
      <c r="BC6" s="109">
        <v>4327</v>
      </c>
      <c r="BD6" s="110">
        <v>10116</v>
      </c>
      <c r="BE6" s="109">
        <v>4758</v>
      </c>
      <c r="BF6" s="109"/>
      <c r="BG6" s="109">
        <v>3832</v>
      </c>
      <c r="BH6" s="110">
        <v>8590</v>
      </c>
      <c r="BI6" s="109">
        <v>4260</v>
      </c>
      <c r="BJ6" s="109"/>
      <c r="BK6" s="109">
        <v>3348</v>
      </c>
      <c r="BL6" s="110">
        <v>7608</v>
      </c>
      <c r="BM6" s="109">
        <v>3616</v>
      </c>
      <c r="BN6" s="109"/>
      <c r="BO6" s="109">
        <v>2935</v>
      </c>
      <c r="BP6" s="110">
        <v>6551</v>
      </c>
      <c r="BQ6" s="109">
        <v>2597</v>
      </c>
      <c r="BR6" s="109"/>
      <c r="BS6" s="109">
        <v>2066</v>
      </c>
      <c r="BT6" s="110">
        <v>4663</v>
      </c>
      <c r="BU6" s="109">
        <v>1685</v>
      </c>
      <c r="BV6" s="109"/>
      <c r="BW6" s="109">
        <v>1191</v>
      </c>
      <c r="BX6" s="110">
        <v>2876</v>
      </c>
      <c r="BY6" s="109">
        <v>1094</v>
      </c>
      <c r="BZ6" s="109"/>
      <c r="CA6" s="109">
        <v>672</v>
      </c>
      <c r="CB6" s="110">
        <v>1766</v>
      </c>
      <c r="CC6" s="109">
        <v>466</v>
      </c>
      <c r="CD6" s="109"/>
      <c r="CE6" s="109">
        <v>233</v>
      </c>
      <c r="CF6" s="110">
        <v>699</v>
      </c>
      <c r="CG6" s="109">
        <v>130</v>
      </c>
      <c r="CH6" s="109"/>
      <c r="CI6" s="109">
        <v>45</v>
      </c>
      <c r="CJ6" s="110">
        <v>175</v>
      </c>
      <c r="CK6" s="109">
        <v>28</v>
      </c>
      <c r="CL6" s="109"/>
      <c r="CM6" s="109">
        <v>11</v>
      </c>
      <c r="CN6" s="110">
        <v>39</v>
      </c>
      <c r="CO6" s="109">
        <v>12</v>
      </c>
      <c r="CP6" s="109">
        <v>35</v>
      </c>
      <c r="CQ6" s="109">
        <v>12</v>
      </c>
      <c r="CR6" s="110">
        <v>59</v>
      </c>
      <c r="CS6" s="111"/>
      <c r="CT6" s="112">
        <f>+E6+I6+M6+Q6+U6+Y6+AC6+AG6+AK6+AO6+AS6+AW6+BA6+BE6+BI6+BM6+BQ6+BU6+CO6+BY6+CC6+CG6+CK6</f>
        <v>104747</v>
      </c>
      <c r="CU6" s="112">
        <f>+F6+J6+N6+R6+V6+Z6+AD6+AH6+AL6+AP6+AT6+AX6+BB6+BF6+BJ6+BN6+BR6+BV6+CP6+BZ6+CD6+CH6+CL6</f>
        <v>37</v>
      </c>
      <c r="CV6" s="112">
        <f>+G6+K6+O6+S6+W6+AA6+AE6+AI6+AM6+AQ6+AU6+AY6+BC6+BG6+BK6+BO6+BS6+BW6+CQ6+CA6+CE6+CI6+CM6</f>
        <v>87427</v>
      </c>
      <c r="CW6" s="113">
        <f>SUM(CT6:CV6)</f>
        <v>192211</v>
      </c>
    </row>
    <row r="7" spans="1:107" ht="14.1" customHeight="1">
      <c r="A7" s="31"/>
      <c r="B7" s="1043"/>
      <c r="C7" s="1044"/>
      <c r="D7" s="108" t="s">
        <v>477</v>
      </c>
      <c r="E7">
        <v>7</v>
      </c>
      <c r="F7"/>
      <c r="G7">
        <v>7</v>
      </c>
      <c r="H7" s="110">
        <v>14</v>
      </c>
      <c r="I7">
        <v>3</v>
      </c>
      <c r="J7"/>
      <c r="K7">
        <v>5</v>
      </c>
      <c r="L7" s="110">
        <v>8</v>
      </c>
      <c r="M7">
        <v>8</v>
      </c>
      <c r="N7"/>
      <c r="O7">
        <v>5</v>
      </c>
      <c r="P7" s="110">
        <v>13</v>
      </c>
      <c r="Q7">
        <v>13</v>
      </c>
      <c r="R7"/>
      <c r="S7">
        <v>10</v>
      </c>
      <c r="T7" s="110">
        <v>23</v>
      </c>
      <c r="U7">
        <v>106</v>
      </c>
      <c r="V7"/>
      <c r="W7">
        <v>149</v>
      </c>
      <c r="X7" s="110">
        <v>255</v>
      </c>
      <c r="Y7">
        <v>90</v>
      </c>
      <c r="Z7"/>
      <c r="AA7">
        <v>132</v>
      </c>
      <c r="AB7" s="110">
        <v>222</v>
      </c>
      <c r="AC7">
        <v>66</v>
      </c>
      <c r="AD7"/>
      <c r="AE7">
        <v>68</v>
      </c>
      <c r="AF7" s="110">
        <v>134</v>
      </c>
      <c r="AG7">
        <v>47</v>
      </c>
      <c r="AH7"/>
      <c r="AI7">
        <v>18</v>
      </c>
      <c r="AJ7" s="110">
        <v>65</v>
      </c>
      <c r="AK7">
        <v>43</v>
      </c>
      <c r="AL7"/>
      <c r="AM7">
        <v>6</v>
      </c>
      <c r="AN7" s="110">
        <v>49</v>
      </c>
      <c r="AO7">
        <v>79</v>
      </c>
      <c r="AP7"/>
      <c r="AQ7">
        <v>13</v>
      </c>
      <c r="AR7" s="110">
        <v>92</v>
      </c>
      <c r="AS7">
        <v>83</v>
      </c>
      <c r="AT7"/>
      <c r="AU7">
        <v>6</v>
      </c>
      <c r="AV7" s="110">
        <v>89</v>
      </c>
      <c r="AW7">
        <v>61</v>
      </c>
      <c r="AX7"/>
      <c r="AY7">
        <v>3</v>
      </c>
      <c r="AZ7" s="110">
        <v>64</v>
      </c>
      <c r="BA7" s="109">
        <v>39</v>
      </c>
      <c r="BB7" s="109"/>
      <c r="BC7" s="109">
        <v>13</v>
      </c>
      <c r="BD7" s="110">
        <v>52</v>
      </c>
      <c r="BE7" s="109">
        <v>35</v>
      </c>
      <c r="BF7" s="109"/>
      <c r="BG7" s="109">
        <v>9</v>
      </c>
      <c r="BH7" s="110">
        <v>44</v>
      </c>
      <c r="BI7" s="109">
        <v>18</v>
      </c>
      <c r="BJ7" s="109"/>
      <c r="BK7" s="109">
        <v>5</v>
      </c>
      <c r="BL7" s="110">
        <v>23</v>
      </c>
      <c r="BM7" s="109">
        <v>9</v>
      </c>
      <c r="BN7" s="109"/>
      <c r="BO7" s="109">
        <v>6</v>
      </c>
      <c r="BP7" s="110">
        <v>15</v>
      </c>
      <c r="BQ7" s="109">
        <v>3</v>
      </c>
      <c r="BR7" s="109"/>
      <c r="BS7" s="109">
        <v>8</v>
      </c>
      <c r="BT7" s="110">
        <v>11</v>
      </c>
      <c r="BU7" s="109">
        <v>2</v>
      </c>
      <c r="BV7" s="109"/>
      <c r="BW7" s="109">
        <v>5</v>
      </c>
      <c r="BX7" s="110">
        <v>7</v>
      </c>
      <c r="BY7" s="109">
        <v>2</v>
      </c>
      <c r="BZ7" s="109"/>
      <c r="CA7" s="109"/>
      <c r="CB7" s="110">
        <v>2</v>
      </c>
      <c r="CC7" s="109"/>
      <c r="CD7" s="109"/>
      <c r="CE7" s="109">
        <v>2</v>
      </c>
      <c r="CF7" s="110">
        <v>2</v>
      </c>
      <c r="CG7" s="109"/>
      <c r="CH7" s="109"/>
      <c r="CI7" s="109"/>
      <c r="CJ7" s="110">
        <v>0</v>
      </c>
      <c r="CK7" s="109"/>
      <c r="CL7" s="109"/>
      <c r="CM7" s="109"/>
      <c r="CN7" s="110">
        <v>0</v>
      </c>
      <c r="CO7" s="109"/>
      <c r="CP7" s="109">
        <v>1</v>
      </c>
      <c r="CQ7" s="109"/>
      <c r="CR7" s="110">
        <v>1</v>
      </c>
      <c r="CS7" s="111"/>
      <c r="CT7" s="112">
        <f t="shared" ref="CT7:CT70" si="0">+E7+I7+M7+Q7+U7+Y7+AC7+AG7+AK7+AO7+AS7+AW7+BA7+BE7+BI7+BM7+BQ7+BU7+CO7+BY7+CC7+CG7+CK7</f>
        <v>714</v>
      </c>
      <c r="CU7" s="112">
        <f t="shared" ref="CU7:CU70" si="1">+F7+J7+N7+R7+V7+Z7+AD7+AH7+AL7+AP7+AT7+AX7+BB7+BF7+BJ7+BN7+BR7+BV7+CP7+BZ7+CD7+CH7+CL7</f>
        <v>1</v>
      </c>
      <c r="CV7" s="112">
        <f t="shared" ref="CV7:CV70" si="2">+G7+K7+O7+S7+W7+AA7+AE7+AI7+AM7+AQ7+AU7+AY7+BC7+BG7+BK7+BO7+BS7+BW7+CQ7+CA7+CE7+CI7+CM7</f>
        <v>470</v>
      </c>
      <c r="CW7" s="113">
        <f t="shared" ref="CW7:CW79" si="3">SUM(CT7:CV7)</f>
        <v>1185</v>
      </c>
    </row>
    <row r="8" spans="1:107" ht="14.1" customHeight="1">
      <c r="A8" s="31"/>
      <c r="B8" s="1043"/>
      <c r="C8" s="1044"/>
      <c r="D8" s="108" t="s">
        <v>478</v>
      </c>
      <c r="E8">
        <v>13</v>
      </c>
      <c r="F8"/>
      <c r="G8">
        <v>24</v>
      </c>
      <c r="H8" s="110">
        <v>37</v>
      </c>
      <c r="I8">
        <v>14</v>
      </c>
      <c r="J8"/>
      <c r="K8">
        <v>13</v>
      </c>
      <c r="L8" s="110">
        <v>27</v>
      </c>
      <c r="M8">
        <v>35</v>
      </c>
      <c r="N8"/>
      <c r="O8">
        <v>43</v>
      </c>
      <c r="P8" s="110">
        <v>78</v>
      </c>
      <c r="Q8">
        <v>64</v>
      </c>
      <c r="R8"/>
      <c r="S8">
        <v>44</v>
      </c>
      <c r="T8" s="110">
        <v>108</v>
      </c>
      <c r="U8">
        <v>269</v>
      </c>
      <c r="V8"/>
      <c r="W8">
        <v>344</v>
      </c>
      <c r="X8" s="110">
        <v>613</v>
      </c>
      <c r="Y8">
        <v>172</v>
      </c>
      <c r="Z8"/>
      <c r="AA8">
        <v>254</v>
      </c>
      <c r="AB8" s="110">
        <v>426</v>
      </c>
      <c r="AC8">
        <v>116</v>
      </c>
      <c r="AD8"/>
      <c r="AE8">
        <v>121</v>
      </c>
      <c r="AF8" s="110">
        <v>237</v>
      </c>
      <c r="AG8">
        <v>128</v>
      </c>
      <c r="AH8"/>
      <c r="AI8">
        <v>49</v>
      </c>
      <c r="AJ8" s="110">
        <v>177</v>
      </c>
      <c r="AK8">
        <v>107</v>
      </c>
      <c r="AL8"/>
      <c r="AM8">
        <v>24</v>
      </c>
      <c r="AN8" s="110">
        <v>131</v>
      </c>
      <c r="AO8">
        <v>150</v>
      </c>
      <c r="AP8"/>
      <c r="AQ8">
        <v>46</v>
      </c>
      <c r="AR8" s="110">
        <v>196</v>
      </c>
      <c r="AS8">
        <v>149</v>
      </c>
      <c r="AT8"/>
      <c r="AU8">
        <v>36</v>
      </c>
      <c r="AV8" s="110">
        <v>185</v>
      </c>
      <c r="AW8">
        <v>163</v>
      </c>
      <c r="AX8"/>
      <c r="AY8">
        <v>30</v>
      </c>
      <c r="AZ8" s="110">
        <v>193</v>
      </c>
      <c r="BA8" s="109">
        <v>123</v>
      </c>
      <c r="BB8" s="109"/>
      <c r="BC8" s="109">
        <v>19</v>
      </c>
      <c r="BD8" s="110">
        <v>142</v>
      </c>
      <c r="BE8" s="109">
        <v>73</v>
      </c>
      <c r="BF8" s="109"/>
      <c r="BG8" s="109">
        <v>30</v>
      </c>
      <c r="BH8" s="110">
        <v>103</v>
      </c>
      <c r="BI8" s="109">
        <v>37</v>
      </c>
      <c r="BJ8" s="109"/>
      <c r="BK8" s="109">
        <v>12</v>
      </c>
      <c r="BL8" s="110">
        <v>49</v>
      </c>
      <c r="BM8" s="109">
        <v>23</v>
      </c>
      <c r="BN8" s="109"/>
      <c r="BO8" s="109">
        <v>14</v>
      </c>
      <c r="BP8" s="110">
        <v>37</v>
      </c>
      <c r="BQ8" s="109">
        <v>20</v>
      </c>
      <c r="BR8" s="109"/>
      <c r="BS8" s="109">
        <v>7</v>
      </c>
      <c r="BT8" s="110">
        <v>27</v>
      </c>
      <c r="BU8" s="109">
        <v>11</v>
      </c>
      <c r="BV8" s="109"/>
      <c r="BW8" s="109">
        <v>8</v>
      </c>
      <c r="BX8" s="110">
        <v>19</v>
      </c>
      <c r="BY8" s="109">
        <v>9</v>
      </c>
      <c r="BZ8" s="109"/>
      <c r="CA8" s="109">
        <v>6</v>
      </c>
      <c r="CB8" s="110">
        <v>15</v>
      </c>
      <c r="CC8" s="109">
        <v>4</v>
      </c>
      <c r="CD8" s="109"/>
      <c r="CE8" s="109">
        <v>3</v>
      </c>
      <c r="CF8" s="110">
        <v>7</v>
      </c>
      <c r="CG8" s="109">
        <v>2</v>
      </c>
      <c r="CH8" s="109"/>
      <c r="CI8" s="109">
        <v>2</v>
      </c>
      <c r="CJ8" s="110">
        <v>4</v>
      </c>
      <c r="CK8" s="109"/>
      <c r="CL8" s="109"/>
      <c r="CM8" s="109"/>
      <c r="CN8" s="110">
        <v>0</v>
      </c>
      <c r="CO8" s="109"/>
      <c r="CP8" s="109">
        <v>2</v>
      </c>
      <c r="CQ8" s="109"/>
      <c r="CR8" s="110">
        <v>2</v>
      </c>
      <c r="CS8" s="111"/>
      <c r="CT8" s="112">
        <f t="shared" si="0"/>
        <v>1682</v>
      </c>
      <c r="CU8" s="112">
        <f t="shared" si="1"/>
        <v>2</v>
      </c>
      <c r="CV8" s="112">
        <f t="shared" si="2"/>
        <v>1129</v>
      </c>
      <c r="CW8" s="113">
        <f t="shared" si="3"/>
        <v>2813</v>
      </c>
      <c r="CZ8" s="30"/>
    </row>
    <row r="9" spans="1:107" ht="14.1" customHeight="1">
      <c r="A9" s="31"/>
      <c r="B9" s="1043"/>
      <c r="C9" s="1044"/>
      <c r="D9" s="108" t="s">
        <v>479</v>
      </c>
      <c r="E9" s="817">
        <v>2</v>
      </c>
      <c r="F9" s="817"/>
      <c r="G9" s="817">
        <v>5</v>
      </c>
      <c r="H9" s="110">
        <v>7</v>
      </c>
      <c r="I9" s="817">
        <v>4</v>
      </c>
      <c r="J9" s="817"/>
      <c r="K9" s="817">
        <v>1</v>
      </c>
      <c r="L9" s="110">
        <v>5</v>
      </c>
      <c r="M9" s="817">
        <v>11</v>
      </c>
      <c r="N9" s="817"/>
      <c r="O9" s="817">
        <v>5</v>
      </c>
      <c r="P9" s="110">
        <v>16</v>
      </c>
      <c r="Q9" s="817">
        <v>13</v>
      </c>
      <c r="R9" s="817"/>
      <c r="S9" s="817">
        <v>24</v>
      </c>
      <c r="T9" s="110">
        <v>37</v>
      </c>
      <c r="U9" s="817">
        <v>285</v>
      </c>
      <c r="V9" s="817"/>
      <c r="W9" s="817">
        <v>394</v>
      </c>
      <c r="X9" s="110">
        <v>679</v>
      </c>
      <c r="Y9" s="817">
        <v>188</v>
      </c>
      <c r="Z9" s="817"/>
      <c r="AA9" s="817">
        <v>260</v>
      </c>
      <c r="AB9" s="110">
        <v>448</v>
      </c>
      <c r="AC9" s="817">
        <v>153</v>
      </c>
      <c r="AD9" s="817"/>
      <c r="AE9" s="817">
        <v>120</v>
      </c>
      <c r="AF9" s="110">
        <v>273</v>
      </c>
      <c r="AG9" s="817">
        <v>119</v>
      </c>
      <c r="AH9" s="817"/>
      <c r="AI9" s="817">
        <v>49</v>
      </c>
      <c r="AJ9" s="110">
        <v>168</v>
      </c>
      <c r="AK9" s="817">
        <v>146</v>
      </c>
      <c r="AL9" s="817"/>
      <c r="AM9" s="817">
        <v>5</v>
      </c>
      <c r="AN9" s="110">
        <v>151</v>
      </c>
      <c r="AO9" s="817">
        <v>171</v>
      </c>
      <c r="AP9" s="817"/>
      <c r="AQ9" s="817">
        <v>14</v>
      </c>
      <c r="AR9" s="110">
        <v>185</v>
      </c>
      <c r="AS9" s="817">
        <v>206</v>
      </c>
      <c r="AT9" s="817"/>
      <c r="AU9" s="817">
        <v>11</v>
      </c>
      <c r="AV9" s="110">
        <v>217</v>
      </c>
      <c r="AW9" s="817">
        <v>271</v>
      </c>
      <c r="AX9" s="817"/>
      <c r="AY9" s="817">
        <v>3</v>
      </c>
      <c r="AZ9" s="110">
        <v>274</v>
      </c>
      <c r="BA9" s="109">
        <v>240</v>
      </c>
      <c r="BB9" s="109"/>
      <c r="BC9" s="109">
        <v>9</v>
      </c>
      <c r="BD9" s="110">
        <v>249</v>
      </c>
      <c r="BE9" s="109">
        <v>122</v>
      </c>
      <c r="BF9" s="109"/>
      <c r="BG9" s="109">
        <v>6</v>
      </c>
      <c r="BH9" s="110">
        <v>128</v>
      </c>
      <c r="BI9" s="109">
        <v>53</v>
      </c>
      <c r="BJ9" s="109"/>
      <c r="BK9" s="109">
        <v>11</v>
      </c>
      <c r="BL9" s="110">
        <v>64</v>
      </c>
      <c r="BM9" s="109">
        <v>17</v>
      </c>
      <c r="BN9" s="109"/>
      <c r="BO9" s="109">
        <v>8</v>
      </c>
      <c r="BP9" s="110">
        <v>25</v>
      </c>
      <c r="BQ9" s="109">
        <v>9</v>
      </c>
      <c r="BR9" s="109"/>
      <c r="BS9" s="109">
        <v>7</v>
      </c>
      <c r="BT9" s="110">
        <v>16</v>
      </c>
      <c r="BU9" s="109">
        <v>7</v>
      </c>
      <c r="BV9" s="109"/>
      <c r="BW9" s="109">
        <v>3</v>
      </c>
      <c r="BX9" s="110">
        <v>10</v>
      </c>
      <c r="BY9" s="109">
        <v>4</v>
      </c>
      <c r="BZ9" s="109"/>
      <c r="CA9" s="109">
        <v>1</v>
      </c>
      <c r="CB9" s="110">
        <v>5</v>
      </c>
      <c r="CC9" s="109"/>
      <c r="CD9" s="109"/>
      <c r="CE9" s="109">
        <v>1</v>
      </c>
      <c r="CF9" s="110">
        <v>1</v>
      </c>
      <c r="CG9" s="109"/>
      <c r="CH9" s="109"/>
      <c r="CI9" s="109">
        <v>2</v>
      </c>
      <c r="CJ9" s="110">
        <v>2</v>
      </c>
      <c r="CK9" s="109"/>
      <c r="CL9" s="109"/>
      <c r="CM9" s="109"/>
      <c r="CN9" s="110">
        <v>0</v>
      </c>
      <c r="CO9" s="109"/>
      <c r="CP9" s="109">
        <v>4</v>
      </c>
      <c r="CQ9" s="109"/>
      <c r="CR9" s="110">
        <v>4</v>
      </c>
      <c r="CS9" s="111"/>
      <c r="CT9" s="112">
        <f t="shared" si="0"/>
        <v>2021</v>
      </c>
      <c r="CU9" s="112">
        <f t="shared" si="1"/>
        <v>4</v>
      </c>
      <c r="CV9" s="112">
        <f t="shared" si="2"/>
        <v>939</v>
      </c>
      <c r="CW9" s="113">
        <f t="shared" si="3"/>
        <v>2964</v>
      </c>
      <c r="CZ9" s="30"/>
      <c r="DA9" s="114"/>
      <c r="DB9" s="114"/>
      <c r="DC9" s="114"/>
    </row>
    <row r="10" spans="1:107" ht="14.1" customHeight="1">
      <c r="A10" s="31"/>
      <c r="B10" s="1043"/>
      <c r="C10" s="1045" t="s">
        <v>108</v>
      </c>
      <c r="D10" s="1046"/>
      <c r="E10" s="236">
        <v>3857</v>
      </c>
      <c r="F10" s="236">
        <v>0</v>
      </c>
      <c r="G10" s="236">
        <v>3868</v>
      </c>
      <c r="H10" s="236">
        <v>7725</v>
      </c>
      <c r="I10" s="236">
        <v>3041</v>
      </c>
      <c r="J10" s="236">
        <v>0</v>
      </c>
      <c r="K10" s="236">
        <v>3131</v>
      </c>
      <c r="L10" s="236">
        <v>6172</v>
      </c>
      <c r="M10" s="236">
        <v>7348</v>
      </c>
      <c r="N10" s="236">
        <v>0</v>
      </c>
      <c r="O10" s="236">
        <v>7812</v>
      </c>
      <c r="P10" s="236">
        <v>15160</v>
      </c>
      <c r="Q10" s="236">
        <v>6963</v>
      </c>
      <c r="R10" s="236">
        <v>0</v>
      </c>
      <c r="S10" s="236">
        <v>7020</v>
      </c>
      <c r="T10" s="236">
        <v>13983</v>
      </c>
      <c r="U10" s="236">
        <v>7981</v>
      </c>
      <c r="V10" s="236">
        <v>0</v>
      </c>
      <c r="W10" s="236">
        <v>8532</v>
      </c>
      <c r="X10" s="236">
        <v>16513</v>
      </c>
      <c r="Y10" s="236">
        <v>8807</v>
      </c>
      <c r="Z10" s="236">
        <v>1</v>
      </c>
      <c r="AA10" s="236">
        <v>8295</v>
      </c>
      <c r="AB10" s="236">
        <v>17103</v>
      </c>
      <c r="AC10" s="236">
        <v>8941</v>
      </c>
      <c r="AD10" s="236">
        <v>0</v>
      </c>
      <c r="AE10" s="236">
        <v>7319</v>
      </c>
      <c r="AF10" s="236">
        <v>16260</v>
      </c>
      <c r="AG10" s="236">
        <v>8486</v>
      </c>
      <c r="AH10" s="236">
        <v>0</v>
      </c>
      <c r="AI10" s="236">
        <v>5990</v>
      </c>
      <c r="AJ10" s="236">
        <v>14476</v>
      </c>
      <c r="AK10" s="236">
        <v>7638</v>
      </c>
      <c r="AL10" s="236">
        <v>1</v>
      </c>
      <c r="AM10" s="236">
        <v>4904</v>
      </c>
      <c r="AN10" s="236">
        <v>12543</v>
      </c>
      <c r="AO10" s="236">
        <v>6944</v>
      </c>
      <c r="AP10" s="236">
        <v>0</v>
      </c>
      <c r="AQ10" s="236">
        <v>4661</v>
      </c>
      <c r="AR10" s="236">
        <v>11605</v>
      </c>
      <c r="AS10" s="236">
        <v>7216</v>
      </c>
      <c r="AT10" s="236">
        <v>0</v>
      </c>
      <c r="AU10" s="236">
        <v>4965</v>
      </c>
      <c r="AV10" s="236">
        <v>12181</v>
      </c>
      <c r="AW10" s="236">
        <v>6645</v>
      </c>
      <c r="AX10" s="236">
        <v>0</v>
      </c>
      <c r="AY10" s="236">
        <v>4599</v>
      </c>
      <c r="AZ10" s="236">
        <v>11244</v>
      </c>
      <c r="BA10" s="236">
        <v>6191</v>
      </c>
      <c r="BB10" s="236">
        <v>0</v>
      </c>
      <c r="BC10" s="236">
        <v>4368</v>
      </c>
      <c r="BD10" s="236">
        <v>10559</v>
      </c>
      <c r="BE10" s="236">
        <v>4988</v>
      </c>
      <c r="BF10" s="236">
        <v>0</v>
      </c>
      <c r="BG10" s="236">
        <v>3877</v>
      </c>
      <c r="BH10" s="236">
        <v>8865</v>
      </c>
      <c r="BI10" s="236">
        <v>4368</v>
      </c>
      <c r="BJ10" s="236">
        <v>0</v>
      </c>
      <c r="BK10" s="236">
        <v>3376</v>
      </c>
      <c r="BL10" s="236">
        <v>7744</v>
      </c>
      <c r="BM10" s="236">
        <v>3665</v>
      </c>
      <c r="BN10" s="236">
        <v>0</v>
      </c>
      <c r="BO10" s="236">
        <v>2963</v>
      </c>
      <c r="BP10" s="236">
        <v>6628</v>
      </c>
      <c r="BQ10" s="236">
        <v>2629</v>
      </c>
      <c r="BR10" s="236">
        <v>0</v>
      </c>
      <c r="BS10" s="236">
        <v>2088</v>
      </c>
      <c r="BT10" s="236">
        <v>4717</v>
      </c>
      <c r="BU10" s="236">
        <v>1705</v>
      </c>
      <c r="BV10" s="236">
        <v>0</v>
      </c>
      <c r="BW10" s="236">
        <v>1207</v>
      </c>
      <c r="BX10" s="236">
        <v>2912</v>
      </c>
      <c r="BY10" s="236">
        <v>1109</v>
      </c>
      <c r="BZ10" s="236">
        <v>0</v>
      </c>
      <c r="CA10" s="236">
        <v>679</v>
      </c>
      <c r="CB10" s="236">
        <v>1788</v>
      </c>
      <c r="CC10" s="236">
        <v>470</v>
      </c>
      <c r="CD10" s="236">
        <v>0</v>
      </c>
      <c r="CE10" s="236">
        <v>239</v>
      </c>
      <c r="CF10" s="236">
        <v>709</v>
      </c>
      <c r="CG10" s="236">
        <v>132</v>
      </c>
      <c r="CH10" s="236">
        <v>0</v>
      </c>
      <c r="CI10" s="236">
        <v>49</v>
      </c>
      <c r="CJ10" s="236">
        <v>181</v>
      </c>
      <c r="CK10" s="236">
        <v>28</v>
      </c>
      <c r="CL10" s="236">
        <v>0</v>
      </c>
      <c r="CM10" s="236">
        <v>11</v>
      </c>
      <c r="CN10" s="236">
        <v>39</v>
      </c>
      <c r="CO10" s="236">
        <v>12</v>
      </c>
      <c r="CP10" s="236">
        <v>42</v>
      </c>
      <c r="CQ10" s="236">
        <v>12</v>
      </c>
      <c r="CR10" s="236">
        <v>66</v>
      </c>
      <c r="CS10" s="115"/>
      <c r="CT10" s="236">
        <f t="shared" si="0"/>
        <v>109164</v>
      </c>
      <c r="CU10" s="236">
        <f t="shared" si="1"/>
        <v>44</v>
      </c>
      <c r="CV10" s="236">
        <f t="shared" si="2"/>
        <v>89965</v>
      </c>
      <c r="CW10" s="240">
        <f>SUM(CT10:CV10)</f>
        <v>199173</v>
      </c>
      <c r="CZ10" s="30"/>
      <c r="DA10" s="114"/>
      <c r="DB10" s="114"/>
      <c r="DC10" s="114"/>
    </row>
    <row r="11" spans="1:107" ht="14.1" customHeight="1">
      <c r="A11" s="31"/>
      <c r="B11" s="1043" t="s">
        <v>878</v>
      </c>
      <c r="C11" s="1047" t="s">
        <v>480</v>
      </c>
      <c r="D11" s="108" t="s">
        <v>480</v>
      </c>
      <c r="E11">
        <v>2989</v>
      </c>
      <c r="F11"/>
      <c r="G11">
        <v>3018</v>
      </c>
      <c r="H11" s="110">
        <v>6007</v>
      </c>
      <c r="I11">
        <v>2274</v>
      </c>
      <c r="J11"/>
      <c r="K11">
        <v>2527</v>
      </c>
      <c r="L11" s="110">
        <v>4801</v>
      </c>
      <c r="M11">
        <v>5716</v>
      </c>
      <c r="N11"/>
      <c r="O11">
        <v>5938</v>
      </c>
      <c r="P11" s="110">
        <v>11654</v>
      </c>
      <c r="Q11">
        <v>4793</v>
      </c>
      <c r="R11"/>
      <c r="S11">
        <v>5193</v>
      </c>
      <c r="T11" s="110">
        <v>9986</v>
      </c>
      <c r="U11">
        <v>4939</v>
      </c>
      <c r="V11"/>
      <c r="W11">
        <v>4724</v>
      </c>
      <c r="X11" s="110">
        <v>9663</v>
      </c>
      <c r="Y11">
        <v>6404</v>
      </c>
      <c r="Z11"/>
      <c r="AA11">
        <v>5141</v>
      </c>
      <c r="AB11" s="110">
        <v>11545</v>
      </c>
      <c r="AC11">
        <v>7702</v>
      </c>
      <c r="AD11">
        <v>1</v>
      </c>
      <c r="AE11">
        <v>5629</v>
      </c>
      <c r="AF11" s="110">
        <v>13332</v>
      </c>
      <c r="AG11">
        <v>7010</v>
      </c>
      <c r="AH11"/>
      <c r="AI11">
        <v>4932</v>
      </c>
      <c r="AJ11" s="110">
        <v>11942</v>
      </c>
      <c r="AK11">
        <v>6536</v>
      </c>
      <c r="AL11">
        <v>1</v>
      </c>
      <c r="AM11">
        <v>4491</v>
      </c>
      <c r="AN11" s="110">
        <v>11028</v>
      </c>
      <c r="AO11">
        <v>5275</v>
      </c>
      <c r="AP11"/>
      <c r="AQ11">
        <v>4062</v>
      </c>
      <c r="AR11" s="110">
        <v>9337</v>
      </c>
      <c r="AS11">
        <v>4854</v>
      </c>
      <c r="AT11"/>
      <c r="AU11">
        <v>3660</v>
      </c>
      <c r="AV11" s="110">
        <v>8514</v>
      </c>
      <c r="AW11">
        <v>4502</v>
      </c>
      <c r="AX11"/>
      <c r="AY11">
        <v>3493</v>
      </c>
      <c r="AZ11" s="110">
        <v>7995</v>
      </c>
      <c r="BA11" s="109">
        <v>4483</v>
      </c>
      <c r="BB11" s="109"/>
      <c r="BC11" s="109">
        <v>3706</v>
      </c>
      <c r="BD11" s="110">
        <v>8189</v>
      </c>
      <c r="BE11" s="109">
        <v>4038</v>
      </c>
      <c r="BF11" s="109"/>
      <c r="BG11" s="109">
        <v>3502</v>
      </c>
      <c r="BH11" s="110">
        <v>7540</v>
      </c>
      <c r="BI11" s="109">
        <v>3273</v>
      </c>
      <c r="BJ11" s="109"/>
      <c r="BK11" s="109">
        <v>2822</v>
      </c>
      <c r="BL11" s="110">
        <v>6095</v>
      </c>
      <c r="BM11" s="109">
        <v>2334</v>
      </c>
      <c r="BN11" s="109"/>
      <c r="BO11" s="109">
        <v>2138</v>
      </c>
      <c r="BP11" s="110">
        <v>4472</v>
      </c>
      <c r="BQ11" s="109">
        <v>1712</v>
      </c>
      <c r="BR11" s="109"/>
      <c r="BS11" s="109">
        <v>1323</v>
      </c>
      <c r="BT11" s="110">
        <v>3035</v>
      </c>
      <c r="BU11" s="109">
        <v>1155</v>
      </c>
      <c r="BV11" s="109"/>
      <c r="BW11" s="109">
        <v>726</v>
      </c>
      <c r="BX11" s="110">
        <v>1881</v>
      </c>
      <c r="BY11" s="109">
        <v>739</v>
      </c>
      <c r="BZ11" s="109"/>
      <c r="CA11" s="109">
        <v>402</v>
      </c>
      <c r="CB11" s="110">
        <v>1141</v>
      </c>
      <c r="CC11" s="109">
        <v>389</v>
      </c>
      <c r="CD11" s="109"/>
      <c r="CE11" s="109">
        <v>172</v>
      </c>
      <c r="CF11" s="110">
        <v>561</v>
      </c>
      <c r="CG11" s="109">
        <v>86</v>
      </c>
      <c r="CH11" s="109"/>
      <c r="CI11" s="109">
        <v>22</v>
      </c>
      <c r="CJ11" s="110">
        <v>108</v>
      </c>
      <c r="CK11" s="109">
        <v>14</v>
      </c>
      <c r="CL11" s="109"/>
      <c r="CM11" s="109">
        <v>7</v>
      </c>
      <c r="CN11" s="110">
        <v>21</v>
      </c>
      <c r="CO11" s="109">
        <v>7</v>
      </c>
      <c r="CP11" s="109">
        <v>1</v>
      </c>
      <c r="CQ11" s="109">
        <v>4</v>
      </c>
      <c r="CR11" s="110">
        <v>12</v>
      </c>
      <c r="CS11" s="111"/>
      <c r="CT11" s="112">
        <f t="shared" si="0"/>
        <v>81224</v>
      </c>
      <c r="CU11" s="112">
        <f t="shared" si="1"/>
        <v>3</v>
      </c>
      <c r="CV11" s="112">
        <f t="shared" si="2"/>
        <v>67632</v>
      </c>
      <c r="CW11" s="113">
        <f t="shared" si="3"/>
        <v>148859</v>
      </c>
      <c r="CZ11" s="30"/>
      <c r="DA11" s="114"/>
      <c r="DB11" s="114"/>
      <c r="DC11" s="114"/>
    </row>
    <row r="12" spans="1:107" ht="14.1" customHeight="1">
      <c r="A12" s="31"/>
      <c r="B12" s="1043"/>
      <c r="C12" s="1047"/>
      <c r="D12" s="108" t="s">
        <v>481</v>
      </c>
      <c r="E12">
        <v>8</v>
      </c>
      <c r="F12"/>
      <c r="G12">
        <v>13</v>
      </c>
      <c r="H12" s="110">
        <v>21</v>
      </c>
      <c r="I12">
        <v>3</v>
      </c>
      <c r="J12"/>
      <c r="K12">
        <v>2</v>
      </c>
      <c r="L12" s="110">
        <v>5</v>
      </c>
      <c r="M12">
        <v>16</v>
      </c>
      <c r="N12"/>
      <c r="O12">
        <v>10</v>
      </c>
      <c r="P12" s="110">
        <v>26</v>
      </c>
      <c r="Q12">
        <v>11</v>
      </c>
      <c r="R12"/>
      <c r="S12">
        <v>9</v>
      </c>
      <c r="T12" s="110">
        <v>20</v>
      </c>
      <c r="U12">
        <v>16</v>
      </c>
      <c r="V12"/>
      <c r="W12">
        <v>13</v>
      </c>
      <c r="X12" s="110">
        <v>29</v>
      </c>
      <c r="Y12">
        <v>10</v>
      </c>
      <c r="Z12"/>
      <c r="AA12">
        <v>9</v>
      </c>
      <c r="AB12" s="110">
        <v>19</v>
      </c>
      <c r="AC12">
        <v>3</v>
      </c>
      <c r="AD12"/>
      <c r="AE12">
        <v>4</v>
      </c>
      <c r="AF12" s="110">
        <v>7</v>
      </c>
      <c r="AG12">
        <v>3</v>
      </c>
      <c r="AH12"/>
      <c r="AI12">
        <v>7</v>
      </c>
      <c r="AJ12" s="110">
        <v>10</v>
      </c>
      <c r="AK12">
        <v>3</v>
      </c>
      <c r="AL12"/>
      <c r="AM12">
        <v>2</v>
      </c>
      <c r="AN12" s="110">
        <v>5</v>
      </c>
      <c r="AO12">
        <v>7</v>
      </c>
      <c r="AP12"/>
      <c r="AQ12">
        <v>2</v>
      </c>
      <c r="AR12" s="110">
        <v>9</v>
      </c>
      <c r="AS12">
        <v>9</v>
      </c>
      <c r="AT12"/>
      <c r="AU12">
        <v>9</v>
      </c>
      <c r="AV12" s="110">
        <v>18</v>
      </c>
      <c r="AW12">
        <v>5</v>
      </c>
      <c r="AX12"/>
      <c r="AY12">
        <v>4</v>
      </c>
      <c r="AZ12" s="110">
        <v>9</v>
      </c>
      <c r="BA12" s="109">
        <v>3</v>
      </c>
      <c r="BB12" s="109"/>
      <c r="BC12" s="109">
        <v>6</v>
      </c>
      <c r="BD12" s="110">
        <v>9</v>
      </c>
      <c r="BE12" s="109">
        <v>7</v>
      </c>
      <c r="BF12" s="109"/>
      <c r="BG12" s="109">
        <v>4</v>
      </c>
      <c r="BH12" s="110">
        <v>11</v>
      </c>
      <c r="BI12" s="109">
        <v>6</v>
      </c>
      <c r="BJ12" s="109"/>
      <c r="BK12" s="109">
        <v>5</v>
      </c>
      <c r="BL12" s="110">
        <v>11</v>
      </c>
      <c r="BM12" s="109">
        <v>4</v>
      </c>
      <c r="BN12" s="109"/>
      <c r="BO12" s="109">
        <v>7</v>
      </c>
      <c r="BP12" s="110">
        <v>11</v>
      </c>
      <c r="BQ12" s="109">
        <v>3</v>
      </c>
      <c r="BR12" s="109"/>
      <c r="BS12" s="109">
        <v>2</v>
      </c>
      <c r="BT12" s="110">
        <v>5</v>
      </c>
      <c r="BU12" s="109">
        <v>9</v>
      </c>
      <c r="BV12" s="109"/>
      <c r="BW12" s="109">
        <v>5</v>
      </c>
      <c r="BX12" s="110">
        <v>14</v>
      </c>
      <c r="BY12" s="109">
        <v>1</v>
      </c>
      <c r="BZ12" s="109"/>
      <c r="CA12" s="109">
        <v>4</v>
      </c>
      <c r="CB12" s="110">
        <v>5</v>
      </c>
      <c r="CC12" s="109">
        <v>2</v>
      </c>
      <c r="CD12" s="109"/>
      <c r="CE12" s="109">
        <v>2</v>
      </c>
      <c r="CF12" s="110">
        <v>4</v>
      </c>
      <c r="CG12" s="109"/>
      <c r="CH12" s="109"/>
      <c r="CI12" s="109">
        <v>1</v>
      </c>
      <c r="CJ12" s="110">
        <v>1</v>
      </c>
      <c r="CK12" s="109"/>
      <c r="CL12" s="109"/>
      <c r="CM12" s="109"/>
      <c r="CN12" s="110">
        <v>0</v>
      </c>
      <c r="CO12" s="109"/>
      <c r="CP12" s="109"/>
      <c r="CQ12" s="109"/>
      <c r="CR12" s="110">
        <v>0</v>
      </c>
      <c r="CS12" s="111"/>
      <c r="CT12" s="112">
        <f t="shared" si="0"/>
        <v>129</v>
      </c>
      <c r="CU12" s="112">
        <f t="shared" si="1"/>
        <v>0</v>
      </c>
      <c r="CV12" s="112">
        <f t="shared" si="2"/>
        <v>120</v>
      </c>
      <c r="CW12" s="113">
        <f t="shared" si="3"/>
        <v>249</v>
      </c>
      <c r="CZ12" s="30"/>
      <c r="DA12" s="114"/>
      <c r="DB12" s="114"/>
      <c r="DC12" s="114"/>
    </row>
    <row r="13" spans="1:107" ht="14.1" customHeight="1">
      <c r="A13" s="31"/>
      <c r="B13" s="1043"/>
      <c r="C13" s="1047"/>
      <c r="D13" s="108" t="s">
        <v>482</v>
      </c>
      <c r="E13">
        <v>13</v>
      </c>
      <c r="F13"/>
      <c r="G13">
        <v>14</v>
      </c>
      <c r="H13" s="110">
        <v>27</v>
      </c>
      <c r="I13">
        <v>9</v>
      </c>
      <c r="J13"/>
      <c r="K13">
        <v>7</v>
      </c>
      <c r="L13" s="110">
        <v>16</v>
      </c>
      <c r="M13">
        <v>17</v>
      </c>
      <c r="N13"/>
      <c r="O13">
        <v>15</v>
      </c>
      <c r="P13" s="110">
        <v>32</v>
      </c>
      <c r="Q13">
        <v>30</v>
      </c>
      <c r="R13"/>
      <c r="S13">
        <v>21</v>
      </c>
      <c r="T13" s="110">
        <v>51</v>
      </c>
      <c r="U13">
        <v>16</v>
      </c>
      <c r="V13"/>
      <c r="W13">
        <v>26</v>
      </c>
      <c r="X13" s="110">
        <v>42</v>
      </c>
      <c r="Y13">
        <v>12</v>
      </c>
      <c r="Z13"/>
      <c r="AA13">
        <v>6</v>
      </c>
      <c r="AB13" s="110">
        <v>18</v>
      </c>
      <c r="AC13">
        <v>15</v>
      </c>
      <c r="AD13"/>
      <c r="AE13">
        <v>4</v>
      </c>
      <c r="AF13" s="110">
        <v>19</v>
      </c>
      <c r="AG13">
        <v>17</v>
      </c>
      <c r="AH13"/>
      <c r="AI13">
        <v>6</v>
      </c>
      <c r="AJ13" s="110">
        <v>23</v>
      </c>
      <c r="AK13">
        <v>23</v>
      </c>
      <c r="AL13"/>
      <c r="AM13">
        <v>5</v>
      </c>
      <c r="AN13" s="110">
        <v>28</v>
      </c>
      <c r="AO13">
        <v>6</v>
      </c>
      <c r="AP13"/>
      <c r="AQ13">
        <v>4</v>
      </c>
      <c r="AR13" s="110">
        <v>10</v>
      </c>
      <c r="AS13">
        <v>10</v>
      </c>
      <c r="AT13"/>
      <c r="AU13">
        <v>5</v>
      </c>
      <c r="AV13" s="110">
        <v>15</v>
      </c>
      <c r="AW13">
        <v>13</v>
      </c>
      <c r="AX13"/>
      <c r="AY13">
        <v>8</v>
      </c>
      <c r="AZ13" s="110">
        <v>21</v>
      </c>
      <c r="BA13" s="109">
        <v>9</v>
      </c>
      <c r="BB13" s="109"/>
      <c r="BC13" s="109">
        <v>10</v>
      </c>
      <c r="BD13" s="110">
        <v>19</v>
      </c>
      <c r="BE13" s="109">
        <v>17</v>
      </c>
      <c r="BF13" s="109"/>
      <c r="BG13" s="109">
        <v>15</v>
      </c>
      <c r="BH13" s="110">
        <v>32</v>
      </c>
      <c r="BI13" s="109">
        <v>22</v>
      </c>
      <c r="BJ13" s="109"/>
      <c r="BK13" s="109">
        <v>19</v>
      </c>
      <c r="BL13" s="110">
        <v>41</v>
      </c>
      <c r="BM13" s="109">
        <v>16</v>
      </c>
      <c r="BN13" s="109"/>
      <c r="BO13" s="109">
        <v>19</v>
      </c>
      <c r="BP13" s="110">
        <v>35</v>
      </c>
      <c r="BQ13" s="109">
        <v>14</v>
      </c>
      <c r="BR13" s="109"/>
      <c r="BS13" s="109">
        <v>13</v>
      </c>
      <c r="BT13" s="110">
        <v>27</v>
      </c>
      <c r="BU13" s="109">
        <v>3</v>
      </c>
      <c r="BV13" s="109"/>
      <c r="BW13" s="109">
        <v>10</v>
      </c>
      <c r="BX13" s="110">
        <v>13</v>
      </c>
      <c r="BY13" s="109">
        <v>7</v>
      </c>
      <c r="BZ13" s="109"/>
      <c r="CA13" s="109">
        <v>7</v>
      </c>
      <c r="CB13" s="110">
        <v>14</v>
      </c>
      <c r="CC13" s="109">
        <v>4</v>
      </c>
      <c r="CD13" s="109"/>
      <c r="CE13" s="109">
        <v>3</v>
      </c>
      <c r="CF13" s="110">
        <v>7</v>
      </c>
      <c r="CG13" s="109">
        <v>1</v>
      </c>
      <c r="CH13" s="109"/>
      <c r="CI13" s="109"/>
      <c r="CJ13" s="110">
        <v>1</v>
      </c>
      <c r="CK13" s="109"/>
      <c r="CL13" s="109"/>
      <c r="CM13" s="109"/>
      <c r="CN13" s="110">
        <v>0</v>
      </c>
      <c r="CO13" s="109"/>
      <c r="CP13" s="109"/>
      <c r="CQ13" s="109"/>
      <c r="CR13" s="110">
        <v>0</v>
      </c>
      <c r="CS13" s="111"/>
      <c r="CT13" s="112">
        <f t="shared" si="0"/>
        <v>274</v>
      </c>
      <c r="CU13" s="112">
        <f t="shared" si="1"/>
        <v>0</v>
      </c>
      <c r="CV13" s="112">
        <f t="shared" si="2"/>
        <v>217</v>
      </c>
      <c r="CW13" s="113">
        <f t="shared" si="3"/>
        <v>491</v>
      </c>
      <c r="CZ13" s="30"/>
      <c r="DA13" s="114"/>
      <c r="DB13" s="114"/>
      <c r="DC13" s="114"/>
    </row>
    <row r="14" spans="1:107" ht="14.1" customHeight="1">
      <c r="A14" s="31"/>
      <c r="B14" s="1043"/>
      <c r="C14" s="1047"/>
      <c r="D14" s="108" t="s">
        <v>483</v>
      </c>
      <c r="E14">
        <v>64</v>
      </c>
      <c r="F14"/>
      <c r="G14">
        <v>59</v>
      </c>
      <c r="H14" s="110">
        <v>123</v>
      </c>
      <c r="I14">
        <v>26</v>
      </c>
      <c r="J14"/>
      <c r="K14">
        <v>31</v>
      </c>
      <c r="L14" s="110">
        <v>57</v>
      </c>
      <c r="M14">
        <v>61</v>
      </c>
      <c r="N14"/>
      <c r="O14">
        <v>78</v>
      </c>
      <c r="P14" s="110">
        <v>139</v>
      </c>
      <c r="Q14">
        <v>55</v>
      </c>
      <c r="R14"/>
      <c r="S14">
        <v>63</v>
      </c>
      <c r="T14" s="110">
        <v>118</v>
      </c>
      <c r="U14">
        <v>91</v>
      </c>
      <c r="V14"/>
      <c r="W14">
        <v>93</v>
      </c>
      <c r="X14" s="110">
        <v>184</v>
      </c>
      <c r="Y14">
        <v>114</v>
      </c>
      <c r="Z14"/>
      <c r="AA14">
        <v>79</v>
      </c>
      <c r="AB14" s="110">
        <v>193</v>
      </c>
      <c r="AC14">
        <v>98</v>
      </c>
      <c r="AD14"/>
      <c r="AE14">
        <v>83</v>
      </c>
      <c r="AF14" s="110">
        <v>181</v>
      </c>
      <c r="AG14">
        <v>75</v>
      </c>
      <c r="AH14"/>
      <c r="AI14">
        <v>36</v>
      </c>
      <c r="AJ14" s="110">
        <v>111</v>
      </c>
      <c r="AK14">
        <v>50</v>
      </c>
      <c r="AL14"/>
      <c r="AM14">
        <v>25</v>
      </c>
      <c r="AN14" s="110">
        <v>75</v>
      </c>
      <c r="AO14">
        <v>47</v>
      </c>
      <c r="AP14"/>
      <c r="AQ14">
        <v>21</v>
      </c>
      <c r="AR14" s="110">
        <v>68</v>
      </c>
      <c r="AS14">
        <v>48</v>
      </c>
      <c r="AT14"/>
      <c r="AU14">
        <v>27</v>
      </c>
      <c r="AV14" s="110">
        <v>75</v>
      </c>
      <c r="AW14">
        <v>36</v>
      </c>
      <c r="AX14"/>
      <c r="AY14">
        <v>19</v>
      </c>
      <c r="AZ14" s="110">
        <v>55</v>
      </c>
      <c r="BA14" s="109">
        <v>35</v>
      </c>
      <c r="BB14" s="109"/>
      <c r="BC14" s="109">
        <v>25</v>
      </c>
      <c r="BD14" s="110">
        <v>60</v>
      </c>
      <c r="BE14" s="109">
        <v>32</v>
      </c>
      <c r="BF14" s="109"/>
      <c r="BG14" s="109">
        <v>28</v>
      </c>
      <c r="BH14" s="110">
        <v>60</v>
      </c>
      <c r="BI14" s="109">
        <v>23</v>
      </c>
      <c r="BJ14" s="109"/>
      <c r="BK14" s="109">
        <v>16</v>
      </c>
      <c r="BL14" s="110">
        <v>39</v>
      </c>
      <c r="BM14" s="109">
        <v>15</v>
      </c>
      <c r="BN14" s="109"/>
      <c r="BO14" s="109">
        <v>18</v>
      </c>
      <c r="BP14" s="110">
        <v>33</v>
      </c>
      <c r="BQ14" s="109">
        <v>10</v>
      </c>
      <c r="BR14" s="109"/>
      <c r="BS14" s="109">
        <v>13</v>
      </c>
      <c r="BT14" s="110">
        <v>23</v>
      </c>
      <c r="BU14" s="109">
        <v>6</v>
      </c>
      <c r="BV14" s="109"/>
      <c r="BW14" s="109">
        <v>6</v>
      </c>
      <c r="BX14" s="110">
        <v>12</v>
      </c>
      <c r="BY14" s="109">
        <v>3</v>
      </c>
      <c r="BZ14" s="109"/>
      <c r="CA14" s="109">
        <v>7</v>
      </c>
      <c r="CB14" s="110">
        <v>10</v>
      </c>
      <c r="CC14" s="109">
        <v>5</v>
      </c>
      <c r="CD14" s="109"/>
      <c r="CE14" s="109"/>
      <c r="CF14" s="110">
        <v>5</v>
      </c>
      <c r="CG14" s="109"/>
      <c r="CH14" s="109"/>
      <c r="CI14" s="109"/>
      <c r="CJ14" s="110">
        <v>0</v>
      </c>
      <c r="CK14" s="109"/>
      <c r="CL14" s="109"/>
      <c r="CM14" s="109"/>
      <c r="CN14" s="110">
        <v>0</v>
      </c>
      <c r="CO14" s="109"/>
      <c r="CP14" s="109"/>
      <c r="CQ14" s="109"/>
      <c r="CR14" s="110">
        <v>0</v>
      </c>
      <c r="CS14" s="111"/>
      <c r="CT14" s="112">
        <f t="shared" si="0"/>
        <v>894</v>
      </c>
      <c r="CU14" s="112">
        <f t="shared" si="1"/>
        <v>0</v>
      </c>
      <c r="CV14" s="112">
        <f t="shared" si="2"/>
        <v>727</v>
      </c>
      <c r="CW14" s="113">
        <f t="shared" si="3"/>
        <v>1621</v>
      </c>
      <c r="CZ14" s="30"/>
      <c r="DA14" s="114"/>
      <c r="DB14" s="114"/>
      <c r="DC14" s="114"/>
    </row>
    <row r="15" spans="1:107" ht="14.1" customHeight="1">
      <c r="A15" s="31"/>
      <c r="B15" s="1043"/>
      <c r="C15" s="1047"/>
      <c r="D15" s="108" t="s">
        <v>484</v>
      </c>
      <c r="E15">
        <v>94</v>
      </c>
      <c r="F15"/>
      <c r="G15">
        <v>106</v>
      </c>
      <c r="H15" s="110">
        <v>200</v>
      </c>
      <c r="I15">
        <v>102</v>
      </c>
      <c r="J15"/>
      <c r="K15">
        <v>96</v>
      </c>
      <c r="L15" s="110">
        <v>198</v>
      </c>
      <c r="M15">
        <v>218</v>
      </c>
      <c r="N15"/>
      <c r="O15">
        <v>206</v>
      </c>
      <c r="P15" s="110">
        <v>424</v>
      </c>
      <c r="Q15">
        <v>159</v>
      </c>
      <c r="R15"/>
      <c r="S15">
        <v>201</v>
      </c>
      <c r="T15" s="110">
        <v>360</v>
      </c>
      <c r="U15">
        <v>177</v>
      </c>
      <c r="V15"/>
      <c r="W15">
        <v>165</v>
      </c>
      <c r="X15" s="110">
        <v>342</v>
      </c>
      <c r="Y15">
        <v>200</v>
      </c>
      <c r="Z15"/>
      <c r="AA15">
        <v>168</v>
      </c>
      <c r="AB15" s="110">
        <v>368</v>
      </c>
      <c r="AC15">
        <v>215</v>
      </c>
      <c r="AD15"/>
      <c r="AE15">
        <v>143</v>
      </c>
      <c r="AF15" s="110">
        <v>358</v>
      </c>
      <c r="AG15">
        <v>168</v>
      </c>
      <c r="AH15"/>
      <c r="AI15">
        <v>111</v>
      </c>
      <c r="AJ15" s="110">
        <v>279</v>
      </c>
      <c r="AK15">
        <v>160</v>
      </c>
      <c r="AL15"/>
      <c r="AM15">
        <v>126</v>
      </c>
      <c r="AN15" s="110">
        <v>286</v>
      </c>
      <c r="AO15">
        <v>132</v>
      </c>
      <c r="AP15"/>
      <c r="AQ15">
        <v>111</v>
      </c>
      <c r="AR15" s="110">
        <v>243</v>
      </c>
      <c r="AS15">
        <v>146</v>
      </c>
      <c r="AT15"/>
      <c r="AU15">
        <v>99</v>
      </c>
      <c r="AV15" s="110">
        <v>245</v>
      </c>
      <c r="AW15">
        <v>109</v>
      </c>
      <c r="AX15"/>
      <c r="AY15">
        <v>102</v>
      </c>
      <c r="AZ15" s="110">
        <v>211</v>
      </c>
      <c r="BA15" s="109">
        <v>120</v>
      </c>
      <c r="BB15" s="109"/>
      <c r="BC15" s="109">
        <v>104</v>
      </c>
      <c r="BD15" s="110">
        <v>224</v>
      </c>
      <c r="BE15" s="109">
        <v>84</v>
      </c>
      <c r="BF15" s="109"/>
      <c r="BG15" s="109">
        <v>99</v>
      </c>
      <c r="BH15" s="110">
        <v>183</v>
      </c>
      <c r="BI15" s="109">
        <v>100</v>
      </c>
      <c r="BJ15" s="109"/>
      <c r="BK15" s="109">
        <v>101</v>
      </c>
      <c r="BL15" s="110">
        <v>201</v>
      </c>
      <c r="BM15" s="109">
        <v>95</v>
      </c>
      <c r="BN15" s="109"/>
      <c r="BO15" s="109">
        <v>86</v>
      </c>
      <c r="BP15" s="110">
        <v>181</v>
      </c>
      <c r="BQ15" s="109">
        <v>54</v>
      </c>
      <c r="BR15" s="109"/>
      <c r="BS15" s="109">
        <v>50</v>
      </c>
      <c r="BT15" s="110">
        <v>104</v>
      </c>
      <c r="BU15" s="109">
        <v>51</v>
      </c>
      <c r="BV15" s="109"/>
      <c r="BW15" s="109">
        <v>30</v>
      </c>
      <c r="BX15" s="110">
        <v>81</v>
      </c>
      <c r="BY15" s="109">
        <v>23</v>
      </c>
      <c r="BZ15" s="109"/>
      <c r="CA15" s="109">
        <v>18</v>
      </c>
      <c r="CB15" s="110">
        <v>41</v>
      </c>
      <c r="CC15" s="109">
        <v>13</v>
      </c>
      <c r="CD15" s="109"/>
      <c r="CE15" s="109">
        <v>12</v>
      </c>
      <c r="CF15" s="110">
        <v>25</v>
      </c>
      <c r="CG15" s="109">
        <v>2</v>
      </c>
      <c r="CH15" s="109"/>
      <c r="CI15" s="109">
        <v>1</v>
      </c>
      <c r="CJ15" s="110">
        <v>3</v>
      </c>
      <c r="CK15" s="109">
        <v>4</v>
      </c>
      <c r="CL15" s="109"/>
      <c r="CM15" s="109"/>
      <c r="CN15" s="110">
        <v>4</v>
      </c>
      <c r="CO15" s="109"/>
      <c r="CP15" s="109"/>
      <c r="CQ15" s="109"/>
      <c r="CR15" s="110">
        <v>0</v>
      </c>
      <c r="CS15" s="111"/>
      <c r="CT15" s="112">
        <f t="shared" si="0"/>
        <v>2426</v>
      </c>
      <c r="CU15" s="112">
        <f t="shared" si="1"/>
        <v>0</v>
      </c>
      <c r="CV15" s="112">
        <f t="shared" si="2"/>
        <v>2135</v>
      </c>
      <c r="CW15" s="113">
        <f t="shared" si="3"/>
        <v>4561</v>
      </c>
      <c r="CZ15" s="30"/>
      <c r="DA15" s="114"/>
      <c r="DB15" s="114"/>
      <c r="DC15" s="114"/>
    </row>
    <row r="16" spans="1:107" ht="14.1" customHeight="1">
      <c r="A16" s="31"/>
      <c r="B16" s="1043"/>
      <c r="C16" s="1047"/>
      <c r="D16" s="108" t="s">
        <v>485</v>
      </c>
      <c r="E16">
        <v>2107</v>
      </c>
      <c r="F16">
        <v>1</v>
      </c>
      <c r="G16">
        <v>2071</v>
      </c>
      <c r="H16" s="110">
        <v>4179</v>
      </c>
      <c r="I16">
        <v>1504</v>
      </c>
      <c r="J16"/>
      <c r="K16">
        <v>1579</v>
      </c>
      <c r="L16" s="110">
        <v>3083</v>
      </c>
      <c r="M16">
        <v>3752</v>
      </c>
      <c r="N16"/>
      <c r="O16">
        <v>4000</v>
      </c>
      <c r="P16" s="110">
        <v>7752</v>
      </c>
      <c r="Q16">
        <v>3339</v>
      </c>
      <c r="R16"/>
      <c r="S16">
        <v>3561</v>
      </c>
      <c r="T16" s="110">
        <v>6900</v>
      </c>
      <c r="U16">
        <v>3285</v>
      </c>
      <c r="V16"/>
      <c r="W16">
        <v>3404</v>
      </c>
      <c r="X16" s="110">
        <v>6689</v>
      </c>
      <c r="Y16">
        <v>3649</v>
      </c>
      <c r="Z16"/>
      <c r="AA16">
        <v>3294</v>
      </c>
      <c r="AB16" s="110">
        <v>6943</v>
      </c>
      <c r="AC16">
        <v>3695</v>
      </c>
      <c r="AD16">
        <v>1</v>
      </c>
      <c r="AE16">
        <v>3048</v>
      </c>
      <c r="AF16" s="110">
        <v>6744</v>
      </c>
      <c r="AG16">
        <v>3112</v>
      </c>
      <c r="AH16">
        <v>1</v>
      </c>
      <c r="AI16">
        <v>2512</v>
      </c>
      <c r="AJ16" s="110">
        <v>5625</v>
      </c>
      <c r="AK16">
        <v>2858</v>
      </c>
      <c r="AL16"/>
      <c r="AM16">
        <v>2225</v>
      </c>
      <c r="AN16" s="110">
        <v>5083</v>
      </c>
      <c r="AO16">
        <v>2414</v>
      </c>
      <c r="AP16">
        <v>1</v>
      </c>
      <c r="AQ16">
        <v>2023</v>
      </c>
      <c r="AR16" s="110">
        <v>4438</v>
      </c>
      <c r="AS16">
        <v>2449</v>
      </c>
      <c r="AT16"/>
      <c r="AU16">
        <v>1997</v>
      </c>
      <c r="AV16" s="110">
        <v>4446</v>
      </c>
      <c r="AW16">
        <v>2130</v>
      </c>
      <c r="AX16"/>
      <c r="AY16">
        <v>2048</v>
      </c>
      <c r="AZ16" s="110">
        <v>4178</v>
      </c>
      <c r="BA16" s="109">
        <v>1834</v>
      </c>
      <c r="BB16" s="109"/>
      <c r="BC16" s="109">
        <v>1764</v>
      </c>
      <c r="BD16" s="110">
        <v>3598</v>
      </c>
      <c r="BE16" s="109">
        <v>1220</v>
      </c>
      <c r="BF16" s="109"/>
      <c r="BG16" s="109">
        <v>1301</v>
      </c>
      <c r="BH16" s="110">
        <v>2521</v>
      </c>
      <c r="BI16" s="109">
        <v>835</v>
      </c>
      <c r="BJ16" s="109"/>
      <c r="BK16" s="109">
        <v>891</v>
      </c>
      <c r="BL16" s="110">
        <v>1726</v>
      </c>
      <c r="BM16" s="109">
        <v>624</v>
      </c>
      <c r="BN16" s="109"/>
      <c r="BO16" s="109">
        <v>542</v>
      </c>
      <c r="BP16" s="110">
        <v>1166</v>
      </c>
      <c r="BQ16" s="109">
        <v>349</v>
      </c>
      <c r="BR16" s="109"/>
      <c r="BS16" s="109">
        <v>287</v>
      </c>
      <c r="BT16" s="110">
        <v>636</v>
      </c>
      <c r="BU16" s="109">
        <v>183</v>
      </c>
      <c r="BV16" s="109"/>
      <c r="BW16" s="109">
        <v>156</v>
      </c>
      <c r="BX16" s="110">
        <v>339</v>
      </c>
      <c r="BY16" s="109">
        <v>98</v>
      </c>
      <c r="BZ16" s="109"/>
      <c r="CA16" s="109">
        <v>73</v>
      </c>
      <c r="CB16" s="110">
        <v>171</v>
      </c>
      <c r="CC16" s="109">
        <v>36</v>
      </c>
      <c r="CD16" s="109"/>
      <c r="CE16" s="109">
        <v>20</v>
      </c>
      <c r="CF16" s="110">
        <v>56</v>
      </c>
      <c r="CG16" s="109">
        <v>15</v>
      </c>
      <c r="CH16" s="109"/>
      <c r="CI16" s="109">
        <v>5</v>
      </c>
      <c r="CJ16" s="110">
        <v>20</v>
      </c>
      <c r="CK16" s="109">
        <v>2</v>
      </c>
      <c r="CL16" s="109"/>
      <c r="CM16" s="109">
        <v>2</v>
      </c>
      <c r="CN16" s="110">
        <v>4</v>
      </c>
      <c r="CO16" s="109">
        <v>4</v>
      </c>
      <c r="CP16" s="109">
        <v>4</v>
      </c>
      <c r="CQ16" s="109">
        <v>6</v>
      </c>
      <c r="CR16" s="110">
        <v>14</v>
      </c>
      <c r="CS16" s="111"/>
      <c r="CT16" s="112">
        <f t="shared" si="0"/>
        <v>39494</v>
      </c>
      <c r="CU16" s="112">
        <f t="shared" si="1"/>
        <v>8</v>
      </c>
      <c r="CV16" s="112">
        <f t="shared" si="2"/>
        <v>36809</v>
      </c>
      <c r="CW16" s="113">
        <f t="shared" si="3"/>
        <v>76311</v>
      </c>
      <c r="CZ16" s="30"/>
      <c r="DA16" s="114"/>
      <c r="DB16" s="114"/>
      <c r="DC16" s="114"/>
    </row>
    <row r="17" spans="1:107" ht="14.1" customHeight="1">
      <c r="A17" s="31"/>
      <c r="B17" s="1043"/>
      <c r="C17" s="1047"/>
      <c r="D17" s="108" t="s">
        <v>486</v>
      </c>
      <c r="E17" s="817">
        <v>268</v>
      </c>
      <c r="F17" s="817"/>
      <c r="G17" s="817">
        <v>268</v>
      </c>
      <c r="H17" s="110">
        <v>536</v>
      </c>
      <c r="I17" s="817">
        <v>217</v>
      </c>
      <c r="J17" s="817"/>
      <c r="K17" s="817">
        <v>218</v>
      </c>
      <c r="L17" s="110">
        <v>435</v>
      </c>
      <c r="M17" s="817">
        <v>578</v>
      </c>
      <c r="N17" s="817"/>
      <c r="O17" s="817">
        <v>550</v>
      </c>
      <c r="P17" s="110">
        <v>1128</v>
      </c>
      <c r="Q17" s="817">
        <v>469</v>
      </c>
      <c r="R17" s="817"/>
      <c r="S17" s="817">
        <v>484</v>
      </c>
      <c r="T17" s="110">
        <v>953</v>
      </c>
      <c r="U17" s="817">
        <v>459</v>
      </c>
      <c r="V17" s="817"/>
      <c r="W17" s="817">
        <v>475</v>
      </c>
      <c r="X17" s="110">
        <v>934</v>
      </c>
      <c r="Y17" s="817">
        <v>434</v>
      </c>
      <c r="Z17" s="817"/>
      <c r="AA17" s="817">
        <v>466</v>
      </c>
      <c r="AB17" s="110">
        <v>900</v>
      </c>
      <c r="AC17" s="817">
        <v>445</v>
      </c>
      <c r="AD17" s="817"/>
      <c r="AE17" s="817">
        <v>366</v>
      </c>
      <c r="AF17" s="110">
        <v>811</v>
      </c>
      <c r="AG17" s="817">
        <v>468</v>
      </c>
      <c r="AH17" s="817"/>
      <c r="AI17" s="817">
        <v>367</v>
      </c>
      <c r="AJ17" s="110">
        <v>835</v>
      </c>
      <c r="AK17" s="817">
        <v>412</v>
      </c>
      <c r="AL17" s="817"/>
      <c r="AM17" s="817">
        <v>325</v>
      </c>
      <c r="AN17" s="110">
        <v>737</v>
      </c>
      <c r="AO17" s="817">
        <v>352</v>
      </c>
      <c r="AP17" s="817"/>
      <c r="AQ17" s="817">
        <v>304</v>
      </c>
      <c r="AR17" s="110">
        <v>656</v>
      </c>
      <c r="AS17" s="817">
        <v>302</v>
      </c>
      <c r="AT17" s="817"/>
      <c r="AU17" s="817">
        <v>279</v>
      </c>
      <c r="AV17" s="110">
        <v>581</v>
      </c>
      <c r="AW17" s="817">
        <v>256</v>
      </c>
      <c r="AX17" s="817"/>
      <c r="AY17" s="817">
        <v>267</v>
      </c>
      <c r="AZ17" s="110">
        <v>523</v>
      </c>
      <c r="BA17" s="109">
        <v>235</v>
      </c>
      <c r="BB17" s="109"/>
      <c r="BC17" s="109">
        <v>283</v>
      </c>
      <c r="BD17" s="110">
        <v>518</v>
      </c>
      <c r="BE17" s="109">
        <v>240</v>
      </c>
      <c r="BF17" s="109"/>
      <c r="BG17" s="109">
        <v>241</v>
      </c>
      <c r="BH17" s="110">
        <v>481</v>
      </c>
      <c r="BI17" s="109">
        <v>158</v>
      </c>
      <c r="BJ17" s="109"/>
      <c r="BK17" s="109">
        <v>190</v>
      </c>
      <c r="BL17" s="110">
        <v>348</v>
      </c>
      <c r="BM17" s="109">
        <v>130</v>
      </c>
      <c r="BN17" s="109"/>
      <c r="BO17" s="109">
        <v>147</v>
      </c>
      <c r="BP17" s="110">
        <v>277</v>
      </c>
      <c r="BQ17" s="109">
        <v>80</v>
      </c>
      <c r="BR17" s="109"/>
      <c r="BS17" s="109">
        <v>110</v>
      </c>
      <c r="BT17" s="110">
        <v>190</v>
      </c>
      <c r="BU17" s="109">
        <v>55</v>
      </c>
      <c r="BV17" s="109"/>
      <c r="BW17" s="109">
        <v>52</v>
      </c>
      <c r="BX17" s="110">
        <v>107</v>
      </c>
      <c r="BY17" s="109">
        <v>22</v>
      </c>
      <c r="BZ17" s="109"/>
      <c r="CA17" s="109">
        <v>32</v>
      </c>
      <c r="CB17" s="110">
        <v>54</v>
      </c>
      <c r="CC17" s="109">
        <v>19</v>
      </c>
      <c r="CD17" s="109"/>
      <c r="CE17" s="109">
        <v>6</v>
      </c>
      <c r="CF17" s="110">
        <v>25</v>
      </c>
      <c r="CG17" s="109">
        <v>1</v>
      </c>
      <c r="CH17" s="109"/>
      <c r="CI17" s="109">
        <v>3</v>
      </c>
      <c r="CJ17" s="110">
        <v>4</v>
      </c>
      <c r="CK17" s="109"/>
      <c r="CL17" s="109"/>
      <c r="CM17" s="109"/>
      <c r="CN17" s="110">
        <v>0</v>
      </c>
      <c r="CO17" s="109"/>
      <c r="CP17" s="109">
        <v>1</v>
      </c>
      <c r="CQ17" s="109"/>
      <c r="CR17" s="110">
        <v>1</v>
      </c>
      <c r="CS17" s="111"/>
      <c r="CT17" s="112">
        <f t="shared" si="0"/>
        <v>5600</v>
      </c>
      <c r="CU17" s="112">
        <f t="shared" si="1"/>
        <v>1</v>
      </c>
      <c r="CV17" s="112">
        <f t="shared" si="2"/>
        <v>5433</v>
      </c>
      <c r="CW17" s="113">
        <f t="shared" si="3"/>
        <v>11034</v>
      </c>
      <c r="CZ17" s="30"/>
      <c r="DA17" s="114"/>
      <c r="DB17" s="114"/>
      <c r="DC17" s="114"/>
    </row>
    <row r="18" spans="1:107" ht="14.1" customHeight="1">
      <c r="A18" s="31"/>
      <c r="B18" s="1043"/>
      <c r="C18" s="237" t="s">
        <v>108</v>
      </c>
      <c r="D18" s="238" t="s">
        <v>843</v>
      </c>
      <c r="E18" s="236">
        <v>5543</v>
      </c>
      <c r="F18" s="236">
        <v>1</v>
      </c>
      <c r="G18" s="236">
        <v>5549</v>
      </c>
      <c r="H18" s="236">
        <v>11093</v>
      </c>
      <c r="I18" s="236">
        <v>4135</v>
      </c>
      <c r="J18" s="236">
        <v>0</v>
      </c>
      <c r="K18" s="236">
        <v>4460</v>
      </c>
      <c r="L18" s="236">
        <v>8595</v>
      </c>
      <c r="M18" s="236">
        <v>10358</v>
      </c>
      <c r="N18" s="236">
        <v>0</v>
      </c>
      <c r="O18" s="236">
        <v>10797</v>
      </c>
      <c r="P18" s="236">
        <v>21155</v>
      </c>
      <c r="Q18" s="236">
        <v>8856</v>
      </c>
      <c r="R18" s="236">
        <v>0</v>
      </c>
      <c r="S18" s="236">
        <v>9532</v>
      </c>
      <c r="T18" s="236">
        <v>18388</v>
      </c>
      <c r="U18" s="236">
        <v>8983</v>
      </c>
      <c r="V18" s="236">
        <v>0</v>
      </c>
      <c r="W18" s="236">
        <v>8900</v>
      </c>
      <c r="X18" s="236">
        <v>17883</v>
      </c>
      <c r="Y18" s="236">
        <v>10823</v>
      </c>
      <c r="Z18" s="236">
        <v>0</v>
      </c>
      <c r="AA18" s="236">
        <v>9163</v>
      </c>
      <c r="AB18" s="236">
        <v>19986</v>
      </c>
      <c r="AC18" s="236">
        <v>12173</v>
      </c>
      <c r="AD18" s="236">
        <v>2</v>
      </c>
      <c r="AE18" s="236">
        <v>9277</v>
      </c>
      <c r="AF18" s="236">
        <v>21452</v>
      </c>
      <c r="AG18" s="236">
        <v>10853</v>
      </c>
      <c r="AH18" s="236">
        <v>1</v>
      </c>
      <c r="AI18" s="236">
        <v>7971</v>
      </c>
      <c r="AJ18" s="236">
        <v>18825</v>
      </c>
      <c r="AK18" s="236">
        <v>10042</v>
      </c>
      <c r="AL18" s="236">
        <v>1</v>
      </c>
      <c r="AM18" s="236">
        <v>7199</v>
      </c>
      <c r="AN18" s="236">
        <v>17242</v>
      </c>
      <c r="AO18" s="236">
        <v>8233</v>
      </c>
      <c r="AP18" s="236">
        <v>1</v>
      </c>
      <c r="AQ18" s="236">
        <v>6527</v>
      </c>
      <c r="AR18" s="236">
        <v>14761</v>
      </c>
      <c r="AS18" s="236">
        <v>7818</v>
      </c>
      <c r="AT18" s="236">
        <v>0</v>
      </c>
      <c r="AU18" s="236">
        <v>6076</v>
      </c>
      <c r="AV18" s="236">
        <v>13894</v>
      </c>
      <c r="AW18" s="236">
        <v>7051</v>
      </c>
      <c r="AX18" s="236">
        <v>0</v>
      </c>
      <c r="AY18" s="236">
        <v>5941</v>
      </c>
      <c r="AZ18" s="236">
        <v>12992</v>
      </c>
      <c r="BA18" s="236">
        <v>6719</v>
      </c>
      <c r="BB18" s="236">
        <v>0</v>
      </c>
      <c r="BC18" s="236">
        <v>5898</v>
      </c>
      <c r="BD18" s="236">
        <v>12617</v>
      </c>
      <c r="BE18" s="236">
        <v>5638</v>
      </c>
      <c r="BF18" s="236">
        <v>0</v>
      </c>
      <c r="BG18" s="236">
        <v>5190</v>
      </c>
      <c r="BH18" s="236">
        <v>10828</v>
      </c>
      <c r="BI18" s="236">
        <v>4417</v>
      </c>
      <c r="BJ18" s="236">
        <v>0</v>
      </c>
      <c r="BK18" s="236">
        <v>4044</v>
      </c>
      <c r="BL18" s="236">
        <v>8461</v>
      </c>
      <c r="BM18" s="236">
        <v>3218</v>
      </c>
      <c r="BN18" s="236">
        <v>0</v>
      </c>
      <c r="BO18" s="236">
        <v>2957</v>
      </c>
      <c r="BP18" s="236">
        <v>6175</v>
      </c>
      <c r="BQ18" s="236">
        <v>2222</v>
      </c>
      <c r="BR18" s="236">
        <v>0</v>
      </c>
      <c r="BS18" s="236">
        <v>1798</v>
      </c>
      <c r="BT18" s="236">
        <v>4020</v>
      </c>
      <c r="BU18" s="236">
        <v>1462</v>
      </c>
      <c r="BV18" s="236">
        <v>0</v>
      </c>
      <c r="BW18" s="236">
        <v>985</v>
      </c>
      <c r="BX18" s="236">
        <v>2447</v>
      </c>
      <c r="BY18" s="236">
        <v>893</v>
      </c>
      <c r="BZ18" s="236">
        <v>0</v>
      </c>
      <c r="CA18" s="236">
        <v>543</v>
      </c>
      <c r="CB18" s="236">
        <v>1436</v>
      </c>
      <c r="CC18" s="236">
        <v>468</v>
      </c>
      <c r="CD18" s="236">
        <v>0</v>
      </c>
      <c r="CE18" s="236">
        <v>215</v>
      </c>
      <c r="CF18" s="236">
        <v>683</v>
      </c>
      <c r="CG18" s="236">
        <v>105</v>
      </c>
      <c r="CH18" s="236">
        <v>0</v>
      </c>
      <c r="CI18" s="236">
        <v>32</v>
      </c>
      <c r="CJ18" s="236">
        <v>137</v>
      </c>
      <c r="CK18" s="236">
        <v>20</v>
      </c>
      <c r="CL18" s="236">
        <v>0</v>
      </c>
      <c r="CM18" s="236">
        <v>9</v>
      </c>
      <c r="CN18" s="236">
        <v>29</v>
      </c>
      <c r="CO18" s="236">
        <v>11</v>
      </c>
      <c r="CP18" s="236">
        <v>6</v>
      </c>
      <c r="CQ18" s="236">
        <v>10</v>
      </c>
      <c r="CR18" s="236">
        <v>27</v>
      </c>
      <c r="CS18" s="107"/>
      <c r="CT18" s="236">
        <f t="shared" si="0"/>
        <v>130041</v>
      </c>
      <c r="CU18" s="236">
        <f t="shared" si="1"/>
        <v>12</v>
      </c>
      <c r="CV18" s="236">
        <f t="shared" si="2"/>
        <v>113073</v>
      </c>
      <c r="CW18" s="240">
        <f t="shared" si="3"/>
        <v>243126</v>
      </c>
      <c r="CZ18" s="30"/>
      <c r="DA18" s="114"/>
      <c r="DB18" s="114"/>
      <c r="DC18" s="114"/>
    </row>
    <row r="19" spans="1:107" ht="14.1" customHeight="1">
      <c r="A19" s="31"/>
      <c r="B19" s="1043" t="s">
        <v>487</v>
      </c>
      <c r="C19" s="1047" t="s">
        <v>488</v>
      </c>
      <c r="D19" s="108" t="s">
        <v>488</v>
      </c>
      <c r="E19">
        <v>4845</v>
      </c>
      <c r="F19"/>
      <c r="G19">
        <v>5002</v>
      </c>
      <c r="H19" s="110">
        <v>9847</v>
      </c>
      <c r="I19">
        <v>3803</v>
      </c>
      <c r="J19"/>
      <c r="K19">
        <v>3809</v>
      </c>
      <c r="L19" s="110">
        <v>7612</v>
      </c>
      <c r="M19">
        <v>9050</v>
      </c>
      <c r="N19"/>
      <c r="O19">
        <v>9397</v>
      </c>
      <c r="P19" s="110">
        <v>18447</v>
      </c>
      <c r="Q19">
        <v>8449</v>
      </c>
      <c r="R19"/>
      <c r="S19">
        <v>8816</v>
      </c>
      <c r="T19" s="110">
        <v>17265</v>
      </c>
      <c r="U19">
        <v>9008</v>
      </c>
      <c r="V19"/>
      <c r="W19">
        <v>9037</v>
      </c>
      <c r="X19" s="110">
        <v>18045</v>
      </c>
      <c r="Y19">
        <v>11859</v>
      </c>
      <c r="Z19">
        <v>1</v>
      </c>
      <c r="AA19">
        <v>10396</v>
      </c>
      <c r="AB19" s="110">
        <v>22256</v>
      </c>
      <c r="AC19">
        <v>13081</v>
      </c>
      <c r="AD19"/>
      <c r="AE19">
        <v>10190</v>
      </c>
      <c r="AF19" s="110">
        <v>23271</v>
      </c>
      <c r="AG19">
        <v>11654</v>
      </c>
      <c r="AH19">
        <v>2</v>
      </c>
      <c r="AI19">
        <v>9184</v>
      </c>
      <c r="AJ19" s="110">
        <v>20840</v>
      </c>
      <c r="AK19">
        <v>10413</v>
      </c>
      <c r="AL19"/>
      <c r="AM19">
        <v>8273</v>
      </c>
      <c r="AN19" s="110">
        <v>18686</v>
      </c>
      <c r="AO19">
        <v>9345</v>
      </c>
      <c r="AP19"/>
      <c r="AQ19">
        <v>7673</v>
      </c>
      <c r="AR19" s="110">
        <v>17018</v>
      </c>
      <c r="AS19">
        <v>9230</v>
      </c>
      <c r="AT19">
        <v>1</v>
      </c>
      <c r="AU19">
        <v>7859</v>
      </c>
      <c r="AV19" s="110">
        <v>17090</v>
      </c>
      <c r="AW19">
        <v>8134</v>
      </c>
      <c r="AX19"/>
      <c r="AY19">
        <v>7004</v>
      </c>
      <c r="AZ19" s="110">
        <v>15138</v>
      </c>
      <c r="BA19" s="109">
        <v>7939</v>
      </c>
      <c r="BB19" s="109"/>
      <c r="BC19" s="109">
        <v>7105</v>
      </c>
      <c r="BD19" s="110">
        <v>15044</v>
      </c>
      <c r="BE19" s="109">
        <v>6748</v>
      </c>
      <c r="BF19" s="109"/>
      <c r="BG19" s="109">
        <v>5990</v>
      </c>
      <c r="BH19" s="110">
        <v>12738</v>
      </c>
      <c r="BI19" s="109">
        <v>5504</v>
      </c>
      <c r="BJ19" s="109"/>
      <c r="BK19" s="109">
        <v>4606</v>
      </c>
      <c r="BL19" s="110">
        <v>10110</v>
      </c>
      <c r="BM19" s="109">
        <v>4286</v>
      </c>
      <c r="BN19" s="109"/>
      <c r="BO19" s="109">
        <v>3330</v>
      </c>
      <c r="BP19" s="110">
        <v>7616</v>
      </c>
      <c r="BQ19" s="109">
        <v>3334</v>
      </c>
      <c r="BR19" s="109"/>
      <c r="BS19" s="109">
        <v>2177</v>
      </c>
      <c r="BT19" s="110">
        <v>5511</v>
      </c>
      <c r="BU19" s="109">
        <v>2096</v>
      </c>
      <c r="BV19" s="109"/>
      <c r="BW19" s="109">
        <v>1221</v>
      </c>
      <c r="BX19" s="110">
        <v>3317</v>
      </c>
      <c r="BY19" s="109">
        <v>1466</v>
      </c>
      <c r="BZ19" s="109"/>
      <c r="CA19" s="109">
        <v>604</v>
      </c>
      <c r="CB19" s="110">
        <v>2070</v>
      </c>
      <c r="CC19" s="109">
        <v>625</v>
      </c>
      <c r="CD19" s="109"/>
      <c r="CE19" s="109">
        <v>233</v>
      </c>
      <c r="CF19" s="110">
        <v>858</v>
      </c>
      <c r="CG19" s="109">
        <v>148</v>
      </c>
      <c r="CH19" s="109"/>
      <c r="CI19" s="109">
        <v>38</v>
      </c>
      <c r="CJ19" s="110">
        <v>186</v>
      </c>
      <c r="CK19" s="109">
        <v>31</v>
      </c>
      <c r="CL19" s="109"/>
      <c r="CM19" s="109">
        <v>18</v>
      </c>
      <c r="CN19" s="110">
        <v>49</v>
      </c>
      <c r="CO19" s="109">
        <v>21</v>
      </c>
      <c r="CP19" s="109">
        <v>16</v>
      </c>
      <c r="CQ19" s="109">
        <v>20</v>
      </c>
      <c r="CR19" s="110">
        <v>57</v>
      </c>
      <c r="CS19" s="111"/>
      <c r="CT19" s="112">
        <f t="shared" si="0"/>
        <v>141069</v>
      </c>
      <c r="CU19" s="112">
        <f t="shared" si="1"/>
        <v>20</v>
      </c>
      <c r="CV19" s="112">
        <f t="shared" si="2"/>
        <v>121982</v>
      </c>
      <c r="CW19" s="113">
        <f t="shared" si="3"/>
        <v>263071</v>
      </c>
      <c r="CZ19" s="30"/>
      <c r="DA19" s="114"/>
      <c r="DB19" s="114"/>
      <c r="DC19" s="114"/>
    </row>
    <row r="20" spans="1:107" ht="14.1" customHeight="1">
      <c r="A20" s="31"/>
      <c r="B20" s="1043"/>
      <c r="C20" s="1047"/>
      <c r="D20" s="108" t="s">
        <v>489</v>
      </c>
      <c r="E20">
        <v>116</v>
      </c>
      <c r="F20"/>
      <c r="G20">
        <v>122</v>
      </c>
      <c r="H20" s="110">
        <v>238</v>
      </c>
      <c r="I20">
        <v>98</v>
      </c>
      <c r="J20"/>
      <c r="K20">
        <v>92</v>
      </c>
      <c r="L20" s="110">
        <v>190</v>
      </c>
      <c r="M20">
        <v>251</v>
      </c>
      <c r="N20"/>
      <c r="O20">
        <v>312</v>
      </c>
      <c r="P20" s="110">
        <v>563</v>
      </c>
      <c r="Q20">
        <v>273</v>
      </c>
      <c r="R20"/>
      <c r="S20">
        <v>272</v>
      </c>
      <c r="T20" s="110">
        <v>545</v>
      </c>
      <c r="U20">
        <v>290</v>
      </c>
      <c r="V20"/>
      <c r="W20">
        <v>279</v>
      </c>
      <c r="X20" s="110">
        <v>569</v>
      </c>
      <c r="Y20">
        <v>374</v>
      </c>
      <c r="Z20"/>
      <c r="AA20">
        <v>304</v>
      </c>
      <c r="AB20" s="110">
        <v>678</v>
      </c>
      <c r="AC20">
        <v>451</v>
      </c>
      <c r="AD20"/>
      <c r="AE20">
        <v>338</v>
      </c>
      <c r="AF20" s="110">
        <v>789</v>
      </c>
      <c r="AG20">
        <v>371</v>
      </c>
      <c r="AH20"/>
      <c r="AI20">
        <v>286</v>
      </c>
      <c r="AJ20" s="110">
        <v>657</v>
      </c>
      <c r="AK20">
        <v>325</v>
      </c>
      <c r="AL20"/>
      <c r="AM20">
        <v>235</v>
      </c>
      <c r="AN20" s="110">
        <v>560</v>
      </c>
      <c r="AO20">
        <v>265</v>
      </c>
      <c r="AP20"/>
      <c r="AQ20">
        <v>233</v>
      </c>
      <c r="AR20" s="110">
        <v>498</v>
      </c>
      <c r="AS20">
        <v>259</v>
      </c>
      <c r="AT20"/>
      <c r="AU20">
        <v>204</v>
      </c>
      <c r="AV20" s="110">
        <v>463</v>
      </c>
      <c r="AW20">
        <v>230</v>
      </c>
      <c r="AX20"/>
      <c r="AY20">
        <v>240</v>
      </c>
      <c r="AZ20" s="110">
        <v>470</v>
      </c>
      <c r="BA20" s="109">
        <v>250</v>
      </c>
      <c r="BB20" s="109"/>
      <c r="BC20" s="109">
        <v>235</v>
      </c>
      <c r="BD20" s="110">
        <v>485</v>
      </c>
      <c r="BE20" s="109">
        <v>177</v>
      </c>
      <c r="BF20" s="109"/>
      <c r="BG20" s="109">
        <v>215</v>
      </c>
      <c r="BH20" s="110">
        <v>392</v>
      </c>
      <c r="BI20" s="109">
        <v>133</v>
      </c>
      <c r="BJ20" s="109"/>
      <c r="BK20" s="109">
        <v>109</v>
      </c>
      <c r="BL20" s="110">
        <v>242</v>
      </c>
      <c r="BM20" s="109">
        <v>93</v>
      </c>
      <c r="BN20" s="109"/>
      <c r="BO20" s="109">
        <v>93</v>
      </c>
      <c r="BP20" s="110">
        <v>186</v>
      </c>
      <c r="BQ20" s="109">
        <v>72</v>
      </c>
      <c r="BR20" s="109"/>
      <c r="BS20" s="109">
        <v>52</v>
      </c>
      <c r="BT20" s="110">
        <v>124</v>
      </c>
      <c r="BU20" s="109">
        <v>43</v>
      </c>
      <c r="BV20" s="109"/>
      <c r="BW20" s="109">
        <v>24</v>
      </c>
      <c r="BX20" s="110">
        <v>67</v>
      </c>
      <c r="BY20" s="109">
        <v>14</v>
      </c>
      <c r="BZ20" s="109"/>
      <c r="CA20" s="109">
        <v>16</v>
      </c>
      <c r="CB20" s="110">
        <v>30</v>
      </c>
      <c r="CC20" s="109">
        <v>11</v>
      </c>
      <c r="CD20" s="109"/>
      <c r="CE20" s="109">
        <v>1</v>
      </c>
      <c r="CF20" s="110">
        <v>12</v>
      </c>
      <c r="CG20" s="109">
        <v>2</v>
      </c>
      <c r="CH20" s="109"/>
      <c r="CI20" s="109">
        <v>1</v>
      </c>
      <c r="CJ20" s="110">
        <v>3</v>
      </c>
      <c r="CK20" s="109"/>
      <c r="CL20" s="109"/>
      <c r="CM20" s="109">
        <v>1</v>
      </c>
      <c r="CN20" s="110">
        <v>1</v>
      </c>
      <c r="CO20" s="109">
        <v>1</v>
      </c>
      <c r="CP20" s="109"/>
      <c r="CQ20" s="109"/>
      <c r="CR20" s="110">
        <v>1</v>
      </c>
      <c r="CS20" s="111"/>
      <c r="CT20" s="112">
        <f t="shared" si="0"/>
        <v>4099</v>
      </c>
      <c r="CU20" s="112">
        <f t="shared" si="1"/>
        <v>0</v>
      </c>
      <c r="CV20" s="112">
        <f t="shared" si="2"/>
        <v>3664</v>
      </c>
      <c r="CW20" s="113">
        <f t="shared" si="3"/>
        <v>7763</v>
      </c>
      <c r="CZ20" s="30"/>
      <c r="DA20" s="114"/>
      <c r="DB20" s="114"/>
      <c r="DC20" s="114"/>
    </row>
    <row r="21" spans="1:107" ht="14.1" customHeight="1">
      <c r="A21" s="31"/>
      <c r="B21" s="1043"/>
      <c r="C21" s="1047"/>
      <c r="D21" s="108" t="s">
        <v>490</v>
      </c>
      <c r="E21">
        <v>15</v>
      </c>
      <c r="F21"/>
      <c r="G21">
        <v>11</v>
      </c>
      <c r="H21" s="110">
        <v>26</v>
      </c>
      <c r="I21">
        <v>8</v>
      </c>
      <c r="J21"/>
      <c r="K21">
        <v>11</v>
      </c>
      <c r="L21" s="110">
        <v>19</v>
      </c>
      <c r="M21">
        <v>24</v>
      </c>
      <c r="N21"/>
      <c r="O21">
        <v>28</v>
      </c>
      <c r="P21" s="110">
        <v>52</v>
      </c>
      <c r="Q21">
        <v>16</v>
      </c>
      <c r="R21"/>
      <c r="S21">
        <v>21</v>
      </c>
      <c r="T21" s="110">
        <v>37</v>
      </c>
      <c r="U21">
        <v>24</v>
      </c>
      <c r="V21"/>
      <c r="W21">
        <v>25</v>
      </c>
      <c r="X21" s="110">
        <v>49</v>
      </c>
      <c r="Y21">
        <v>46</v>
      </c>
      <c r="Z21"/>
      <c r="AA21">
        <v>24</v>
      </c>
      <c r="AB21" s="110">
        <v>70</v>
      </c>
      <c r="AC21">
        <v>36</v>
      </c>
      <c r="AD21"/>
      <c r="AE21">
        <v>25</v>
      </c>
      <c r="AF21" s="110">
        <v>61</v>
      </c>
      <c r="AG21">
        <v>44</v>
      </c>
      <c r="AH21"/>
      <c r="AI21">
        <v>27</v>
      </c>
      <c r="AJ21" s="110">
        <v>71</v>
      </c>
      <c r="AK21">
        <v>30</v>
      </c>
      <c r="AL21"/>
      <c r="AM21">
        <v>18</v>
      </c>
      <c r="AN21" s="110">
        <v>48</v>
      </c>
      <c r="AO21">
        <v>39</v>
      </c>
      <c r="AP21"/>
      <c r="AQ21">
        <v>22</v>
      </c>
      <c r="AR21" s="110">
        <v>61</v>
      </c>
      <c r="AS21">
        <v>30</v>
      </c>
      <c r="AT21"/>
      <c r="AU21">
        <v>25</v>
      </c>
      <c r="AV21" s="110">
        <v>55</v>
      </c>
      <c r="AW21">
        <v>17</v>
      </c>
      <c r="AX21"/>
      <c r="AY21">
        <v>28</v>
      </c>
      <c r="AZ21" s="110">
        <v>45</v>
      </c>
      <c r="BA21" s="109">
        <v>21</v>
      </c>
      <c r="BB21" s="109"/>
      <c r="BC21" s="109">
        <v>21</v>
      </c>
      <c r="BD21" s="110">
        <v>42</v>
      </c>
      <c r="BE21" s="109">
        <v>26</v>
      </c>
      <c r="BF21" s="109"/>
      <c r="BG21" s="109">
        <v>12</v>
      </c>
      <c r="BH21" s="110">
        <v>38</v>
      </c>
      <c r="BI21" s="109">
        <v>16</v>
      </c>
      <c r="BJ21" s="109"/>
      <c r="BK21" s="109">
        <v>17</v>
      </c>
      <c r="BL21" s="110">
        <v>33</v>
      </c>
      <c r="BM21" s="109">
        <v>8</v>
      </c>
      <c r="BN21" s="109"/>
      <c r="BO21" s="109">
        <v>12</v>
      </c>
      <c r="BP21" s="110">
        <v>20</v>
      </c>
      <c r="BQ21" s="109">
        <v>2</v>
      </c>
      <c r="BR21" s="109"/>
      <c r="BS21" s="109">
        <v>6</v>
      </c>
      <c r="BT21" s="110">
        <v>8</v>
      </c>
      <c r="BU21" s="109">
        <v>1</v>
      </c>
      <c r="BV21" s="109"/>
      <c r="BW21" s="109">
        <v>5</v>
      </c>
      <c r="BX21" s="110">
        <v>6</v>
      </c>
      <c r="BY21" s="109">
        <v>2</v>
      </c>
      <c r="BZ21" s="109"/>
      <c r="CA21" s="109">
        <v>1</v>
      </c>
      <c r="CB21" s="110">
        <v>3</v>
      </c>
      <c r="CC21" s="109"/>
      <c r="CD21" s="109"/>
      <c r="CE21" s="109"/>
      <c r="CF21" s="110">
        <v>0</v>
      </c>
      <c r="CG21" s="109"/>
      <c r="CH21" s="109"/>
      <c r="CI21" s="109"/>
      <c r="CJ21" s="110">
        <v>0</v>
      </c>
      <c r="CK21" s="109"/>
      <c r="CL21" s="109"/>
      <c r="CM21" s="109"/>
      <c r="CN21" s="110">
        <v>0</v>
      </c>
      <c r="CO21" s="109"/>
      <c r="CP21" s="109"/>
      <c r="CQ21" s="109"/>
      <c r="CR21" s="110">
        <v>0</v>
      </c>
      <c r="CS21" s="111"/>
      <c r="CT21" s="112">
        <f t="shared" si="0"/>
        <v>405</v>
      </c>
      <c r="CU21" s="112">
        <f t="shared" si="1"/>
        <v>0</v>
      </c>
      <c r="CV21" s="112">
        <f t="shared" si="2"/>
        <v>339</v>
      </c>
      <c r="CW21" s="113">
        <f t="shared" si="3"/>
        <v>744</v>
      </c>
      <c r="CZ21" s="30"/>
      <c r="DA21" s="114"/>
      <c r="DB21" s="114"/>
      <c r="DC21" s="114"/>
    </row>
    <row r="22" spans="1:107" ht="14.1" customHeight="1">
      <c r="A22" s="31"/>
      <c r="B22" s="1043"/>
      <c r="C22" s="1047"/>
      <c r="D22" s="108" t="s">
        <v>491</v>
      </c>
      <c r="E22">
        <v>112</v>
      </c>
      <c r="F22"/>
      <c r="G22">
        <v>134</v>
      </c>
      <c r="H22" s="110">
        <v>246</v>
      </c>
      <c r="I22">
        <v>131</v>
      </c>
      <c r="J22"/>
      <c r="K22">
        <v>135</v>
      </c>
      <c r="L22" s="110">
        <v>266</v>
      </c>
      <c r="M22">
        <v>346</v>
      </c>
      <c r="N22"/>
      <c r="O22">
        <v>356</v>
      </c>
      <c r="P22" s="110">
        <v>702</v>
      </c>
      <c r="Q22">
        <v>391</v>
      </c>
      <c r="R22"/>
      <c r="S22">
        <v>417</v>
      </c>
      <c r="T22" s="110">
        <v>808</v>
      </c>
      <c r="U22">
        <v>373</v>
      </c>
      <c r="V22"/>
      <c r="W22">
        <v>368</v>
      </c>
      <c r="X22" s="110">
        <v>741</v>
      </c>
      <c r="Y22">
        <v>432</v>
      </c>
      <c r="Z22"/>
      <c r="AA22">
        <v>366</v>
      </c>
      <c r="AB22" s="110">
        <v>798</v>
      </c>
      <c r="AC22">
        <v>418</v>
      </c>
      <c r="AD22"/>
      <c r="AE22">
        <v>378</v>
      </c>
      <c r="AF22" s="110">
        <v>796</v>
      </c>
      <c r="AG22">
        <v>368</v>
      </c>
      <c r="AH22"/>
      <c r="AI22">
        <v>328</v>
      </c>
      <c r="AJ22" s="110">
        <v>696</v>
      </c>
      <c r="AK22">
        <v>361</v>
      </c>
      <c r="AL22"/>
      <c r="AM22">
        <v>268</v>
      </c>
      <c r="AN22" s="110">
        <v>629</v>
      </c>
      <c r="AO22">
        <v>309</v>
      </c>
      <c r="AP22"/>
      <c r="AQ22">
        <v>277</v>
      </c>
      <c r="AR22" s="110">
        <v>586</v>
      </c>
      <c r="AS22">
        <v>294</v>
      </c>
      <c r="AT22"/>
      <c r="AU22">
        <v>277</v>
      </c>
      <c r="AV22" s="110">
        <v>571</v>
      </c>
      <c r="AW22">
        <v>292</v>
      </c>
      <c r="AX22"/>
      <c r="AY22">
        <v>309</v>
      </c>
      <c r="AZ22" s="110">
        <v>601</v>
      </c>
      <c r="BA22" s="109">
        <v>294</v>
      </c>
      <c r="BB22" s="109"/>
      <c r="BC22" s="109">
        <v>282</v>
      </c>
      <c r="BD22" s="110">
        <v>576</v>
      </c>
      <c r="BE22" s="109">
        <v>247</v>
      </c>
      <c r="BF22" s="109"/>
      <c r="BG22" s="109">
        <v>260</v>
      </c>
      <c r="BH22" s="110">
        <v>507</v>
      </c>
      <c r="BI22" s="109">
        <v>185</v>
      </c>
      <c r="BJ22" s="109"/>
      <c r="BK22" s="109">
        <v>206</v>
      </c>
      <c r="BL22" s="110">
        <v>391</v>
      </c>
      <c r="BM22" s="109">
        <v>147</v>
      </c>
      <c r="BN22" s="109"/>
      <c r="BO22" s="109">
        <v>151</v>
      </c>
      <c r="BP22" s="110">
        <v>298</v>
      </c>
      <c r="BQ22" s="109">
        <v>101</v>
      </c>
      <c r="BR22" s="109"/>
      <c r="BS22" s="109">
        <v>106</v>
      </c>
      <c r="BT22" s="110">
        <v>207</v>
      </c>
      <c r="BU22" s="109">
        <v>74</v>
      </c>
      <c r="BV22" s="109"/>
      <c r="BW22" s="109">
        <v>69</v>
      </c>
      <c r="BX22" s="110">
        <v>143</v>
      </c>
      <c r="BY22" s="109">
        <v>50</v>
      </c>
      <c r="BZ22" s="109"/>
      <c r="CA22" s="109">
        <v>37</v>
      </c>
      <c r="CB22" s="110">
        <v>87</v>
      </c>
      <c r="CC22" s="109">
        <v>25</v>
      </c>
      <c r="CD22" s="109"/>
      <c r="CE22" s="109">
        <v>9</v>
      </c>
      <c r="CF22" s="110">
        <v>34</v>
      </c>
      <c r="CG22" s="109">
        <v>4</v>
      </c>
      <c r="CH22" s="109"/>
      <c r="CI22" s="109">
        <v>2</v>
      </c>
      <c r="CJ22" s="110">
        <v>6</v>
      </c>
      <c r="CK22" s="109">
        <v>2</v>
      </c>
      <c r="CL22" s="109"/>
      <c r="CM22" s="109">
        <v>1</v>
      </c>
      <c r="CN22" s="110">
        <v>3</v>
      </c>
      <c r="CO22" s="109">
        <v>2</v>
      </c>
      <c r="CP22" s="109">
        <v>1</v>
      </c>
      <c r="CQ22" s="109">
        <v>1</v>
      </c>
      <c r="CR22" s="110">
        <v>4</v>
      </c>
      <c r="CS22" s="111"/>
      <c r="CT22" s="112">
        <f t="shared" si="0"/>
        <v>4958</v>
      </c>
      <c r="CU22" s="112">
        <f t="shared" si="1"/>
        <v>1</v>
      </c>
      <c r="CV22" s="112">
        <f t="shared" si="2"/>
        <v>4737</v>
      </c>
      <c r="CW22" s="113">
        <f t="shared" si="3"/>
        <v>9696</v>
      </c>
      <c r="CZ22" s="30"/>
      <c r="DA22" s="114"/>
      <c r="DB22" s="114"/>
      <c r="DC22" s="114"/>
    </row>
    <row r="23" spans="1:107" ht="14.1" customHeight="1">
      <c r="A23" s="31"/>
      <c r="B23" s="1043"/>
      <c r="C23" s="1047"/>
      <c r="D23" s="108" t="s">
        <v>492</v>
      </c>
      <c r="E23">
        <v>2389</v>
      </c>
      <c r="F23"/>
      <c r="G23">
        <v>2496</v>
      </c>
      <c r="H23" s="110">
        <v>4885</v>
      </c>
      <c r="I23">
        <v>1929</v>
      </c>
      <c r="J23"/>
      <c r="K23">
        <v>2111</v>
      </c>
      <c r="L23" s="110">
        <v>4040</v>
      </c>
      <c r="M23">
        <v>4799</v>
      </c>
      <c r="N23">
        <v>1</v>
      </c>
      <c r="O23">
        <v>4838</v>
      </c>
      <c r="P23" s="110">
        <v>9638</v>
      </c>
      <c r="Q23">
        <v>4387</v>
      </c>
      <c r="R23"/>
      <c r="S23">
        <v>4499</v>
      </c>
      <c r="T23" s="110">
        <v>8886</v>
      </c>
      <c r="U23">
        <v>4619</v>
      </c>
      <c r="V23"/>
      <c r="W23">
        <v>4601</v>
      </c>
      <c r="X23" s="110">
        <v>9220</v>
      </c>
      <c r="Y23">
        <v>5672</v>
      </c>
      <c r="Z23"/>
      <c r="AA23">
        <v>5220</v>
      </c>
      <c r="AB23" s="110">
        <v>10892</v>
      </c>
      <c r="AC23">
        <v>6545</v>
      </c>
      <c r="AD23"/>
      <c r="AE23">
        <v>5175</v>
      </c>
      <c r="AF23" s="110">
        <v>11720</v>
      </c>
      <c r="AG23">
        <v>5752</v>
      </c>
      <c r="AH23"/>
      <c r="AI23">
        <v>4402</v>
      </c>
      <c r="AJ23" s="110">
        <v>10154</v>
      </c>
      <c r="AK23">
        <v>5209</v>
      </c>
      <c r="AL23"/>
      <c r="AM23">
        <v>4186</v>
      </c>
      <c r="AN23" s="110">
        <v>9395</v>
      </c>
      <c r="AO23">
        <v>4722</v>
      </c>
      <c r="AP23"/>
      <c r="AQ23">
        <v>3764</v>
      </c>
      <c r="AR23" s="110">
        <v>8486</v>
      </c>
      <c r="AS23">
        <v>4297</v>
      </c>
      <c r="AT23"/>
      <c r="AU23">
        <v>3639</v>
      </c>
      <c r="AV23" s="110">
        <v>7936</v>
      </c>
      <c r="AW23">
        <v>3834</v>
      </c>
      <c r="AX23"/>
      <c r="AY23">
        <v>3265</v>
      </c>
      <c r="AZ23" s="110">
        <v>7099</v>
      </c>
      <c r="BA23" s="109">
        <v>3583</v>
      </c>
      <c r="BB23" s="109"/>
      <c r="BC23" s="109">
        <v>3048</v>
      </c>
      <c r="BD23" s="110">
        <v>6631</v>
      </c>
      <c r="BE23" s="109">
        <v>2766</v>
      </c>
      <c r="BF23" s="109"/>
      <c r="BG23" s="109">
        <v>2442</v>
      </c>
      <c r="BH23" s="110">
        <v>5208</v>
      </c>
      <c r="BI23" s="109">
        <v>2151</v>
      </c>
      <c r="BJ23" s="109"/>
      <c r="BK23" s="109">
        <v>1877</v>
      </c>
      <c r="BL23" s="110">
        <v>4028</v>
      </c>
      <c r="BM23" s="109">
        <v>1705</v>
      </c>
      <c r="BN23" s="109"/>
      <c r="BO23" s="109">
        <v>1326</v>
      </c>
      <c r="BP23" s="110">
        <v>3031</v>
      </c>
      <c r="BQ23" s="109">
        <v>1165</v>
      </c>
      <c r="BR23" s="109"/>
      <c r="BS23" s="109">
        <v>879</v>
      </c>
      <c r="BT23" s="110">
        <v>2044</v>
      </c>
      <c r="BU23" s="109">
        <v>791</v>
      </c>
      <c r="BV23" s="109"/>
      <c r="BW23" s="109">
        <v>537</v>
      </c>
      <c r="BX23" s="110">
        <v>1328</v>
      </c>
      <c r="BY23" s="109">
        <v>466</v>
      </c>
      <c r="BZ23" s="109"/>
      <c r="CA23" s="109">
        <v>266</v>
      </c>
      <c r="CB23" s="110">
        <v>732</v>
      </c>
      <c r="CC23" s="109">
        <v>200</v>
      </c>
      <c r="CD23" s="109"/>
      <c r="CE23" s="109">
        <v>102</v>
      </c>
      <c r="CF23" s="110">
        <v>302</v>
      </c>
      <c r="CG23" s="109">
        <v>53</v>
      </c>
      <c r="CH23" s="109"/>
      <c r="CI23" s="109">
        <v>23</v>
      </c>
      <c r="CJ23" s="110">
        <v>76</v>
      </c>
      <c r="CK23" s="109">
        <v>7</v>
      </c>
      <c r="CL23" s="109"/>
      <c r="CM23" s="109">
        <v>10</v>
      </c>
      <c r="CN23" s="110">
        <v>17</v>
      </c>
      <c r="CO23" s="109">
        <v>7</v>
      </c>
      <c r="CP23" s="109">
        <v>6</v>
      </c>
      <c r="CQ23" s="109">
        <v>9</v>
      </c>
      <c r="CR23" s="110">
        <v>22</v>
      </c>
      <c r="CS23" s="111"/>
      <c r="CT23" s="112">
        <f t="shared" si="0"/>
        <v>67048</v>
      </c>
      <c r="CU23" s="112">
        <f t="shared" si="1"/>
        <v>7</v>
      </c>
      <c r="CV23" s="112">
        <f t="shared" si="2"/>
        <v>58715</v>
      </c>
      <c r="CW23" s="113">
        <f t="shared" si="3"/>
        <v>125770</v>
      </c>
      <c r="CZ23" s="30"/>
      <c r="DA23" s="114"/>
      <c r="DB23" s="114"/>
      <c r="DC23" s="114"/>
    </row>
    <row r="24" spans="1:107" ht="14.1" customHeight="1">
      <c r="A24" s="31"/>
      <c r="B24" s="1043"/>
      <c r="C24" s="1047"/>
      <c r="D24" s="108" t="s">
        <v>493</v>
      </c>
      <c r="E24"/>
      <c r="F24"/>
      <c r="G24">
        <v>3</v>
      </c>
      <c r="H24" s="110">
        <v>3</v>
      </c>
      <c r="I24">
        <v>3</v>
      </c>
      <c r="J24"/>
      <c r="K24">
        <v>3</v>
      </c>
      <c r="L24" s="110">
        <v>6</v>
      </c>
      <c r="M24">
        <v>5</v>
      </c>
      <c r="N24"/>
      <c r="O24">
        <v>4</v>
      </c>
      <c r="P24" s="110">
        <v>9</v>
      </c>
      <c r="Q24">
        <v>7</v>
      </c>
      <c r="R24"/>
      <c r="S24">
        <v>8</v>
      </c>
      <c r="T24" s="110">
        <v>15</v>
      </c>
      <c r="U24">
        <v>9</v>
      </c>
      <c r="V24"/>
      <c r="W24">
        <v>7</v>
      </c>
      <c r="X24" s="110">
        <v>16</v>
      </c>
      <c r="Y24">
        <v>3</v>
      </c>
      <c r="Z24"/>
      <c r="AA24">
        <v>6</v>
      </c>
      <c r="AB24" s="110">
        <v>9</v>
      </c>
      <c r="AC24">
        <v>9</v>
      </c>
      <c r="AD24"/>
      <c r="AE24">
        <v>9</v>
      </c>
      <c r="AF24" s="110">
        <v>18</v>
      </c>
      <c r="AG24">
        <v>7</v>
      </c>
      <c r="AH24"/>
      <c r="AI24">
        <v>4</v>
      </c>
      <c r="AJ24" s="110">
        <v>11</v>
      </c>
      <c r="AK24">
        <v>6</v>
      </c>
      <c r="AL24"/>
      <c r="AM24">
        <v>7</v>
      </c>
      <c r="AN24" s="110">
        <v>13</v>
      </c>
      <c r="AO24">
        <v>5</v>
      </c>
      <c r="AP24"/>
      <c r="AQ24">
        <v>4</v>
      </c>
      <c r="AR24" s="110">
        <v>9</v>
      </c>
      <c r="AS24">
        <v>9</v>
      </c>
      <c r="AT24"/>
      <c r="AU24">
        <v>4</v>
      </c>
      <c r="AV24" s="110">
        <v>13</v>
      </c>
      <c r="AW24">
        <v>3</v>
      </c>
      <c r="AX24"/>
      <c r="AY24">
        <v>4</v>
      </c>
      <c r="AZ24" s="110">
        <v>7</v>
      </c>
      <c r="BA24" s="109">
        <v>6</v>
      </c>
      <c r="BB24" s="109"/>
      <c r="BC24" s="109">
        <v>5</v>
      </c>
      <c r="BD24" s="110">
        <v>11</v>
      </c>
      <c r="BE24" s="109">
        <v>7</v>
      </c>
      <c r="BF24" s="109"/>
      <c r="BG24" s="109">
        <v>7</v>
      </c>
      <c r="BH24" s="110">
        <v>14</v>
      </c>
      <c r="BI24" s="109">
        <v>2</v>
      </c>
      <c r="BJ24" s="109"/>
      <c r="BK24" s="109">
        <v>2</v>
      </c>
      <c r="BL24" s="110">
        <v>4</v>
      </c>
      <c r="BM24" s="109">
        <v>3</v>
      </c>
      <c r="BN24" s="109"/>
      <c r="BO24" s="109">
        <v>3</v>
      </c>
      <c r="BP24" s="110">
        <v>6</v>
      </c>
      <c r="BQ24" s="109">
        <v>2</v>
      </c>
      <c r="BR24" s="109"/>
      <c r="BS24" s="109">
        <v>1</v>
      </c>
      <c r="BT24" s="110">
        <v>3</v>
      </c>
      <c r="BU24" s="109"/>
      <c r="BV24" s="109"/>
      <c r="BW24" s="109">
        <v>1</v>
      </c>
      <c r="BX24" s="110">
        <v>1</v>
      </c>
      <c r="BY24" s="109">
        <v>1</v>
      </c>
      <c r="BZ24" s="109"/>
      <c r="CA24" s="109">
        <v>1</v>
      </c>
      <c r="CB24" s="110">
        <v>2</v>
      </c>
      <c r="CC24" s="109"/>
      <c r="CD24" s="109"/>
      <c r="CE24" s="109">
        <v>1</v>
      </c>
      <c r="CF24" s="110">
        <v>1</v>
      </c>
      <c r="CG24" s="109"/>
      <c r="CH24" s="109"/>
      <c r="CI24" s="109"/>
      <c r="CJ24" s="110">
        <v>0</v>
      </c>
      <c r="CK24" s="109"/>
      <c r="CL24" s="109"/>
      <c r="CM24" s="109"/>
      <c r="CN24" s="110">
        <v>0</v>
      </c>
      <c r="CO24" s="109"/>
      <c r="CP24" s="109"/>
      <c r="CQ24" s="109"/>
      <c r="CR24" s="110">
        <v>0</v>
      </c>
      <c r="CS24" s="111"/>
      <c r="CT24" s="112">
        <f t="shared" si="0"/>
        <v>87</v>
      </c>
      <c r="CU24" s="112">
        <f t="shared" si="1"/>
        <v>0</v>
      </c>
      <c r="CV24" s="112">
        <f t="shared" si="2"/>
        <v>84</v>
      </c>
      <c r="CW24" s="113">
        <f t="shared" si="3"/>
        <v>171</v>
      </c>
      <c r="CZ24" s="30"/>
      <c r="DA24" s="114"/>
      <c r="DB24" s="114"/>
      <c r="DC24" s="114"/>
    </row>
    <row r="25" spans="1:107" ht="14.1" customHeight="1">
      <c r="A25" s="31"/>
      <c r="B25" s="1043"/>
      <c r="C25" s="1047"/>
      <c r="D25" s="108" t="s">
        <v>494</v>
      </c>
      <c r="E25">
        <v>97</v>
      </c>
      <c r="F25"/>
      <c r="G25">
        <v>104</v>
      </c>
      <c r="H25" s="110">
        <v>201</v>
      </c>
      <c r="I25">
        <v>74</v>
      </c>
      <c r="J25"/>
      <c r="K25">
        <v>74</v>
      </c>
      <c r="L25" s="110">
        <v>148</v>
      </c>
      <c r="M25">
        <v>193</v>
      </c>
      <c r="N25"/>
      <c r="O25">
        <v>206</v>
      </c>
      <c r="P25" s="110">
        <v>399</v>
      </c>
      <c r="Q25">
        <v>186</v>
      </c>
      <c r="R25"/>
      <c r="S25">
        <v>150</v>
      </c>
      <c r="T25" s="110">
        <v>336</v>
      </c>
      <c r="U25">
        <v>168</v>
      </c>
      <c r="V25"/>
      <c r="W25">
        <v>189</v>
      </c>
      <c r="X25" s="110">
        <v>357</v>
      </c>
      <c r="Y25">
        <v>209</v>
      </c>
      <c r="Z25"/>
      <c r="AA25">
        <v>132</v>
      </c>
      <c r="AB25" s="110">
        <v>341</v>
      </c>
      <c r="AC25">
        <v>304</v>
      </c>
      <c r="AD25"/>
      <c r="AE25">
        <v>172</v>
      </c>
      <c r="AF25" s="110">
        <v>476</v>
      </c>
      <c r="AG25">
        <v>319</v>
      </c>
      <c r="AH25"/>
      <c r="AI25">
        <v>186</v>
      </c>
      <c r="AJ25" s="110">
        <v>505</v>
      </c>
      <c r="AK25">
        <v>305</v>
      </c>
      <c r="AL25"/>
      <c r="AM25">
        <v>175</v>
      </c>
      <c r="AN25" s="110">
        <v>480</v>
      </c>
      <c r="AO25">
        <v>201</v>
      </c>
      <c r="AP25"/>
      <c r="AQ25">
        <v>141</v>
      </c>
      <c r="AR25" s="110">
        <v>342</v>
      </c>
      <c r="AS25">
        <v>155</v>
      </c>
      <c r="AT25"/>
      <c r="AU25">
        <v>133</v>
      </c>
      <c r="AV25" s="110">
        <v>288</v>
      </c>
      <c r="AW25">
        <v>137</v>
      </c>
      <c r="AX25"/>
      <c r="AY25">
        <v>97</v>
      </c>
      <c r="AZ25" s="110">
        <v>234</v>
      </c>
      <c r="BA25" s="109">
        <v>111</v>
      </c>
      <c r="BB25" s="109"/>
      <c r="BC25" s="109">
        <v>84</v>
      </c>
      <c r="BD25" s="110">
        <v>195</v>
      </c>
      <c r="BE25" s="109">
        <v>75</v>
      </c>
      <c r="BF25" s="109"/>
      <c r="BG25" s="109">
        <v>73</v>
      </c>
      <c r="BH25" s="110">
        <v>148</v>
      </c>
      <c r="BI25" s="109">
        <v>69</v>
      </c>
      <c r="BJ25" s="109"/>
      <c r="BK25" s="109">
        <v>62</v>
      </c>
      <c r="BL25" s="110">
        <v>131</v>
      </c>
      <c r="BM25" s="109">
        <v>42</v>
      </c>
      <c r="BN25" s="109"/>
      <c r="BO25" s="109">
        <v>23</v>
      </c>
      <c r="BP25" s="110">
        <v>65</v>
      </c>
      <c r="BQ25" s="109">
        <v>52</v>
      </c>
      <c r="BR25" s="109"/>
      <c r="BS25" s="109">
        <v>33</v>
      </c>
      <c r="BT25" s="110">
        <v>85</v>
      </c>
      <c r="BU25" s="109">
        <v>32</v>
      </c>
      <c r="BV25" s="109"/>
      <c r="BW25" s="109">
        <v>16</v>
      </c>
      <c r="BX25" s="110">
        <v>48</v>
      </c>
      <c r="BY25" s="109">
        <v>17</v>
      </c>
      <c r="BZ25" s="109"/>
      <c r="CA25" s="109">
        <v>14</v>
      </c>
      <c r="CB25" s="110">
        <v>31</v>
      </c>
      <c r="CC25" s="109">
        <v>8</v>
      </c>
      <c r="CD25" s="109"/>
      <c r="CE25" s="109">
        <v>4</v>
      </c>
      <c r="CF25" s="110">
        <v>12</v>
      </c>
      <c r="CG25" s="109">
        <v>1</v>
      </c>
      <c r="CH25" s="109"/>
      <c r="CI25" s="109">
        <v>2</v>
      </c>
      <c r="CJ25" s="110">
        <v>3</v>
      </c>
      <c r="CK25" s="109"/>
      <c r="CL25" s="109"/>
      <c r="CM25" s="109"/>
      <c r="CN25" s="110">
        <v>0</v>
      </c>
      <c r="CO25" s="109">
        <v>1</v>
      </c>
      <c r="CP25" s="109"/>
      <c r="CQ25" s="109">
        <v>1</v>
      </c>
      <c r="CR25" s="110">
        <v>2</v>
      </c>
      <c r="CS25" s="111"/>
      <c r="CT25" s="112">
        <f t="shared" si="0"/>
        <v>2756</v>
      </c>
      <c r="CU25" s="112">
        <f t="shared" si="1"/>
        <v>0</v>
      </c>
      <c r="CV25" s="112">
        <f t="shared" si="2"/>
        <v>2071</v>
      </c>
      <c r="CW25" s="113">
        <f t="shared" si="3"/>
        <v>4827</v>
      </c>
      <c r="CZ25" s="30"/>
      <c r="DA25" s="114"/>
      <c r="DB25" s="114"/>
      <c r="DC25" s="114"/>
    </row>
    <row r="26" spans="1:107" ht="14.1" customHeight="1">
      <c r="A26" s="31"/>
      <c r="B26" s="1043"/>
      <c r="C26" s="1047"/>
      <c r="D26" s="108" t="s">
        <v>495</v>
      </c>
      <c r="E26">
        <v>323</v>
      </c>
      <c r="F26"/>
      <c r="G26">
        <v>341</v>
      </c>
      <c r="H26" s="110">
        <v>664</v>
      </c>
      <c r="I26">
        <v>364</v>
      </c>
      <c r="J26"/>
      <c r="K26">
        <v>339</v>
      </c>
      <c r="L26" s="110">
        <v>703</v>
      </c>
      <c r="M26">
        <v>818</v>
      </c>
      <c r="N26"/>
      <c r="O26">
        <v>809</v>
      </c>
      <c r="P26" s="110">
        <v>1627</v>
      </c>
      <c r="Q26">
        <v>625</v>
      </c>
      <c r="R26"/>
      <c r="S26">
        <v>722</v>
      </c>
      <c r="T26" s="110">
        <v>1347</v>
      </c>
      <c r="U26">
        <v>672</v>
      </c>
      <c r="V26"/>
      <c r="W26">
        <v>718</v>
      </c>
      <c r="X26" s="110">
        <v>1390</v>
      </c>
      <c r="Y26">
        <v>836</v>
      </c>
      <c r="Z26"/>
      <c r="AA26">
        <v>751</v>
      </c>
      <c r="AB26" s="110">
        <v>1587</v>
      </c>
      <c r="AC26">
        <v>974</v>
      </c>
      <c r="AD26"/>
      <c r="AE26">
        <v>696</v>
      </c>
      <c r="AF26" s="110">
        <v>1670</v>
      </c>
      <c r="AG26">
        <v>823</v>
      </c>
      <c r="AH26"/>
      <c r="AI26">
        <v>573</v>
      </c>
      <c r="AJ26" s="110">
        <v>1396</v>
      </c>
      <c r="AK26">
        <v>645</v>
      </c>
      <c r="AL26"/>
      <c r="AM26">
        <v>499</v>
      </c>
      <c r="AN26" s="110">
        <v>1144</v>
      </c>
      <c r="AO26">
        <v>602</v>
      </c>
      <c r="AP26"/>
      <c r="AQ26">
        <v>505</v>
      </c>
      <c r="AR26" s="110">
        <v>1107</v>
      </c>
      <c r="AS26">
        <v>645</v>
      </c>
      <c r="AT26"/>
      <c r="AU26">
        <v>552</v>
      </c>
      <c r="AV26" s="110">
        <v>1197</v>
      </c>
      <c r="AW26">
        <v>631</v>
      </c>
      <c r="AX26"/>
      <c r="AY26">
        <v>586</v>
      </c>
      <c r="AZ26" s="110">
        <v>1217</v>
      </c>
      <c r="BA26" s="109">
        <v>649</v>
      </c>
      <c r="BB26" s="109"/>
      <c r="BC26" s="109">
        <v>674</v>
      </c>
      <c r="BD26" s="110">
        <v>1323</v>
      </c>
      <c r="BE26" s="109">
        <v>582</v>
      </c>
      <c r="BF26" s="109"/>
      <c r="BG26" s="109">
        <v>561</v>
      </c>
      <c r="BH26" s="110">
        <v>1143</v>
      </c>
      <c r="BI26" s="109">
        <v>485</v>
      </c>
      <c r="BJ26" s="109"/>
      <c r="BK26" s="109">
        <v>456</v>
      </c>
      <c r="BL26" s="110">
        <v>941</v>
      </c>
      <c r="BM26" s="109">
        <v>402</v>
      </c>
      <c r="BN26" s="109"/>
      <c r="BO26" s="109">
        <v>313</v>
      </c>
      <c r="BP26" s="110">
        <v>715</v>
      </c>
      <c r="BQ26" s="109">
        <v>292</v>
      </c>
      <c r="BR26" s="109"/>
      <c r="BS26" s="109">
        <v>209</v>
      </c>
      <c r="BT26" s="110">
        <v>501</v>
      </c>
      <c r="BU26" s="109">
        <v>186</v>
      </c>
      <c r="BV26" s="109"/>
      <c r="BW26" s="109">
        <v>120</v>
      </c>
      <c r="BX26" s="110">
        <v>306</v>
      </c>
      <c r="BY26" s="109">
        <v>150</v>
      </c>
      <c r="BZ26" s="109"/>
      <c r="CA26" s="109">
        <v>64</v>
      </c>
      <c r="CB26" s="110">
        <v>214</v>
      </c>
      <c r="CC26" s="109">
        <v>52</v>
      </c>
      <c r="CD26" s="109"/>
      <c r="CE26" s="109">
        <v>20</v>
      </c>
      <c r="CF26" s="110">
        <v>72</v>
      </c>
      <c r="CG26" s="109">
        <v>11</v>
      </c>
      <c r="CH26" s="109"/>
      <c r="CI26" s="109">
        <v>3</v>
      </c>
      <c r="CJ26" s="110">
        <v>14</v>
      </c>
      <c r="CK26" s="109">
        <v>2</v>
      </c>
      <c r="CL26" s="109"/>
      <c r="CM26" s="109"/>
      <c r="CN26" s="110">
        <v>2</v>
      </c>
      <c r="CO26" s="109">
        <v>1</v>
      </c>
      <c r="CP26" s="109">
        <v>2</v>
      </c>
      <c r="CQ26" s="109">
        <v>2</v>
      </c>
      <c r="CR26" s="110">
        <v>5</v>
      </c>
      <c r="CS26" s="111"/>
      <c r="CT26" s="112">
        <f t="shared" si="0"/>
        <v>10770</v>
      </c>
      <c r="CU26" s="112">
        <f t="shared" si="1"/>
        <v>2</v>
      </c>
      <c r="CV26" s="112">
        <f t="shared" si="2"/>
        <v>9513</v>
      </c>
      <c r="CW26" s="113">
        <f t="shared" si="3"/>
        <v>20285</v>
      </c>
    </row>
    <row r="27" spans="1:107" ht="14.1" customHeight="1">
      <c r="A27" s="31"/>
      <c r="B27" s="1043"/>
      <c r="C27" s="1047"/>
      <c r="D27" s="108" t="s">
        <v>496</v>
      </c>
      <c r="E27" s="817">
        <v>34</v>
      </c>
      <c r="F27" s="817"/>
      <c r="G27" s="817">
        <v>31</v>
      </c>
      <c r="H27" s="110">
        <v>65</v>
      </c>
      <c r="I27" s="817">
        <v>41</v>
      </c>
      <c r="J27" s="817"/>
      <c r="K27" s="817">
        <v>23</v>
      </c>
      <c r="L27" s="110">
        <v>64</v>
      </c>
      <c r="M27" s="817">
        <v>69</v>
      </c>
      <c r="N27" s="817"/>
      <c r="O27" s="817">
        <v>74</v>
      </c>
      <c r="P27" s="110">
        <v>143</v>
      </c>
      <c r="Q27" s="817">
        <v>68</v>
      </c>
      <c r="R27" s="817"/>
      <c r="S27" s="817">
        <v>90</v>
      </c>
      <c r="T27" s="110">
        <v>158</v>
      </c>
      <c r="U27" s="817">
        <v>99</v>
      </c>
      <c r="V27" s="817"/>
      <c r="W27" s="817">
        <v>89</v>
      </c>
      <c r="X27" s="110">
        <v>188</v>
      </c>
      <c r="Y27" s="817">
        <v>153</v>
      </c>
      <c r="Z27" s="817"/>
      <c r="AA27" s="817">
        <v>135</v>
      </c>
      <c r="AB27" s="110">
        <v>288</v>
      </c>
      <c r="AC27" s="817">
        <v>151</v>
      </c>
      <c r="AD27" s="817"/>
      <c r="AE27" s="817">
        <v>125</v>
      </c>
      <c r="AF27" s="110">
        <v>276</v>
      </c>
      <c r="AG27" s="817">
        <v>144</v>
      </c>
      <c r="AH27" s="817"/>
      <c r="AI27" s="817">
        <v>87</v>
      </c>
      <c r="AJ27" s="110">
        <v>231</v>
      </c>
      <c r="AK27" s="817">
        <v>100</v>
      </c>
      <c r="AL27" s="817"/>
      <c r="AM27" s="817">
        <v>85</v>
      </c>
      <c r="AN27" s="110">
        <v>185</v>
      </c>
      <c r="AO27" s="817">
        <v>95</v>
      </c>
      <c r="AP27" s="817"/>
      <c r="AQ27" s="817">
        <v>77</v>
      </c>
      <c r="AR27" s="110">
        <v>172</v>
      </c>
      <c r="AS27" s="817">
        <v>129</v>
      </c>
      <c r="AT27" s="817"/>
      <c r="AU27" s="817">
        <v>78</v>
      </c>
      <c r="AV27" s="110">
        <v>207</v>
      </c>
      <c r="AW27" s="817">
        <v>121</v>
      </c>
      <c r="AX27" s="817"/>
      <c r="AY27" s="817">
        <v>124</v>
      </c>
      <c r="AZ27" s="110">
        <v>245</v>
      </c>
      <c r="BA27" s="109">
        <v>130</v>
      </c>
      <c r="BB27" s="109"/>
      <c r="BC27" s="109">
        <v>113</v>
      </c>
      <c r="BD27" s="110">
        <v>243</v>
      </c>
      <c r="BE27" s="109">
        <v>112</v>
      </c>
      <c r="BF27" s="109"/>
      <c r="BG27" s="109">
        <v>129</v>
      </c>
      <c r="BH27" s="110">
        <v>241</v>
      </c>
      <c r="BI27" s="109">
        <v>87</v>
      </c>
      <c r="BJ27" s="109"/>
      <c r="BK27" s="109">
        <v>93</v>
      </c>
      <c r="BL27" s="110">
        <v>180</v>
      </c>
      <c r="BM27" s="109">
        <v>49</v>
      </c>
      <c r="BN27" s="109"/>
      <c r="BO27" s="109">
        <v>70</v>
      </c>
      <c r="BP27" s="110">
        <v>119</v>
      </c>
      <c r="BQ27" s="109">
        <v>27</v>
      </c>
      <c r="BR27" s="109"/>
      <c r="BS27" s="109">
        <v>30</v>
      </c>
      <c r="BT27" s="110">
        <v>57</v>
      </c>
      <c r="BU27" s="109">
        <v>18</v>
      </c>
      <c r="BV27" s="109"/>
      <c r="BW27" s="109">
        <v>21</v>
      </c>
      <c r="BX27" s="110">
        <v>39</v>
      </c>
      <c r="BY27" s="109">
        <v>10</v>
      </c>
      <c r="BZ27" s="109"/>
      <c r="CA27" s="109">
        <v>7</v>
      </c>
      <c r="CB27" s="110">
        <v>17</v>
      </c>
      <c r="CC27" s="109">
        <v>3</v>
      </c>
      <c r="CD27" s="109"/>
      <c r="CE27" s="109">
        <v>3</v>
      </c>
      <c r="CF27" s="110">
        <v>6</v>
      </c>
      <c r="CG27" s="109"/>
      <c r="CH27" s="109"/>
      <c r="CI27" s="109">
        <v>1</v>
      </c>
      <c r="CJ27" s="110">
        <v>1</v>
      </c>
      <c r="CK27" s="109"/>
      <c r="CL27" s="109"/>
      <c r="CM27" s="109"/>
      <c r="CN27" s="110">
        <v>0</v>
      </c>
      <c r="CO27" s="109"/>
      <c r="CP27" s="109"/>
      <c r="CQ27" s="109"/>
      <c r="CR27" s="110">
        <v>0</v>
      </c>
      <c r="CS27" s="111"/>
      <c r="CT27" s="112">
        <f t="shared" si="0"/>
        <v>1640</v>
      </c>
      <c r="CU27" s="112">
        <f t="shared" si="1"/>
        <v>0</v>
      </c>
      <c r="CV27" s="112">
        <f t="shared" si="2"/>
        <v>1485</v>
      </c>
      <c r="CW27" s="113">
        <f t="shared" si="3"/>
        <v>3125</v>
      </c>
    </row>
    <row r="28" spans="1:107" ht="14.1" customHeight="1">
      <c r="A28" s="31"/>
      <c r="B28" s="1043"/>
      <c r="C28" s="237" t="s">
        <v>108</v>
      </c>
      <c r="D28" s="238" t="s">
        <v>843</v>
      </c>
      <c r="E28" s="236">
        <v>7931</v>
      </c>
      <c r="F28" s="236">
        <v>0</v>
      </c>
      <c r="G28" s="236">
        <v>8244</v>
      </c>
      <c r="H28" s="236">
        <v>16175</v>
      </c>
      <c r="I28" s="236">
        <v>6451</v>
      </c>
      <c r="J28" s="236">
        <v>0</v>
      </c>
      <c r="K28" s="236">
        <v>6597</v>
      </c>
      <c r="L28" s="236">
        <v>13048</v>
      </c>
      <c r="M28" s="236">
        <v>15555</v>
      </c>
      <c r="N28" s="236">
        <v>1</v>
      </c>
      <c r="O28" s="236">
        <v>16024</v>
      </c>
      <c r="P28" s="236">
        <v>31580</v>
      </c>
      <c r="Q28" s="236">
        <v>14402</v>
      </c>
      <c r="R28" s="236">
        <v>0</v>
      </c>
      <c r="S28" s="236">
        <v>14995</v>
      </c>
      <c r="T28" s="236">
        <v>29397</v>
      </c>
      <c r="U28" s="236">
        <v>15262</v>
      </c>
      <c r="V28" s="236">
        <v>0</v>
      </c>
      <c r="W28" s="236">
        <v>15313</v>
      </c>
      <c r="X28" s="236">
        <v>30575</v>
      </c>
      <c r="Y28" s="236">
        <v>19584</v>
      </c>
      <c r="Z28" s="236">
        <v>1</v>
      </c>
      <c r="AA28" s="236">
        <v>17334</v>
      </c>
      <c r="AB28" s="236">
        <v>36919</v>
      </c>
      <c r="AC28" s="236">
        <v>21969</v>
      </c>
      <c r="AD28" s="236">
        <v>0</v>
      </c>
      <c r="AE28" s="236">
        <v>17108</v>
      </c>
      <c r="AF28" s="236">
        <v>39077</v>
      </c>
      <c r="AG28" s="236">
        <v>19482</v>
      </c>
      <c r="AH28" s="236">
        <v>2</v>
      </c>
      <c r="AI28" s="236">
        <v>15077</v>
      </c>
      <c r="AJ28" s="236">
        <v>34561</v>
      </c>
      <c r="AK28" s="236">
        <v>17394</v>
      </c>
      <c r="AL28" s="236">
        <v>0</v>
      </c>
      <c r="AM28" s="236">
        <v>13746</v>
      </c>
      <c r="AN28" s="236">
        <v>31140</v>
      </c>
      <c r="AO28" s="236">
        <v>15583</v>
      </c>
      <c r="AP28" s="236">
        <v>0</v>
      </c>
      <c r="AQ28" s="236">
        <v>12696</v>
      </c>
      <c r="AR28" s="236">
        <v>28279</v>
      </c>
      <c r="AS28" s="236">
        <v>15048</v>
      </c>
      <c r="AT28" s="236">
        <v>1</v>
      </c>
      <c r="AU28" s="236">
        <v>12771</v>
      </c>
      <c r="AV28" s="236">
        <v>27820</v>
      </c>
      <c r="AW28" s="236">
        <v>13399</v>
      </c>
      <c r="AX28" s="236">
        <v>0</v>
      </c>
      <c r="AY28" s="236">
        <v>11657</v>
      </c>
      <c r="AZ28" s="236">
        <v>25056</v>
      </c>
      <c r="BA28" s="236">
        <v>12983</v>
      </c>
      <c r="BB28" s="236">
        <v>0</v>
      </c>
      <c r="BC28" s="236">
        <v>11567</v>
      </c>
      <c r="BD28" s="236">
        <v>24550</v>
      </c>
      <c r="BE28" s="236">
        <v>10740</v>
      </c>
      <c r="BF28" s="236">
        <v>0</v>
      </c>
      <c r="BG28" s="236">
        <v>9689</v>
      </c>
      <c r="BH28" s="236">
        <v>20429</v>
      </c>
      <c r="BI28" s="236">
        <v>8632</v>
      </c>
      <c r="BJ28" s="236">
        <v>0</v>
      </c>
      <c r="BK28" s="236">
        <v>7428</v>
      </c>
      <c r="BL28" s="236">
        <v>16060</v>
      </c>
      <c r="BM28" s="236">
        <v>6735</v>
      </c>
      <c r="BN28" s="236">
        <v>0</v>
      </c>
      <c r="BO28" s="236">
        <v>5321</v>
      </c>
      <c r="BP28" s="236">
        <v>12056</v>
      </c>
      <c r="BQ28" s="236">
        <v>5047</v>
      </c>
      <c r="BR28" s="236">
        <v>0</v>
      </c>
      <c r="BS28" s="236">
        <v>3493</v>
      </c>
      <c r="BT28" s="236">
        <v>8540</v>
      </c>
      <c r="BU28" s="236">
        <v>3241</v>
      </c>
      <c r="BV28" s="236">
        <v>0</v>
      </c>
      <c r="BW28" s="236">
        <v>2014</v>
      </c>
      <c r="BX28" s="236">
        <v>5255</v>
      </c>
      <c r="BY28" s="236">
        <v>2176</v>
      </c>
      <c r="BZ28" s="236">
        <v>0</v>
      </c>
      <c r="CA28" s="236">
        <v>1010</v>
      </c>
      <c r="CB28" s="236">
        <v>3186</v>
      </c>
      <c r="CC28" s="236">
        <v>924</v>
      </c>
      <c r="CD28" s="236">
        <v>0</v>
      </c>
      <c r="CE28" s="236">
        <v>373</v>
      </c>
      <c r="CF28" s="236">
        <v>1297</v>
      </c>
      <c r="CG28" s="236">
        <v>219</v>
      </c>
      <c r="CH28" s="236">
        <v>0</v>
      </c>
      <c r="CI28" s="236">
        <v>70</v>
      </c>
      <c r="CJ28" s="236">
        <v>289</v>
      </c>
      <c r="CK28" s="236">
        <v>42</v>
      </c>
      <c r="CL28" s="236">
        <v>0</v>
      </c>
      <c r="CM28" s="236">
        <v>30</v>
      </c>
      <c r="CN28" s="236">
        <v>72</v>
      </c>
      <c r="CO28" s="236">
        <v>33</v>
      </c>
      <c r="CP28" s="236">
        <v>25</v>
      </c>
      <c r="CQ28" s="236">
        <v>33</v>
      </c>
      <c r="CR28" s="236">
        <v>91</v>
      </c>
      <c r="CS28" s="107"/>
      <c r="CT28" s="236">
        <f t="shared" si="0"/>
        <v>232832</v>
      </c>
      <c r="CU28" s="236">
        <f t="shared" si="1"/>
        <v>30</v>
      </c>
      <c r="CV28" s="236">
        <f t="shared" si="2"/>
        <v>202590</v>
      </c>
      <c r="CW28" s="240">
        <f t="shared" si="3"/>
        <v>435452</v>
      </c>
    </row>
    <row r="29" spans="1:107" ht="14.1" customHeight="1">
      <c r="A29" s="31"/>
      <c r="B29" s="1043" t="s">
        <v>497</v>
      </c>
      <c r="C29" s="1047" t="s">
        <v>498</v>
      </c>
      <c r="D29" s="108" t="s">
        <v>499</v>
      </c>
      <c r="E29">
        <v>2043</v>
      </c>
      <c r="F29"/>
      <c r="G29">
        <v>2123</v>
      </c>
      <c r="H29" s="110">
        <v>4166</v>
      </c>
      <c r="I29">
        <v>1903</v>
      </c>
      <c r="J29"/>
      <c r="K29">
        <v>2033</v>
      </c>
      <c r="L29" s="110">
        <v>3936</v>
      </c>
      <c r="M29">
        <v>5229</v>
      </c>
      <c r="N29"/>
      <c r="O29">
        <v>5252</v>
      </c>
      <c r="P29" s="110">
        <v>10481</v>
      </c>
      <c r="Q29">
        <v>4579</v>
      </c>
      <c r="R29"/>
      <c r="S29">
        <v>4816</v>
      </c>
      <c r="T29" s="110">
        <v>9395</v>
      </c>
      <c r="U29">
        <v>4475</v>
      </c>
      <c r="V29"/>
      <c r="W29">
        <v>4693</v>
      </c>
      <c r="X29" s="110">
        <v>9168</v>
      </c>
      <c r="Y29">
        <v>5333</v>
      </c>
      <c r="Z29"/>
      <c r="AA29">
        <v>5034</v>
      </c>
      <c r="AB29" s="110">
        <v>10367</v>
      </c>
      <c r="AC29">
        <v>5870</v>
      </c>
      <c r="AD29">
        <v>2</v>
      </c>
      <c r="AE29">
        <v>5144</v>
      </c>
      <c r="AF29" s="110">
        <v>11016</v>
      </c>
      <c r="AG29">
        <v>5054</v>
      </c>
      <c r="AH29">
        <v>1</v>
      </c>
      <c r="AI29">
        <v>4219</v>
      </c>
      <c r="AJ29" s="110">
        <v>9274</v>
      </c>
      <c r="AK29">
        <v>4634</v>
      </c>
      <c r="AL29">
        <v>1</v>
      </c>
      <c r="AM29">
        <v>3854</v>
      </c>
      <c r="AN29" s="110">
        <v>8489</v>
      </c>
      <c r="AO29">
        <v>4242</v>
      </c>
      <c r="AP29"/>
      <c r="AQ29">
        <v>3557</v>
      </c>
      <c r="AR29" s="110">
        <v>7799</v>
      </c>
      <c r="AS29">
        <v>4173</v>
      </c>
      <c r="AT29"/>
      <c r="AU29">
        <v>3750</v>
      </c>
      <c r="AV29" s="110">
        <v>7923</v>
      </c>
      <c r="AW29">
        <v>4272</v>
      </c>
      <c r="AX29"/>
      <c r="AY29">
        <v>3813</v>
      </c>
      <c r="AZ29" s="110">
        <v>8085</v>
      </c>
      <c r="BA29" s="109">
        <v>3909</v>
      </c>
      <c r="BB29" s="109">
        <v>1</v>
      </c>
      <c r="BC29" s="109">
        <v>3506</v>
      </c>
      <c r="BD29" s="110">
        <v>7416</v>
      </c>
      <c r="BE29" s="109">
        <v>3237</v>
      </c>
      <c r="BF29" s="109"/>
      <c r="BG29" s="109">
        <v>2965</v>
      </c>
      <c r="BH29" s="110">
        <v>6202</v>
      </c>
      <c r="BI29" s="109">
        <v>2602</v>
      </c>
      <c r="BJ29" s="109"/>
      <c r="BK29" s="109">
        <v>2293</v>
      </c>
      <c r="BL29" s="110">
        <v>4895</v>
      </c>
      <c r="BM29" s="109">
        <v>2020</v>
      </c>
      <c r="BN29" s="109"/>
      <c r="BO29" s="109">
        <v>1778</v>
      </c>
      <c r="BP29" s="110">
        <v>3798</v>
      </c>
      <c r="BQ29" s="109">
        <v>1501</v>
      </c>
      <c r="BR29" s="109"/>
      <c r="BS29" s="109">
        <v>1298</v>
      </c>
      <c r="BT29" s="110">
        <v>2799</v>
      </c>
      <c r="BU29" s="109">
        <v>1000</v>
      </c>
      <c r="BV29" s="109"/>
      <c r="BW29" s="109">
        <v>794</v>
      </c>
      <c r="BX29" s="110">
        <v>1794</v>
      </c>
      <c r="BY29" s="109">
        <v>631</v>
      </c>
      <c r="BZ29" s="109"/>
      <c r="CA29" s="109">
        <v>401</v>
      </c>
      <c r="CB29" s="110">
        <v>1032</v>
      </c>
      <c r="CC29" s="109">
        <v>282</v>
      </c>
      <c r="CD29" s="109"/>
      <c r="CE29" s="109">
        <v>122</v>
      </c>
      <c r="CF29" s="110">
        <v>404</v>
      </c>
      <c r="CG29" s="109">
        <v>82</v>
      </c>
      <c r="CH29" s="109"/>
      <c r="CI29" s="109">
        <v>21</v>
      </c>
      <c r="CJ29" s="110">
        <v>103</v>
      </c>
      <c r="CK29" s="109">
        <v>17</v>
      </c>
      <c r="CL29" s="109"/>
      <c r="CM29" s="109">
        <v>9</v>
      </c>
      <c r="CN29" s="110">
        <v>26</v>
      </c>
      <c r="CO29" s="109">
        <v>1</v>
      </c>
      <c r="CP29" s="109">
        <v>9</v>
      </c>
      <c r="CQ29" s="109">
        <v>10</v>
      </c>
      <c r="CR29" s="110">
        <v>20</v>
      </c>
      <c r="CS29" s="111"/>
      <c r="CT29" s="112">
        <f t="shared" si="0"/>
        <v>67089</v>
      </c>
      <c r="CU29" s="112">
        <f t="shared" si="1"/>
        <v>14</v>
      </c>
      <c r="CV29" s="112">
        <f t="shared" si="2"/>
        <v>61485</v>
      </c>
      <c r="CW29" s="113">
        <f t="shared" si="3"/>
        <v>128588</v>
      </c>
    </row>
    <row r="30" spans="1:107" ht="14.1" customHeight="1">
      <c r="A30" s="31"/>
      <c r="B30" s="1043"/>
      <c r="C30" s="1047"/>
      <c r="D30" s="108" t="s">
        <v>500</v>
      </c>
      <c r="E30">
        <v>166</v>
      </c>
      <c r="F30"/>
      <c r="G30">
        <v>223</v>
      </c>
      <c r="H30" s="110">
        <v>389</v>
      </c>
      <c r="I30">
        <v>214</v>
      </c>
      <c r="J30"/>
      <c r="K30">
        <v>222</v>
      </c>
      <c r="L30" s="110">
        <v>436</v>
      </c>
      <c r="M30">
        <v>592</v>
      </c>
      <c r="N30"/>
      <c r="O30">
        <v>586</v>
      </c>
      <c r="P30" s="110">
        <v>1178</v>
      </c>
      <c r="Q30">
        <v>518</v>
      </c>
      <c r="R30"/>
      <c r="S30">
        <v>531</v>
      </c>
      <c r="T30" s="110">
        <v>1049</v>
      </c>
      <c r="U30">
        <v>494</v>
      </c>
      <c r="V30"/>
      <c r="W30">
        <v>567</v>
      </c>
      <c r="X30" s="110">
        <v>1061</v>
      </c>
      <c r="Y30">
        <v>535</v>
      </c>
      <c r="Z30"/>
      <c r="AA30">
        <v>569</v>
      </c>
      <c r="AB30" s="110">
        <v>1104</v>
      </c>
      <c r="AC30">
        <v>576</v>
      </c>
      <c r="AD30"/>
      <c r="AE30">
        <v>493</v>
      </c>
      <c r="AF30" s="110">
        <v>1069</v>
      </c>
      <c r="AG30">
        <v>566</v>
      </c>
      <c r="AH30"/>
      <c r="AI30">
        <v>425</v>
      </c>
      <c r="AJ30" s="110">
        <v>991</v>
      </c>
      <c r="AK30">
        <v>467</v>
      </c>
      <c r="AL30"/>
      <c r="AM30">
        <v>395</v>
      </c>
      <c r="AN30" s="110">
        <v>862</v>
      </c>
      <c r="AO30">
        <v>418</v>
      </c>
      <c r="AP30"/>
      <c r="AQ30">
        <v>333</v>
      </c>
      <c r="AR30" s="110">
        <v>751</v>
      </c>
      <c r="AS30">
        <v>421</v>
      </c>
      <c r="AT30"/>
      <c r="AU30">
        <v>380</v>
      </c>
      <c r="AV30" s="110">
        <v>801</v>
      </c>
      <c r="AW30">
        <v>418</v>
      </c>
      <c r="AX30"/>
      <c r="AY30">
        <v>448</v>
      </c>
      <c r="AZ30" s="110">
        <v>866</v>
      </c>
      <c r="BA30" s="109">
        <v>437</v>
      </c>
      <c r="BB30" s="109"/>
      <c r="BC30" s="109">
        <v>407</v>
      </c>
      <c r="BD30" s="110">
        <v>844</v>
      </c>
      <c r="BE30" s="109">
        <v>392</v>
      </c>
      <c r="BF30" s="109"/>
      <c r="BG30" s="109">
        <v>351</v>
      </c>
      <c r="BH30" s="110">
        <v>743</v>
      </c>
      <c r="BI30" s="109">
        <v>267</v>
      </c>
      <c r="BJ30" s="109"/>
      <c r="BK30" s="109">
        <v>270</v>
      </c>
      <c r="BL30" s="110">
        <v>537</v>
      </c>
      <c r="BM30" s="109">
        <v>213</v>
      </c>
      <c r="BN30" s="109"/>
      <c r="BO30" s="109">
        <v>173</v>
      </c>
      <c r="BP30" s="110">
        <v>386</v>
      </c>
      <c r="BQ30" s="109">
        <v>142</v>
      </c>
      <c r="BR30" s="109"/>
      <c r="BS30" s="109">
        <v>117</v>
      </c>
      <c r="BT30" s="110">
        <v>259</v>
      </c>
      <c r="BU30" s="109">
        <v>92</v>
      </c>
      <c r="BV30" s="109"/>
      <c r="BW30" s="109">
        <v>88</v>
      </c>
      <c r="BX30" s="110">
        <v>180</v>
      </c>
      <c r="BY30" s="109">
        <v>62</v>
      </c>
      <c r="BZ30" s="109"/>
      <c r="CA30" s="109">
        <v>41</v>
      </c>
      <c r="CB30" s="110">
        <v>103</v>
      </c>
      <c r="CC30" s="109">
        <v>21</v>
      </c>
      <c r="CD30" s="109"/>
      <c r="CE30" s="109">
        <v>12</v>
      </c>
      <c r="CF30" s="110">
        <v>33</v>
      </c>
      <c r="CG30" s="109">
        <v>5</v>
      </c>
      <c r="CH30" s="109"/>
      <c r="CI30" s="109">
        <v>2</v>
      </c>
      <c r="CJ30" s="110">
        <v>7</v>
      </c>
      <c r="CK30" s="109"/>
      <c r="CL30" s="109"/>
      <c r="CM30" s="109"/>
      <c r="CN30" s="110">
        <v>0</v>
      </c>
      <c r="CO30" s="109"/>
      <c r="CP30" s="109">
        <v>1</v>
      </c>
      <c r="CQ30" s="109"/>
      <c r="CR30" s="110">
        <v>1</v>
      </c>
      <c r="CS30" s="111"/>
      <c r="CT30" s="112">
        <f t="shared" si="0"/>
        <v>7016</v>
      </c>
      <c r="CU30" s="112">
        <f t="shared" si="1"/>
        <v>1</v>
      </c>
      <c r="CV30" s="112">
        <f t="shared" si="2"/>
        <v>6633</v>
      </c>
      <c r="CW30" s="113">
        <f t="shared" si="3"/>
        <v>13650</v>
      </c>
    </row>
    <row r="31" spans="1:107" ht="14.1" customHeight="1">
      <c r="A31" s="31"/>
      <c r="B31" s="1043"/>
      <c r="C31" s="1047"/>
      <c r="D31" s="108" t="s">
        <v>501</v>
      </c>
      <c r="E31">
        <v>258</v>
      </c>
      <c r="F31"/>
      <c r="G31">
        <v>255</v>
      </c>
      <c r="H31" s="110">
        <v>513</v>
      </c>
      <c r="I31">
        <v>177</v>
      </c>
      <c r="J31"/>
      <c r="K31">
        <v>196</v>
      </c>
      <c r="L31" s="110">
        <v>373</v>
      </c>
      <c r="M31">
        <v>474</v>
      </c>
      <c r="N31"/>
      <c r="O31">
        <v>521</v>
      </c>
      <c r="P31" s="110">
        <v>995</v>
      </c>
      <c r="Q31">
        <v>493</v>
      </c>
      <c r="R31"/>
      <c r="S31">
        <v>521</v>
      </c>
      <c r="T31" s="110">
        <v>1014</v>
      </c>
      <c r="U31">
        <v>493</v>
      </c>
      <c r="V31"/>
      <c r="W31">
        <v>503</v>
      </c>
      <c r="X31" s="110">
        <v>996</v>
      </c>
      <c r="Y31">
        <v>508</v>
      </c>
      <c r="Z31"/>
      <c r="AA31">
        <v>533</v>
      </c>
      <c r="AB31" s="110">
        <v>1041</v>
      </c>
      <c r="AC31">
        <v>580</v>
      </c>
      <c r="AD31"/>
      <c r="AE31">
        <v>597</v>
      </c>
      <c r="AF31" s="110">
        <v>1177</v>
      </c>
      <c r="AG31">
        <v>462</v>
      </c>
      <c r="AH31"/>
      <c r="AI31">
        <v>426</v>
      </c>
      <c r="AJ31" s="110">
        <v>888</v>
      </c>
      <c r="AK31">
        <v>414</v>
      </c>
      <c r="AL31"/>
      <c r="AM31">
        <v>473</v>
      </c>
      <c r="AN31" s="110">
        <v>887</v>
      </c>
      <c r="AO31">
        <v>349</v>
      </c>
      <c r="AP31"/>
      <c r="AQ31">
        <v>465</v>
      </c>
      <c r="AR31" s="110">
        <v>814</v>
      </c>
      <c r="AS31">
        <v>433</v>
      </c>
      <c r="AT31"/>
      <c r="AU31">
        <v>491</v>
      </c>
      <c r="AV31" s="110">
        <v>924</v>
      </c>
      <c r="AW31">
        <v>389</v>
      </c>
      <c r="AX31"/>
      <c r="AY31">
        <v>559</v>
      </c>
      <c r="AZ31" s="110">
        <v>948</v>
      </c>
      <c r="BA31" s="109">
        <v>344</v>
      </c>
      <c r="BB31" s="109"/>
      <c r="BC31" s="109">
        <v>464</v>
      </c>
      <c r="BD31" s="110">
        <v>808</v>
      </c>
      <c r="BE31" s="109">
        <v>298</v>
      </c>
      <c r="BF31" s="109"/>
      <c r="BG31" s="109">
        <v>324</v>
      </c>
      <c r="BH31" s="110">
        <v>622</v>
      </c>
      <c r="BI31" s="109">
        <v>209</v>
      </c>
      <c r="BJ31" s="109"/>
      <c r="BK31" s="109">
        <v>267</v>
      </c>
      <c r="BL31" s="110">
        <v>476</v>
      </c>
      <c r="BM31" s="109">
        <v>139</v>
      </c>
      <c r="BN31" s="109"/>
      <c r="BO31" s="109">
        <v>169</v>
      </c>
      <c r="BP31" s="110">
        <v>308</v>
      </c>
      <c r="BQ31" s="109">
        <v>112</v>
      </c>
      <c r="BR31" s="109"/>
      <c r="BS31" s="109">
        <v>117</v>
      </c>
      <c r="BT31" s="110">
        <v>229</v>
      </c>
      <c r="BU31" s="109">
        <v>63</v>
      </c>
      <c r="BV31" s="109"/>
      <c r="BW31" s="109">
        <v>70</v>
      </c>
      <c r="BX31" s="110">
        <v>133</v>
      </c>
      <c r="BY31" s="109">
        <v>45</v>
      </c>
      <c r="BZ31" s="109"/>
      <c r="CA31" s="109">
        <v>31</v>
      </c>
      <c r="CB31" s="110">
        <v>76</v>
      </c>
      <c r="CC31" s="109">
        <v>17</v>
      </c>
      <c r="CD31" s="109"/>
      <c r="CE31" s="109">
        <v>8</v>
      </c>
      <c r="CF31" s="110">
        <v>25</v>
      </c>
      <c r="CG31" s="109">
        <v>8</v>
      </c>
      <c r="CH31" s="109"/>
      <c r="CI31" s="109">
        <v>1</v>
      </c>
      <c r="CJ31" s="110">
        <v>9</v>
      </c>
      <c r="CK31" s="109">
        <v>1</v>
      </c>
      <c r="CL31" s="109"/>
      <c r="CM31" s="109">
        <v>1</v>
      </c>
      <c r="CN31" s="110">
        <v>2</v>
      </c>
      <c r="CO31" s="109">
        <v>1</v>
      </c>
      <c r="CP31" s="109"/>
      <c r="CQ31" s="109"/>
      <c r="CR31" s="110">
        <v>1</v>
      </c>
      <c r="CS31" s="111"/>
      <c r="CT31" s="112">
        <f t="shared" si="0"/>
        <v>6267</v>
      </c>
      <c r="CU31" s="112">
        <f t="shared" si="1"/>
        <v>0</v>
      </c>
      <c r="CV31" s="112">
        <f t="shared" si="2"/>
        <v>6992</v>
      </c>
      <c r="CW31" s="113">
        <f t="shared" si="3"/>
        <v>13259</v>
      </c>
    </row>
    <row r="32" spans="1:107" ht="14.1" customHeight="1">
      <c r="A32" s="31"/>
      <c r="B32" s="1043"/>
      <c r="C32" s="1047"/>
      <c r="D32" s="108" t="s">
        <v>502</v>
      </c>
      <c r="E32">
        <v>156</v>
      </c>
      <c r="F32"/>
      <c r="G32">
        <v>179</v>
      </c>
      <c r="H32" s="110">
        <v>335</v>
      </c>
      <c r="I32">
        <v>141</v>
      </c>
      <c r="J32"/>
      <c r="K32">
        <v>129</v>
      </c>
      <c r="L32" s="110">
        <v>270</v>
      </c>
      <c r="M32">
        <v>437</v>
      </c>
      <c r="N32"/>
      <c r="O32">
        <v>454</v>
      </c>
      <c r="P32" s="110">
        <v>891</v>
      </c>
      <c r="Q32">
        <v>421</v>
      </c>
      <c r="R32"/>
      <c r="S32">
        <v>442</v>
      </c>
      <c r="T32" s="110">
        <v>863</v>
      </c>
      <c r="U32">
        <v>439</v>
      </c>
      <c r="V32"/>
      <c r="W32">
        <v>488</v>
      </c>
      <c r="X32" s="110">
        <v>927</v>
      </c>
      <c r="Y32">
        <v>443</v>
      </c>
      <c r="Z32"/>
      <c r="AA32">
        <v>423</v>
      </c>
      <c r="AB32" s="110">
        <v>866</v>
      </c>
      <c r="AC32">
        <v>420</v>
      </c>
      <c r="AD32"/>
      <c r="AE32">
        <v>431</v>
      </c>
      <c r="AF32" s="110">
        <v>851</v>
      </c>
      <c r="AG32">
        <v>389</v>
      </c>
      <c r="AH32"/>
      <c r="AI32">
        <v>338</v>
      </c>
      <c r="AJ32" s="110">
        <v>727</v>
      </c>
      <c r="AK32">
        <v>328</v>
      </c>
      <c r="AL32"/>
      <c r="AM32">
        <v>293</v>
      </c>
      <c r="AN32" s="110">
        <v>621</v>
      </c>
      <c r="AO32">
        <v>359</v>
      </c>
      <c r="AP32"/>
      <c r="AQ32">
        <v>293</v>
      </c>
      <c r="AR32" s="110">
        <v>652</v>
      </c>
      <c r="AS32">
        <v>336</v>
      </c>
      <c r="AT32"/>
      <c r="AU32">
        <v>312</v>
      </c>
      <c r="AV32" s="110">
        <v>648</v>
      </c>
      <c r="AW32">
        <v>350</v>
      </c>
      <c r="AX32"/>
      <c r="AY32">
        <v>331</v>
      </c>
      <c r="AZ32" s="110">
        <v>681</v>
      </c>
      <c r="BA32" s="109">
        <v>398</v>
      </c>
      <c r="BB32" s="109"/>
      <c r="BC32" s="109">
        <v>329</v>
      </c>
      <c r="BD32" s="110">
        <v>727</v>
      </c>
      <c r="BE32" s="109">
        <v>300</v>
      </c>
      <c r="BF32" s="109"/>
      <c r="BG32" s="109">
        <v>291</v>
      </c>
      <c r="BH32" s="110">
        <v>591</v>
      </c>
      <c r="BI32" s="109">
        <v>252</v>
      </c>
      <c r="BJ32" s="109"/>
      <c r="BK32" s="109">
        <v>225</v>
      </c>
      <c r="BL32" s="110">
        <v>477</v>
      </c>
      <c r="BM32" s="109">
        <v>229</v>
      </c>
      <c r="BN32" s="109"/>
      <c r="BO32" s="109">
        <v>202</v>
      </c>
      <c r="BP32" s="110">
        <v>431</v>
      </c>
      <c r="BQ32" s="109">
        <v>164</v>
      </c>
      <c r="BR32" s="109"/>
      <c r="BS32" s="109">
        <v>118</v>
      </c>
      <c r="BT32" s="110">
        <v>282</v>
      </c>
      <c r="BU32" s="109">
        <v>110</v>
      </c>
      <c r="BV32" s="109"/>
      <c r="BW32" s="109">
        <v>104</v>
      </c>
      <c r="BX32" s="110">
        <v>214</v>
      </c>
      <c r="BY32" s="109">
        <v>55</v>
      </c>
      <c r="BZ32" s="109"/>
      <c r="CA32" s="109">
        <v>45</v>
      </c>
      <c r="CB32" s="110">
        <v>100</v>
      </c>
      <c r="CC32" s="109">
        <v>32</v>
      </c>
      <c r="CD32" s="109"/>
      <c r="CE32" s="109">
        <v>15</v>
      </c>
      <c r="CF32" s="110">
        <v>47</v>
      </c>
      <c r="CG32" s="109">
        <v>8</v>
      </c>
      <c r="CH32" s="109"/>
      <c r="CI32" s="109">
        <v>4</v>
      </c>
      <c r="CJ32" s="110">
        <v>12</v>
      </c>
      <c r="CK32" s="109"/>
      <c r="CL32" s="109"/>
      <c r="CM32" s="109">
        <v>1</v>
      </c>
      <c r="CN32" s="110">
        <v>1</v>
      </c>
      <c r="CO32" s="109"/>
      <c r="CP32" s="109">
        <v>2</v>
      </c>
      <c r="CQ32" s="109"/>
      <c r="CR32" s="110">
        <v>2</v>
      </c>
      <c r="CS32" s="111"/>
      <c r="CT32" s="112">
        <f t="shared" si="0"/>
        <v>5767</v>
      </c>
      <c r="CU32" s="112">
        <f t="shared" si="1"/>
        <v>2</v>
      </c>
      <c r="CV32" s="112">
        <f t="shared" si="2"/>
        <v>5447</v>
      </c>
      <c r="CW32" s="113">
        <f t="shared" si="3"/>
        <v>11216</v>
      </c>
    </row>
    <row r="33" spans="1:101" ht="14.1" customHeight="1">
      <c r="A33" s="31"/>
      <c r="B33" s="1043"/>
      <c r="C33" s="1047"/>
      <c r="D33" s="108" t="s">
        <v>503</v>
      </c>
      <c r="E33">
        <v>112</v>
      </c>
      <c r="F33"/>
      <c r="G33">
        <v>126</v>
      </c>
      <c r="H33" s="110">
        <v>238</v>
      </c>
      <c r="I33">
        <v>147</v>
      </c>
      <c r="J33"/>
      <c r="K33">
        <v>136</v>
      </c>
      <c r="L33" s="110">
        <v>283</v>
      </c>
      <c r="M33">
        <v>401</v>
      </c>
      <c r="N33"/>
      <c r="O33">
        <v>471</v>
      </c>
      <c r="P33" s="110">
        <v>872</v>
      </c>
      <c r="Q33">
        <v>449</v>
      </c>
      <c r="R33"/>
      <c r="S33">
        <v>455</v>
      </c>
      <c r="T33" s="110">
        <v>904</v>
      </c>
      <c r="U33">
        <v>459</v>
      </c>
      <c r="V33"/>
      <c r="W33">
        <v>465</v>
      </c>
      <c r="X33" s="110">
        <v>924</v>
      </c>
      <c r="Y33">
        <v>463</v>
      </c>
      <c r="Z33"/>
      <c r="AA33">
        <v>467</v>
      </c>
      <c r="AB33" s="110">
        <v>930</v>
      </c>
      <c r="AC33">
        <v>433</v>
      </c>
      <c r="AD33">
        <v>1</v>
      </c>
      <c r="AE33">
        <v>450</v>
      </c>
      <c r="AF33" s="110">
        <v>884</v>
      </c>
      <c r="AG33">
        <v>415</v>
      </c>
      <c r="AH33"/>
      <c r="AI33">
        <v>415</v>
      </c>
      <c r="AJ33" s="110">
        <v>830</v>
      </c>
      <c r="AK33">
        <v>424</v>
      </c>
      <c r="AL33"/>
      <c r="AM33">
        <v>392</v>
      </c>
      <c r="AN33" s="110">
        <v>816</v>
      </c>
      <c r="AO33">
        <v>403</v>
      </c>
      <c r="AP33"/>
      <c r="AQ33">
        <v>346</v>
      </c>
      <c r="AR33" s="110">
        <v>749</v>
      </c>
      <c r="AS33">
        <v>376</v>
      </c>
      <c r="AT33"/>
      <c r="AU33">
        <v>379</v>
      </c>
      <c r="AV33" s="110">
        <v>755</v>
      </c>
      <c r="AW33">
        <v>404</v>
      </c>
      <c r="AX33"/>
      <c r="AY33">
        <v>380</v>
      </c>
      <c r="AZ33" s="110">
        <v>784</v>
      </c>
      <c r="BA33" s="109">
        <v>389</v>
      </c>
      <c r="BB33" s="109"/>
      <c r="BC33" s="109">
        <v>351</v>
      </c>
      <c r="BD33" s="110">
        <v>740</v>
      </c>
      <c r="BE33" s="109">
        <v>270</v>
      </c>
      <c r="BF33" s="109"/>
      <c r="BG33" s="109">
        <v>267</v>
      </c>
      <c r="BH33" s="110">
        <v>537</v>
      </c>
      <c r="BI33" s="109">
        <v>223</v>
      </c>
      <c r="BJ33" s="109"/>
      <c r="BK33" s="109">
        <v>234</v>
      </c>
      <c r="BL33" s="110">
        <v>457</v>
      </c>
      <c r="BM33" s="109">
        <v>168</v>
      </c>
      <c r="BN33" s="109"/>
      <c r="BO33" s="109">
        <v>196</v>
      </c>
      <c r="BP33" s="110">
        <v>364</v>
      </c>
      <c r="BQ33" s="109">
        <v>128</v>
      </c>
      <c r="BR33" s="109"/>
      <c r="BS33" s="109">
        <v>104</v>
      </c>
      <c r="BT33" s="110">
        <v>232</v>
      </c>
      <c r="BU33" s="109">
        <v>60</v>
      </c>
      <c r="BV33" s="109"/>
      <c r="BW33" s="109">
        <v>72</v>
      </c>
      <c r="BX33" s="110">
        <v>132</v>
      </c>
      <c r="BY33" s="109">
        <v>35</v>
      </c>
      <c r="BZ33" s="109"/>
      <c r="CA33" s="109">
        <v>44</v>
      </c>
      <c r="CB33" s="110">
        <v>79</v>
      </c>
      <c r="CC33" s="109">
        <v>12</v>
      </c>
      <c r="CD33" s="109"/>
      <c r="CE33" s="109">
        <v>6</v>
      </c>
      <c r="CF33" s="110">
        <v>18</v>
      </c>
      <c r="CG33" s="109">
        <v>6</v>
      </c>
      <c r="CH33" s="109"/>
      <c r="CI33" s="109">
        <v>1</v>
      </c>
      <c r="CJ33" s="110">
        <v>7</v>
      </c>
      <c r="CK33" s="109">
        <v>4</v>
      </c>
      <c r="CL33" s="109"/>
      <c r="CM33" s="109">
        <v>2</v>
      </c>
      <c r="CN33" s="110">
        <v>6</v>
      </c>
      <c r="CO33" s="109"/>
      <c r="CP33" s="109"/>
      <c r="CQ33" s="109"/>
      <c r="CR33" s="110">
        <v>0</v>
      </c>
      <c r="CS33" s="111"/>
      <c r="CT33" s="112">
        <f t="shared" si="0"/>
        <v>5781</v>
      </c>
      <c r="CU33" s="112">
        <f t="shared" si="1"/>
        <v>1</v>
      </c>
      <c r="CV33" s="112">
        <f t="shared" si="2"/>
        <v>5759</v>
      </c>
      <c r="CW33" s="113">
        <f t="shared" si="3"/>
        <v>11541</v>
      </c>
    </row>
    <row r="34" spans="1:101" ht="14.1" customHeight="1">
      <c r="A34" s="31"/>
      <c r="B34" s="1043"/>
      <c r="C34" s="1047"/>
      <c r="D34" s="108" t="s">
        <v>504</v>
      </c>
      <c r="E34">
        <v>810</v>
      </c>
      <c r="F34"/>
      <c r="G34">
        <v>848</v>
      </c>
      <c r="H34" s="110">
        <v>1658</v>
      </c>
      <c r="I34">
        <v>733</v>
      </c>
      <c r="J34"/>
      <c r="K34">
        <v>739</v>
      </c>
      <c r="L34" s="110">
        <v>1472</v>
      </c>
      <c r="M34">
        <v>1861</v>
      </c>
      <c r="N34"/>
      <c r="O34">
        <v>1912</v>
      </c>
      <c r="P34" s="110">
        <v>3773</v>
      </c>
      <c r="Q34">
        <v>1675</v>
      </c>
      <c r="R34"/>
      <c r="S34">
        <v>1771</v>
      </c>
      <c r="T34" s="110">
        <v>3446</v>
      </c>
      <c r="U34">
        <v>1666</v>
      </c>
      <c r="V34"/>
      <c r="W34">
        <v>1842</v>
      </c>
      <c r="X34" s="110">
        <v>3508</v>
      </c>
      <c r="Y34">
        <v>1957</v>
      </c>
      <c r="Z34"/>
      <c r="AA34">
        <v>1904</v>
      </c>
      <c r="AB34" s="110">
        <v>3861</v>
      </c>
      <c r="AC34">
        <v>2075</v>
      </c>
      <c r="AD34"/>
      <c r="AE34">
        <v>1985</v>
      </c>
      <c r="AF34" s="110">
        <v>4060</v>
      </c>
      <c r="AG34">
        <v>1925</v>
      </c>
      <c r="AH34"/>
      <c r="AI34">
        <v>1614</v>
      </c>
      <c r="AJ34" s="110">
        <v>3539</v>
      </c>
      <c r="AK34">
        <v>1597</v>
      </c>
      <c r="AL34"/>
      <c r="AM34">
        <v>1368</v>
      </c>
      <c r="AN34" s="110">
        <v>2965</v>
      </c>
      <c r="AO34">
        <v>1532</v>
      </c>
      <c r="AP34"/>
      <c r="AQ34">
        <v>1305</v>
      </c>
      <c r="AR34" s="110">
        <v>2837</v>
      </c>
      <c r="AS34">
        <v>1614</v>
      </c>
      <c r="AT34"/>
      <c r="AU34">
        <v>1366</v>
      </c>
      <c r="AV34" s="110">
        <v>2980</v>
      </c>
      <c r="AW34">
        <v>1743</v>
      </c>
      <c r="AX34"/>
      <c r="AY34">
        <v>1568</v>
      </c>
      <c r="AZ34" s="110">
        <v>3311</v>
      </c>
      <c r="BA34" s="109">
        <v>1633</v>
      </c>
      <c r="BB34" s="109"/>
      <c r="BC34" s="109">
        <v>1432</v>
      </c>
      <c r="BD34" s="110">
        <v>3065</v>
      </c>
      <c r="BE34" s="109">
        <v>1406</v>
      </c>
      <c r="BF34" s="109"/>
      <c r="BG34" s="109">
        <v>1171</v>
      </c>
      <c r="BH34" s="110">
        <v>2577</v>
      </c>
      <c r="BI34" s="109">
        <v>1168</v>
      </c>
      <c r="BJ34" s="109"/>
      <c r="BK34" s="109">
        <v>995</v>
      </c>
      <c r="BL34" s="110">
        <v>2163</v>
      </c>
      <c r="BM34" s="109">
        <v>928</v>
      </c>
      <c r="BN34" s="109"/>
      <c r="BO34" s="109">
        <v>808</v>
      </c>
      <c r="BP34" s="110">
        <v>1736</v>
      </c>
      <c r="BQ34" s="109">
        <v>795</v>
      </c>
      <c r="BR34" s="109"/>
      <c r="BS34" s="109">
        <v>622</v>
      </c>
      <c r="BT34" s="110">
        <v>1417</v>
      </c>
      <c r="BU34" s="109">
        <v>524</v>
      </c>
      <c r="BV34" s="109"/>
      <c r="BW34" s="109">
        <v>414</v>
      </c>
      <c r="BX34" s="110">
        <v>938</v>
      </c>
      <c r="BY34" s="109">
        <v>336</v>
      </c>
      <c r="BZ34" s="109"/>
      <c r="CA34" s="109">
        <v>203</v>
      </c>
      <c r="CB34" s="110">
        <v>539</v>
      </c>
      <c r="CC34" s="109">
        <v>142</v>
      </c>
      <c r="CD34" s="109"/>
      <c r="CE34" s="109">
        <v>75</v>
      </c>
      <c r="CF34" s="110">
        <v>217</v>
      </c>
      <c r="CG34" s="109">
        <v>39</v>
      </c>
      <c r="CH34" s="109"/>
      <c r="CI34" s="109">
        <v>12</v>
      </c>
      <c r="CJ34" s="110">
        <v>51</v>
      </c>
      <c r="CK34" s="109">
        <v>7</v>
      </c>
      <c r="CL34" s="109"/>
      <c r="CM34" s="109">
        <v>4</v>
      </c>
      <c r="CN34" s="110">
        <v>11</v>
      </c>
      <c r="CO34" s="109">
        <v>4</v>
      </c>
      <c r="CP34" s="109">
        <v>5</v>
      </c>
      <c r="CQ34" s="109">
        <v>7</v>
      </c>
      <c r="CR34" s="110">
        <v>16</v>
      </c>
      <c r="CS34" s="111"/>
      <c r="CT34" s="112">
        <f t="shared" si="0"/>
        <v>26170</v>
      </c>
      <c r="CU34" s="112">
        <f t="shared" si="1"/>
        <v>5</v>
      </c>
      <c r="CV34" s="112">
        <f t="shared" si="2"/>
        <v>23965</v>
      </c>
      <c r="CW34" s="113">
        <f t="shared" si="3"/>
        <v>50140</v>
      </c>
    </row>
    <row r="35" spans="1:101" ht="14.1" customHeight="1">
      <c r="A35" s="31"/>
      <c r="B35" s="1043"/>
      <c r="C35" s="1047"/>
      <c r="D35" s="108" t="s">
        <v>505</v>
      </c>
      <c r="E35">
        <v>51</v>
      </c>
      <c r="F35"/>
      <c r="G35">
        <v>49</v>
      </c>
      <c r="H35" s="110">
        <v>100</v>
      </c>
      <c r="I35">
        <v>51</v>
      </c>
      <c r="J35"/>
      <c r="K35">
        <v>62</v>
      </c>
      <c r="L35" s="110">
        <v>113</v>
      </c>
      <c r="M35">
        <v>137</v>
      </c>
      <c r="N35"/>
      <c r="O35">
        <v>145</v>
      </c>
      <c r="P35" s="110">
        <v>282</v>
      </c>
      <c r="Q35">
        <v>158</v>
      </c>
      <c r="R35"/>
      <c r="S35">
        <v>177</v>
      </c>
      <c r="T35" s="110">
        <v>335</v>
      </c>
      <c r="U35">
        <v>184</v>
      </c>
      <c r="V35"/>
      <c r="W35">
        <v>173</v>
      </c>
      <c r="X35" s="110">
        <v>357</v>
      </c>
      <c r="Y35">
        <v>140</v>
      </c>
      <c r="Z35"/>
      <c r="AA35">
        <v>134</v>
      </c>
      <c r="AB35" s="110">
        <v>274</v>
      </c>
      <c r="AC35">
        <v>141</v>
      </c>
      <c r="AD35"/>
      <c r="AE35">
        <v>140</v>
      </c>
      <c r="AF35" s="110">
        <v>281</v>
      </c>
      <c r="AG35">
        <v>182</v>
      </c>
      <c r="AH35"/>
      <c r="AI35">
        <v>145</v>
      </c>
      <c r="AJ35" s="110">
        <v>327</v>
      </c>
      <c r="AK35">
        <v>130</v>
      </c>
      <c r="AL35"/>
      <c r="AM35">
        <v>129</v>
      </c>
      <c r="AN35" s="110">
        <v>259</v>
      </c>
      <c r="AO35">
        <v>121</v>
      </c>
      <c r="AP35"/>
      <c r="AQ35">
        <v>134</v>
      </c>
      <c r="AR35" s="110">
        <v>255</v>
      </c>
      <c r="AS35">
        <v>141</v>
      </c>
      <c r="AT35"/>
      <c r="AU35">
        <v>152</v>
      </c>
      <c r="AV35" s="110">
        <v>293</v>
      </c>
      <c r="AW35">
        <v>126</v>
      </c>
      <c r="AX35"/>
      <c r="AY35">
        <v>147</v>
      </c>
      <c r="AZ35" s="110">
        <v>273</v>
      </c>
      <c r="BA35" s="109">
        <v>140</v>
      </c>
      <c r="BB35" s="109"/>
      <c r="BC35" s="109">
        <v>147</v>
      </c>
      <c r="BD35" s="110">
        <v>287</v>
      </c>
      <c r="BE35" s="109">
        <v>105</v>
      </c>
      <c r="BF35" s="109"/>
      <c r="BG35" s="109">
        <v>133</v>
      </c>
      <c r="BH35" s="110">
        <v>238</v>
      </c>
      <c r="BI35" s="109">
        <v>98</v>
      </c>
      <c r="BJ35" s="109"/>
      <c r="BK35" s="109">
        <v>114</v>
      </c>
      <c r="BL35" s="110">
        <v>212</v>
      </c>
      <c r="BM35" s="109">
        <v>85</v>
      </c>
      <c r="BN35" s="109"/>
      <c r="BO35" s="109">
        <v>98</v>
      </c>
      <c r="BP35" s="110">
        <v>183</v>
      </c>
      <c r="BQ35" s="109">
        <v>77</v>
      </c>
      <c r="BR35" s="109"/>
      <c r="BS35" s="109">
        <v>83</v>
      </c>
      <c r="BT35" s="110">
        <v>160</v>
      </c>
      <c r="BU35" s="109">
        <v>61</v>
      </c>
      <c r="BV35" s="109"/>
      <c r="BW35" s="109">
        <v>48</v>
      </c>
      <c r="BX35" s="110">
        <v>109</v>
      </c>
      <c r="BY35" s="109">
        <v>41</v>
      </c>
      <c r="BZ35" s="109"/>
      <c r="CA35" s="109">
        <v>27</v>
      </c>
      <c r="CB35" s="110">
        <v>68</v>
      </c>
      <c r="CC35" s="109">
        <v>10</v>
      </c>
      <c r="CD35" s="109"/>
      <c r="CE35" s="109">
        <v>13</v>
      </c>
      <c r="CF35" s="110">
        <v>23</v>
      </c>
      <c r="CG35" s="109">
        <v>11</v>
      </c>
      <c r="CH35" s="109"/>
      <c r="CI35" s="109">
        <v>4</v>
      </c>
      <c r="CJ35" s="110">
        <v>15</v>
      </c>
      <c r="CK35" s="109">
        <v>2</v>
      </c>
      <c r="CL35" s="109"/>
      <c r="CM35" s="109">
        <v>1</v>
      </c>
      <c r="CN35" s="110">
        <v>3</v>
      </c>
      <c r="CO35" s="109"/>
      <c r="CP35" s="109">
        <v>3</v>
      </c>
      <c r="CQ35" s="109"/>
      <c r="CR35" s="110">
        <v>3</v>
      </c>
      <c r="CS35" s="111"/>
      <c r="CT35" s="112">
        <f t="shared" si="0"/>
        <v>2192</v>
      </c>
      <c r="CU35" s="112">
        <f t="shared" si="1"/>
        <v>3</v>
      </c>
      <c r="CV35" s="112">
        <f t="shared" si="2"/>
        <v>2255</v>
      </c>
      <c r="CW35" s="113">
        <f t="shared" si="3"/>
        <v>4450</v>
      </c>
    </row>
    <row r="36" spans="1:101" ht="14.1" customHeight="1">
      <c r="A36" s="31"/>
      <c r="B36" s="1043"/>
      <c r="C36" s="1047"/>
      <c r="D36" s="108" t="s">
        <v>506</v>
      </c>
      <c r="E36">
        <v>81</v>
      </c>
      <c r="F36"/>
      <c r="G36">
        <v>83</v>
      </c>
      <c r="H36" s="110">
        <v>164</v>
      </c>
      <c r="I36">
        <v>73</v>
      </c>
      <c r="J36"/>
      <c r="K36">
        <v>99</v>
      </c>
      <c r="L36" s="110">
        <v>172</v>
      </c>
      <c r="M36">
        <v>216</v>
      </c>
      <c r="N36"/>
      <c r="O36">
        <v>209</v>
      </c>
      <c r="P36" s="110">
        <v>425</v>
      </c>
      <c r="Q36">
        <v>217</v>
      </c>
      <c r="R36"/>
      <c r="S36">
        <v>235</v>
      </c>
      <c r="T36" s="110">
        <v>452</v>
      </c>
      <c r="U36">
        <v>200</v>
      </c>
      <c r="V36"/>
      <c r="W36">
        <v>187</v>
      </c>
      <c r="X36" s="110">
        <v>387</v>
      </c>
      <c r="Y36">
        <v>227</v>
      </c>
      <c r="Z36"/>
      <c r="AA36">
        <v>198</v>
      </c>
      <c r="AB36" s="110">
        <v>425</v>
      </c>
      <c r="AC36">
        <v>238</v>
      </c>
      <c r="AD36"/>
      <c r="AE36">
        <v>197</v>
      </c>
      <c r="AF36" s="110">
        <v>435</v>
      </c>
      <c r="AG36">
        <v>207</v>
      </c>
      <c r="AH36"/>
      <c r="AI36">
        <v>197</v>
      </c>
      <c r="AJ36" s="110">
        <v>404</v>
      </c>
      <c r="AK36">
        <v>180</v>
      </c>
      <c r="AL36"/>
      <c r="AM36">
        <v>145</v>
      </c>
      <c r="AN36" s="110">
        <v>325</v>
      </c>
      <c r="AO36">
        <v>172</v>
      </c>
      <c r="AP36"/>
      <c r="AQ36">
        <v>166</v>
      </c>
      <c r="AR36" s="110">
        <v>338</v>
      </c>
      <c r="AS36">
        <v>166</v>
      </c>
      <c r="AT36"/>
      <c r="AU36">
        <v>148</v>
      </c>
      <c r="AV36" s="110">
        <v>314</v>
      </c>
      <c r="AW36">
        <v>193</v>
      </c>
      <c r="AX36"/>
      <c r="AY36">
        <v>201</v>
      </c>
      <c r="AZ36" s="110">
        <v>394</v>
      </c>
      <c r="BA36" s="109">
        <v>194</v>
      </c>
      <c r="BB36" s="109"/>
      <c r="BC36" s="109">
        <v>176</v>
      </c>
      <c r="BD36" s="110">
        <v>370</v>
      </c>
      <c r="BE36" s="109">
        <v>119</v>
      </c>
      <c r="BF36" s="109"/>
      <c r="BG36" s="109">
        <v>147</v>
      </c>
      <c r="BH36" s="110">
        <v>266</v>
      </c>
      <c r="BI36" s="109">
        <v>135</v>
      </c>
      <c r="BJ36" s="109"/>
      <c r="BK36" s="109">
        <v>104</v>
      </c>
      <c r="BL36" s="110">
        <v>239</v>
      </c>
      <c r="BM36" s="109">
        <v>90</v>
      </c>
      <c r="BN36" s="109"/>
      <c r="BO36" s="109">
        <v>100</v>
      </c>
      <c r="BP36" s="110">
        <v>190</v>
      </c>
      <c r="BQ36" s="109">
        <v>72</v>
      </c>
      <c r="BR36" s="109"/>
      <c r="BS36" s="109">
        <v>66</v>
      </c>
      <c r="BT36" s="110">
        <v>138</v>
      </c>
      <c r="BU36" s="109">
        <v>52</v>
      </c>
      <c r="BV36" s="109"/>
      <c r="BW36" s="109">
        <v>43</v>
      </c>
      <c r="BX36" s="110">
        <v>95</v>
      </c>
      <c r="BY36" s="109">
        <v>34</v>
      </c>
      <c r="BZ36" s="109"/>
      <c r="CA36" s="109">
        <v>28</v>
      </c>
      <c r="CB36" s="110">
        <v>62</v>
      </c>
      <c r="CC36" s="109">
        <v>17</v>
      </c>
      <c r="CD36" s="109"/>
      <c r="CE36" s="109">
        <v>4</v>
      </c>
      <c r="CF36" s="110">
        <v>21</v>
      </c>
      <c r="CG36" s="109">
        <v>6</v>
      </c>
      <c r="CH36" s="109"/>
      <c r="CI36" s="109">
        <v>1</v>
      </c>
      <c r="CJ36" s="110">
        <v>7</v>
      </c>
      <c r="CK36" s="109">
        <v>2</v>
      </c>
      <c r="CL36" s="109"/>
      <c r="CM36" s="109"/>
      <c r="CN36" s="110">
        <v>2</v>
      </c>
      <c r="CO36" s="109">
        <v>3</v>
      </c>
      <c r="CP36" s="109"/>
      <c r="CQ36" s="109">
        <v>2</v>
      </c>
      <c r="CR36" s="110">
        <v>5</v>
      </c>
      <c r="CS36" s="111"/>
      <c r="CT36" s="112">
        <f t="shared" si="0"/>
        <v>2894</v>
      </c>
      <c r="CU36" s="112">
        <f t="shared" si="1"/>
        <v>0</v>
      </c>
      <c r="CV36" s="112">
        <f t="shared" si="2"/>
        <v>2736</v>
      </c>
      <c r="CW36" s="113">
        <f t="shared" si="3"/>
        <v>5630</v>
      </c>
    </row>
    <row r="37" spans="1:101" ht="14.1" customHeight="1">
      <c r="A37" s="31"/>
      <c r="B37" s="1043"/>
      <c r="C37" s="1047"/>
      <c r="D37" s="108" t="s">
        <v>507</v>
      </c>
      <c r="E37" s="817">
        <v>127</v>
      </c>
      <c r="F37" s="817"/>
      <c r="G37" s="817">
        <v>148</v>
      </c>
      <c r="H37" s="110">
        <v>275</v>
      </c>
      <c r="I37" s="817">
        <v>125</v>
      </c>
      <c r="J37" s="817"/>
      <c r="K37" s="817">
        <v>132</v>
      </c>
      <c r="L37" s="110">
        <v>257</v>
      </c>
      <c r="M37" s="817">
        <v>345</v>
      </c>
      <c r="N37" s="817">
        <v>1</v>
      </c>
      <c r="O37" s="817">
        <v>362</v>
      </c>
      <c r="P37" s="110">
        <v>708</v>
      </c>
      <c r="Q37" s="817">
        <v>267</v>
      </c>
      <c r="R37" s="817"/>
      <c r="S37" s="817">
        <v>303</v>
      </c>
      <c r="T37" s="110">
        <v>570</v>
      </c>
      <c r="U37" s="817">
        <v>259</v>
      </c>
      <c r="V37" s="817"/>
      <c r="W37" s="817">
        <v>271</v>
      </c>
      <c r="X37" s="110">
        <v>530</v>
      </c>
      <c r="Y37" s="817">
        <v>296</v>
      </c>
      <c r="Z37" s="817"/>
      <c r="AA37" s="817">
        <v>288</v>
      </c>
      <c r="AB37" s="110">
        <v>584</v>
      </c>
      <c r="AC37" s="817">
        <v>336</v>
      </c>
      <c r="AD37" s="817"/>
      <c r="AE37" s="817">
        <v>278</v>
      </c>
      <c r="AF37" s="110">
        <v>614</v>
      </c>
      <c r="AG37" s="817">
        <v>295</v>
      </c>
      <c r="AH37" s="817"/>
      <c r="AI37" s="817">
        <v>266</v>
      </c>
      <c r="AJ37" s="110">
        <v>561</v>
      </c>
      <c r="AK37" s="817">
        <v>281</v>
      </c>
      <c r="AL37" s="817"/>
      <c r="AM37" s="817">
        <v>212</v>
      </c>
      <c r="AN37" s="110">
        <v>493</v>
      </c>
      <c r="AO37" s="817">
        <v>199</v>
      </c>
      <c r="AP37" s="817"/>
      <c r="AQ37" s="817">
        <v>192</v>
      </c>
      <c r="AR37" s="110">
        <v>391</v>
      </c>
      <c r="AS37" s="817">
        <v>216</v>
      </c>
      <c r="AT37" s="817"/>
      <c r="AU37" s="817">
        <v>211</v>
      </c>
      <c r="AV37" s="110">
        <v>427</v>
      </c>
      <c r="AW37" s="817">
        <v>285</v>
      </c>
      <c r="AX37" s="817"/>
      <c r="AY37" s="817">
        <v>275</v>
      </c>
      <c r="AZ37" s="110">
        <v>560</v>
      </c>
      <c r="BA37" s="109">
        <v>264</v>
      </c>
      <c r="BB37" s="109"/>
      <c r="BC37" s="109">
        <v>253</v>
      </c>
      <c r="BD37" s="110">
        <v>517</v>
      </c>
      <c r="BE37" s="109">
        <v>245</v>
      </c>
      <c r="BF37" s="109"/>
      <c r="BG37" s="109">
        <v>220</v>
      </c>
      <c r="BH37" s="110">
        <v>465</v>
      </c>
      <c r="BI37" s="109">
        <v>214</v>
      </c>
      <c r="BJ37" s="109"/>
      <c r="BK37" s="109">
        <v>179</v>
      </c>
      <c r="BL37" s="110">
        <v>393</v>
      </c>
      <c r="BM37" s="109">
        <v>128</v>
      </c>
      <c r="BN37" s="109"/>
      <c r="BO37" s="109">
        <v>138</v>
      </c>
      <c r="BP37" s="110">
        <v>266</v>
      </c>
      <c r="BQ37" s="109">
        <v>114</v>
      </c>
      <c r="BR37" s="109"/>
      <c r="BS37" s="109">
        <v>101</v>
      </c>
      <c r="BT37" s="110">
        <v>215</v>
      </c>
      <c r="BU37" s="109">
        <v>68</v>
      </c>
      <c r="BV37" s="109"/>
      <c r="BW37" s="109">
        <v>57</v>
      </c>
      <c r="BX37" s="110">
        <v>125</v>
      </c>
      <c r="BY37" s="109">
        <v>61</v>
      </c>
      <c r="BZ37" s="109"/>
      <c r="CA37" s="109">
        <v>27</v>
      </c>
      <c r="CB37" s="110">
        <v>88</v>
      </c>
      <c r="CC37" s="109">
        <v>22</v>
      </c>
      <c r="CD37" s="109"/>
      <c r="CE37" s="109">
        <v>6</v>
      </c>
      <c r="CF37" s="110">
        <v>28</v>
      </c>
      <c r="CG37" s="109">
        <v>4</v>
      </c>
      <c r="CH37" s="109"/>
      <c r="CI37" s="109">
        <v>1</v>
      </c>
      <c r="CJ37" s="110">
        <v>5</v>
      </c>
      <c r="CK37" s="109">
        <v>2</v>
      </c>
      <c r="CL37" s="109"/>
      <c r="CM37" s="109">
        <v>1</v>
      </c>
      <c r="CN37" s="110">
        <v>3</v>
      </c>
      <c r="CO37" s="109"/>
      <c r="CP37" s="109">
        <v>1</v>
      </c>
      <c r="CQ37" s="109">
        <v>1</v>
      </c>
      <c r="CR37" s="110">
        <v>2</v>
      </c>
      <c r="CS37" s="111"/>
      <c r="CT37" s="112">
        <f t="shared" si="0"/>
        <v>4153</v>
      </c>
      <c r="CU37" s="112">
        <f t="shared" si="1"/>
        <v>2</v>
      </c>
      <c r="CV37" s="112">
        <f t="shared" si="2"/>
        <v>3922</v>
      </c>
      <c r="CW37" s="113">
        <f t="shared" si="3"/>
        <v>8077</v>
      </c>
    </row>
    <row r="38" spans="1:101" ht="14.1" customHeight="1">
      <c r="A38" s="31"/>
      <c r="B38" s="1043"/>
      <c r="C38" s="237" t="s">
        <v>108</v>
      </c>
      <c r="D38" s="238" t="s">
        <v>843</v>
      </c>
      <c r="E38" s="236">
        <v>3804</v>
      </c>
      <c r="F38" s="236">
        <v>0</v>
      </c>
      <c r="G38" s="236">
        <v>4034</v>
      </c>
      <c r="H38" s="236">
        <v>7838</v>
      </c>
      <c r="I38" s="236">
        <v>3564</v>
      </c>
      <c r="J38" s="236">
        <v>0</v>
      </c>
      <c r="K38" s="236">
        <v>3748</v>
      </c>
      <c r="L38" s="236">
        <v>7312</v>
      </c>
      <c r="M38" s="236">
        <v>9692</v>
      </c>
      <c r="N38" s="236">
        <v>1</v>
      </c>
      <c r="O38" s="236">
        <v>9912</v>
      </c>
      <c r="P38" s="236">
        <v>19605</v>
      </c>
      <c r="Q38" s="236">
        <v>8777</v>
      </c>
      <c r="R38" s="236">
        <v>0</v>
      </c>
      <c r="S38" s="236">
        <v>9251</v>
      </c>
      <c r="T38" s="236">
        <v>18028</v>
      </c>
      <c r="U38" s="236">
        <v>8669</v>
      </c>
      <c r="V38" s="236">
        <v>0</v>
      </c>
      <c r="W38" s="236">
        <v>9189</v>
      </c>
      <c r="X38" s="236">
        <v>17858</v>
      </c>
      <c r="Y38" s="236">
        <v>9902</v>
      </c>
      <c r="Z38" s="236">
        <v>0</v>
      </c>
      <c r="AA38" s="236">
        <v>9550</v>
      </c>
      <c r="AB38" s="236">
        <v>19452</v>
      </c>
      <c r="AC38" s="236">
        <v>10669</v>
      </c>
      <c r="AD38" s="236">
        <v>3</v>
      </c>
      <c r="AE38" s="236">
        <v>9715</v>
      </c>
      <c r="AF38" s="236">
        <v>20387</v>
      </c>
      <c r="AG38" s="236">
        <v>9495</v>
      </c>
      <c r="AH38" s="236">
        <v>1</v>
      </c>
      <c r="AI38" s="236">
        <v>8045</v>
      </c>
      <c r="AJ38" s="236">
        <v>17541</v>
      </c>
      <c r="AK38" s="236">
        <v>8455</v>
      </c>
      <c r="AL38" s="236">
        <v>1</v>
      </c>
      <c r="AM38" s="236">
        <v>7261</v>
      </c>
      <c r="AN38" s="236">
        <v>15717</v>
      </c>
      <c r="AO38" s="236">
        <v>7795</v>
      </c>
      <c r="AP38" s="236">
        <v>0</v>
      </c>
      <c r="AQ38" s="236">
        <v>6791</v>
      </c>
      <c r="AR38" s="236">
        <v>14586</v>
      </c>
      <c r="AS38" s="236">
        <v>7876</v>
      </c>
      <c r="AT38" s="236">
        <v>0</v>
      </c>
      <c r="AU38" s="236">
        <v>7189</v>
      </c>
      <c r="AV38" s="236">
        <v>15065</v>
      </c>
      <c r="AW38" s="236">
        <v>8180</v>
      </c>
      <c r="AX38" s="236">
        <v>0</v>
      </c>
      <c r="AY38" s="236">
        <v>7722</v>
      </c>
      <c r="AZ38" s="236">
        <v>15902</v>
      </c>
      <c r="BA38" s="236">
        <v>7708</v>
      </c>
      <c r="BB38" s="236">
        <v>1</v>
      </c>
      <c r="BC38" s="236">
        <v>7065</v>
      </c>
      <c r="BD38" s="236">
        <v>14774</v>
      </c>
      <c r="BE38" s="236">
        <v>6372</v>
      </c>
      <c r="BF38" s="236">
        <v>0</v>
      </c>
      <c r="BG38" s="236">
        <v>5869</v>
      </c>
      <c r="BH38" s="236">
        <v>12241</v>
      </c>
      <c r="BI38" s="236">
        <v>5168</v>
      </c>
      <c r="BJ38" s="236">
        <v>0</v>
      </c>
      <c r="BK38" s="236">
        <v>4681</v>
      </c>
      <c r="BL38" s="236">
        <v>9849</v>
      </c>
      <c r="BM38" s="236">
        <v>4000</v>
      </c>
      <c r="BN38" s="236">
        <v>0</v>
      </c>
      <c r="BO38" s="236">
        <v>3662</v>
      </c>
      <c r="BP38" s="236">
        <v>7662</v>
      </c>
      <c r="BQ38" s="236">
        <v>3105</v>
      </c>
      <c r="BR38" s="236">
        <v>0</v>
      </c>
      <c r="BS38" s="236">
        <v>2626</v>
      </c>
      <c r="BT38" s="236">
        <v>5731</v>
      </c>
      <c r="BU38" s="236">
        <v>2030</v>
      </c>
      <c r="BV38" s="236">
        <v>0</v>
      </c>
      <c r="BW38" s="236">
        <v>1690</v>
      </c>
      <c r="BX38" s="236">
        <v>3720</v>
      </c>
      <c r="BY38" s="236">
        <v>1300</v>
      </c>
      <c r="BZ38" s="236">
        <v>0</v>
      </c>
      <c r="CA38" s="236">
        <v>847</v>
      </c>
      <c r="CB38" s="236">
        <v>2147</v>
      </c>
      <c r="CC38" s="236">
        <v>555</v>
      </c>
      <c r="CD38" s="236">
        <v>0</v>
      </c>
      <c r="CE38" s="236">
        <v>261</v>
      </c>
      <c r="CF38" s="236">
        <v>816</v>
      </c>
      <c r="CG38" s="236">
        <v>169</v>
      </c>
      <c r="CH38" s="236">
        <v>0</v>
      </c>
      <c r="CI38" s="236">
        <v>47</v>
      </c>
      <c r="CJ38" s="236">
        <v>216</v>
      </c>
      <c r="CK38" s="236">
        <v>35</v>
      </c>
      <c r="CL38" s="236">
        <v>0</v>
      </c>
      <c r="CM38" s="236">
        <v>19</v>
      </c>
      <c r="CN38" s="236">
        <v>54</v>
      </c>
      <c r="CO38" s="236">
        <v>9</v>
      </c>
      <c r="CP38" s="236">
        <v>21</v>
      </c>
      <c r="CQ38" s="236">
        <v>20</v>
      </c>
      <c r="CR38" s="236">
        <v>50</v>
      </c>
      <c r="CS38" s="107"/>
      <c r="CT38" s="236">
        <f t="shared" si="0"/>
        <v>127329</v>
      </c>
      <c r="CU38" s="236">
        <f t="shared" si="1"/>
        <v>28</v>
      </c>
      <c r="CV38" s="236">
        <f t="shared" si="2"/>
        <v>119194</v>
      </c>
      <c r="CW38" s="240">
        <f t="shared" si="3"/>
        <v>246551</v>
      </c>
    </row>
    <row r="39" spans="1:101" ht="14.1" customHeight="1">
      <c r="A39" s="31"/>
      <c r="B39" s="1043" t="s">
        <v>508</v>
      </c>
      <c r="C39" s="1047" t="s">
        <v>509</v>
      </c>
      <c r="D39" s="108" t="s">
        <v>510</v>
      </c>
      <c r="E39">
        <v>2976</v>
      </c>
      <c r="F39"/>
      <c r="G39">
        <v>3069</v>
      </c>
      <c r="H39" s="110">
        <v>6045</v>
      </c>
      <c r="I39">
        <v>2731</v>
      </c>
      <c r="J39"/>
      <c r="K39">
        <v>2738</v>
      </c>
      <c r="L39" s="110">
        <v>5469</v>
      </c>
      <c r="M39">
        <v>6651</v>
      </c>
      <c r="N39">
        <v>1</v>
      </c>
      <c r="O39">
        <v>6934</v>
      </c>
      <c r="P39" s="110">
        <v>13586</v>
      </c>
      <c r="Q39">
        <v>5530</v>
      </c>
      <c r="R39"/>
      <c r="S39">
        <v>5980</v>
      </c>
      <c r="T39" s="110">
        <v>11510</v>
      </c>
      <c r="U39">
        <v>5896</v>
      </c>
      <c r="V39"/>
      <c r="W39">
        <v>6020</v>
      </c>
      <c r="X39" s="110">
        <v>11916</v>
      </c>
      <c r="Y39">
        <v>6868</v>
      </c>
      <c r="Z39"/>
      <c r="AA39">
        <v>6678</v>
      </c>
      <c r="AB39" s="110">
        <v>13546</v>
      </c>
      <c r="AC39">
        <v>7778</v>
      </c>
      <c r="AD39"/>
      <c r="AE39">
        <v>6592</v>
      </c>
      <c r="AF39" s="110">
        <v>14370</v>
      </c>
      <c r="AG39">
        <v>6875</v>
      </c>
      <c r="AH39"/>
      <c r="AI39">
        <v>5528</v>
      </c>
      <c r="AJ39" s="110">
        <v>12403</v>
      </c>
      <c r="AK39">
        <v>6145</v>
      </c>
      <c r="AL39"/>
      <c r="AM39">
        <v>5003</v>
      </c>
      <c r="AN39" s="110">
        <v>11148</v>
      </c>
      <c r="AO39">
        <v>5896</v>
      </c>
      <c r="AP39"/>
      <c r="AQ39">
        <v>4842</v>
      </c>
      <c r="AR39" s="110">
        <v>10738</v>
      </c>
      <c r="AS39">
        <v>5887</v>
      </c>
      <c r="AT39"/>
      <c r="AU39">
        <v>4903</v>
      </c>
      <c r="AV39" s="110">
        <v>10790</v>
      </c>
      <c r="AW39">
        <v>5860</v>
      </c>
      <c r="AX39"/>
      <c r="AY39">
        <v>4951</v>
      </c>
      <c r="AZ39" s="110">
        <v>10811</v>
      </c>
      <c r="BA39" s="109">
        <v>5501</v>
      </c>
      <c r="BB39" s="109"/>
      <c r="BC39" s="109">
        <v>4665</v>
      </c>
      <c r="BD39" s="110">
        <v>10166</v>
      </c>
      <c r="BE39" s="109">
        <v>4901</v>
      </c>
      <c r="BF39" s="109"/>
      <c r="BG39" s="109">
        <v>3966</v>
      </c>
      <c r="BH39" s="110">
        <v>8867</v>
      </c>
      <c r="BI39" s="109">
        <v>4070</v>
      </c>
      <c r="BJ39" s="109"/>
      <c r="BK39" s="109">
        <v>3201</v>
      </c>
      <c r="BL39" s="110">
        <v>7271</v>
      </c>
      <c r="BM39" s="109">
        <v>3299</v>
      </c>
      <c r="BN39" s="109"/>
      <c r="BO39" s="109">
        <v>2586</v>
      </c>
      <c r="BP39" s="110">
        <v>5885</v>
      </c>
      <c r="BQ39" s="109">
        <v>2534</v>
      </c>
      <c r="BR39" s="109"/>
      <c r="BS39" s="109">
        <v>1903</v>
      </c>
      <c r="BT39" s="110">
        <v>4437</v>
      </c>
      <c r="BU39" s="109">
        <v>1761</v>
      </c>
      <c r="BV39" s="109"/>
      <c r="BW39" s="109">
        <v>1177</v>
      </c>
      <c r="BX39" s="110">
        <v>2938</v>
      </c>
      <c r="BY39" s="109">
        <v>1135</v>
      </c>
      <c r="BZ39" s="109"/>
      <c r="CA39" s="109">
        <v>619</v>
      </c>
      <c r="CB39" s="110">
        <v>1754</v>
      </c>
      <c r="CC39" s="109">
        <v>495</v>
      </c>
      <c r="CD39" s="109"/>
      <c r="CE39" s="109">
        <v>215</v>
      </c>
      <c r="CF39" s="110">
        <v>710</v>
      </c>
      <c r="CG39" s="109">
        <v>133</v>
      </c>
      <c r="CH39" s="109"/>
      <c r="CI39" s="109">
        <v>48</v>
      </c>
      <c r="CJ39" s="110">
        <v>181</v>
      </c>
      <c r="CK39" s="109">
        <v>35</v>
      </c>
      <c r="CL39" s="109"/>
      <c r="CM39" s="109">
        <v>12</v>
      </c>
      <c r="CN39" s="110">
        <v>47</v>
      </c>
      <c r="CO39" s="109">
        <v>4</v>
      </c>
      <c r="CP39" s="109">
        <v>36</v>
      </c>
      <c r="CQ39" s="109">
        <v>15</v>
      </c>
      <c r="CR39" s="110">
        <v>55</v>
      </c>
      <c r="CS39" s="111"/>
      <c r="CT39" s="112">
        <f t="shared" si="0"/>
        <v>92961</v>
      </c>
      <c r="CU39" s="112">
        <f t="shared" si="1"/>
        <v>37</v>
      </c>
      <c r="CV39" s="112">
        <f t="shared" si="2"/>
        <v>81645</v>
      </c>
      <c r="CW39" s="113">
        <f t="shared" si="3"/>
        <v>174643</v>
      </c>
    </row>
    <row r="40" spans="1:101" ht="14.1" customHeight="1">
      <c r="A40" s="31"/>
      <c r="B40" s="1043"/>
      <c r="C40" s="1047"/>
      <c r="D40" s="108" t="s">
        <v>509</v>
      </c>
      <c r="E40">
        <v>3592</v>
      </c>
      <c r="F40"/>
      <c r="G40">
        <v>3823</v>
      </c>
      <c r="H40" s="110">
        <v>7415</v>
      </c>
      <c r="I40">
        <v>2998</v>
      </c>
      <c r="J40"/>
      <c r="K40">
        <v>3162</v>
      </c>
      <c r="L40" s="110">
        <v>6160</v>
      </c>
      <c r="M40">
        <v>7661</v>
      </c>
      <c r="N40"/>
      <c r="O40">
        <v>8013</v>
      </c>
      <c r="P40" s="110">
        <v>15674</v>
      </c>
      <c r="Q40">
        <v>6499</v>
      </c>
      <c r="R40"/>
      <c r="S40">
        <v>6907</v>
      </c>
      <c r="T40" s="110">
        <v>13406</v>
      </c>
      <c r="U40">
        <v>6758</v>
      </c>
      <c r="V40"/>
      <c r="W40">
        <v>6899</v>
      </c>
      <c r="X40" s="110">
        <v>13657</v>
      </c>
      <c r="Y40">
        <v>7591</v>
      </c>
      <c r="Z40">
        <v>2</v>
      </c>
      <c r="AA40">
        <v>7245</v>
      </c>
      <c r="AB40" s="110">
        <v>14838</v>
      </c>
      <c r="AC40">
        <v>8423</v>
      </c>
      <c r="AD40">
        <v>1</v>
      </c>
      <c r="AE40">
        <v>7235</v>
      </c>
      <c r="AF40" s="110">
        <v>15659</v>
      </c>
      <c r="AG40">
        <v>7611</v>
      </c>
      <c r="AH40">
        <v>1</v>
      </c>
      <c r="AI40">
        <v>6335</v>
      </c>
      <c r="AJ40" s="110">
        <v>13947</v>
      </c>
      <c r="AK40">
        <v>6995</v>
      </c>
      <c r="AL40"/>
      <c r="AM40">
        <v>5647</v>
      </c>
      <c r="AN40" s="110">
        <v>12642</v>
      </c>
      <c r="AO40">
        <v>6475</v>
      </c>
      <c r="AP40"/>
      <c r="AQ40">
        <v>5478</v>
      </c>
      <c r="AR40" s="110">
        <v>11953</v>
      </c>
      <c r="AS40">
        <v>6375</v>
      </c>
      <c r="AT40"/>
      <c r="AU40">
        <v>5571</v>
      </c>
      <c r="AV40" s="110">
        <v>11946</v>
      </c>
      <c r="AW40">
        <v>6441</v>
      </c>
      <c r="AX40"/>
      <c r="AY40">
        <v>5404</v>
      </c>
      <c r="AZ40" s="110">
        <v>11845</v>
      </c>
      <c r="BA40" s="109">
        <v>5918</v>
      </c>
      <c r="BB40" s="109"/>
      <c r="BC40" s="109">
        <v>5064</v>
      </c>
      <c r="BD40" s="110">
        <v>10982</v>
      </c>
      <c r="BE40" s="109">
        <v>5099</v>
      </c>
      <c r="BF40" s="109"/>
      <c r="BG40" s="109">
        <v>4279</v>
      </c>
      <c r="BH40" s="110">
        <v>9378</v>
      </c>
      <c r="BI40" s="109">
        <v>4114</v>
      </c>
      <c r="BJ40" s="109"/>
      <c r="BK40" s="109">
        <v>3396</v>
      </c>
      <c r="BL40" s="110">
        <v>7510</v>
      </c>
      <c r="BM40" s="109">
        <v>3232</v>
      </c>
      <c r="BN40" s="109"/>
      <c r="BO40" s="109">
        <v>2725</v>
      </c>
      <c r="BP40" s="110">
        <v>5957</v>
      </c>
      <c r="BQ40" s="109">
        <v>2377</v>
      </c>
      <c r="BR40" s="109"/>
      <c r="BS40" s="109">
        <v>1960</v>
      </c>
      <c r="BT40" s="110">
        <v>4337</v>
      </c>
      <c r="BU40" s="109">
        <v>1573</v>
      </c>
      <c r="BV40" s="109"/>
      <c r="BW40" s="109">
        <v>1027</v>
      </c>
      <c r="BX40" s="110">
        <v>2600</v>
      </c>
      <c r="BY40" s="109">
        <v>1052</v>
      </c>
      <c r="BZ40" s="109"/>
      <c r="CA40" s="109">
        <v>599</v>
      </c>
      <c r="CB40" s="110">
        <v>1651</v>
      </c>
      <c r="CC40" s="109">
        <v>490</v>
      </c>
      <c r="CD40" s="109"/>
      <c r="CE40" s="109">
        <v>229</v>
      </c>
      <c r="CF40" s="110">
        <v>719</v>
      </c>
      <c r="CG40" s="109">
        <v>123</v>
      </c>
      <c r="CH40" s="109"/>
      <c r="CI40" s="109">
        <v>46</v>
      </c>
      <c r="CJ40" s="110">
        <v>169</v>
      </c>
      <c r="CK40" s="109">
        <v>32</v>
      </c>
      <c r="CL40" s="109"/>
      <c r="CM40" s="109">
        <v>13</v>
      </c>
      <c r="CN40" s="110">
        <v>45</v>
      </c>
      <c r="CO40" s="109">
        <v>5</v>
      </c>
      <c r="CP40" s="109">
        <v>17</v>
      </c>
      <c r="CQ40" s="109">
        <v>7</v>
      </c>
      <c r="CR40" s="110">
        <v>29</v>
      </c>
      <c r="CS40" s="111"/>
      <c r="CT40" s="112">
        <f t="shared" si="0"/>
        <v>101434</v>
      </c>
      <c r="CU40" s="112">
        <f t="shared" si="1"/>
        <v>21</v>
      </c>
      <c r="CV40" s="112">
        <f t="shared" si="2"/>
        <v>91064</v>
      </c>
      <c r="CW40" s="113">
        <f t="shared" si="3"/>
        <v>192519</v>
      </c>
    </row>
    <row r="41" spans="1:101" ht="14.1" customHeight="1">
      <c r="A41" s="31"/>
      <c r="B41" s="1043"/>
      <c r="C41" s="1047"/>
      <c r="D41" s="108" t="s">
        <v>511</v>
      </c>
      <c r="E41">
        <v>142</v>
      </c>
      <c r="F41"/>
      <c r="G41">
        <v>169</v>
      </c>
      <c r="H41" s="110">
        <v>311</v>
      </c>
      <c r="I41">
        <v>121</v>
      </c>
      <c r="J41"/>
      <c r="K41">
        <v>137</v>
      </c>
      <c r="L41" s="110">
        <v>258</v>
      </c>
      <c r="M41">
        <v>309</v>
      </c>
      <c r="N41"/>
      <c r="O41">
        <v>297</v>
      </c>
      <c r="P41" s="110">
        <v>606</v>
      </c>
      <c r="Q41">
        <v>331</v>
      </c>
      <c r="R41"/>
      <c r="S41">
        <v>305</v>
      </c>
      <c r="T41" s="110">
        <v>636</v>
      </c>
      <c r="U41">
        <v>281</v>
      </c>
      <c r="V41"/>
      <c r="W41">
        <v>324</v>
      </c>
      <c r="X41" s="110">
        <v>605</v>
      </c>
      <c r="Y41">
        <v>317</v>
      </c>
      <c r="Z41"/>
      <c r="AA41">
        <v>319</v>
      </c>
      <c r="AB41" s="110">
        <v>636</v>
      </c>
      <c r="AC41">
        <v>387</v>
      </c>
      <c r="AD41"/>
      <c r="AE41">
        <v>324</v>
      </c>
      <c r="AF41" s="110">
        <v>711</v>
      </c>
      <c r="AG41">
        <v>325</v>
      </c>
      <c r="AH41"/>
      <c r="AI41">
        <v>297</v>
      </c>
      <c r="AJ41" s="110">
        <v>622</v>
      </c>
      <c r="AK41">
        <v>276</v>
      </c>
      <c r="AL41"/>
      <c r="AM41">
        <v>254</v>
      </c>
      <c r="AN41" s="110">
        <v>530</v>
      </c>
      <c r="AO41">
        <v>256</v>
      </c>
      <c r="AP41"/>
      <c r="AQ41">
        <v>258</v>
      </c>
      <c r="AR41" s="110">
        <v>514</v>
      </c>
      <c r="AS41">
        <v>312</v>
      </c>
      <c r="AT41"/>
      <c r="AU41">
        <v>244</v>
      </c>
      <c r="AV41" s="110">
        <v>556</v>
      </c>
      <c r="AW41">
        <v>364</v>
      </c>
      <c r="AX41"/>
      <c r="AY41">
        <v>327</v>
      </c>
      <c r="AZ41" s="110">
        <v>691</v>
      </c>
      <c r="BA41" s="109">
        <v>320</v>
      </c>
      <c r="BB41" s="109"/>
      <c r="BC41" s="109">
        <v>317</v>
      </c>
      <c r="BD41" s="110">
        <v>637</v>
      </c>
      <c r="BE41" s="109">
        <v>252</v>
      </c>
      <c r="BF41" s="109"/>
      <c r="BG41" s="109">
        <v>259</v>
      </c>
      <c r="BH41" s="110">
        <v>511</v>
      </c>
      <c r="BI41" s="109">
        <v>250</v>
      </c>
      <c r="BJ41" s="109"/>
      <c r="BK41" s="109">
        <v>202</v>
      </c>
      <c r="BL41" s="110">
        <v>452</v>
      </c>
      <c r="BM41" s="109">
        <v>197</v>
      </c>
      <c r="BN41" s="109"/>
      <c r="BO41" s="109">
        <v>159</v>
      </c>
      <c r="BP41" s="110">
        <v>356</v>
      </c>
      <c r="BQ41" s="109">
        <v>155</v>
      </c>
      <c r="BR41" s="109"/>
      <c r="BS41" s="109">
        <v>141</v>
      </c>
      <c r="BT41" s="110">
        <v>296</v>
      </c>
      <c r="BU41" s="109">
        <v>120</v>
      </c>
      <c r="BV41" s="109"/>
      <c r="BW41" s="109">
        <v>90</v>
      </c>
      <c r="BX41" s="110">
        <v>210</v>
      </c>
      <c r="BY41" s="109">
        <v>53</v>
      </c>
      <c r="BZ41" s="109"/>
      <c r="CA41" s="109">
        <v>44</v>
      </c>
      <c r="CB41" s="110">
        <v>97</v>
      </c>
      <c r="CC41" s="109">
        <v>28</v>
      </c>
      <c r="CD41" s="109"/>
      <c r="CE41" s="109">
        <v>19</v>
      </c>
      <c r="CF41" s="110">
        <v>47</v>
      </c>
      <c r="CG41" s="109">
        <v>9</v>
      </c>
      <c r="CH41" s="109"/>
      <c r="CI41" s="109">
        <v>5</v>
      </c>
      <c r="CJ41" s="110">
        <v>14</v>
      </c>
      <c r="CK41" s="109">
        <v>5</v>
      </c>
      <c r="CL41" s="109"/>
      <c r="CM41" s="109">
        <v>1</v>
      </c>
      <c r="CN41" s="110">
        <v>6</v>
      </c>
      <c r="CO41" s="109">
        <v>1</v>
      </c>
      <c r="CP41" s="109">
        <v>2</v>
      </c>
      <c r="CQ41" s="109">
        <v>1</v>
      </c>
      <c r="CR41" s="110">
        <v>4</v>
      </c>
      <c r="CS41" s="111"/>
      <c r="CT41" s="112">
        <f t="shared" si="0"/>
        <v>4811</v>
      </c>
      <c r="CU41" s="112">
        <f t="shared" si="1"/>
        <v>2</v>
      </c>
      <c r="CV41" s="112">
        <f t="shared" si="2"/>
        <v>4493</v>
      </c>
      <c r="CW41" s="113">
        <f t="shared" si="3"/>
        <v>9306</v>
      </c>
    </row>
    <row r="42" spans="1:101" ht="14.1" customHeight="1">
      <c r="A42" s="31"/>
      <c r="B42" s="1043"/>
      <c r="C42" s="1047"/>
      <c r="D42" s="108" t="s">
        <v>512</v>
      </c>
      <c r="E42">
        <v>48</v>
      </c>
      <c r="F42"/>
      <c r="G42">
        <v>59</v>
      </c>
      <c r="H42" s="110">
        <v>107</v>
      </c>
      <c r="I42">
        <v>46</v>
      </c>
      <c r="J42"/>
      <c r="K42">
        <v>53</v>
      </c>
      <c r="L42" s="110">
        <v>99</v>
      </c>
      <c r="M42">
        <v>88</v>
      </c>
      <c r="N42"/>
      <c r="O42">
        <v>84</v>
      </c>
      <c r="P42" s="110">
        <v>172</v>
      </c>
      <c r="Q42">
        <v>121</v>
      </c>
      <c r="R42"/>
      <c r="S42">
        <v>121</v>
      </c>
      <c r="T42" s="110">
        <v>242</v>
      </c>
      <c r="U42">
        <v>109</v>
      </c>
      <c r="V42"/>
      <c r="W42">
        <v>129</v>
      </c>
      <c r="X42" s="110">
        <v>238</v>
      </c>
      <c r="Y42">
        <v>109</v>
      </c>
      <c r="Z42"/>
      <c r="AA42">
        <v>84</v>
      </c>
      <c r="AB42" s="110">
        <v>193</v>
      </c>
      <c r="AC42">
        <v>91</v>
      </c>
      <c r="AD42"/>
      <c r="AE42">
        <v>92</v>
      </c>
      <c r="AF42" s="110">
        <v>183</v>
      </c>
      <c r="AG42">
        <v>113</v>
      </c>
      <c r="AH42"/>
      <c r="AI42">
        <v>75</v>
      </c>
      <c r="AJ42" s="110">
        <v>188</v>
      </c>
      <c r="AK42">
        <v>99</v>
      </c>
      <c r="AL42"/>
      <c r="AM42">
        <v>66</v>
      </c>
      <c r="AN42" s="110">
        <v>165</v>
      </c>
      <c r="AO42">
        <v>100</v>
      </c>
      <c r="AP42"/>
      <c r="AQ42">
        <v>52</v>
      </c>
      <c r="AR42" s="110">
        <v>152</v>
      </c>
      <c r="AS42">
        <v>82</v>
      </c>
      <c r="AT42"/>
      <c r="AU42">
        <v>63</v>
      </c>
      <c r="AV42" s="110">
        <v>145</v>
      </c>
      <c r="AW42">
        <v>97</v>
      </c>
      <c r="AX42"/>
      <c r="AY42">
        <v>71</v>
      </c>
      <c r="AZ42" s="110">
        <v>168</v>
      </c>
      <c r="BA42" s="109">
        <v>76</v>
      </c>
      <c r="BB42" s="109"/>
      <c r="BC42" s="109">
        <v>68</v>
      </c>
      <c r="BD42" s="110">
        <v>144</v>
      </c>
      <c r="BE42" s="109">
        <v>58</v>
      </c>
      <c r="BF42" s="109"/>
      <c r="BG42" s="109">
        <v>78</v>
      </c>
      <c r="BH42" s="110">
        <v>136</v>
      </c>
      <c r="BI42" s="109">
        <v>66</v>
      </c>
      <c r="BJ42" s="109"/>
      <c r="BK42" s="109">
        <v>60</v>
      </c>
      <c r="BL42" s="110">
        <v>126</v>
      </c>
      <c r="BM42" s="109">
        <v>30</v>
      </c>
      <c r="BN42" s="109"/>
      <c r="BO42" s="109">
        <v>53</v>
      </c>
      <c r="BP42" s="110">
        <v>83</v>
      </c>
      <c r="BQ42" s="109">
        <v>38</v>
      </c>
      <c r="BR42" s="109"/>
      <c r="BS42" s="109">
        <v>34</v>
      </c>
      <c r="BT42" s="110">
        <v>72</v>
      </c>
      <c r="BU42" s="109">
        <v>26</v>
      </c>
      <c r="BV42" s="109"/>
      <c r="BW42" s="109">
        <v>24</v>
      </c>
      <c r="BX42" s="110">
        <v>50</v>
      </c>
      <c r="BY42" s="109">
        <v>15</v>
      </c>
      <c r="BZ42" s="109"/>
      <c r="CA42" s="109">
        <v>10</v>
      </c>
      <c r="CB42" s="110">
        <v>25</v>
      </c>
      <c r="CC42" s="109">
        <v>8</v>
      </c>
      <c r="CD42" s="109"/>
      <c r="CE42" s="109">
        <v>3</v>
      </c>
      <c r="CF42" s="110">
        <v>11</v>
      </c>
      <c r="CG42" s="109">
        <v>4</v>
      </c>
      <c r="CH42" s="109"/>
      <c r="CI42" s="109">
        <v>2</v>
      </c>
      <c r="CJ42" s="110">
        <v>6</v>
      </c>
      <c r="CK42" s="109"/>
      <c r="CL42" s="109"/>
      <c r="CM42" s="109"/>
      <c r="CN42" s="110">
        <v>0</v>
      </c>
      <c r="CO42" s="109"/>
      <c r="CP42" s="109"/>
      <c r="CQ42" s="109"/>
      <c r="CR42" s="110">
        <v>0</v>
      </c>
      <c r="CS42" s="111"/>
      <c r="CT42" s="112">
        <f t="shared" si="0"/>
        <v>1424</v>
      </c>
      <c r="CU42" s="112">
        <f t="shared" si="1"/>
        <v>0</v>
      </c>
      <c r="CV42" s="112">
        <f t="shared" si="2"/>
        <v>1281</v>
      </c>
      <c r="CW42" s="113">
        <f t="shared" si="3"/>
        <v>2705</v>
      </c>
    </row>
    <row r="43" spans="1:101" ht="14.1" customHeight="1">
      <c r="A43" s="31"/>
      <c r="B43" s="1043"/>
      <c r="C43" s="1047"/>
      <c r="D43" s="108" t="s">
        <v>513</v>
      </c>
      <c r="E43">
        <v>40</v>
      </c>
      <c r="F43"/>
      <c r="G43">
        <v>34</v>
      </c>
      <c r="H43" s="110">
        <v>74</v>
      </c>
      <c r="I43">
        <v>19</v>
      </c>
      <c r="J43"/>
      <c r="K43">
        <v>19</v>
      </c>
      <c r="L43" s="110">
        <v>38</v>
      </c>
      <c r="M43">
        <v>59</v>
      </c>
      <c r="N43"/>
      <c r="O43">
        <v>77</v>
      </c>
      <c r="P43" s="110">
        <v>136</v>
      </c>
      <c r="Q43">
        <v>103</v>
      </c>
      <c r="R43"/>
      <c r="S43">
        <v>106</v>
      </c>
      <c r="T43" s="110">
        <v>209</v>
      </c>
      <c r="U43">
        <v>83</v>
      </c>
      <c r="V43"/>
      <c r="W43">
        <v>103</v>
      </c>
      <c r="X43" s="110">
        <v>186</v>
      </c>
      <c r="Y43">
        <v>114</v>
      </c>
      <c r="Z43"/>
      <c r="AA43">
        <v>73</v>
      </c>
      <c r="AB43" s="110">
        <v>187</v>
      </c>
      <c r="AC43">
        <v>131</v>
      </c>
      <c r="AD43"/>
      <c r="AE43">
        <v>80</v>
      </c>
      <c r="AF43" s="110">
        <v>211</v>
      </c>
      <c r="AG43">
        <v>125</v>
      </c>
      <c r="AH43"/>
      <c r="AI43">
        <v>62</v>
      </c>
      <c r="AJ43" s="110">
        <v>187</v>
      </c>
      <c r="AK43">
        <v>94</v>
      </c>
      <c r="AL43"/>
      <c r="AM43">
        <v>48</v>
      </c>
      <c r="AN43" s="110">
        <v>142</v>
      </c>
      <c r="AO43">
        <v>100</v>
      </c>
      <c r="AP43"/>
      <c r="AQ43">
        <v>57</v>
      </c>
      <c r="AR43" s="110">
        <v>157</v>
      </c>
      <c r="AS43">
        <v>108</v>
      </c>
      <c r="AT43"/>
      <c r="AU43">
        <v>67</v>
      </c>
      <c r="AV43" s="110">
        <v>175</v>
      </c>
      <c r="AW43">
        <v>135</v>
      </c>
      <c r="AX43"/>
      <c r="AY43">
        <v>67</v>
      </c>
      <c r="AZ43" s="110">
        <v>202</v>
      </c>
      <c r="BA43" s="109">
        <v>108</v>
      </c>
      <c r="BB43" s="109"/>
      <c r="BC43" s="109">
        <v>95</v>
      </c>
      <c r="BD43" s="110">
        <v>203</v>
      </c>
      <c r="BE43" s="109">
        <v>62</v>
      </c>
      <c r="BF43" s="109"/>
      <c r="BG43" s="109">
        <v>81</v>
      </c>
      <c r="BH43" s="110">
        <v>143</v>
      </c>
      <c r="BI43" s="109">
        <v>67</v>
      </c>
      <c r="BJ43" s="109"/>
      <c r="BK43" s="109">
        <v>59</v>
      </c>
      <c r="BL43" s="110">
        <v>126</v>
      </c>
      <c r="BM43" s="109">
        <v>63</v>
      </c>
      <c r="BN43" s="109"/>
      <c r="BO43" s="109">
        <v>49</v>
      </c>
      <c r="BP43" s="110">
        <v>112</v>
      </c>
      <c r="BQ43" s="109">
        <v>46</v>
      </c>
      <c r="BR43" s="109"/>
      <c r="BS43" s="109">
        <v>42</v>
      </c>
      <c r="BT43" s="110">
        <v>88</v>
      </c>
      <c r="BU43" s="109">
        <v>27</v>
      </c>
      <c r="BV43" s="109"/>
      <c r="BW43" s="109">
        <v>31</v>
      </c>
      <c r="BX43" s="110">
        <v>58</v>
      </c>
      <c r="BY43" s="109">
        <v>31</v>
      </c>
      <c r="BZ43" s="109"/>
      <c r="CA43" s="109">
        <v>15</v>
      </c>
      <c r="CB43" s="110">
        <v>46</v>
      </c>
      <c r="CC43" s="109">
        <v>12</v>
      </c>
      <c r="CD43" s="109"/>
      <c r="CE43" s="109">
        <v>10</v>
      </c>
      <c r="CF43" s="110">
        <v>22</v>
      </c>
      <c r="CG43" s="109">
        <v>6</v>
      </c>
      <c r="CH43" s="109"/>
      <c r="CI43" s="109"/>
      <c r="CJ43" s="110">
        <v>6</v>
      </c>
      <c r="CK43" s="109"/>
      <c r="CL43" s="109"/>
      <c r="CM43" s="109"/>
      <c r="CN43" s="110">
        <v>0</v>
      </c>
      <c r="CO43" s="109"/>
      <c r="CP43" s="109">
        <v>1</v>
      </c>
      <c r="CQ43" s="109"/>
      <c r="CR43" s="110">
        <v>1</v>
      </c>
      <c r="CS43" s="111"/>
      <c r="CT43" s="112">
        <f t="shared" si="0"/>
        <v>1533</v>
      </c>
      <c r="CU43" s="112">
        <f t="shared" si="1"/>
        <v>1</v>
      </c>
      <c r="CV43" s="112">
        <f t="shared" si="2"/>
        <v>1175</v>
      </c>
      <c r="CW43" s="113">
        <f t="shared" si="3"/>
        <v>2709</v>
      </c>
    </row>
    <row r="44" spans="1:101" ht="14.1" customHeight="1">
      <c r="A44" s="31"/>
      <c r="B44" s="1043"/>
      <c r="C44" s="1047"/>
      <c r="D44" s="108" t="s">
        <v>514</v>
      </c>
      <c r="E44">
        <v>313</v>
      </c>
      <c r="F44">
        <v>1</v>
      </c>
      <c r="G44">
        <v>334</v>
      </c>
      <c r="H44" s="110">
        <v>648</v>
      </c>
      <c r="I44">
        <v>274</v>
      </c>
      <c r="J44"/>
      <c r="K44">
        <v>299</v>
      </c>
      <c r="L44" s="110">
        <v>573</v>
      </c>
      <c r="M44">
        <v>795</v>
      </c>
      <c r="N44"/>
      <c r="O44">
        <v>863</v>
      </c>
      <c r="P44" s="110">
        <v>1658</v>
      </c>
      <c r="Q44">
        <v>818</v>
      </c>
      <c r="R44"/>
      <c r="S44">
        <v>822</v>
      </c>
      <c r="T44" s="110">
        <v>1640</v>
      </c>
      <c r="U44">
        <v>878</v>
      </c>
      <c r="V44"/>
      <c r="W44">
        <v>857</v>
      </c>
      <c r="X44" s="110">
        <v>1735</v>
      </c>
      <c r="Y44">
        <v>890</v>
      </c>
      <c r="Z44"/>
      <c r="AA44">
        <v>902</v>
      </c>
      <c r="AB44" s="110">
        <v>1792</v>
      </c>
      <c r="AC44">
        <v>907</v>
      </c>
      <c r="AD44"/>
      <c r="AE44">
        <v>914</v>
      </c>
      <c r="AF44" s="110">
        <v>1821</v>
      </c>
      <c r="AG44">
        <v>831</v>
      </c>
      <c r="AH44">
        <v>1</v>
      </c>
      <c r="AI44">
        <v>768</v>
      </c>
      <c r="AJ44" s="110">
        <v>1600</v>
      </c>
      <c r="AK44">
        <v>747</v>
      </c>
      <c r="AL44"/>
      <c r="AM44">
        <v>683</v>
      </c>
      <c r="AN44" s="110">
        <v>1430</v>
      </c>
      <c r="AO44">
        <v>803</v>
      </c>
      <c r="AP44"/>
      <c r="AQ44">
        <v>681</v>
      </c>
      <c r="AR44" s="110">
        <v>1484</v>
      </c>
      <c r="AS44">
        <v>772</v>
      </c>
      <c r="AT44"/>
      <c r="AU44">
        <v>698</v>
      </c>
      <c r="AV44" s="110">
        <v>1470</v>
      </c>
      <c r="AW44">
        <v>825</v>
      </c>
      <c r="AX44"/>
      <c r="AY44">
        <v>793</v>
      </c>
      <c r="AZ44" s="110">
        <v>1618</v>
      </c>
      <c r="BA44" s="109">
        <v>733</v>
      </c>
      <c r="BB44" s="109"/>
      <c r="BC44" s="109">
        <v>720</v>
      </c>
      <c r="BD44" s="110">
        <v>1453</v>
      </c>
      <c r="BE44" s="109">
        <v>634</v>
      </c>
      <c r="BF44" s="109"/>
      <c r="BG44" s="109">
        <v>613</v>
      </c>
      <c r="BH44" s="110">
        <v>1247</v>
      </c>
      <c r="BI44" s="109">
        <v>474</v>
      </c>
      <c r="BJ44" s="109"/>
      <c r="BK44" s="109">
        <v>440</v>
      </c>
      <c r="BL44" s="110">
        <v>914</v>
      </c>
      <c r="BM44" s="109">
        <v>372</v>
      </c>
      <c r="BN44" s="109"/>
      <c r="BO44" s="109">
        <v>382</v>
      </c>
      <c r="BP44" s="110">
        <v>754</v>
      </c>
      <c r="BQ44" s="109">
        <v>351</v>
      </c>
      <c r="BR44" s="109"/>
      <c r="BS44" s="109">
        <v>252</v>
      </c>
      <c r="BT44" s="110">
        <v>603</v>
      </c>
      <c r="BU44" s="109">
        <v>227</v>
      </c>
      <c r="BV44" s="109"/>
      <c r="BW44" s="109">
        <v>184</v>
      </c>
      <c r="BX44" s="110">
        <v>411</v>
      </c>
      <c r="BY44" s="109">
        <v>159</v>
      </c>
      <c r="BZ44" s="109"/>
      <c r="CA44" s="109">
        <v>126</v>
      </c>
      <c r="CB44" s="110">
        <v>285</v>
      </c>
      <c r="CC44" s="109">
        <v>68</v>
      </c>
      <c r="CD44" s="109"/>
      <c r="CE44" s="109">
        <v>38</v>
      </c>
      <c r="CF44" s="110">
        <v>106</v>
      </c>
      <c r="CG44" s="109">
        <v>18</v>
      </c>
      <c r="CH44" s="109"/>
      <c r="CI44" s="109">
        <v>11</v>
      </c>
      <c r="CJ44" s="110">
        <v>29</v>
      </c>
      <c r="CK44" s="109">
        <v>3</v>
      </c>
      <c r="CL44" s="109"/>
      <c r="CM44" s="109"/>
      <c r="CN44" s="110">
        <v>3</v>
      </c>
      <c r="CO44" s="109">
        <v>2</v>
      </c>
      <c r="CP44" s="109">
        <v>5</v>
      </c>
      <c r="CQ44" s="109"/>
      <c r="CR44" s="110">
        <v>7</v>
      </c>
      <c r="CS44" s="111"/>
      <c r="CT44" s="112">
        <f t="shared" si="0"/>
        <v>11894</v>
      </c>
      <c r="CU44" s="112">
        <f t="shared" si="1"/>
        <v>7</v>
      </c>
      <c r="CV44" s="112">
        <f t="shared" si="2"/>
        <v>11380</v>
      </c>
      <c r="CW44" s="113">
        <f t="shared" si="3"/>
        <v>23281</v>
      </c>
    </row>
    <row r="45" spans="1:101" ht="14.1" customHeight="1">
      <c r="A45" s="31"/>
      <c r="B45" s="1043"/>
      <c r="C45" s="1047"/>
      <c r="D45" s="108" t="s">
        <v>515</v>
      </c>
      <c r="E45">
        <v>450</v>
      </c>
      <c r="F45"/>
      <c r="G45">
        <v>487</v>
      </c>
      <c r="H45" s="110">
        <v>937</v>
      </c>
      <c r="I45">
        <v>421</v>
      </c>
      <c r="J45"/>
      <c r="K45">
        <v>442</v>
      </c>
      <c r="L45" s="110">
        <v>863</v>
      </c>
      <c r="M45">
        <v>1001</v>
      </c>
      <c r="N45"/>
      <c r="O45">
        <v>995</v>
      </c>
      <c r="P45" s="110">
        <v>1996</v>
      </c>
      <c r="Q45">
        <v>1015</v>
      </c>
      <c r="R45"/>
      <c r="S45">
        <v>990</v>
      </c>
      <c r="T45" s="110">
        <v>2005</v>
      </c>
      <c r="U45">
        <v>1141</v>
      </c>
      <c r="V45"/>
      <c r="W45">
        <v>1099</v>
      </c>
      <c r="X45" s="110">
        <v>2240</v>
      </c>
      <c r="Y45">
        <v>1032</v>
      </c>
      <c r="Z45"/>
      <c r="AA45">
        <v>1099</v>
      </c>
      <c r="AB45" s="110">
        <v>2131</v>
      </c>
      <c r="AC45">
        <v>1133</v>
      </c>
      <c r="AD45"/>
      <c r="AE45">
        <v>993</v>
      </c>
      <c r="AF45" s="110">
        <v>2126</v>
      </c>
      <c r="AG45">
        <v>1066</v>
      </c>
      <c r="AH45"/>
      <c r="AI45">
        <v>994</v>
      </c>
      <c r="AJ45" s="110">
        <v>2060</v>
      </c>
      <c r="AK45">
        <v>981</v>
      </c>
      <c r="AL45"/>
      <c r="AM45">
        <v>763</v>
      </c>
      <c r="AN45" s="110">
        <v>1744</v>
      </c>
      <c r="AO45">
        <v>907</v>
      </c>
      <c r="AP45"/>
      <c r="AQ45">
        <v>770</v>
      </c>
      <c r="AR45" s="110">
        <v>1677</v>
      </c>
      <c r="AS45">
        <v>991</v>
      </c>
      <c r="AT45"/>
      <c r="AU45">
        <v>847</v>
      </c>
      <c r="AV45" s="110">
        <v>1838</v>
      </c>
      <c r="AW45">
        <v>1070</v>
      </c>
      <c r="AX45"/>
      <c r="AY45">
        <v>908</v>
      </c>
      <c r="AZ45" s="110">
        <v>1978</v>
      </c>
      <c r="BA45" s="109">
        <v>963</v>
      </c>
      <c r="BB45" s="109"/>
      <c r="BC45" s="109">
        <v>926</v>
      </c>
      <c r="BD45" s="110">
        <v>1889</v>
      </c>
      <c r="BE45" s="109">
        <v>848</v>
      </c>
      <c r="BF45" s="109"/>
      <c r="BG45" s="109">
        <v>742</v>
      </c>
      <c r="BH45" s="110">
        <v>1590</v>
      </c>
      <c r="BI45" s="109">
        <v>753</v>
      </c>
      <c r="BJ45" s="109"/>
      <c r="BK45" s="109">
        <v>664</v>
      </c>
      <c r="BL45" s="110">
        <v>1417</v>
      </c>
      <c r="BM45" s="109">
        <v>593</v>
      </c>
      <c r="BN45" s="109"/>
      <c r="BO45" s="109">
        <v>518</v>
      </c>
      <c r="BP45" s="110">
        <v>1111</v>
      </c>
      <c r="BQ45" s="109">
        <v>491</v>
      </c>
      <c r="BR45" s="109"/>
      <c r="BS45" s="109">
        <v>369</v>
      </c>
      <c r="BT45" s="110">
        <v>860</v>
      </c>
      <c r="BU45" s="109">
        <v>349</v>
      </c>
      <c r="BV45" s="109"/>
      <c r="BW45" s="109">
        <v>219</v>
      </c>
      <c r="BX45" s="110">
        <v>568</v>
      </c>
      <c r="BY45" s="109">
        <v>216</v>
      </c>
      <c r="BZ45" s="109"/>
      <c r="CA45" s="109">
        <v>146</v>
      </c>
      <c r="CB45" s="110">
        <v>362</v>
      </c>
      <c r="CC45" s="109">
        <v>91</v>
      </c>
      <c r="CD45" s="109"/>
      <c r="CE45" s="109">
        <v>44</v>
      </c>
      <c r="CF45" s="110">
        <v>135</v>
      </c>
      <c r="CG45" s="109">
        <v>34</v>
      </c>
      <c r="CH45" s="109"/>
      <c r="CI45" s="109">
        <v>10</v>
      </c>
      <c r="CJ45" s="110">
        <v>44</v>
      </c>
      <c r="CK45" s="109">
        <v>1</v>
      </c>
      <c r="CL45" s="109"/>
      <c r="CM45" s="109">
        <v>3</v>
      </c>
      <c r="CN45" s="110">
        <v>4</v>
      </c>
      <c r="CO45" s="109">
        <v>2</v>
      </c>
      <c r="CP45" s="109">
        <v>1</v>
      </c>
      <c r="CQ45" s="109">
        <v>3</v>
      </c>
      <c r="CR45" s="110">
        <v>6</v>
      </c>
      <c r="CS45" s="111"/>
      <c r="CT45" s="112">
        <f t="shared" si="0"/>
        <v>15549</v>
      </c>
      <c r="CU45" s="112">
        <f t="shared" si="1"/>
        <v>1</v>
      </c>
      <c r="CV45" s="112">
        <f t="shared" si="2"/>
        <v>14031</v>
      </c>
      <c r="CW45" s="113">
        <f t="shared" si="3"/>
        <v>29581</v>
      </c>
    </row>
    <row r="46" spans="1:101" ht="14.1" customHeight="1">
      <c r="A46" s="31"/>
      <c r="B46" s="1043"/>
      <c r="C46" s="1047"/>
      <c r="D46" s="108" t="s">
        <v>516</v>
      </c>
      <c r="E46">
        <v>101</v>
      </c>
      <c r="F46"/>
      <c r="G46">
        <v>93</v>
      </c>
      <c r="H46" s="110">
        <v>194</v>
      </c>
      <c r="I46">
        <v>85</v>
      </c>
      <c r="J46"/>
      <c r="K46">
        <v>94</v>
      </c>
      <c r="L46" s="110">
        <v>179</v>
      </c>
      <c r="M46">
        <v>223</v>
      </c>
      <c r="N46"/>
      <c r="O46">
        <v>261</v>
      </c>
      <c r="P46" s="110">
        <v>484</v>
      </c>
      <c r="Q46">
        <v>248</v>
      </c>
      <c r="R46"/>
      <c r="S46">
        <v>247</v>
      </c>
      <c r="T46" s="110">
        <v>495</v>
      </c>
      <c r="U46">
        <v>314</v>
      </c>
      <c r="V46"/>
      <c r="W46">
        <v>277</v>
      </c>
      <c r="X46" s="110">
        <v>591</v>
      </c>
      <c r="Y46">
        <v>256</v>
      </c>
      <c r="Z46"/>
      <c r="AA46">
        <v>315</v>
      </c>
      <c r="AB46" s="110">
        <v>571</v>
      </c>
      <c r="AC46">
        <v>245</v>
      </c>
      <c r="AD46"/>
      <c r="AE46">
        <v>251</v>
      </c>
      <c r="AF46" s="110">
        <v>496</v>
      </c>
      <c r="AG46">
        <v>253</v>
      </c>
      <c r="AH46"/>
      <c r="AI46">
        <v>218</v>
      </c>
      <c r="AJ46" s="110">
        <v>471</v>
      </c>
      <c r="AK46">
        <v>247</v>
      </c>
      <c r="AL46"/>
      <c r="AM46">
        <v>152</v>
      </c>
      <c r="AN46" s="110">
        <v>399</v>
      </c>
      <c r="AO46">
        <v>255</v>
      </c>
      <c r="AP46"/>
      <c r="AQ46">
        <v>146</v>
      </c>
      <c r="AR46" s="110">
        <v>401</v>
      </c>
      <c r="AS46">
        <v>232</v>
      </c>
      <c r="AT46"/>
      <c r="AU46">
        <v>177</v>
      </c>
      <c r="AV46" s="110">
        <v>409</v>
      </c>
      <c r="AW46">
        <v>249</v>
      </c>
      <c r="AX46"/>
      <c r="AY46">
        <v>218</v>
      </c>
      <c r="AZ46" s="110">
        <v>467</v>
      </c>
      <c r="BA46" s="109">
        <v>257</v>
      </c>
      <c r="BB46" s="109"/>
      <c r="BC46" s="109">
        <v>197</v>
      </c>
      <c r="BD46" s="110">
        <v>454</v>
      </c>
      <c r="BE46" s="109">
        <v>244</v>
      </c>
      <c r="BF46" s="109"/>
      <c r="BG46" s="109">
        <v>187</v>
      </c>
      <c r="BH46" s="110">
        <v>431</v>
      </c>
      <c r="BI46" s="109">
        <v>190</v>
      </c>
      <c r="BJ46" s="109"/>
      <c r="BK46" s="109">
        <v>187</v>
      </c>
      <c r="BL46" s="110">
        <v>377</v>
      </c>
      <c r="BM46" s="109">
        <v>139</v>
      </c>
      <c r="BN46" s="109"/>
      <c r="BO46" s="109">
        <v>132</v>
      </c>
      <c r="BP46" s="110">
        <v>271</v>
      </c>
      <c r="BQ46" s="109">
        <v>142</v>
      </c>
      <c r="BR46" s="109"/>
      <c r="BS46" s="109">
        <v>115</v>
      </c>
      <c r="BT46" s="110">
        <v>257</v>
      </c>
      <c r="BU46" s="109">
        <v>119</v>
      </c>
      <c r="BV46" s="109"/>
      <c r="BW46" s="109">
        <v>80</v>
      </c>
      <c r="BX46" s="110">
        <v>199</v>
      </c>
      <c r="BY46" s="109">
        <v>82</v>
      </c>
      <c r="BZ46" s="109"/>
      <c r="CA46" s="109">
        <v>59</v>
      </c>
      <c r="CB46" s="110">
        <v>141</v>
      </c>
      <c r="CC46" s="109">
        <v>28</v>
      </c>
      <c r="CD46" s="109"/>
      <c r="CE46" s="109">
        <v>20</v>
      </c>
      <c r="CF46" s="110">
        <v>48</v>
      </c>
      <c r="CG46" s="109">
        <v>6</v>
      </c>
      <c r="CH46" s="109"/>
      <c r="CI46" s="109">
        <v>6</v>
      </c>
      <c r="CJ46" s="110">
        <v>12</v>
      </c>
      <c r="CK46" s="109">
        <v>1</v>
      </c>
      <c r="CL46" s="109"/>
      <c r="CM46" s="109">
        <v>1</v>
      </c>
      <c r="CN46" s="110">
        <v>2</v>
      </c>
      <c r="CO46" s="109"/>
      <c r="CP46" s="109">
        <v>2</v>
      </c>
      <c r="CQ46" s="109"/>
      <c r="CR46" s="110">
        <v>2</v>
      </c>
      <c r="CS46" s="111"/>
      <c r="CT46" s="112">
        <f t="shared" si="0"/>
        <v>3916</v>
      </c>
      <c r="CU46" s="112">
        <f t="shared" si="1"/>
        <v>2</v>
      </c>
      <c r="CV46" s="112">
        <f t="shared" si="2"/>
        <v>3433</v>
      </c>
      <c r="CW46" s="113">
        <f t="shared" si="3"/>
        <v>7351</v>
      </c>
    </row>
    <row r="47" spans="1:101" ht="14.1" customHeight="1">
      <c r="A47" s="31"/>
      <c r="B47" s="1043"/>
      <c r="C47" s="1047"/>
      <c r="D47" s="108" t="s">
        <v>517</v>
      </c>
      <c r="E47">
        <v>328</v>
      </c>
      <c r="F47"/>
      <c r="G47">
        <v>326</v>
      </c>
      <c r="H47" s="110">
        <v>654</v>
      </c>
      <c r="I47">
        <v>259</v>
      </c>
      <c r="J47">
        <v>1</v>
      </c>
      <c r="K47">
        <v>279</v>
      </c>
      <c r="L47" s="110">
        <v>539</v>
      </c>
      <c r="M47">
        <v>579</v>
      </c>
      <c r="N47"/>
      <c r="O47">
        <v>654</v>
      </c>
      <c r="P47" s="110">
        <v>1233</v>
      </c>
      <c r="Q47">
        <v>557</v>
      </c>
      <c r="R47"/>
      <c r="S47">
        <v>633</v>
      </c>
      <c r="T47" s="110">
        <v>1190</v>
      </c>
      <c r="U47">
        <v>582</v>
      </c>
      <c r="V47"/>
      <c r="W47">
        <v>602</v>
      </c>
      <c r="X47" s="110">
        <v>1184</v>
      </c>
      <c r="Y47">
        <v>639</v>
      </c>
      <c r="Z47"/>
      <c r="AA47">
        <v>659</v>
      </c>
      <c r="AB47" s="110">
        <v>1298</v>
      </c>
      <c r="AC47">
        <v>697</v>
      </c>
      <c r="AD47"/>
      <c r="AE47">
        <v>599</v>
      </c>
      <c r="AF47" s="110">
        <v>1296</v>
      </c>
      <c r="AG47">
        <v>648</v>
      </c>
      <c r="AH47"/>
      <c r="AI47">
        <v>575</v>
      </c>
      <c r="AJ47" s="110">
        <v>1223</v>
      </c>
      <c r="AK47">
        <v>569</v>
      </c>
      <c r="AL47"/>
      <c r="AM47">
        <v>544</v>
      </c>
      <c r="AN47" s="110">
        <v>1113</v>
      </c>
      <c r="AO47">
        <v>576</v>
      </c>
      <c r="AP47">
        <v>1</v>
      </c>
      <c r="AQ47">
        <v>447</v>
      </c>
      <c r="AR47" s="110">
        <v>1024</v>
      </c>
      <c r="AS47">
        <v>494</v>
      </c>
      <c r="AT47"/>
      <c r="AU47">
        <v>459</v>
      </c>
      <c r="AV47" s="110">
        <v>953</v>
      </c>
      <c r="AW47">
        <v>574</v>
      </c>
      <c r="AX47"/>
      <c r="AY47">
        <v>496</v>
      </c>
      <c r="AZ47" s="110">
        <v>1070</v>
      </c>
      <c r="BA47" s="109">
        <v>596</v>
      </c>
      <c r="BB47" s="109"/>
      <c r="BC47" s="109">
        <v>553</v>
      </c>
      <c r="BD47" s="110">
        <v>1149</v>
      </c>
      <c r="BE47" s="109">
        <v>481</v>
      </c>
      <c r="BF47" s="109"/>
      <c r="BG47" s="109">
        <v>429</v>
      </c>
      <c r="BH47" s="110">
        <v>910</v>
      </c>
      <c r="BI47" s="109">
        <v>322</v>
      </c>
      <c r="BJ47" s="109"/>
      <c r="BK47" s="109">
        <v>357</v>
      </c>
      <c r="BL47" s="110">
        <v>679</v>
      </c>
      <c r="BM47" s="109">
        <v>283</v>
      </c>
      <c r="BN47" s="109"/>
      <c r="BO47" s="109">
        <v>237</v>
      </c>
      <c r="BP47" s="110">
        <v>520</v>
      </c>
      <c r="BQ47" s="109">
        <v>221</v>
      </c>
      <c r="BR47" s="109"/>
      <c r="BS47" s="109">
        <v>194</v>
      </c>
      <c r="BT47" s="110">
        <v>415</v>
      </c>
      <c r="BU47" s="109">
        <v>188</v>
      </c>
      <c r="BV47" s="109"/>
      <c r="BW47" s="109">
        <v>146</v>
      </c>
      <c r="BX47" s="110">
        <v>334</v>
      </c>
      <c r="BY47" s="109">
        <v>98</v>
      </c>
      <c r="BZ47" s="109"/>
      <c r="CA47" s="109">
        <v>76</v>
      </c>
      <c r="CB47" s="110">
        <v>174</v>
      </c>
      <c r="CC47" s="109">
        <v>37</v>
      </c>
      <c r="CD47" s="109"/>
      <c r="CE47" s="109">
        <v>28</v>
      </c>
      <c r="CF47" s="110">
        <v>65</v>
      </c>
      <c r="CG47" s="109">
        <v>13</v>
      </c>
      <c r="CH47" s="109"/>
      <c r="CI47" s="109">
        <v>6</v>
      </c>
      <c r="CJ47" s="110">
        <v>19</v>
      </c>
      <c r="CK47" s="109">
        <v>3</v>
      </c>
      <c r="CL47" s="109"/>
      <c r="CM47" s="109">
        <v>1</v>
      </c>
      <c r="CN47" s="110">
        <v>4</v>
      </c>
      <c r="CO47" s="109">
        <v>2</v>
      </c>
      <c r="CP47" s="109"/>
      <c r="CQ47" s="109">
        <v>2</v>
      </c>
      <c r="CR47" s="110">
        <v>4</v>
      </c>
      <c r="CS47" s="111"/>
      <c r="CT47" s="112">
        <f t="shared" si="0"/>
        <v>8746</v>
      </c>
      <c r="CU47" s="112">
        <f t="shared" si="1"/>
        <v>2</v>
      </c>
      <c r="CV47" s="112">
        <f t="shared" si="2"/>
        <v>8302</v>
      </c>
      <c r="CW47" s="113">
        <f t="shared" si="3"/>
        <v>17050</v>
      </c>
    </row>
    <row r="48" spans="1:101" ht="14.1" customHeight="1">
      <c r="A48" s="31"/>
      <c r="B48" s="1043"/>
      <c r="C48" s="1047"/>
      <c r="D48" s="108" t="s">
        <v>518</v>
      </c>
      <c r="E48">
        <v>343</v>
      </c>
      <c r="F48"/>
      <c r="G48">
        <v>334</v>
      </c>
      <c r="H48" s="110">
        <v>677</v>
      </c>
      <c r="I48">
        <v>296</v>
      </c>
      <c r="J48"/>
      <c r="K48">
        <v>297</v>
      </c>
      <c r="L48" s="110">
        <v>593</v>
      </c>
      <c r="M48">
        <v>743</v>
      </c>
      <c r="N48"/>
      <c r="O48">
        <v>786</v>
      </c>
      <c r="P48" s="110">
        <v>1529</v>
      </c>
      <c r="Q48">
        <v>705</v>
      </c>
      <c r="R48"/>
      <c r="S48">
        <v>747</v>
      </c>
      <c r="T48" s="110">
        <v>1452</v>
      </c>
      <c r="U48">
        <v>813</v>
      </c>
      <c r="V48"/>
      <c r="W48">
        <v>851</v>
      </c>
      <c r="X48" s="110">
        <v>1664</v>
      </c>
      <c r="Y48">
        <v>824</v>
      </c>
      <c r="Z48"/>
      <c r="AA48">
        <v>805</v>
      </c>
      <c r="AB48" s="110">
        <v>1629</v>
      </c>
      <c r="AC48">
        <v>863</v>
      </c>
      <c r="AD48"/>
      <c r="AE48">
        <v>766</v>
      </c>
      <c r="AF48" s="110">
        <v>1629</v>
      </c>
      <c r="AG48">
        <v>875</v>
      </c>
      <c r="AH48"/>
      <c r="AI48">
        <v>725</v>
      </c>
      <c r="AJ48" s="110">
        <v>1600</v>
      </c>
      <c r="AK48">
        <v>772</v>
      </c>
      <c r="AL48"/>
      <c r="AM48">
        <v>604</v>
      </c>
      <c r="AN48" s="110">
        <v>1376</v>
      </c>
      <c r="AO48">
        <v>770</v>
      </c>
      <c r="AP48"/>
      <c r="AQ48">
        <v>633</v>
      </c>
      <c r="AR48" s="110">
        <v>1403</v>
      </c>
      <c r="AS48">
        <v>767</v>
      </c>
      <c r="AT48"/>
      <c r="AU48">
        <v>733</v>
      </c>
      <c r="AV48" s="110">
        <v>1500</v>
      </c>
      <c r="AW48">
        <v>760</v>
      </c>
      <c r="AX48"/>
      <c r="AY48">
        <v>755</v>
      </c>
      <c r="AZ48" s="110">
        <v>1515</v>
      </c>
      <c r="BA48" s="109">
        <v>670</v>
      </c>
      <c r="BB48" s="109"/>
      <c r="BC48" s="109">
        <v>688</v>
      </c>
      <c r="BD48" s="110">
        <v>1358</v>
      </c>
      <c r="BE48" s="109">
        <v>563</v>
      </c>
      <c r="BF48" s="109"/>
      <c r="BG48" s="109">
        <v>592</v>
      </c>
      <c r="BH48" s="110">
        <v>1155</v>
      </c>
      <c r="BI48" s="109">
        <v>486</v>
      </c>
      <c r="BJ48" s="109"/>
      <c r="BK48" s="109">
        <v>513</v>
      </c>
      <c r="BL48" s="110">
        <v>999</v>
      </c>
      <c r="BM48" s="109">
        <v>443</v>
      </c>
      <c r="BN48" s="109"/>
      <c r="BO48" s="109">
        <v>380</v>
      </c>
      <c r="BP48" s="110">
        <v>823</v>
      </c>
      <c r="BQ48" s="109">
        <v>338</v>
      </c>
      <c r="BR48" s="109"/>
      <c r="BS48" s="109">
        <v>284</v>
      </c>
      <c r="BT48" s="110">
        <v>622</v>
      </c>
      <c r="BU48" s="109">
        <v>239</v>
      </c>
      <c r="BV48" s="109"/>
      <c r="BW48" s="109">
        <v>202</v>
      </c>
      <c r="BX48" s="110">
        <v>441</v>
      </c>
      <c r="BY48" s="109">
        <v>133</v>
      </c>
      <c r="BZ48" s="109"/>
      <c r="CA48" s="109">
        <v>117</v>
      </c>
      <c r="CB48" s="110">
        <v>250</v>
      </c>
      <c r="CC48" s="109">
        <v>71</v>
      </c>
      <c r="CD48" s="109"/>
      <c r="CE48" s="109">
        <v>35</v>
      </c>
      <c r="CF48" s="110">
        <v>106</v>
      </c>
      <c r="CG48" s="109">
        <v>17</v>
      </c>
      <c r="CH48" s="109"/>
      <c r="CI48" s="109">
        <v>22</v>
      </c>
      <c r="CJ48" s="110">
        <v>39</v>
      </c>
      <c r="CK48" s="109">
        <v>4</v>
      </c>
      <c r="CL48" s="109"/>
      <c r="CM48" s="109">
        <v>2</v>
      </c>
      <c r="CN48" s="110">
        <v>6</v>
      </c>
      <c r="CO48" s="109">
        <v>1</v>
      </c>
      <c r="CP48" s="109">
        <v>4</v>
      </c>
      <c r="CQ48" s="109">
        <v>2</v>
      </c>
      <c r="CR48" s="110">
        <v>7</v>
      </c>
      <c r="CS48" s="111"/>
      <c r="CT48" s="112">
        <f t="shared" si="0"/>
        <v>11496</v>
      </c>
      <c r="CU48" s="112">
        <f t="shared" si="1"/>
        <v>4</v>
      </c>
      <c r="CV48" s="112">
        <f t="shared" si="2"/>
        <v>10873</v>
      </c>
      <c r="CW48" s="113">
        <f t="shared" si="3"/>
        <v>22373</v>
      </c>
    </row>
    <row r="49" spans="1:101" ht="14.1" customHeight="1">
      <c r="A49" s="31"/>
      <c r="B49" s="1043"/>
      <c r="C49" s="1047"/>
      <c r="D49" s="108" t="s">
        <v>519</v>
      </c>
      <c r="E49">
        <v>1922</v>
      </c>
      <c r="F49"/>
      <c r="G49">
        <v>1947</v>
      </c>
      <c r="H49" s="110">
        <v>3869</v>
      </c>
      <c r="I49">
        <v>1578</v>
      </c>
      <c r="J49"/>
      <c r="K49">
        <v>1690</v>
      </c>
      <c r="L49" s="110">
        <v>3268</v>
      </c>
      <c r="M49">
        <v>4072</v>
      </c>
      <c r="N49"/>
      <c r="O49">
        <v>4144</v>
      </c>
      <c r="P49" s="110">
        <v>8216</v>
      </c>
      <c r="Q49">
        <v>3742</v>
      </c>
      <c r="R49"/>
      <c r="S49">
        <v>3844</v>
      </c>
      <c r="T49" s="110">
        <v>7586</v>
      </c>
      <c r="U49">
        <v>3786</v>
      </c>
      <c r="V49"/>
      <c r="W49">
        <v>3840</v>
      </c>
      <c r="X49" s="110">
        <v>7626</v>
      </c>
      <c r="Y49">
        <v>4154</v>
      </c>
      <c r="Z49"/>
      <c r="AA49">
        <v>4108</v>
      </c>
      <c r="AB49" s="110">
        <v>8262</v>
      </c>
      <c r="AC49">
        <v>4644</v>
      </c>
      <c r="AD49"/>
      <c r="AE49">
        <v>4109</v>
      </c>
      <c r="AF49" s="110">
        <v>8753</v>
      </c>
      <c r="AG49">
        <v>4179</v>
      </c>
      <c r="AH49"/>
      <c r="AI49">
        <v>3508</v>
      </c>
      <c r="AJ49" s="110">
        <v>7687</v>
      </c>
      <c r="AK49">
        <v>3800</v>
      </c>
      <c r="AL49"/>
      <c r="AM49">
        <v>3153</v>
      </c>
      <c r="AN49" s="110">
        <v>6953</v>
      </c>
      <c r="AO49">
        <v>3578</v>
      </c>
      <c r="AP49"/>
      <c r="AQ49">
        <v>3064</v>
      </c>
      <c r="AR49" s="110">
        <v>6642</v>
      </c>
      <c r="AS49">
        <v>3483</v>
      </c>
      <c r="AT49"/>
      <c r="AU49">
        <v>2862</v>
      </c>
      <c r="AV49" s="110">
        <v>6345</v>
      </c>
      <c r="AW49">
        <v>3706</v>
      </c>
      <c r="AX49"/>
      <c r="AY49">
        <v>3142</v>
      </c>
      <c r="AZ49" s="110">
        <v>6848</v>
      </c>
      <c r="BA49" s="109">
        <v>3214</v>
      </c>
      <c r="BB49" s="109"/>
      <c r="BC49" s="109">
        <v>2915</v>
      </c>
      <c r="BD49" s="110">
        <v>6129</v>
      </c>
      <c r="BE49" s="109">
        <v>2792</v>
      </c>
      <c r="BF49" s="109"/>
      <c r="BG49" s="109">
        <v>2399</v>
      </c>
      <c r="BH49" s="110">
        <v>5191</v>
      </c>
      <c r="BI49" s="109">
        <v>2250</v>
      </c>
      <c r="BJ49" s="109"/>
      <c r="BK49" s="109">
        <v>1955</v>
      </c>
      <c r="BL49" s="110">
        <v>4205</v>
      </c>
      <c r="BM49" s="109">
        <v>1826</v>
      </c>
      <c r="BN49" s="109"/>
      <c r="BO49" s="109">
        <v>1541</v>
      </c>
      <c r="BP49" s="110">
        <v>3367</v>
      </c>
      <c r="BQ49" s="109">
        <v>1494</v>
      </c>
      <c r="BR49" s="109"/>
      <c r="BS49" s="109">
        <v>1224</v>
      </c>
      <c r="BT49" s="110">
        <v>2718</v>
      </c>
      <c r="BU49" s="109">
        <v>1098</v>
      </c>
      <c r="BV49" s="109"/>
      <c r="BW49" s="109">
        <v>765</v>
      </c>
      <c r="BX49" s="110">
        <v>1863</v>
      </c>
      <c r="BY49" s="109">
        <v>761</v>
      </c>
      <c r="BZ49" s="109"/>
      <c r="CA49" s="109">
        <v>494</v>
      </c>
      <c r="CB49" s="110">
        <v>1255</v>
      </c>
      <c r="CC49" s="109">
        <v>318</v>
      </c>
      <c r="CD49" s="109"/>
      <c r="CE49" s="109">
        <v>167</v>
      </c>
      <c r="CF49" s="110">
        <v>485</v>
      </c>
      <c r="CG49" s="109">
        <v>85</v>
      </c>
      <c r="CH49" s="109"/>
      <c r="CI49" s="109">
        <v>32</v>
      </c>
      <c r="CJ49" s="110">
        <v>117</v>
      </c>
      <c r="CK49" s="109">
        <v>17</v>
      </c>
      <c r="CL49" s="109"/>
      <c r="CM49" s="109">
        <v>7</v>
      </c>
      <c r="CN49" s="110">
        <v>24</v>
      </c>
      <c r="CO49" s="109">
        <v>8</v>
      </c>
      <c r="CP49" s="109">
        <v>5</v>
      </c>
      <c r="CQ49" s="109">
        <v>3</v>
      </c>
      <c r="CR49" s="110">
        <v>16</v>
      </c>
      <c r="CS49" s="111"/>
      <c r="CT49" s="112">
        <f t="shared" si="0"/>
        <v>56507</v>
      </c>
      <c r="CU49" s="112">
        <f t="shared" si="1"/>
        <v>5</v>
      </c>
      <c r="CV49" s="112">
        <f t="shared" si="2"/>
        <v>50913</v>
      </c>
      <c r="CW49" s="113">
        <f t="shared" si="3"/>
        <v>107425</v>
      </c>
    </row>
    <row r="50" spans="1:101" ht="14.1" customHeight="1">
      <c r="A50" s="31"/>
      <c r="B50" s="1043"/>
      <c r="C50" s="1047"/>
      <c r="D50" s="108" t="s">
        <v>520</v>
      </c>
      <c r="E50">
        <v>152</v>
      </c>
      <c r="F50"/>
      <c r="G50">
        <v>143</v>
      </c>
      <c r="H50" s="110">
        <v>295</v>
      </c>
      <c r="I50">
        <v>153</v>
      </c>
      <c r="J50"/>
      <c r="K50">
        <v>143</v>
      </c>
      <c r="L50" s="110">
        <v>296</v>
      </c>
      <c r="M50">
        <v>290</v>
      </c>
      <c r="N50"/>
      <c r="O50">
        <v>331</v>
      </c>
      <c r="P50" s="110">
        <v>621</v>
      </c>
      <c r="Q50">
        <v>309</v>
      </c>
      <c r="R50"/>
      <c r="S50">
        <v>317</v>
      </c>
      <c r="T50" s="110">
        <v>626</v>
      </c>
      <c r="U50">
        <v>365</v>
      </c>
      <c r="V50"/>
      <c r="W50">
        <v>371</v>
      </c>
      <c r="X50" s="110">
        <v>736</v>
      </c>
      <c r="Y50">
        <v>418</v>
      </c>
      <c r="Z50"/>
      <c r="AA50">
        <v>406</v>
      </c>
      <c r="AB50" s="110">
        <v>824</v>
      </c>
      <c r="AC50">
        <v>395</v>
      </c>
      <c r="AD50"/>
      <c r="AE50">
        <v>363</v>
      </c>
      <c r="AF50" s="110">
        <v>758</v>
      </c>
      <c r="AG50">
        <v>371</v>
      </c>
      <c r="AH50"/>
      <c r="AI50">
        <v>323</v>
      </c>
      <c r="AJ50" s="110">
        <v>694</v>
      </c>
      <c r="AK50">
        <v>388</v>
      </c>
      <c r="AL50"/>
      <c r="AM50">
        <v>319</v>
      </c>
      <c r="AN50" s="110">
        <v>707</v>
      </c>
      <c r="AO50">
        <v>381</v>
      </c>
      <c r="AP50"/>
      <c r="AQ50">
        <v>384</v>
      </c>
      <c r="AR50" s="110">
        <v>765</v>
      </c>
      <c r="AS50">
        <v>411</v>
      </c>
      <c r="AT50"/>
      <c r="AU50">
        <v>381</v>
      </c>
      <c r="AV50" s="110">
        <v>792</v>
      </c>
      <c r="AW50">
        <v>417</v>
      </c>
      <c r="AX50"/>
      <c r="AY50">
        <v>414</v>
      </c>
      <c r="AZ50" s="110">
        <v>831</v>
      </c>
      <c r="BA50" s="109">
        <v>379</v>
      </c>
      <c r="BB50" s="109"/>
      <c r="BC50" s="109">
        <v>356</v>
      </c>
      <c r="BD50" s="110">
        <v>735</v>
      </c>
      <c r="BE50" s="109">
        <v>349</v>
      </c>
      <c r="BF50" s="109"/>
      <c r="BG50" s="109">
        <v>334</v>
      </c>
      <c r="BH50" s="110">
        <v>683</v>
      </c>
      <c r="BI50" s="109">
        <v>300</v>
      </c>
      <c r="BJ50" s="109"/>
      <c r="BK50" s="109">
        <v>272</v>
      </c>
      <c r="BL50" s="110">
        <v>572</v>
      </c>
      <c r="BM50" s="109">
        <v>240</v>
      </c>
      <c r="BN50" s="109"/>
      <c r="BO50" s="109">
        <v>212</v>
      </c>
      <c r="BP50" s="110">
        <v>452</v>
      </c>
      <c r="BQ50" s="109">
        <v>225</v>
      </c>
      <c r="BR50" s="109"/>
      <c r="BS50" s="109">
        <v>201</v>
      </c>
      <c r="BT50" s="110">
        <v>426</v>
      </c>
      <c r="BU50" s="109">
        <v>185</v>
      </c>
      <c r="BV50" s="109"/>
      <c r="BW50" s="109">
        <v>119</v>
      </c>
      <c r="BX50" s="110">
        <v>304</v>
      </c>
      <c r="BY50" s="109">
        <v>106</v>
      </c>
      <c r="BZ50" s="109"/>
      <c r="CA50" s="109">
        <v>61</v>
      </c>
      <c r="CB50" s="110">
        <v>167</v>
      </c>
      <c r="CC50" s="109">
        <v>47</v>
      </c>
      <c r="CD50" s="109"/>
      <c r="CE50" s="109">
        <v>22</v>
      </c>
      <c r="CF50" s="110">
        <v>69</v>
      </c>
      <c r="CG50" s="109">
        <v>24</v>
      </c>
      <c r="CH50" s="109"/>
      <c r="CI50" s="109">
        <v>10</v>
      </c>
      <c r="CJ50" s="110">
        <v>34</v>
      </c>
      <c r="CK50" s="109">
        <v>2</v>
      </c>
      <c r="CL50" s="109"/>
      <c r="CM50" s="109">
        <v>3</v>
      </c>
      <c r="CN50" s="110">
        <v>5</v>
      </c>
      <c r="CO50" s="109">
        <v>2</v>
      </c>
      <c r="CP50" s="109"/>
      <c r="CQ50" s="109">
        <v>3</v>
      </c>
      <c r="CR50" s="110">
        <v>5</v>
      </c>
      <c r="CS50" s="111"/>
      <c r="CT50" s="112">
        <f t="shared" si="0"/>
        <v>5909</v>
      </c>
      <c r="CU50" s="112">
        <f t="shared" si="1"/>
        <v>0</v>
      </c>
      <c r="CV50" s="112">
        <f t="shared" si="2"/>
        <v>5488</v>
      </c>
      <c r="CW50" s="113">
        <f t="shared" si="3"/>
        <v>11397</v>
      </c>
    </row>
    <row r="51" spans="1:101" ht="14.1" customHeight="1">
      <c r="A51" s="31"/>
      <c r="B51" s="1043"/>
      <c r="C51" s="1047"/>
      <c r="D51" s="108" t="s">
        <v>521</v>
      </c>
      <c r="E51">
        <v>410</v>
      </c>
      <c r="F51"/>
      <c r="G51">
        <v>452</v>
      </c>
      <c r="H51" s="110">
        <v>862</v>
      </c>
      <c r="I51">
        <v>430</v>
      </c>
      <c r="J51"/>
      <c r="K51">
        <v>459</v>
      </c>
      <c r="L51" s="110">
        <v>889</v>
      </c>
      <c r="M51">
        <v>1115</v>
      </c>
      <c r="N51"/>
      <c r="O51">
        <v>1068</v>
      </c>
      <c r="P51" s="110">
        <v>2183</v>
      </c>
      <c r="Q51">
        <v>995</v>
      </c>
      <c r="R51"/>
      <c r="S51">
        <v>1046</v>
      </c>
      <c r="T51" s="110">
        <v>2041</v>
      </c>
      <c r="U51">
        <v>1083</v>
      </c>
      <c r="V51"/>
      <c r="W51">
        <v>1133</v>
      </c>
      <c r="X51" s="110">
        <v>2216</v>
      </c>
      <c r="Y51">
        <v>1139</v>
      </c>
      <c r="Z51"/>
      <c r="AA51">
        <v>1129</v>
      </c>
      <c r="AB51" s="110">
        <v>2268</v>
      </c>
      <c r="AC51">
        <v>1127</v>
      </c>
      <c r="AD51"/>
      <c r="AE51">
        <v>1111</v>
      </c>
      <c r="AF51" s="110">
        <v>2238</v>
      </c>
      <c r="AG51">
        <v>1018</v>
      </c>
      <c r="AH51"/>
      <c r="AI51">
        <v>979</v>
      </c>
      <c r="AJ51" s="110">
        <v>1997</v>
      </c>
      <c r="AK51">
        <v>978</v>
      </c>
      <c r="AL51"/>
      <c r="AM51">
        <v>846</v>
      </c>
      <c r="AN51" s="110">
        <v>1824</v>
      </c>
      <c r="AO51">
        <v>970</v>
      </c>
      <c r="AP51"/>
      <c r="AQ51">
        <v>868</v>
      </c>
      <c r="AR51" s="110">
        <v>1838</v>
      </c>
      <c r="AS51">
        <v>1009</v>
      </c>
      <c r="AT51"/>
      <c r="AU51">
        <v>938</v>
      </c>
      <c r="AV51" s="110">
        <v>1947</v>
      </c>
      <c r="AW51">
        <v>1013</v>
      </c>
      <c r="AX51"/>
      <c r="AY51">
        <v>1016</v>
      </c>
      <c r="AZ51" s="110">
        <v>2029</v>
      </c>
      <c r="BA51" s="109">
        <v>858</v>
      </c>
      <c r="BB51" s="109"/>
      <c r="BC51" s="109">
        <v>826</v>
      </c>
      <c r="BD51" s="110">
        <v>1684</v>
      </c>
      <c r="BE51" s="109">
        <v>702</v>
      </c>
      <c r="BF51" s="109"/>
      <c r="BG51" s="109">
        <v>698</v>
      </c>
      <c r="BH51" s="110">
        <v>1400</v>
      </c>
      <c r="BI51" s="109">
        <v>501</v>
      </c>
      <c r="BJ51" s="109"/>
      <c r="BK51" s="109">
        <v>594</v>
      </c>
      <c r="BL51" s="110">
        <v>1095</v>
      </c>
      <c r="BM51" s="109">
        <v>427</v>
      </c>
      <c r="BN51" s="109"/>
      <c r="BO51" s="109">
        <v>471</v>
      </c>
      <c r="BP51" s="110">
        <v>898</v>
      </c>
      <c r="BQ51" s="109">
        <v>397</v>
      </c>
      <c r="BR51" s="109"/>
      <c r="BS51" s="109">
        <v>371</v>
      </c>
      <c r="BT51" s="110">
        <v>768</v>
      </c>
      <c r="BU51" s="109">
        <v>301</v>
      </c>
      <c r="BV51" s="109"/>
      <c r="BW51" s="109">
        <v>254</v>
      </c>
      <c r="BX51" s="110">
        <v>555</v>
      </c>
      <c r="BY51" s="109">
        <v>189</v>
      </c>
      <c r="BZ51" s="109"/>
      <c r="CA51" s="109">
        <v>143</v>
      </c>
      <c r="CB51" s="110">
        <v>332</v>
      </c>
      <c r="CC51" s="109">
        <v>88</v>
      </c>
      <c r="CD51" s="109"/>
      <c r="CE51" s="109">
        <v>38</v>
      </c>
      <c r="CF51" s="110">
        <v>126</v>
      </c>
      <c r="CG51" s="109">
        <v>34</v>
      </c>
      <c r="CH51" s="109"/>
      <c r="CI51" s="109">
        <v>14</v>
      </c>
      <c r="CJ51" s="110">
        <v>48</v>
      </c>
      <c r="CK51" s="109">
        <v>6</v>
      </c>
      <c r="CL51" s="109"/>
      <c r="CM51" s="109">
        <v>2</v>
      </c>
      <c r="CN51" s="110">
        <v>8</v>
      </c>
      <c r="CO51" s="109"/>
      <c r="CP51" s="109">
        <v>1</v>
      </c>
      <c r="CQ51" s="109">
        <v>2</v>
      </c>
      <c r="CR51" s="110">
        <v>3</v>
      </c>
      <c r="CS51" s="111"/>
      <c r="CT51" s="112">
        <f t="shared" si="0"/>
        <v>14790</v>
      </c>
      <c r="CU51" s="112">
        <f t="shared" si="1"/>
        <v>1</v>
      </c>
      <c r="CV51" s="112">
        <f t="shared" si="2"/>
        <v>14458</v>
      </c>
      <c r="CW51" s="113">
        <f t="shared" si="3"/>
        <v>29249</v>
      </c>
    </row>
    <row r="52" spans="1:101" ht="14.1" customHeight="1">
      <c r="A52" s="31"/>
      <c r="B52" s="1043"/>
      <c r="C52" s="1047"/>
      <c r="D52" s="108" t="s">
        <v>522</v>
      </c>
      <c r="E52">
        <v>188</v>
      </c>
      <c r="F52"/>
      <c r="G52">
        <v>181</v>
      </c>
      <c r="H52" s="110">
        <v>369</v>
      </c>
      <c r="I52">
        <v>135</v>
      </c>
      <c r="J52"/>
      <c r="K52">
        <v>158</v>
      </c>
      <c r="L52" s="110">
        <v>293</v>
      </c>
      <c r="M52">
        <v>360</v>
      </c>
      <c r="N52"/>
      <c r="O52">
        <v>395</v>
      </c>
      <c r="P52" s="110">
        <v>755</v>
      </c>
      <c r="Q52">
        <v>366</v>
      </c>
      <c r="R52"/>
      <c r="S52">
        <v>382</v>
      </c>
      <c r="T52" s="110">
        <v>748</v>
      </c>
      <c r="U52">
        <v>388</v>
      </c>
      <c r="V52"/>
      <c r="W52">
        <v>396</v>
      </c>
      <c r="X52" s="110">
        <v>784</v>
      </c>
      <c r="Y52">
        <v>365</v>
      </c>
      <c r="Z52"/>
      <c r="AA52">
        <v>355</v>
      </c>
      <c r="AB52" s="110">
        <v>720</v>
      </c>
      <c r="AC52">
        <v>373</v>
      </c>
      <c r="AD52"/>
      <c r="AE52">
        <v>347</v>
      </c>
      <c r="AF52" s="110">
        <v>720</v>
      </c>
      <c r="AG52">
        <v>344</v>
      </c>
      <c r="AH52"/>
      <c r="AI52">
        <v>307</v>
      </c>
      <c r="AJ52" s="110">
        <v>651</v>
      </c>
      <c r="AK52">
        <v>324</v>
      </c>
      <c r="AL52"/>
      <c r="AM52">
        <v>266</v>
      </c>
      <c r="AN52" s="110">
        <v>590</v>
      </c>
      <c r="AO52">
        <v>320</v>
      </c>
      <c r="AP52"/>
      <c r="AQ52">
        <v>257</v>
      </c>
      <c r="AR52" s="110">
        <v>577</v>
      </c>
      <c r="AS52">
        <v>315</v>
      </c>
      <c r="AT52"/>
      <c r="AU52">
        <v>232</v>
      </c>
      <c r="AV52" s="110">
        <v>547</v>
      </c>
      <c r="AW52">
        <v>296</v>
      </c>
      <c r="AX52"/>
      <c r="AY52">
        <v>304</v>
      </c>
      <c r="AZ52" s="110">
        <v>600</v>
      </c>
      <c r="BA52" s="109">
        <v>269</v>
      </c>
      <c r="BB52" s="109"/>
      <c r="BC52" s="109">
        <v>232</v>
      </c>
      <c r="BD52" s="110">
        <v>501</v>
      </c>
      <c r="BE52" s="109">
        <v>251</v>
      </c>
      <c r="BF52" s="109"/>
      <c r="BG52" s="109">
        <v>213</v>
      </c>
      <c r="BH52" s="110">
        <v>464</v>
      </c>
      <c r="BI52" s="109">
        <v>234</v>
      </c>
      <c r="BJ52" s="109"/>
      <c r="BK52" s="109">
        <v>240</v>
      </c>
      <c r="BL52" s="110">
        <v>474</v>
      </c>
      <c r="BM52" s="109">
        <v>183</v>
      </c>
      <c r="BN52" s="109"/>
      <c r="BO52" s="109">
        <v>180</v>
      </c>
      <c r="BP52" s="110">
        <v>363</v>
      </c>
      <c r="BQ52" s="109">
        <v>152</v>
      </c>
      <c r="BR52" s="109"/>
      <c r="BS52" s="109">
        <v>159</v>
      </c>
      <c r="BT52" s="110">
        <v>311</v>
      </c>
      <c r="BU52" s="109">
        <v>111</v>
      </c>
      <c r="BV52" s="109"/>
      <c r="BW52" s="109">
        <v>92</v>
      </c>
      <c r="BX52" s="110">
        <v>203</v>
      </c>
      <c r="BY52" s="109">
        <v>67</v>
      </c>
      <c r="BZ52" s="109"/>
      <c r="CA52" s="109">
        <v>52</v>
      </c>
      <c r="CB52" s="110">
        <v>119</v>
      </c>
      <c r="CC52" s="109">
        <v>38</v>
      </c>
      <c r="CD52" s="109"/>
      <c r="CE52" s="109">
        <v>20</v>
      </c>
      <c r="CF52" s="110">
        <v>58</v>
      </c>
      <c r="CG52" s="109">
        <v>12</v>
      </c>
      <c r="CH52" s="109"/>
      <c r="CI52" s="109">
        <v>5</v>
      </c>
      <c r="CJ52" s="110">
        <v>17</v>
      </c>
      <c r="CK52" s="109">
        <v>4</v>
      </c>
      <c r="CL52" s="109"/>
      <c r="CM52" s="109">
        <v>2</v>
      </c>
      <c r="CN52" s="110">
        <v>6</v>
      </c>
      <c r="CO52" s="109"/>
      <c r="CP52" s="109"/>
      <c r="CQ52" s="109">
        <v>2</v>
      </c>
      <c r="CR52" s="110">
        <v>2</v>
      </c>
      <c r="CS52" s="111"/>
      <c r="CT52" s="112">
        <f t="shared" si="0"/>
        <v>5095</v>
      </c>
      <c r="CU52" s="112">
        <f t="shared" si="1"/>
        <v>0</v>
      </c>
      <c r="CV52" s="112">
        <f t="shared" si="2"/>
        <v>4777</v>
      </c>
      <c r="CW52" s="113">
        <f t="shared" si="3"/>
        <v>9872</v>
      </c>
    </row>
    <row r="53" spans="1:101" ht="14.1" customHeight="1">
      <c r="A53" s="31"/>
      <c r="B53" s="1043"/>
      <c r="C53" s="1047"/>
      <c r="D53" s="108" t="s">
        <v>523</v>
      </c>
      <c r="E53" s="817">
        <v>50</v>
      </c>
      <c r="F53" s="817"/>
      <c r="G53" s="817">
        <v>44</v>
      </c>
      <c r="H53" s="110">
        <v>94</v>
      </c>
      <c r="I53" s="817">
        <v>48</v>
      </c>
      <c r="J53" s="817"/>
      <c r="K53" s="817">
        <v>36</v>
      </c>
      <c r="L53" s="110">
        <v>84</v>
      </c>
      <c r="M53" s="817">
        <v>120</v>
      </c>
      <c r="N53" s="817"/>
      <c r="O53" s="817">
        <v>103</v>
      </c>
      <c r="P53" s="110">
        <v>223</v>
      </c>
      <c r="Q53" s="817">
        <v>143</v>
      </c>
      <c r="R53" s="817"/>
      <c r="S53" s="817">
        <v>128</v>
      </c>
      <c r="T53" s="110">
        <v>271</v>
      </c>
      <c r="U53" s="817">
        <v>122</v>
      </c>
      <c r="V53" s="817"/>
      <c r="W53" s="817">
        <v>129</v>
      </c>
      <c r="X53" s="110">
        <v>251</v>
      </c>
      <c r="Y53" s="817">
        <v>120</v>
      </c>
      <c r="Z53" s="817"/>
      <c r="AA53" s="817">
        <v>136</v>
      </c>
      <c r="AB53" s="110">
        <v>256</v>
      </c>
      <c r="AC53" s="817">
        <v>123</v>
      </c>
      <c r="AD53" s="817"/>
      <c r="AE53" s="817">
        <v>137</v>
      </c>
      <c r="AF53" s="110">
        <v>260</v>
      </c>
      <c r="AG53" s="817">
        <v>148</v>
      </c>
      <c r="AH53" s="817"/>
      <c r="AI53" s="817">
        <v>122</v>
      </c>
      <c r="AJ53" s="110">
        <v>270</v>
      </c>
      <c r="AK53" s="817">
        <v>107</v>
      </c>
      <c r="AL53" s="817"/>
      <c r="AM53" s="817">
        <v>95</v>
      </c>
      <c r="AN53" s="110">
        <v>202</v>
      </c>
      <c r="AO53" s="817">
        <v>110</v>
      </c>
      <c r="AP53" s="817"/>
      <c r="AQ53" s="817">
        <v>112</v>
      </c>
      <c r="AR53" s="110">
        <v>222</v>
      </c>
      <c r="AS53" s="817">
        <v>109</v>
      </c>
      <c r="AT53" s="817"/>
      <c r="AU53" s="817">
        <v>106</v>
      </c>
      <c r="AV53" s="110">
        <v>215</v>
      </c>
      <c r="AW53" s="817">
        <v>144</v>
      </c>
      <c r="AX53" s="817"/>
      <c r="AY53" s="817">
        <v>131</v>
      </c>
      <c r="AZ53" s="110">
        <v>275</v>
      </c>
      <c r="BA53" s="109">
        <v>133</v>
      </c>
      <c r="BB53" s="109"/>
      <c r="BC53" s="109">
        <v>124</v>
      </c>
      <c r="BD53" s="110">
        <v>257</v>
      </c>
      <c r="BE53" s="109">
        <v>101</v>
      </c>
      <c r="BF53" s="109"/>
      <c r="BG53" s="109">
        <v>124</v>
      </c>
      <c r="BH53" s="110">
        <v>225</v>
      </c>
      <c r="BI53" s="109">
        <v>110</v>
      </c>
      <c r="BJ53" s="109"/>
      <c r="BK53" s="109">
        <v>90</v>
      </c>
      <c r="BL53" s="110">
        <v>200</v>
      </c>
      <c r="BM53" s="109">
        <v>99</v>
      </c>
      <c r="BN53" s="109"/>
      <c r="BO53" s="109">
        <v>73</v>
      </c>
      <c r="BP53" s="110">
        <v>172</v>
      </c>
      <c r="BQ53" s="109">
        <v>73</v>
      </c>
      <c r="BR53" s="109"/>
      <c r="BS53" s="109">
        <v>71</v>
      </c>
      <c r="BT53" s="110">
        <v>144</v>
      </c>
      <c r="BU53" s="109">
        <v>62</v>
      </c>
      <c r="BV53" s="109"/>
      <c r="BW53" s="109">
        <v>41</v>
      </c>
      <c r="BX53" s="110">
        <v>103</v>
      </c>
      <c r="BY53" s="109">
        <v>37</v>
      </c>
      <c r="BZ53" s="109"/>
      <c r="CA53" s="109">
        <v>25</v>
      </c>
      <c r="CB53" s="110">
        <v>62</v>
      </c>
      <c r="CC53" s="109">
        <v>14</v>
      </c>
      <c r="CD53" s="109"/>
      <c r="CE53" s="109">
        <v>16</v>
      </c>
      <c r="CF53" s="110">
        <v>30</v>
      </c>
      <c r="CG53" s="109">
        <v>5</v>
      </c>
      <c r="CH53" s="109"/>
      <c r="CI53" s="109">
        <v>5</v>
      </c>
      <c r="CJ53" s="110">
        <v>10</v>
      </c>
      <c r="CK53" s="109"/>
      <c r="CL53" s="109"/>
      <c r="CM53" s="109">
        <v>1</v>
      </c>
      <c r="CN53" s="110">
        <v>1</v>
      </c>
      <c r="CO53" s="109"/>
      <c r="CP53" s="109"/>
      <c r="CQ53" s="109"/>
      <c r="CR53" s="110">
        <v>0</v>
      </c>
      <c r="CS53" s="111"/>
      <c r="CT53" s="112">
        <f t="shared" si="0"/>
        <v>1978</v>
      </c>
      <c r="CU53" s="112">
        <f t="shared" si="1"/>
        <v>0</v>
      </c>
      <c r="CV53" s="112">
        <f t="shared" si="2"/>
        <v>1849</v>
      </c>
      <c r="CW53" s="113">
        <f t="shared" si="3"/>
        <v>3827</v>
      </c>
    </row>
    <row r="54" spans="1:101" ht="14.1" customHeight="1">
      <c r="A54" s="31"/>
      <c r="B54" s="1043"/>
      <c r="C54" s="237" t="s">
        <v>108</v>
      </c>
      <c r="D54" s="238" t="s">
        <v>843</v>
      </c>
      <c r="E54" s="236">
        <v>11055</v>
      </c>
      <c r="F54" s="236">
        <v>1</v>
      </c>
      <c r="G54" s="236">
        <v>11495</v>
      </c>
      <c r="H54" s="236">
        <v>22551</v>
      </c>
      <c r="I54" s="236">
        <v>9594</v>
      </c>
      <c r="J54" s="236">
        <v>1</v>
      </c>
      <c r="K54" s="236">
        <v>10006</v>
      </c>
      <c r="L54" s="236">
        <v>19601</v>
      </c>
      <c r="M54" s="236">
        <v>24066</v>
      </c>
      <c r="N54" s="236">
        <v>1</v>
      </c>
      <c r="O54" s="236">
        <v>25005</v>
      </c>
      <c r="P54" s="236">
        <v>49072</v>
      </c>
      <c r="Q54" s="236">
        <v>21482</v>
      </c>
      <c r="R54" s="236">
        <v>0</v>
      </c>
      <c r="S54" s="236">
        <v>22575</v>
      </c>
      <c r="T54" s="236">
        <v>44057</v>
      </c>
      <c r="U54" s="236">
        <v>22599</v>
      </c>
      <c r="V54" s="236">
        <v>0</v>
      </c>
      <c r="W54" s="236">
        <v>23030</v>
      </c>
      <c r="X54" s="236">
        <v>45629</v>
      </c>
      <c r="Y54" s="236">
        <v>24836</v>
      </c>
      <c r="Z54" s="236">
        <v>2</v>
      </c>
      <c r="AA54" s="236">
        <v>24313</v>
      </c>
      <c r="AB54" s="236">
        <v>49151</v>
      </c>
      <c r="AC54" s="236">
        <v>27317</v>
      </c>
      <c r="AD54" s="236">
        <v>1</v>
      </c>
      <c r="AE54" s="236">
        <v>23913</v>
      </c>
      <c r="AF54" s="236">
        <v>51231</v>
      </c>
      <c r="AG54" s="236">
        <v>24782</v>
      </c>
      <c r="AH54" s="236">
        <v>2</v>
      </c>
      <c r="AI54" s="236">
        <v>20816</v>
      </c>
      <c r="AJ54" s="236">
        <v>45600</v>
      </c>
      <c r="AK54" s="236">
        <v>22522</v>
      </c>
      <c r="AL54" s="236">
        <v>0</v>
      </c>
      <c r="AM54" s="236">
        <v>18443</v>
      </c>
      <c r="AN54" s="236">
        <v>40965</v>
      </c>
      <c r="AO54" s="236">
        <v>21497</v>
      </c>
      <c r="AP54" s="236">
        <v>1</v>
      </c>
      <c r="AQ54" s="236">
        <v>18049</v>
      </c>
      <c r="AR54" s="236">
        <v>39547</v>
      </c>
      <c r="AS54" s="236">
        <v>21347</v>
      </c>
      <c r="AT54" s="236">
        <v>0</v>
      </c>
      <c r="AU54" s="236">
        <v>18281</v>
      </c>
      <c r="AV54" s="236">
        <v>39628</v>
      </c>
      <c r="AW54" s="236">
        <v>21951</v>
      </c>
      <c r="AX54" s="236">
        <v>0</v>
      </c>
      <c r="AY54" s="236">
        <v>18997</v>
      </c>
      <c r="AZ54" s="236">
        <v>40948</v>
      </c>
      <c r="BA54" s="236">
        <v>19995</v>
      </c>
      <c r="BB54" s="236">
        <v>0</v>
      </c>
      <c r="BC54" s="236">
        <v>17746</v>
      </c>
      <c r="BD54" s="236">
        <v>37741</v>
      </c>
      <c r="BE54" s="236">
        <v>17337</v>
      </c>
      <c r="BF54" s="236">
        <v>0</v>
      </c>
      <c r="BG54" s="236">
        <v>14994</v>
      </c>
      <c r="BH54" s="236">
        <v>32331</v>
      </c>
      <c r="BI54" s="236">
        <v>14187</v>
      </c>
      <c r="BJ54" s="236">
        <v>0</v>
      </c>
      <c r="BK54" s="236">
        <v>12230</v>
      </c>
      <c r="BL54" s="236">
        <v>26417</v>
      </c>
      <c r="BM54" s="236">
        <v>11426</v>
      </c>
      <c r="BN54" s="236">
        <v>0</v>
      </c>
      <c r="BO54" s="236">
        <v>9698</v>
      </c>
      <c r="BP54" s="236">
        <v>21124</v>
      </c>
      <c r="BQ54" s="236">
        <v>9034</v>
      </c>
      <c r="BR54" s="236">
        <v>0</v>
      </c>
      <c r="BS54" s="236">
        <v>7320</v>
      </c>
      <c r="BT54" s="236">
        <v>16354</v>
      </c>
      <c r="BU54" s="236">
        <v>6386</v>
      </c>
      <c r="BV54" s="236">
        <v>0</v>
      </c>
      <c r="BW54" s="236">
        <v>4451</v>
      </c>
      <c r="BX54" s="236">
        <v>10837</v>
      </c>
      <c r="BY54" s="236">
        <v>4134</v>
      </c>
      <c r="BZ54" s="236">
        <v>0</v>
      </c>
      <c r="CA54" s="236">
        <v>2586</v>
      </c>
      <c r="CB54" s="236">
        <v>6720</v>
      </c>
      <c r="CC54" s="236">
        <v>1833</v>
      </c>
      <c r="CD54" s="236">
        <v>0</v>
      </c>
      <c r="CE54" s="236">
        <v>904</v>
      </c>
      <c r="CF54" s="236">
        <v>2737</v>
      </c>
      <c r="CG54" s="236">
        <v>523</v>
      </c>
      <c r="CH54" s="236">
        <v>0</v>
      </c>
      <c r="CI54" s="236">
        <v>222</v>
      </c>
      <c r="CJ54" s="236">
        <v>745</v>
      </c>
      <c r="CK54" s="236">
        <v>113</v>
      </c>
      <c r="CL54" s="236">
        <v>0</v>
      </c>
      <c r="CM54" s="236">
        <v>48</v>
      </c>
      <c r="CN54" s="236">
        <v>161</v>
      </c>
      <c r="CO54" s="236">
        <v>27</v>
      </c>
      <c r="CP54" s="236">
        <v>74</v>
      </c>
      <c r="CQ54" s="236">
        <v>40</v>
      </c>
      <c r="CR54" s="236">
        <v>141</v>
      </c>
      <c r="CS54" s="107"/>
      <c r="CT54" s="236">
        <f t="shared" si="0"/>
        <v>338043</v>
      </c>
      <c r="CU54" s="236">
        <f t="shared" si="1"/>
        <v>83</v>
      </c>
      <c r="CV54" s="236">
        <f t="shared" si="2"/>
        <v>305162</v>
      </c>
      <c r="CW54" s="240">
        <f t="shared" si="3"/>
        <v>643288</v>
      </c>
    </row>
    <row r="55" spans="1:101" ht="14.1" customHeight="1">
      <c r="A55" s="31"/>
      <c r="B55" s="1048" t="s">
        <v>879</v>
      </c>
      <c r="C55" s="1047" t="s">
        <v>545</v>
      </c>
      <c r="D55" s="108" t="s">
        <v>546</v>
      </c>
      <c r="E55">
        <v>4027</v>
      </c>
      <c r="F55"/>
      <c r="G55">
        <v>4302</v>
      </c>
      <c r="H55" s="110">
        <v>8329</v>
      </c>
      <c r="I55">
        <v>3412</v>
      </c>
      <c r="J55"/>
      <c r="K55">
        <v>3547</v>
      </c>
      <c r="L55" s="110">
        <v>6959</v>
      </c>
      <c r="M55">
        <v>8459</v>
      </c>
      <c r="N55"/>
      <c r="O55">
        <v>8963</v>
      </c>
      <c r="P55" s="110">
        <v>17422</v>
      </c>
      <c r="Q55">
        <v>7911</v>
      </c>
      <c r="R55"/>
      <c r="S55">
        <v>814</v>
      </c>
      <c r="T55" s="110">
        <v>8725</v>
      </c>
      <c r="U55">
        <v>801</v>
      </c>
      <c r="V55"/>
      <c r="W55">
        <v>827</v>
      </c>
      <c r="X55" s="110">
        <v>1628</v>
      </c>
      <c r="Y55">
        <v>972</v>
      </c>
      <c r="Z55"/>
      <c r="AA55">
        <v>955</v>
      </c>
      <c r="AB55" s="110">
        <v>1927</v>
      </c>
      <c r="AC55">
        <v>1168</v>
      </c>
      <c r="AD55"/>
      <c r="AE55">
        <v>953</v>
      </c>
      <c r="AF55" s="110">
        <v>2121</v>
      </c>
      <c r="AG55">
        <v>967</v>
      </c>
      <c r="AH55"/>
      <c r="AI55">
        <v>769</v>
      </c>
      <c r="AJ55" s="110">
        <v>1736</v>
      </c>
      <c r="AK55">
        <v>898</v>
      </c>
      <c r="AL55"/>
      <c r="AM55">
        <v>720</v>
      </c>
      <c r="AN55" s="110">
        <v>1618</v>
      </c>
      <c r="AO55">
        <v>826</v>
      </c>
      <c r="AP55"/>
      <c r="AQ55">
        <v>635</v>
      </c>
      <c r="AR55" s="110">
        <v>1461</v>
      </c>
      <c r="AS55">
        <v>853</v>
      </c>
      <c r="AT55"/>
      <c r="AU55">
        <v>651</v>
      </c>
      <c r="AV55" s="110">
        <v>1504</v>
      </c>
      <c r="AW55">
        <v>949</v>
      </c>
      <c r="AX55"/>
      <c r="AY55">
        <v>703</v>
      </c>
      <c r="AZ55" s="110">
        <v>1652</v>
      </c>
      <c r="BA55" s="109">
        <v>854</v>
      </c>
      <c r="BB55" s="109"/>
      <c r="BC55" s="109">
        <v>664</v>
      </c>
      <c r="BD55" s="110">
        <v>1518</v>
      </c>
      <c r="BE55" s="109">
        <v>782</v>
      </c>
      <c r="BF55" s="109"/>
      <c r="BG55" s="109">
        <v>563</v>
      </c>
      <c r="BH55" s="110">
        <v>1345</v>
      </c>
      <c r="BI55" s="109">
        <v>549</v>
      </c>
      <c r="BJ55" s="109"/>
      <c r="BK55" s="109">
        <v>445</v>
      </c>
      <c r="BL55" s="110">
        <v>994</v>
      </c>
      <c r="BM55" s="109">
        <v>456</v>
      </c>
      <c r="BN55" s="109"/>
      <c r="BO55" s="109">
        <v>342</v>
      </c>
      <c r="BP55" s="110">
        <v>798</v>
      </c>
      <c r="BQ55" s="109">
        <v>313</v>
      </c>
      <c r="BR55" s="109"/>
      <c r="BS55" s="109">
        <v>230</v>
      </c>
      <c r="BT55" s="110">
        <v>543</v>
      </c>
      <c r="BU55" s="109">
        <v>203</v>
      </c>
      <c r="BV55" s="109"/>
      <c r="BW55" s="109">
        <v>135</v>
      </c>
      <c r="BX55" s="110">
        <v>338</v>
      </c>
      <c r="BY55" s="109">
        <v>117</v>
      </c>
      <c r="BZ55" s="109"/>
      <c r="CA55" s="109">
        <v>58</v>
      </c>
      <c r="CB55" s="110">
        <v>175</v>
      </c>
      <c r="CC55" s="109">
        <v>50</v>
      </c>
      <c r="CD55" s="109"/>
      <c r="CE55" s="109">
        <v>21</v>
      </c>
      <c r="CF55" s="110">
        <v>71</v>
      </c>
      <c r="CG55" s="109">
        <v>7</v>
      </c>
      <c r="CH55" s="109"/>
      <c r="CI55" s="109">
        <v>5</v>
      </c>
      <c r="CJ55" s="110">
        <v>12</v>
      </c>
      <c r="CK55" s="109">
        <v>4</v>
      </c>
      <c r="CL55" s="109"/>
      <c r="CM55" s="109">
        <v>5</v>
      </c>
      <c r="CN55" s="110">
        <v>9</v>
      </c>
      <c r="CO55" s="109">
        <v>2</v>
      </c>
      <c r="CP55" s="109"/>
      <c r="CQ55" s="109">
        <v>3</v>
      </c>
      <c r="CR55" s="110">
        <v>5</v>
      </c>
      <c r="CS55" s="111"/>
      <c r="CT55" s="112">
        <f t="shared" si="0"/>
        <v>34580</v>
      </c>
      <c r="CU55" s="112">
        <f t="shared" si="1"/>
        <v>0</v>
      </c>
      <c r="CV55" s="112">
        <f t="shared" si="2"/>
        <v>26310</v>
      </c>
      <c r="CW55" s="113">
        <f t="shared" ref="CW55:CW63" si="4">SUM(CT55:CV55)</f>
        <v>60890</v>
      </c>
    </row>
    <row r="56" spans="1:101" ht="14.1" customHeight="1">
      <c r="A56" s="31"/>
      <c r="B56" s="1049"/>
      <c r="C56" s="1047"/>
      <c r="D56" s="108" t="s">
        <v>547</v>
      </c>
      <c r="E56">
        <v>320</v>
      </c>
      <c r="F56"/>
      <c r="G56">
        <v>352</v>
      </c>
      <c r="H56" s="110">
        <v>672</v>
      </c>
      <c r="I56">
        <v>287</v>
      </c>
      <c r="J56"/>
      <c r="K56">
        <v>314</v>
      </c>
      <c r="L56" s="110">
        <v>601</v>
      </c>
      <c r="M56">
        <v>791</v>
      </c>
      <c r="N56"/>
      <c r="O56">
        <v>727</v>
      </c>
      <c r="P56" s="110">
        <v>1518</v>
      </c>
      <c r="Q56">
        <v>735</v>
      </c>
      <c r="R56"/>
      <c r="S56">
        <v>21</v>
      </c>
      <c r="T56" s="110">
        <v>756</v>
      </c>
      <c r="U56">
        <v>21</v>
      </c>
      <c r="V56"/>
      <c r="W56">
        <v>13</v>
      </c>
      <c r="X56" s="110">
        <v>34</v>
      </c>
      <c r="Y56">
        <v>14</v>
      </c>
      <c r="Z56"/>
      <c r="AA56">
        <v>15</v>
      </c>
      <c r="AB56" s="110">
        <v>29</v>
      </c>
      <c r="AC56">
        <v>24</v>
      </c>
      <c r="AD56"/>
      <c r="AE56">
        <v>26</v>
      </c>
      <c r="AF56" s="110">
        <v>50</v>
      </c>
      <c r="AG56">
        <v>34</v>
      </c>
      <c r="AH56"/>
      <c r="AI56">
        <v>29</v>
      </c>
      <c r="AJ56" s="110">
        <v>63</v>
      </c>
      <c r="AK56">
        <v>39</v>
      </c>
      <c r="AL56"/>
      <c r="AM56">
        <v>33</v>
      </c>
      <c r="AN56" s="110">
        <v>72</v>
      </c>
      <c r="AO56">
        <v>25</v>
      </c>
      <c r="AP56"/>
      <c r="AQ56">
        <v>31</v>
      </c>
      <c r="AR56" s="110">
        <v>56</v>
      </c>
      <c r="AS56">
        <v>25</v>
      </c>
      <c r="AT56"/>
      <c r="AU56">
        <v>22</v>
      </c>
      <c r="AV56" s="110">
        <v>47</v>
      </c>
      <c r="AW56">
        <v>28</v>
      </c>
      <c r="AX56"/>
      <c r="AY56">
        <v>26</v>
      </c>
      <c r="AZ56" s="110">
        <v>54</v>
      </c>
      <c r="BA56" s="109">
        <v>35</v>
      </c>
      <c r="BB56" s="109"/>
      <c r="BC56" s="109">
        <v>28</v>
      </c>
      <c r="BD56" s="110">
        <v>63</v>
      </c>
      <c r="BE56" s="109">
        <v>36</v>
      </c>
      <c r="BF56" s="109"/>
      <c r="BG56" s="109">
        <v>20</v>
      </c>
      <c r="BH56" s="110">
        <v>56</v>
      </c>
      <c r="BI56" s="109">
        <v>23</v>
      </c>
      <c r="BJ56" s="109"/>
      <c r="BK56" s="109">
        <v>26</v>
      </c>
      <c r="BL56" s="110">
        <v>49</v>
      </c>
      <c r="BM56" s="109">
        <v>15</v>
      </c>
      <c r="BN56" s="109"/>
      <c r="BO56" s="109">
        <v>15</v>
      </c>
      <c r="BP56" s="110">
        <v>30</v>
      </c>
      <c r="BQ56" s="109">
        <v>11</v>
      </c>
      <c r="BR56" s="109"/>
      <c r="BS56" s="109">
        <v>10</v>
      </c>
      <c r="BT56" s="110">
        <v>21</v>
      </c>
      <c r="BU56" s="109">
        <v>9</v>
      </c>
      <c r="BV56" s="109"/>
      <c r="BW56" s="109">
        <v>5</v>
      </c>
      <c r="BX56" s="110">
        <v>14</v>
      </c>
      <c r="BY56" s="109">
        <v>1</v>
      </c>
      <c r="BZ56" s="109"/>
      <c r="CA56" s="109">
        <v>3</v>
      </c>
      <c r="CB56" s="110">
        <v>4</v>
      </c>
      <c r="CC56" s="109">
        <v>2</v>
      </c>
      <c r="CD56" s="109"/>
      <c r="CE56" s="109">
        <v>4</v>
      </c>
      <c r="CF56" s="110">
        <v>6</v>
      </c>
      <c r="CG56" s="109">
        <v>5</v>
      </c>
      <c r="CH56" s="109"/>
      <c r="CI56" s="109"/>
      <c r="CJ56" s="110">
        <v>5</v>
      </c>
      <c r="CK56" s="109"/>
      <c r="CL56" s="109"/>
      <c r="CM56" s="109"/>
      <c r="CN56" s="110">
        <v>0</v>
      </c>
      <c r="CO56" s="109"/>
      <c r="CP56" s="109"/>
      <c r="CQ56" s="109"/>
      <c r="CR56" s="110">
        <v>0</v>
      </c>
      <c r="CS56" s="111"/>
      <c r="CT56" s="112">
        <f t="shared" si="0"/>
        <v>2480</v>
      </c>
      <c r="CU56" s="112">
        <f t="shared" si="1"/>
        <v>0</v>
      </c>
      <c r="CV56" s="112">
        <f t="shared" si="2"/>
        <v>1720</v>
      </c>
      <c r="CW56" s="113">
        <f t="shared" si="4"/>
        <v>4200</v>
      </c>
    </row>
    <row r="57" spans="1:101" ht="14.1" customHeight="1">
      <c r="A57" s="31"/>
      <c r="B57" s="1049"/>
      <c r="C57" s="1047"/>
      <c r="D57" s="108" t="s">
        <v>548</v>
      </c>
      <c r="E57">
        <v>1363</v>
      </c>
      <c r="F57"/>
      <c r="G57">
        <v>1420</v>
      </c>
      <c r="H57" s="110">
        <v>2783</v>
      </c>
      <c r="I57">
        <v>1252</v>
      </c>
      <c r="J57"/>
      <c r="K57">
        <v>1252</v>
      </c>
      <c r="L57" s="110">
        <v>2504</v>
      </c>
      <c r="M57">
        <v>2992</v>
      </c>
      <c r="N57"/>
      <c r="O57">
        <v>3106</v>
      </c>
      <c r="P57" s="110">
        <v>6098</v>
      </c>
      <c r="Q57">
        <v>2953</v>
      </c>
      <c r="R57"/>
      <c r="S57">
        <v>469</v>
      </c>
      <c r="T57" s="110">
        <v>3422</v>
      </c>
      <c r="U57">
        <v>451</v>
      </c>
      <c r="V57"/>
      <c r="W57">
        <v>449</v>
      </c>
      <c r="X57" s="110">
        <v>900</v>
      </c>
      <c r="Y57">
        <v>482</v>
      </c>
      <c r="Z57"/>
      <c r="AA57">
        <v>482</v>
      </c>
      <c r="AB57" s="110">
        <v>964</v>
      </c>
      <c r="AC57">
        <v>515</v>
      </c>
      <c r="AD57"/>
      <c r="AE57">
        <v>465</v>
      </c>
      <c r="AF57" s="110">
        <v>980</v>
      </c>
      <c r="AG57">
        <v>469</v>
      </c>
      <c r="AH57"/>
      <c r="AI57">
        <v>446</v>
      </c>
      <c r="AJ57" s="110">
        <v>915</v>
      </c>
      <c r="AK57">
        <v>454</v>
      </c>
      <c r="AL57"/>
      <c r="AM57">
        <v>388</v>
      </c>
      <c r="AN57" s="110">
        <v>842</v>
      </c>
      <c r="AO57">
        <v>461</v>
      </c>
      <c r="AP57"/>
      <c r="AQ57">
        <v>372</v>
      </c>
      <c r="AR57" s="110">
        <v>833</v>
      </c>
      <c r="AS57">
        <v>436</v>
      </c>
      <c r="AT57"/>
      <c r="AU57">
        <v>377</v>
      </c>
      <c r="AV57" s="110">
        <v>813</v>
      </c>
      <c r="AW57">
        <v>455</v>
      </c>
      <c r="AX57"/>
      <c r="AY57">
        <v>417</v>
      </c>
      <c r="AZ57" s="110">
        <v>872</v>
      </c>
      <c r="BA57" s="109">
        <v>490</v>
      </c>
      <c r="BB57" s="109"/>
      <c r="BC57" s="109">
        <v>436</v>
      </c>
      <c r="BD57" s="110">
        <v>926</v>
      </c>
      <c r="BE57" s="109">
        <v>404</v>
      </c>
      <c r="BF57" s="109"/>
      <c r="BG57" s="109">
        <v>344</v>
      </c>
      <c r="BH57" s="110">
        <v>748</v>
      </c>
      <c r="BI57" s="109">
        <v>340</v>
      </c>
      <c r="BJ57" s="109"/>
      <c r="BK57" s="109">
        <v>294</v>
      </c>
      <c r="BL57" s="110">
        <v>634</v>
      </c>
      <c r="BM57" s="109">
        <v>269</v>
      </c>
      <c r="BN57" s="109"/>
      <c r="BO57" s="109">
        <v>239</v>
      </c>
      <c r="BP57" s="110">
        <v>508</v>
      </c>
      <c r="BQ57" s="109">
        <v>205</v>
      </c>
      <c r="BR57" s="109"/>
      <c r="BS57" s="109">
        <v>176</v>
      </c>
      <c r="BT57" s="110">
        <v>381</v>
      </c>
      <c r="BU57" s="109">
        <v>181</v>
      </c>
      <c r="BV57" s="109"/>
      <c r="BW57" s="109">
        <v>119</v>
      </c>
      <c r="BX57" s="110">
        <v>300</v>
      </c>
      <c r="BY57" s="109">
        <v>105</v>
      </c>
      <c r="BZ57" s="109"/>
      <c r="CA57" s="109">
        <v>70</v>
      </c>
      <c r="CB57" s="110">
        <v>175</v>
      </c>
      <c r="CC57" s="109">
        <v>39</v>
      </c>
      <c r="CD57" s="109"/>
      <c r="CE57" s="109">
        <v>29</v>
      </c>
      <c r="CF57" s="110">
        <v>68</v>
      </c>
      <c r="CG57" s="109">
        <v>10</v>
      </c>
      <c r="CH57" s="109"/>
      <c r="CI57" s="109">
        <v>5</v>
      </c>
      <c r="CJ57" s="110">
        <v>15</v>
      </c>
      <c r="CK57" s="109"/>
      <c r="CL57" s="109"/>
      <c r="CM57" s="109">
        <v>1</v>
      </c>
      <c r="CN57" s="110">
        <v>1</v>
      </c>
      <c r="CO57" s="109">
        <v>3</v>
      </c>
      <c r="CP57" s="109"/>
      <c r="CQ57" s="109">
        <v>1</v>
      </c>
      <c r="CR57" s="110">
        <v>4</v>
      </c>
      <c r="CS57" s="111"/>
      <c r="CT57" s="112">
        <f t="shared" si="0"/>
        <v>14329</v>
      </c>
      <c r="CU57" s="112">
        <f t="shared" si="1"/>
        <v>0</v>
      </c>
      <c r="CV57" s="112">
        <f t="shared" si="2"/>
        <v>11357</v>
      </c>
      <c r="CW57" s="113">
        <f t="shared" si="4"/>
        <v>25686</v>
      </c>
    </row>
    <row r="58" spans="1:101" ht="14.1" customHeight="1">
      <c r="A58" s="31"/>
      <c r="B58" s="1049"/>
      <c r="C58" s="1047"/>
      <c r="D58" s="108" t="s">
        <v>549</v>
      </c>
      <c r="E58">
        <v>163</v>
      </c>
      <c r="F58"/>
      <c r="G58">
        <v>173</v>
      </c>
      <c r="H58" s="110">
        <v>336</v>
      </c>
      <c r="I58">
        <v>134</v>
      </c>
      <c r="J58"/>
      <c r="K58">
        <v>129</v>
      </c>
      <c r="L58" s="110">
        <v>263</v>
      </c>
      <c r="M58">
        <v>326</v>
      </c>
      <c r="N58"/>
      <c r="O58">
        <v>352</v>
      </c>
      <c r="P58" s="110">
        <v>678</v>
      </c>
      <c r="Q58">
        <v>310</v>
      </c>
      <c r="R58"/>
      <c r="S58">
        <v>3389</v>
      </c>
      <c r="T58" s="110">
        <v>3699</v>
      </c>
      <c r="U58">
        <v>3405</v>
      </c>
      <c r="V58"/>
      <c r="W58">
        <v>3428</v>
      </c>
      <c r="X58" s="110">
        <v>6833</v>
      </c>
      <c r="Y58">
        <v>4342</v>
      </c>
      <c r="Z58"/>
      <c r="AA58">
        <v>4036</v>
      </c>
      <c r="AB58" s="110">
        <v>8378</v>
      </c>
      <c r="AC58">
        <v>4904</v>
      </c>
      <c r="AD58"/>
      <c r="AE58">
        <v>3993</v>
      </c>
      <c r="AF58" s="110">
        <v>8897</v>
      </c>
      <c r="AG58">
        <v>4206</v>
      </c>
      <c r="AH58"/>
      <c r="AI58">
        <v>3153</v>
      </c>
      <c r="AJ58" s="110">
        <v>7359</v>
      </c>
      <c r="AK58">
        <v>3929</v>
      </c>
      <c r="AL58"/>
      <c r="AM58">
        <v>2863</v>
      </c>
      <c r="AN58" s="110">
        <v>6792</v>
      </c>
      <c r="AO58">
        <v>3566</v>
      </c>
      <c r="AP58"/>
      <c r="AQ58">
        <v>2739</v>
      </c>
      <c r="AR58" s="110">
        <v>6305</v>
      </c>
      <c r="AS58">
        <v>3809</v>
      </c>
      <c r="AT58"/>
      <c r="AU58">
        <v>2844</v>
      </c>
      <c r="AV58" s="110">
        <v>6653</v>
      </c>
      <c r="AW58">
        <v>3983</v>
      </c>
      <c r="AX58"/>
      <c r="AY58">
        <v>3092</v>
      </c>
      <c r="AZ58" s="110">
        <v>7075</v>
      </c>
      <c r="BA58" s="109">
        <v>4029</v>
      </c>
      <c r="BB58" s="109"/>
      <c r="BC58" s="109">
        <v>3084</v>
      </c>
      <c r="BD58" s="110">
        <v>7113</v>
      </c>
      <c r="BE58" s="109">
        <v>3525</v>
      </c>
      <c r="BF58" s="109"/>
      <c r="BG58" s="109">
        <v>2653</v>
      </c>
      <c r="BH58" s="110">
        <v>6178</v>
      </c>
      <c r="BI58" s="109">
        <v>2939</v>
      </c>
      <c r="BJ58" s="109"/>
      <c r="BK58" s="109">
        <v>2317</v>
      </c>
      <c r="BL58" s="110">
        <v>5256</v>
      </c>
      <c r="BM58" s="109">
        <v>2617</v>
      </c>
      <c r="BN58" s="109"/>
      <c r="BO58" s="109">
        <v>1967</v>
      </c>
      <c r="BP58" s="110">
        <v>4584</v>
      </c>
      <c r="BQ58" s="109">
        <v>2058</v>
      </c>
      <c r="BR58" s="109"/>
      <c r="BS58" s="109">
        <v>1285</v>
      </c>
      <c r="BT58" s="110">
        <v>3343</v>
      </c>
      <c r="BU58" s="109">
        <v>1434</v>
      </c>
      <c r="BV58" s="109"/>
      <c r="BW58" s="109">
        <v>827</v>
      </c>
      <c r="BX58" s="110">
        <v>2261</v>
      </c>
      <c r="BY58" s="109">
        <v>971</v>
      </c>
      <c r="BZ58" s="109"/>
      <c r="CA58" s="109">
        <v>440</v>
      </c>
      <c r="CB58" s="110">
        <v>1411</v>
      </c>
      <c r="CC58" s="109">
        <v>463</v>
      </c>
      <c r="CD58" s="109"/>
      <c r="CE58" s="109">
        <v>144</v>
      </c>
      <c r="CF58" s="110">
        <v>607</v>
      </c>
      <c r="CG58" s="109">
        <v>130</v>
      </c>
      <c r="CH58" s="109"/>
      <c r="CI58" s="109">
        <v>37</v>
      </c>
      <c r="CJ58" s="110">
        <v>167</v>
      </c>
      <c r="CK58" s="109">
        <v>23</v>
      </c>
      <c r="CL58" s="109"/>
      <c r="CM58" s="109">
        <v>15</v>
      </c>
      <c r="CN58" s="110">
        <v>38</v>
      </c>
      <c r="CO58" s="109">
        <v>12</v>
      </c>
      <c r="CP58" s="109">
        <v>7</v>
      </c>
      <c r="CQ58" s="109">
        <v>14</v>
      </c>
      <c r="CR58" s="110">
        <v>33</v>
      </c>
      <c r="CS58" s="111"/>
      <c r="CT58" s="112">
        <f t="shared" si="0"/>
        <v>51278</v>
      </c>
      <c r="CU58" s="112">
        <f t="shared" si="1"/>
        <v>7</v>
      </c>
      <c r="CV58" s="112">
        <f t="shared" si="2"/>
        <v>42974</v>
      </c>
      <c r="CW58" s="113">
        <f t="shared" si="4"/>
        <v>94259</v>
      </c>
    </row>
    <row r="59" spans="1:101" ht="14.1" customHeight="1">
      <c r="A59" s="31"/>
      <c r="B59" s="1049"/>
      <c r="C59" s="1047"/>
      <c r="D59" s="108" t="s">
        <v>550</v>
      </c>
      <c r="E59">
        <v>331</v>
      </c>
      <c r="F59"/>
      <c r="G59">
        <v>297</v>
      </c>
      <c r="H59" s="110">
        <v>628</v>
      </c>
      <c r="I59">
        <v>210</v>
      </c>
      <c r="J59"/>
      <c r="K59">
        <v>231</v>
      </c>
      <c r="L59" s="110">
        <v>441</v>
      </c>
      <c r="M59">
        <v>579</v>
      </c>
      <c r="N59"/>
      <c r="O59">
        <v>621</v>
      </c>
      <c r="P59" s="110">
        <v>1200</v>
      </c>
      <c r="Q59">
        <v>474</v>
      </c>
      <c r="R59"/>
      <c r="S59">
        <v>636</v>
      </c>
      <c r="T59" s="110">
        <v>1110</v>
      </c>
      <c r="U59">
        <v>683</v>
      </c>
      <c r="V59"/>
      <c r="W59">
        <v>694</v>
      </c>
      <c r="X59" s="110">
        <v>1377</v>
      </c>
      <c r="Y59">
        <v>787</v>
      </c>
      <c r="Z59"/>
      <c r="AA59">
        <v>757</v>
      </c>
      <c r="AB59" s="110">
        <v>1544</v>
      </c>
      <c r="AC59">
        <v>850</v>
      </c>
      <c r="AD59"/>
      <c r="AE59">
        <v>754</v>
      </c>
      <c r="AF59" s="110">
        <v>1604</v>
      </c>
      <c r="AG59">
        <v>773</v>
      </c>
      <c r="AH59"/>
      <c r="AI59">
        <v>660</v>
      </c>
      <c r="AJ59" s="110">
        <v>1433</v>
      </c>
      <c r="AK59">
        <v>705</v>
      </c>
      <c r="AL59"/>
      <c r="AM59">
        <v>623</v>
      </c>
      <c r="AN59" s="110">
        <v>1328</v>
      </c>
      <c r="AO59">
        <v>625</v>
      </c>
      <c r="AP59"/>
      <c r="AQ59">
        <v>520</v>
      </c>
      <c r="AR59" s="110">
        <v>1145</v>
      </c>
      <c r="AS59">
        <v>648</v>
      </c>
      <c r="AT59"/>
      <c r="AU59">
        <v>565</v>
      </c>
      <c r="AV59" s="110">
        <v>1213</v>
      </c>
      <c r="AW59">
        <v>740</v>
      </c>
      <c r="AX59"/>
      <c r="AY59">
        <v>613</v>
      </c>
      <c r="AZ59" s="110">
        <v>1353</v>
      </c>
      <c r="BA59" s="109">
        <v>691</v>
      </c>
      <c r="BB59" s="109"/>
      <c r="BC59" s="109">
        <v>617</v>
      </c>
      <c r="BD59" s="110">
        <v>1308</v>
      </c>
      <c r="BE59" s="109">
        <v>568</v>
      </c>
      <c r="BF59" s="109"/>
      <c r="BG59" s="109">
        <v>471</v>
      </c>
      <c r="BH59" s="110">
        <v>1039</v>
      </c>
      <c r="BI59" s="109">
        <v>477</v>
      </c>
      <c r="BJ59" s="109"/>
      <c r="BK59" s="109">
        <v>399</v>
      </c>
      <c r="BL59" s="110">
        <v>876</v>
      </c>
      <c r="BM59" s="109">
        <v>389</v>
      </c>
      <c r="BN59" s="109"/>
      <c r="BO59" s="109">
        <v>305</v>
      </c>
      <c r="BP59" s="110">
        <v>694</v>
      </c>
      <c r="BQ59" s="109">
        <v>304</v>
      </c>
      <c r="BR59" s="109"/>
      <c r="BS59" s="109">
        <v>251</v>
      </c>
      <c r="BT59" s="110">
        <v>555</v>
      </c>
      <c r="BU59" s="109">
        <v>180</v>
      </c>
      <c r="BV59" s="109"/>
      <c r="BW59" s="109">
        <v>129</v>
      </c>
      <c r="BX59" s="110">
        <v>309</v>
      </c>
      <c r="BY59" s="109">
        <v>114</v>
      </c>
      <c r="BZ59" s="109"/>
      <c r="CA59" s="109">
        <v>73</v>
      </c>
      <c r="CB59" s="110">
        <v>187</v>
      </c>
      <c r="CC59" s="109">
        <v>53</v>
      </c>
      <c r="CD59" s="109"/>
      <c r="CE59" s="109">
        <v>24</v>
      </c>
      <c r="CF59" s="110">
        <v>77</v>
      </c>
      <c r="CG59" s="109">
        <v>9</v>
      </c>
      <c r="CH59" s="109"/>
      <c r="CI59" s="109">
        <v>5</v>
      </c>
      <c r="CJ59" s="110">
        <v>14</v>
      </c>
      <c r="CK59" s="109">
        <v>2</v>
      </c>
      <c r="CL59" s="109"/>
      <c r="CM59" s="109">
        <v>1</v>
      </c>
      <c r="CN59" s="110">
        <v>3</v>
      </c>
      <c r="CO59" s="109">
        <v>1</v>
      </c>
      <c r="CP59" s="109"/>
      <c r="CQ59" s="109">
        <v>1</v>
      </c>
      <c r="CR59" s="110">
        <v>2</v>
      </c>
      <c r="CS59" s="111"/>
      <c r="CT59" s="112">
        <f t="shared" si="0"/>
        <v>10193</v>
      </c>
      <c r="CU59" s="112">
        <f t="shared" si="1"/>
        <v>0</v>
      </c>
      <c r="CV59" s="112">
        <f t="shared" si="2"/>
        <v>9247</v>
      </c>
      <c r="CW59" s="113">
        <f t="shared" si="4"/>
        <v>19440</v>
      </c>
    </row>
    <row r="60" spans="1:101" ht="14.1" customHeight="1">
      <c r="A60" s="31"/>
      <c r="B60" s="1049"/>
      <c r="C60" s="1047"/>
      <c r="D60" s="108" t="s">
        <v>551</v>
      </c>
      <c r="E60">
        <v>216</v>
      </c>
      <c r="F60">
        <v>1</v>
      </c>
      <c r="G60">
        <v>196</v>
      </c>
      <c r="H60" s="110">
        <v>413</v>
      </c>
      <c r="I60">
        <v>134</v>
      </c>
      <c r="J60"/>
      <c r="K60">
        <v>132</v>
      </c>
      <c r="L60" s="110">
        <v>266</v>
      </c>
      <c r="M60">
        <v>324</v>
      </c>
      <c r="N60"/>
      <c r="O60">
        <v>289</v>
      </c>
      <c r="P60" s="110">
        <v>613</v>
      </c>
      <c r="Q60">
        <v>326</v>
      </c>
      <c r="R60"/>
      <c r="S60">
        <v>2567</v>
      </c>
      <c r="T60" s="110">
        <v>2893</v>
      </c>
      <c r="U60">
        <v>2738</v>
      </c>
      <c r="V60"/>
      <c r="W60">
        <v>2756</v>
      </c>
      <c r="X60" s="110">
        <v>5494</v>
      </c>
      <c r="Y60">
        <v>3346</v>
      </c>
      <c r="Z60"/>
      <c r="AA60">
        <v>3137</v>
      </c>
      <c r="AB60" s="110">
        <v>6483</v>
      </c>
      <c r="AC60">
        <v>3773</v>
      </c>
      <c r="AD60"/>
      <c r="AE60">
        <v>2935</v>
      </c>
      <c r="AF60" s="110">
        <v>6708</v>
      </c>
      <c r="AG60">
        <v>3138</v>
      </c>
      <c r="AH60"/>
      <c r="AI60">
        <v>2425</v>
      </c>
      <c r="AJ60" s="110">
        <v>5563</v>
      </c>
      <c r="AK60">
        <v>3013</v>
      </c>
      <c r="AL60"/>
      <c r="AM60">
        <v>2142</v>
      </c>
      <c r="AN60" s="110">
        <v>5155</v>
      </c>
      <c r="AO60">
        <v>2833</v>
      </c>
      <c r="AP60"/>
      <c r="AQ60">
        <v>1937</v>
      </c>
      <c r="AR60" s="110">
        <v>4770</v>
      </c>
      <c r="AS60">
        <v>2867</v>
      </c>
      <c r="AT60"/>
      <c r="AU60">
        <v>2102</v>
      </c>
      <c r="AV60" s="110">
        <v>4969</v>
      </c>
      <c r="AW60">
        <v>2996</v>
      </c>
      <c r="AX60"/>
      <c r="AY60">
        <v>2228</v>
      </c>
      <c r="AZ60" s="110">
        <v>5224</v>
      </c>
      <c r="BA60" s="109">
        <v>3116</v>
      </c>
      <c r="BB60" s="109"/>
      <c r="BC60" s="109">
        <v>2285</v>
      </c>
      <c r="BD60" s="110">
        <v>5401</v>
      </c>
      <c r="BE60" s="109">
        <v>2779</v>
      </c>
      <c r="BF60" s="109"/>
      <c r="BG60" s="109">
        <v>1972</v>
      </c>
      <c r="BH60" s="110">
        <v>4751</v>
      </c>
      <c r="BI60" s="109">
        <v>2136</v>
      </c>
      <c r="BJ60" s="109"/>
      <c r="BK60" s="109">
        <v>1637</v>
      </c>
      <c r="BL60" s="110">
        <v>3773</v>
      </c>
      <c r="BM60" s="109">
        <v>1820</v>
      </c>
      <c r="BN60" s="109"/>
      <c r="BO60" s="109">
        <v>1314</v>
      </c>
      <c r="BP60" s="110">
        <v>3134</v>
      </c>
      <c r="BQ60" s="109">
        <v>1400</v>
      </c>
      <c r="BR60" s="109"/>
      <c r="BS60" s="109">
        <v>960</v>
      </c>
      <c r="BT60" s="110">
        <v>2360</v>
      </c>
      <c r="BU60" s="109">
        <v>973</v>
      </c>
      <c r="BV60" s="109"/>
      <c r="BW60" s="109">
        <v>538</v>
      </c>
      <c r="BX60" s="110">
        <v>1511</v>
      </c>
      <c r="BY60" s="109">
        <v>662</v>
      </c>
      <c r="BZ60" s="109"/>
      <c r="CA60" s="109">
        <v>316</v>
      </c>
      <c r="CB60" s="110">
        <v>978</v>
      </c>
      <c r="CC60" s="109">
        <v>278</v>
      </c>
      <c r="CD60" s="109"/>
      <c r="CE60" s="109">
        <v>108</v>
      </c>
      <c r="CF60" s="110">
        <v>386</v>
      </c>
      <c r="CG60" s="109">
        <v>78</v>
      </c>
      <c r="CH60" s="109"/>
      <c r="CI60" s="109">
        <v>21</v>
      </c>
      <c r="CJ60" s="110">
        <v>99</v>
      </c>
      <c r="CK60" s="109">
        <v>10</v>
      </c>
      <c r="CL60" s="109"/>
      <c r="CM60" s="109">
        <v>9</v>
      </c>
      <c r="CN60" s="110">
        <v>19</v>
      </c>
      <c r="CO60" s="109">
        <v>5</v>
      </c>
      <c r="CP60" s="109">
        <v>4</v>
      </c>
      <c r="CQ60" s="109">
        <v>8</v>
      </c>
      <c r="CR60" s="110">
        <v>17</v>
      </c>
      <c r="CS60" s="111"/>
      <c r="CT60" s="112">
        <f t="shared" si="0"/>
        <v>38961</v>
      </c>
      <c r="CU60" s="112">
        <f t="shared" si="1"/>
        <v>5</v>
      </c>
      <c r="CV60" s="112">
        <f t="shared" si="2"/>
        <v>32014</v>
      </c>
      <c r="CW60" s="113">
        <f t="shared" si="4"/>
        <v>70980</v>
      </c>
    </row>
    <row r="61" spans="1:101" ht="14.1" customHeight="1">
      <c r="A61" s="31"/>
      <c r="B61" s="1049"/>
      <c r="C61" s="1047"/>
      <c r="D61" s="108" t="s">
        <v>552</v>
      </c>
      <c r="E61">
        <v>121</v>
      </c>
      <c r="F61"/>
      <c r="G61">
        <v>137</v>
      </c>
      <c r="H61" s="110">
        <v>258</v>
      </c>
      <c r="I61">
        <v>89</v>
      </c>
      <c r="J61"/>
      <c r="K61">
        <v>91</v>
      </c>
      <c r="L61" s="110">
        <v>180</v>
      </c>
      <c r="M61">
        <v>196</v>
      </c>
      <c r="N61"/>
      <c r="O61">
        <v>206</v>
      </c>
      <c r="P61" s="110">
        <v>402</v>
      </c>
      <c r="Q61">
        <v>165</v>
      </c>
      <c r="R61"/>
      <c r="S61">
        <v>7523</v>
      </c>
      <c r="T61" s="110">
        <v>7688</v>
      </c>
      <c r="U61">
        <v>7906</v>
      </c>
      <c r="V61"/>
      <c r="W61">
        <v>8151</v>
      </c>
      <c r="X61" s="110">
        <v>16057</v>
      </c>
      <c r="Y61">
        <v>9243</v>
      </c>
      <c r="Z61"/>
      <c r="AA61">
        <v>8979</v>
      </c>
      <c r="AB61" s="110">
        <v>18222</v>
      </c>
      <c r="AC61">
        <v>10794</v>
      </c>
      <c r="AD61"/>
      <c r="AE61">
        <v>9433</v>
      </c>
      <c r="AF61" s="110">
        <v>20227</v>
      </c>
      <c r="AG61">
        <v>10087</v>
      </c>
      <c r="AH61">
        <v>1</v>
      </c>
      <c r="AI61">
        <v>8248</v>
      </c>
      <c r="AJ61" s="110">
        <v>18336</v>
      </c>
      <c r="AK61">
        <v>8906</v>
      </c>
      <c r="AL61"/>
      <c r="AM61">
        <v>7440</v>
      </c>
      <c r="AN61" s="110">
        <v>16346</v>
      </c>
      <c r="AO61">
        <v>7988</v>
      </c>
      <c r="AP61"/>
      <c r="AQ61">
        <v>6649</v>
      </c>
      <c r="AR61" s="110">
        <v>14637</v>
      </c>
      <c r="AS61">
        <v>7899</v>
      </c>
      <c r="AT61">
        <v>1</v>
      </c>
      <c r="AU61">
        <v>6667</v>
      </c>
      <c r="AV61" s="110">
        <v>14567</v>
      </c>
      <c r="AW61">
        <v>8971</v>
      </c>
      <c r="AX61"/>
      <c r="AY61">
        <v>7485</v>
      </c>
      <c r="AZ61" s="110">
        <v>16456</v>
      </c>
      <c r="BA61" s="109">
        <v>9202</v>
      </c>
      <c r="BB61" s="109"/>
      <c r="BC61" s="109">
        <v>7578</v>
      </c>
      <c r="BD61" s="110">
        <v>16780</v>
      </c>
      <c r="BE61" s="109">
        <v>8426</v>
      </c>
      <c r="BF61" s="109"/>
      <c r="BG61" s="109">
        <v>6491</v>
      </c>
      <c r="BH61" s="110">
        <v>14917</v>
      </c>
      <c r="BI61" s="109">
        <v>6977</v>
      </c>
      <c r="BJ61" s="109"/>
      <c r="BK61" s="109">
        <v>5298</v>
      </c>
      <c r="BL61" s="110">
        <v>12275</v>
      </c>
      <c r="BM61" s="109">
        <v>6304</v>
      </c>
      <c r="BN61" s="109"/>
      <c r="BO61" s="109">
        <v>4409</v>
      </c>
      <c r="BP61" s="110">
        <v>10713</v>
      </c>
      <c r="BQ61" s="109">
        <v>5201</v>
      </c>
      <c r="BR61" s="109"/>
      <c r="BS61" s="109">
        <v>3364</v>
      </c>
      <c r="BT61" s="110">
        <v>8565</v>
      </c>
      <c r="BU61" s="109">
        <v>3746</v>
      </c>
      <c r="BV61" s="109"/>
      <c r="BW61" s="109">
        <v>1990</v>
      </c>
      <c r="BX61" s="110">
        <v>5736</v>
      </c>
      <c r="BY61" s="109">
        <v>2950</v>
      </c>
      <c r="BZ61" s="109"/>
      <c r="CA61" s="109">
        <v>1218</v>
      </c>
      <c r="CB61" s="110">
        <v>4168</v>
      </c>
      <c r="CC61" s="109">
        <v>1362</v>
      </c>
      <c r="CD61" s="109"/>
      <c r="CE61" s="109">
        <v>437</v>
      </c>
      <c r="CF61" s="110">
        <v>1799</v>
      </c>
      <c r="CG61" s="109">
        <v>367</v>
      </c>
      <c r="CH61" s="109"/>
      <c r="CI61" s="109">
        <v>86</v>
      </c>
      <c r="CJ61" s="110">
        <v>453</v>
      </c>
      <c r="CK61" s="109">
        <v>78</v>
      </c>
      <c r="CL61" s="109"/>
      <c r="CM61" s="109">
        <v>26</v>
      </c>
      <c r="CN61" s="110">
        <v>104</v>
      </c>
      <c r="CO61" s="109">
        <v>19</v>
      </c>
      <c r="CP61" s="109">
        <v>40</v>
      </c>
      <c r="CQ61" s="109">
        <v>30</v>
      </c>
      <c r="CR61" s="110">
        <v>89</v>
      </c>
      <c r="CS61" s="111"/>
      <c r="CT61" s="112">
        <f t="shared" si="0"/>
        <v>116997</v>
      </c>
      <c r="CU61" s="112">
        <f t="shared" si="1"/>
        <v>42</v>
      </c>
      <c r="CV61" s="112">
        <f t="shared" si="2"/>
        <v>101936</v>
      </c>
      <c r="CW61" s="113">
        <f t="shared" si="4"/>
        <v>218975</v>
      </c>
    </row>
    <row r="62" spans="1:101" ht="14.1" customHeight="1">
      <c r="A62" s="31"/>
      <c r="B62" s="1049"/>
      <c r="C62" s="1047"/>
      <c r="D62" s="108" t="s">
        <v>553</v>
      </c>
      <c r="E62" s="817">
        <v>109</v>
      </c>
      <c r="F62" s="817">
        <v>1</v>
      </c>
      <c r="G62" s="817">
        <v>135</v>
      </c>
      <c r="H62" s="110">
        <v>245</v>
      </c>
      <c r="I62" s="817">
        <v>80</v>
      </c>
      <c r="J62" s="817"/>
      <c r="K62" s="817">
        <v>99</v>
      </c>
      <c r="L62" s="110">
        <v>179</v>
      </c>
      <c r="M62" s="817">
        <v>251</v>
      </c>
      <c r="N62" s="817"/>
      <c r="O62" s="817">
        <v>241</v>
      </c>
      <c r="P62" s="110">
        <v>492</v>
      </c>
      <c r="Q62" s="817">
        <v>221</v>
      </c>
      <c r="R62" s="817"/>
      <c r="S62" s="817">
        <v>190</v>
      </c>
      <c r="T62" s="110">
        <v>411</v>
      </c>
      <c r="U62" s="817">
        <v>155</v>
      </c>
      <c r="V62" s="817"/>
      <c r="W62" s="817">
        <v>174</v>
      </c>
      <c r="X62" s="110">
        <v>329</v>
      </c>
      <c r="Y62" s="817">
        <v>171</v>
      </c>
      <c r="Z62" s="817"/>
      <c r="AA62" s="817">
        <v>175</v>
      </c>
      <c r="AB62" s="110">
        <v>346</v>
      </c>
      <c r="AC62" s="817">
        <v>225</v>
      </c>
      <c r="AD62" s="817"/>
      <c r="AE62" s="817">
        <v>171</v>
      </c>
      <c r="AF62" s="110">
        <v>396</v>
      </c>
      <c r="AG62" s="817">
        <v>250</v>
      </c>
      <c r="AH62" s="817"/>
      <c r="AI62" s="817">
        <v>178</v>
      </c>
      <c r="AJ62" s="110">
        <v>428</v>
      </c>
      <c r="AK62" s="817">
        <v>235</v>
      </c>
      <c r="AL62" s="817"/>
      <c r="AM62" s="817">
        <v>172</v>
      </c>
      <c r="AN62" s="110">
        <v>407</v>
      </c>
      <c r="AO62" s="817">
        <v>199</v>
      </c>
      <c r="AP62" s="817"/>
      <c r="AQ62" s="817">
        <v>167</v>
      </c>
      <c r="AR62" s="110">
        <v>366</v>
      </c>
      <c r="AS62" s="817">
        <v>163</v>
      </c>
      <c r="AT62" s="817"/>
      <c r="AU62" s="817">
        <v>146</v>
      </c>
      <c r="AV62" s="110">
        <v>309</v>
      </c>
      <c r="AW62" s="817">
        <v>152</v>
      </c>
      <c r="AX62" s="817"/>
      <c r="AY62" s="817">
        <v>131</v>
      </c>
      <c r="AZ62" s="110">
        <v>283</v>
      </c>
      <c r="BA62" s="109">
        <v>132</v>
      </c>
      <c r="BB62" s="109"/>
      <c r="BC62" s="109">
        <v>139</v>
      </c>
      <c r="BD62" s="110">
        <v>271</v>
      </c>
      <c r="BE62" s="109">
        <v>128</v>
      </c>
      <c r="BF62" s="109"/>
      <c r="BG62" s="109">
        <v>105</v>
      </c>
      <c r="BH62" s="110">
        <v>233</v>
      </c>
      <c r="BI62" s="109">
        <v>74</v>
      </c>
      <c r="BJ62" s="109"/>
      <c r="BK62" s="109">
        <v>91</v>
      </c>
      <c r="BL62" s="110">
        <v>165</v>
      </c>
      <c r="BM62" s="109">
        <v>52</v>
      </c>
      <c r="BN62" s="109"/>
      <c r="BO62" s="109">
        <v>53</v>
      </c>
      <c r="BP62" s="110">
        <v>105</v>
      </c>
      <c r="BQ62" s="109">
        <v>35</v>
      </c>
      <c r="BR62" s="109"/>
      <c r="BS62" s="109">
        <v>20</v>
      </c>
      <c r="BT62" s="110">
        <v>55</v>
      </c>
      <c r="BU62" s="109">
        <v>15</v>
      </c>
      <c r="BV62" s="109"/>
      <c r="BW62" s="109">
        <v>13</v>
      </c>
      <c r="BX62" s="110">
        <v>28</v>
      </c>
      <c r="BY62" s="109">
        <v>8</v>
      </c>
      <c r="BZ62" s="109"/>
      <c r="CA62" s="109"/>
      <c r="CB62" s="110">
        <v>8</v>
      </c>
      <c r="CC62" s="109">
        <v>2</v>
      </c>
      <c r="CD62" s="109"/>
      <c r="CE62" s="109"/>
      <c r="CF62" s="110">
        <v>2</v>
      </c>
      <c r="CG62" s="109"/>
      <c r="CH62" s="109"/>
      <c r="CI62" s="109">
        <v>1</v>
      </c>
      <c r="CJ62" s="110">
        <v>1</v>
      </c>
      <c r="CK62" s="109"/>
      <c r="CL62" s="109"/>
      <c r="CM62" s="109"/>
      <c r="CN62" s="110">
        <v>0</v>
      </c>
      <c r="CO62" s="109"/>
      <c r="CP62" s="109"/>
      <c r="CQ62" s="109"/>
      <c r="CR62" s="110">
        <v>0</v>
      </c>
      <c r="CS62" s="111"/>
      <c r="CT62" s="112">
        <f t="shared" si="0"/>
        <v>2657</v>
      </c>
      <c r="CU62" s="112">
        <f t="shared" si="1"/>
        <v>1</v>
      </c>
      <c r="CV62" s="112">
        <f t="shared" si="2"/>
        <v>2401</v>
      </c>
      <c r="CW62" s="113">
        <f t="shared" si="4"/>
        <v>5059</v>
      </c>
    </row>
    <row r="63" spans="1:101" ht="14.1" customHeight="1">
      <c r="A63" s="31"/>
      <c r="B63" s="1049"/>
      <c r="C63" s="237" t="s">
        <v>108</v>
      </c>
      <c r="D63" s="238" t="s">
        <v>843</v>
      </c>
      <c r="E63" s="236">
        <v>6650</v>
      </c>
      <c r="F63" s="236">
        <v>2</v>
      </c>
      <c r="G63" s="236">
        <v>7012</v>
      </c>
      <c r="H63" s="236">
        <v>13664</v>
      </c>
      <c r="I63" s="236">
        <v>5598</v>
      </c>
      <c r="J63" s="236">
        <v>0</v>
      </c>
      <c r="K63" s="236">
        <v>5795</v>
      </c>
      <c r="L63" s="236">
        <v>11393</v>
      </c>
      <c r="M63" s="236">
        <v>13918</v>
      </c>
      <c r="N63" s="236">
        <v>0</v>
      </c>
      <c r="O63" s="236">
        <v>14505</v>
      </c>
      <c r="P63" s="236">
        <v>28423</v>
      </c>
      <c r="Q63" s="236">
        <v>13095</v>
      </c>
      <c r="R63" s="236">
        <v>0</v>
      </c>
      <c r="S63" s="236">
        <v>15609</v>
      </c>
      <c r="T63" s="236">
        <v>28704</v>
      </c>
      <c r="U63" s="236">
        <v>16160</v>
      </c>
      <c r="V63" s="236">
        <v>0</v>
      </c>
      <c r="W63" s="236">
        <v>16492</v>
      </c>
      <c r="X63" s="236">
        <v>32652</v>
      </c>
      <c r="Y63" s="236">
        <v>19357</v>
      </c>
      <c r="Z63" s="236">
        <v>0</v>
      </c>
      <c r="AA63" s="236">
        <v>18536</v>
      </c>
      <c r="AB63" s="236">
        <v>37893</v>
      </c>
      <c r="AC63" s="236">
        <v>22253</v>
      </c>
      <c r="AD63" s="236">
        <v>0</v>
      </c>
      <c r="AE63" s="236">
        <v>18730</v>
      </c>
      <c r="AF63" s="236">
        <v>40983</v>
      </c>
      <c r="AG63" s="236">
        <v>19924</v>
      </c>
      <c r="AH63" s="236">
        <v>1</v>
      </c>
      <c r="AI63" s="236">
        <v>15908</v>
      </c>
      <c r="AJ63" s="236">
        <v>35833</v>
      </c>
      <c r="AK63" s="236">
        <v>18179</v>
      </c>
      <c r="AL63" s="236">
        <v>0</v>
      </c>
      <c r="AM63" s="236">
        <v>14381</v>
      </c>
      <c r="AN63" s="236">
        <v>32560</v>
      </c>
      <c r="AO63" s="236">
        <v>16523</v>
      </c>
      <c r="AP63" s="236">
        <v>0</v>
      </c>
      <c r="AQ63" s="236">
        <v>13050</v>
      </c>
      <c r="AR63" s="236">
        <v>29573</v>
      </c>
      <c r="AS63" s="236">
        <v>16700</v>
      </c>
      <c r="AT63" s="236">
        <v>1</v>
      </c>
      <c r="AU63" s="236">
        <v>13374</v>
      </c>
      <c r="AV63" s="236">
        <v>30075</v>
      </c>
      <c r="AW63" s="236">
        <v>18274</v>
      </c>
      <c r="AX63" s="236">
        <v>0</v>
      </c>
      <c r="AY63" s="236">
        <v>14695</v>
      </c>
      <c r="AZ63" s="236">
        <v>32969</v>
      </c>
      <c r="BA63" s="236">
        <v>18549</v>
      </c>
      <c r="BB63" s="236">
        <v>0</v>
      </c>
      <c r="BC63" s="236">
        <v>14831</v>
      </c>
      <c r="BD63" s="236">
        <v>33380</v>
      </c>
      <c r="BE63" s="236">
        <v>16648</v>
      </c>
      <c r="BF63" s="236">
        <v>0</v>
      </c>
      <c r="BG63" s="236">
        <v>12619</v>
      </c>
      <c r="BH63" s="236">
        <v>29267</v>
      </c>
      <c r="BI63" s="236">
        <v>13515</v>
      </c>
      <c r="BJ63" s="236">
        <v>0</v>
      </c>
      <c r="BK63" s="236">
        <v>10507</v>
      </c>
      <c r="BL63" s="236">
        <v>24022</v>
      </c>
      <c r="BM63" s="236">
        <v>11922</v>
      </c>
      <c r="BN63" s="236">
        <v>0</v>
      </c>
      <c r="BO63" s="236">
        <v>8644</v>
      </c>
      <c r="BP63" s="236">
        <v>20566</v>
      </c>
      <c r="BQ63" s="236">
        <v>9527</v>
      </c>
      <c r="BR63" s="236">
        <v>0</v>
      </c>
      <c r="BS63" s="236">
        <v>6296</v>
      </c>
      <c r="BT63" s="236">
        <v>15823</v>
      </c>
      <c r="BU63" s="236">
        <v>6741</v>
      </c>
      <c r="BV63" s="236">
        <v>0</v>
      </c>
      <c r="BW63" s="236">
        <v>3756</v>
      </c>
      <c r="BX63" s="236">
        <v>10497</v>
      </c>
      <c r="BY63" s="236">
        <v>4928</v>
      </c>
      <c r="BZ63" s="236">
        <v>0</v>
      </c>
      <c r="CA63" s="236">
        <v>2178</v>
      </c>
      <c r="CB63" s="236">
        <v>7106</v>
      </c>
      <c r="CC63" s="236">
        <v>2249</v>
      </c>
      <c r="CD63" s="236">
        <v>0</v>
      </c>
      <c r="CE63" s="236">
        <v>767</v>
      </c>
      <c r="CF63" s="236">
        <v>3016</v>
      </c>
      <c r="CG63" s="236">
        <v>606</v>
      </c>
      <c r="CH63" s="236">
        <v>0</v>
      </c>
      <c r="CI63" s="236">
        <v>160</v>
      </c>
      <c r="CJ63" s="236">
        <v>766</v>
      </c>
      <c r="CK63" s="236">
        <v>117</v>
      </c>
      <c r="CL63" s="236">
        <v>0</v>
      </c>
      <c r="CM63" s="236">
        <v>57</v>
      </c>
      <c r="CN63" s="236">
        <v>174</v>
      </c>
      <c r="CO63" s="236">
        <v>42</v>
      </c>
      <c r="CP63" s="236">
        <v>51</v>
      </c>
      <c r="CQ63" s="236">
        <v>57</v>
      </c>
      <c r="CR63" s="236">
        <v>150</v>
      </c>
      <c r="CS63" s="107"/>
      <c r="CT63" s="236">
        <f t="shared" si="0"/>
        <v>271475</v>
      </c>
      <c r="CU63" s="236">
        <f t="shared" si="1"/>
        <v>55</v>
      </c>
      <c r="CV63" s="236">
        <f t="shared" si="2"/>
        <v>227959</v>
      </c>
      <c r="CW63" s="240">
        <f t="shared" si="4"/>
        <v>499489</v>
      </c>
    </row>
    <row r="64" spans="1:101" ht="14.1" customHeight="1">
      <c r="A64" s="31"/>
      <c r="B64" s="1049"/>
      <c r="C64" s="1047" t="s">
        <v>524</v>
      </c>
      <c r="D64" s="108" t="s">
        <v>525</v>
      </c>
      <c r="E64">
        <v>428</v>
      </c>
      <c r="F64"/>
      <c r="G64">
        <v>437</v>
      </c>
      <c r="H64" s="110">
        <v>865</v>
      </c>
      <c r="I64">
        <v>297</v>
      </c>
      <c r="J64"/>
      <c r="K64">
        <v>322</v>
      </c>
      <c r="L64" s="110">
        <v>619</v>
      </c>
      <c r="M64">
        <v>819</v>
      </c>
      <c r="N64"/>
      <c r="O64">
        <v>875</v>
      </c>
      <c r="P64" s="110">
        <v>1694</v>
      </c>
      <c r="Q64">
        <v>706</v>
      </c>
      <c r="R64"/>
      <c r="S64">
        <v>1079</v>
      </c>
      <c r="T64" s="110">
        <v>1785</v>
      </c>
      <c r="U64">
        <v>1115</v>
      </c>
      <c r="V64"/>
      <c r="W64">
        <v>1153</v>
      </c>
      <c r="X64" s="110">
        <v>2268</v>
      </c>
      <c r="Y64">
        <v>1251</v>
      </c>
      <c r="Z64"/>
      <c r="AA64">
        <v>1279</v>
      </c>
      <c r="AB64" s="110">
        <v>2530</v>
      </c>
      <c r="AC64">
        <v>1307</v>
      </c>
      <c r="AD64"/>
      <c r="AE64">
        <v>1242</v>
      </c>
      <c r="AF64" s="110">
        <v>2549</v>
      </c>
      <c r="AG64">
        <v>1203</v>
      </c>
      <c r="AH64">
        <v>1</v>
      </c>
      <c r="AI64">
        <v>1051</v>
      </c>
      <c r="AJ64" s="110">
        <v>2255</v>
      </c>
      <c r="AK64">
        <v>1022</v>
      </c>
      <c r="AL64"/>
      <c r="AM64">
        <v>913</v>
      </c>
      <c r="AN64" s="110">
        <v>1935</v>
      </c>
      <c r="AO64">
        <v>1085</v>
      </c>
      <c r="AP64">
        <v>1</v>
      </c>
      <c r="AQ64">
        <v>970</v>
      </c>
      <c r="AR64" s="110">
        <v>2056</v>
      </c>
      <c r="AS64">
        <v>1120</v>
      </c>
      <c r="AT64"/>
      <c r="AU64">
        <v>952</v>
      </c>
      <c r="AV64" s="110">
        <v>2072</v>
      </c>
      <c r="AW64">
        <v>1208</v>
      </c>
      <c r="AX64"/>
      <c r="AY64">
        <v>1127</v>
      </c>
      <c r="AZ64" s="110">
        <v>2335</v>
      </c>
      <c r="BA64" s="109">
        <v>1126</v>
      </c>
      <c r="BB64" s="109"/>
      <c r="BC64" s="109">
        <v>1037</v>
      </c>
      <c r="BD64" s="110">
        <v>2163</v>
      </c>
      <c r="BE64" s="109">
        <v>891</v>
      </c>
      <c r="BF64" s="109"/>
      <c r="BG64" s="109">
        <v>865</v>
      </c>
      <c r="BH64" s="110">
        <v>1756</v>
      </c>
      <c r="BI64" s="109">
        <v>686</v>
      </c>
      <c r="BJ64" s="109"/>
      <c r="BK64" s="109">
        <v>699</v>
      </c>
      <c r="BL64" s="110">
        <v>1385</v>
      </c>
      <c r="BM64" s="109">
        <v>549</v>
      </c>
      <c r="BN64" s="109"/>
      <c r="BO64" s="109">
        <v>541</v>
      </c>
      <c r="BP64" s="110">
        <v>1090</v>
      </c>
      <c r="BQ64" s="109">
        <v>507</v>
      </c>
      <c r="BR64" s="109"/>
      <c r="BS64" s="109">
        <v>418</v>
      </c>
      <c r="BT64" s="110">
        <v>925</v>
      </c>
      <c r="BU64" s="109">
        <v>337</v>
      </c>
      <c r="BV64" s="109"/>
      <c r="BW64" s="109">
        <v>276</v>
      </c>
      <c r="BX64" s="110">
        <v>613</v>
      </c>
      <c r="BY64" s="109">
        <v>161</v>
      </c>
      <c r="BZ64" s="109"/>
      <c r="CA64" s="109">
        <v>146</v>
      </c>
      <c r="CB64" s="110">
        <v>307</v>
      </c>
      <c r="CC64" s="109">
        <v>62</v>
      </c>
      <c r="CD64" s="109"/>
      <c r="CE64" s="109">
        <v>32</v>
      </c>
      <c r="CF64" s="110">
        <v>94</v>
      </c>
      <c r="CG64" s="109">
        <v>17</v>
      </c>
      <c r="CH64" s="109"/>
      <c r="CI64" s="109">
        <v>5</v>
      </c>
      <c r="CJ64" s="110">
        <v>22</v>
      </c>
      <c r="CK64" s="109">
        <v>7</v>
      </c>
      <c r="CL64" s="109"/>
      <c r="CM64" s="109"/>
      <c r="CN64" s="110">
        <v>7</v>
      </c>
      <c r="CO64" s="109">
        <v>7</v>
      </c>
      <c r="CP64" s="109">
        <v>2</v>
      </c>
      <c r="CQ64" s="109">
        <v>6</v>
      </c>
      <c r="CR64" s="110">
        <v>15</v>
      </c>
      <c r="CS64" s="111"/>
      <c r="CT64" s="112">
        <f t="shared" si="0"/>
        <v>15911</v>
      </c>
      <c r="CU64" s="112">
        <f t="shared" si="1"/>
        <v>4</v>
      </c>
      <c r="CV64" s="112">
        <f t="shared" si="2"/>
        <v>15425</v>
      </c>
      <c r="CW64" s="113">
        <f t="shared" si="3"/>
        <v>31340</v>
      </c>
    </row>
    <row r="65" spans="1:101" ht="14.1" customHeight="1">
      <c r="A65" s="31"/>
      <c r="B65" s="1049"/>
      <c r="C65" s="1047"/>
      <c r="D65" s="108" t="s">
        <v>526</v>
      </c>
      <c r="E65">
        <v>9</v>
      </c>
      <c r="F65"/>
      <c r="G65">
        <v>1</v>
      </c>
      <c r="H65" s="110">
        <v>10</v>
      </c>
      <c r="I65">
        <v>10</v>
      </c>
      <c r="J65"/>
      <c r="K65">
        <v>10</v>
      </c>
      <c r="L65" s="110">
        <v>20</v>
      </c>
      <c r="M65">
        <v>12</v>
      </c>
      <c r="N65"/>
      <c r="O65">
        <v>25</v>
      </c>
      <c r="P65" s="110">
        <v>37</v>
      </c>
      <c r="Q65">
        <v>24</v>
      </c>
      <c r="R65"/>
      <c r="S65">
        <v>651</v>
      </c>
      <c r="T65" s="110">
        <v>675</v>
      </c>
      <c r="U65">
        <v>620</v>
      </c>
      <c r="V65"/>
      <c r="W65">
        <v>683</v>
      </c>
      <c r="X65" s="110">
        <v>1303</v>
      </c>
      <c r="Y65">
        <v>666</v>
      </c>
      <c r="Z65"/>
      <c r="AA65">
        <v>679</v>
      </c>
      <c r="AB65" s="110">
        <v>1345</v>
      </c>
      <c r="AC65">
        <v>720</v>
      </c>
      <c r="AD65"/>
      <c r="AE65">
        <v>646</v>
      </c>
      <c r="AF65" s="110">
        <v>1366</v>
      </c>
      <c r="AG65">
        <v>638</v>
      </c>
      <c r="AH65"/>
      <c r="AI65">
        <v>575</v>
      </c>
      <c r="AJ65" s="110">
        <v>1213</v>
      </c>
      <c r="AK65">
        <v>638</v>
      </c>
      <c r="AL65"/>
      <c r="AM65">
        <v>565</v>
      </c>
      <c r="AN65" s="110">
        <v>1203</v>
      </c>
      <c r="AO65">
        <v>538</v>
      </c>
      <c r="AP65"/>
      <c r="AQ65">
        <v>523</v>
      </c>
      <c r="AR65" s="110">
        <v>1061</v>
      </c>
      <c r="AS65">
        <v>598</v>
      </c>
      <c r="AT65"/>
      <c r="AU65">
        <v>511</v>
      </c>
      <c r="AV65" s="110">
        <v>1109</v>
      </c>
      <c r="AW65">
        <v>597</v>
      </c>
      <c r="AX65"/>
      <c r="AY65">
        <v>583</v>
      </c>
      <c r="AZ65" s="110">
        <v>1180</v>
      </c>
      <c r="BA65" s="109">
        <v>577</v>
      </c>
      <c r="BB65" s="109"/>
      <c r="BC65" s="109">
        <v>561</v>
      </c>
      <c r="BD65" s="110">
        <v>1138</v>
      </c>
      <c r="BE65" s="109">
        <v>502</v>
      </c>
      <c r="BF65" s="109"/>
      <c r="BG65" s="109">
        <v>465</v>
      </c>
      <c r="BH65" s="110">
        <v>967</v>
      </c>
      <c r="BI65" s="109">
        <v>359</v>
      </c>
      <c r="BJ65" s="109"/>
      <c r="BK65" s="109">
        <v>346</v>
      </c>
      <c r="BL65" s="110">
        <v>705</v>
      </c>
      <c r="BM65" s="109">
        <v>302</v>
      </c>
      <c r="BN65" s="109"/>
      <c r="BO65" s="109">
        <v>332</v>
      </c>
      <c r="BP65" s="110">
        <v>634</v>
      </c>
      <c r="BQ65" s="109">
        <v>233</v>
      </c>
      <c r="BR65" s="109"/>
      <c r="BS65" s="109">
        <v>236</v>
      </c>
      <c r="BT65" s="110">
        <v>469</v>
      </c>
      <c r="BU65" s="109">
        <v>154</v>
      </c>
      <c r="BV65" s="109"/>
      <c r="BW65" s="109">
        <v>141</v>
      </c>
      <c r="BX65" s="110">
        <v>295</v>
      </c>
      <c r="BY65" s="109">
        <v>106</v>
      </c>
      <c r="BZ65" s="109"/>
      <c r="CA65" s="109">
        <v>77</v>
      </c>
      <c r="CB65" s="110">
        <v>183</v>
      </c>
      <c r="CC65" s="109">
        <v>42</v>
      </c>
      <c r="CD65" s="109"/>
      <c r="CE65" s="109">
        <v>19</v>
      </c>
      <c r="CF65" s="110">
        <v>61</v>
      </c>
      <c r="CG65" s="109">
        <v>8</v>
      </c>
      <c r="CH65" s="109"/>
      <c r="CI65" s="109">
        <v>4</v>
      </c>
      <c r="CJ65" s="110">
        <v>12</v>
      </c>
      <c r="CK65" s="109">
        <v>1</v>
      </c>
      <c r="CL65" s="109"/>
      <c r="CM65" s="109">
        <v>1</v>
      </c>
      <c r="CN65" s="110">
        <v>2</v>
      </c>
      <c r="CO65" s="109"/>
      <c r="CP65" s="109"/>
      <c r="CQ65" s="109">
        <v>1</v>
      </c>
      <c r="CR65" s="110">
        <v>1</v>
      </c>
      <c r="CS65" s="111"/>
      <c r="CT65" s="112">
        <f t="shared" si="0"/>
        <v>7354</v>
      </c>
      <c r="CU65" s="112">
        <f t="shared" si="1"/>
        <v>0</v>
      </c>
      <c r="CV65" s="112">
        <f t="shared" si="2"/>
        <v>7635</v>
      </c>
      <c r="CW65" s="113">
        <f t="shared" si="3"/>
        <v>14989</v>
      </c>
    </row>
    <row r="66" spans="1:101" ht="14.1" customHeight="1">
      <c r="A66" s="31"/>
      <c r="B66" s="1049"/>
      <c r="C66" s="1047"/>
      <c r="D66" s="108" t="s">
        <v>527</v>
      </c>
      <c r="E66">
        <v>222</v>
      </c>
      <c r="F66"/>
      <c r="G66">
        <v>205</v>
      </c>
      <c r="H66" s="110">
        <v>427</v>
      </c>
      <c r="I66">
        <v>167</v>
      </c>
      <c r="J66"/>
      <c r="K66">
        <v>175</v>
      </c>
      <c r="L66" s="110">
        <v>342</v>
      </c>
      <c r="M66">
        <v>473</v>
      </c>
      <c r="N66"/>
      <c r="O66">
        <v>445</v>
      </c>
      <c r="P66" s="110">
        <v>918</v>
      </c>
      <c r="Q66">
        <v>432</v>
      </c>
      <c r="R66"/>
      <c r="S66">
        <v>141</v>
      </c>
      <c r="T66" s="110">
        <v>573</v>
      </c>
      <c r="U66">
        <v>141</v>
      </c>
      <c r="V66"/>
      <c r="W66">
        <v>181</v>
      </c>
      <c r="X66" s="110">
        <v>322</v>
      </c>
      <c r="Y66">
        <v>172</v>
      </c>
      <c r="Z66"/>
      <c r="AA66">
        <v>147</v>
      </c>
      <c r="AB66" s="110">
        <v>319</v>
      </c>
      <c r="AC66">
        <v>169</v>
      </c>
      <c r="AD66"/>
      <c r="AE66">
        <v>158</v>
      </c>
      <c r="AF66" s="110">
        <v>327</v>
      </c>
      <c r="AG66">
        <v>153</v>
      </c>
      <c r="AH66"/>
      <c r="AI66">
        <v>183</v>
      </c>
      <c r="AJ66" s="110">
        <v>336</v>
      </c>
      <c r="AK66">
        <v>135</v>
      </c>
      <c r="AL66"/>
      <c r="AM66">
        <v>108</v>
      </c>
      <c r="AN66" s="110">
        <v>243</v>
      </c>
      <c r="AO66">
        <v>159</v>
      </c>
      <c r="AP66"/>
      <c r="AQ66">
        <v>121</v>
      </c>
      <c r="AR66" s="110">
        <v>280</v>
      </c>
      <c r="AS66">
        <v>136</v>
      </c>
      <c r="AT66"/>
      <c r="AU66">
        <v>130</v>
      </c>
      <c r="AV66" s="110">
        <v>266</v>
      </c>
      <c r="AW66">
        <v>173</v>
      </c>
      <c r="AX66"/>
      <c r="AY66">
        <v>167</v>
      </c>
      <c r="AZ66" s="110">
        <v>340</v>
      </c>
      <c r="BA66" s="109">
        <v>134</v>
      </c>
      <c r="BB66" s="109"/>
      <c r="BC66" s="109">
        <v>149</v>
      </c>
      <c r="BD66" s="110">
        <v>283</v>
      </c>
      <c r="BE66" s="109">
        <v>141</v>
      </c>
      <c r="BF66" s="109"/>
      <c r="BG66" s="109">
        <v>115</v>
      </c>
      <c r="BH66" s="110">
        <v>256</v>
      </c>
      <c r="BI66" s="109">
        <v>100</v>
      </c>
      <c r="BJ66" s="109"/>
      <c r="BK66" s="109">
        <v>93</v>
      </c>
      <c r="BL66" s="110">
        <v>193</v>
      </c>
      <c r="BM66" s="109">
        <v>80</v>
      </c>
      <c r="BN66" s="109"/>
      <c r="BO66" s="109">
        <v>68</v>
      </c>
      <c r="BP66" s="110">
        <v>148</v>
      </c>
      <c r="BQ66" s="109">
        <v>60</v>
      </c>
      <c r="BR66" s="109"/>
      <c r="BS66" s="109">
        <v>54</v>
      </c>
      <c r="BT66" s="110">
        <v>114</v>
      </c>
      <c r="BU66" s="109">
        <v>31</v>
      </c>
      <c r="BV66" s="109"/>
      <c r="BW66" s="109">
        <v>39</v>
      </c>
      <c r="BX66" s="110">
        <v>70</v>
      </c>
      <c r="BY66" s="109">
        <v>27</v>
      </c>
      <c r="BZ66" s="109"/>
      <c r="CA66" s="109">
        <v>16</v>
      </c>
      <c r="CB66" s="110">
        <v>43</v>
      </c>
      <c r="CC66" s="109">
        <v>10</v>
      </c>
      <c r="CD66" s="109"/>
      <c r="CE66" s="109">
        <v>5</v>
      </c>
      <c r="CF66" s="110">
        <v>15</v>
      </c>
      <c r="CG66" s="109">
        <v>4</v>
      </c>
      <c r="CH66" s="109"/>
      <c r="CI66" s="109"/>
      <c r="CJ66" s="110">
        <v>4</v>
      </c>
      <c r="CK66" s="109"/>
      <c r="CL66" s="109"/>
      <c r="CM66" s="109"/>
      <c r="CN66" s="110">
        <v>0</v>
      </c>
      <c r="CO66" s="109"/>
      <c r="CP66" s="109"/>
      <c r="CQ66" s="109">
        <v>2</v>
      </c>
      <c r="CR66" s="110">
        <v>2</v>
      </c>
      <c r="CS66" s="111"/>
      <c r="CT66" s="112">
        <f t="shared" si="0"/>
        <v>3119</v>
      </c>
      <c r="CU66" s="112">
        <f t="shared" si="1"/>
        <v>0</v>
      </c>
      <c r="CV66" s="112">
        <f t="shared" si="2"/>
        <v>2702</v>
      </c>
      <c r="CW66" s="113">
        <f t="shared" si="3"/>
        <v>5821</v>
      </c>
    </row>
    <row r="67" spans="1:101" ht="14.1" customHeight="1">
      <c r="A67" s="31"/>
      <c r="B67" s="1049"/>
      <c r="C67" s="1047"/>
      <c r="D67" s="108" t="s">
        <v>528</v>
      </c>
      <c r="E67">
        <v>1780</v>
      </c>
      <c r="F67"/>
      <c r="G67">
        <v>1829</v>
      </c>
      <c r="H67" s="110">
        <v>3609</v>
      </c>
      <c r="I67">
        <v>1453</v>
      </c>
      <c r="J67"/>
      <c r="K67">
        <v>1508</v>
      </c>
      <c r="L67" s="110">
        <v>2961</v>
      </c>
      <c r="M67">
        <v>3471</v>
      </c>
      <c r="N67"/>
      <c r="O67">
        <v>3583</v>
      </c>
      <c r="P67" s="110">
        <v>7054</v>
      </c>
      <c r="Q67">
        <v>3238</v>
      </c>
      <c r="R67"/>
      <c r="S67">
        <v>325</v>
      </c>
      <c r="T67" s="110">
        <v>3563</v>
      </c>
      <c r="U67">
        <v>312</v>
      </c>
      <c r="V67"/>
      <c r="W67">
        <v>314</v>
      </c>
      <c r="X67" s="110">
        <v>626</v>
      </c>
      <c r="Y67">
        <v>345</v>
      </c>
      <c r="Z67"/>
      <c r="AA67">
        <v>339</v>
      </c>
      <c r="AB67" s="110">
        <v>684</v>
      </c>
      <c r="AC67">
        <v>386</v>
      </c>
      <c r="AD67"/>
      <c r="AE67">
        <v>405</v>
      </c>
      <c r="AF67" s="110">
        <v>791</v>
      </c>
      <c r="AG67">
        <v>354</v>
      </c>
      <c r="AH67"/>
      <c r="AI67">
        <v>340</v>
      </c>
      <c r="AJ67" s="110">
        <v>694</v>
      </c>
      <c r="AK67">
        <v>302</v>
      </c>
      <c r="AL67"/>
      <c r="AM67">
        <v>337</v>
      </c>
      <c r="AN67" s="110">
        <v>639</v>
      </c>
      <c r="AO67">
        <v>276</v>
      </c>
      <c r="AP67"/>
      <c r="AQ67">
        <v>258</v>
      </c>
      <c r="AR67" s="110">
        <v>534</v>
      </c>
      <c r="AS67">
        <v>333</v>
      </c>
      <c r="AT67"/>
      <c r="AU67">
        <v>286</v>
      </c>
      <c r="AV67" s="110">
        <v>619</v>
      </c>
      <c r="AW67">
        <v>346</v>
      </c>
      <c r="AX67"/>
      <c r="AY67">
        <v>362</v>
      </c>
      <c r="AZ67" s="110">
        <v>708</v>
      </c>
      <c r="BA67" s="109">
        <v>307</v>
      </c>
      <c r="BB67" s="109"/>
      <c r="BC67" s="109">
        <v>313</v>
      </c>
      <c r="BD67" s="110">
        <v>620</v>
      </c>
      <c r="BE67" s="109">
        <v>248</v>
      </c>
      <c r="BF67" s="109"/>
      <c r="BG67" s="109">
        <v>246</v>
      </c>
      <c r="BH67" s="110">
        <v>494</v>
      </c>
      <c r="BI67" s="109">
        <v>209</v>
      </c>
      <c r="BJ67" s="109"/>
      <c r="BK67" s="109">
        <v>222</v>
      </c>
      <c r="BL67" s="110">
        <v>431</v>
      </c>
      <c r="BM67" s="109">
        <v>147</v>
      </c>
      <c r="BN67" s="109"/>
      <c r="BO67" s="109">
        <v>156</v>
      </c>
      <c r="BP67" s="110">
        <v>303</v>
      </c>
      <c r="BQ67" s="109">
        <v>123</v>
      </c>
      <c r="BR67" s="109"/>
      <c r="BS67" s="109">
        <v>117</v>
      </c>
      <c r="BT67" s="110">
        <v>240</v>
      </c>
      <c r="BU67" s="109">
        <v>84</v>
      </c>
      <c r="BV67" s="109"/>
      <c r="BW67" s="109">
        <v>74</v>
      </c>
      <c r="BX67" s="110">
        <v>158</v>
      </c>
      <c r="BY67" s="109">
        <v>67</v>
      </c>
      <c r="BZ67" s="109"/>
      <c r="CA67" s="109">
        <v>38</v>
      </c>
      <c r="CB67" s="110">
        <v>105</v>
      </c>
      <c r="CC67" s="109">
        <v>23</v>
      </c>
      <c r="CD67" s="109"/>
      <c r="CE67" s="109">
        <v>10</v>
      </c>
      <c r="CF67" s="110">
        <v>33</v>
      </c>
      <c r="CG67" s="109">
        <v>14</v>
      </c>
      <c r="CH67" s="109"/>
      <c r="CI67" s="109">
        <v>1</v>
      </c>
      <c r="CJ67" s="110">
        <v>15</v>
      </c>
      <c r="CK67" s="109">
        <v>2</v>
      </c>
      <c r="CL67" s="109"/>
      <c r="CM67" s="109"/>
      <c r="CN67" s="110">
        <v>2</v>
      </c>
      <c r="CO67" s="109">
        <v>1</v>
      </c>
      <c r="CP67" s="109">
        <v>1</v>
      </c>
      <c r="CQ67" s="109">
        <v>1</v>
      </c>
      <c r="CR67" s="110">
        <v>3</v>
      </c>
      <c r="CS67" s="111"/>
      <c r="CT67" s="112">
        <f t="shared" si="0"/>
        <v>13821</v>
      </c>
      <c r="CU67" s="112">
        <f t="shared" si="1"/>
        <v>1</v>
      </c>
      <c r="CV67" s="112">
        <f t="shared" si="2"/>
        <v>11064</v>
      </c>
      <c r="CW67" s="113">
        <f t="shared" si="3"/>
        <v>24886</v>
      </c>
    </row>
    <row r="68" spans="1:101" ht="14.1" customHeight="1">
      <c r="A68" s="31"/>
      <c r="B68" s="1049"/>
      <c r="C68" s="1047"/>
      <c r="D68" s="108" t="s">
        <v>529</v>
      </c>
      <c r="E68">
        <v>336</v>
      </c>
      <c r="F68"/>
      <c r="G68">
        <v>385</v>
      </c>
      <c r="H68" s="110">
        <v>721</v>
      </c>
      <c r="I68">
        <v>300</v>
      </c>
      <c r="J68"/>
      <c r="K68">
        <v>291</v>
      </c>
      <c r="L68" s="110">
        <v>591</v>
      </c>
      <c r="M68">
        <v>714</v>
      </c>
      <c r="N68"/>
      <c r="O68">
        <v>759</v>
      </c>
      <c r="P68" s="110">
        <v>1473</v>
      </c>
      <c r="Q68">
        <v>616</v>
      </c>
      <c r="R68"/>
      <c r="S68">
        <v>175</v>
      </c>
      <c r="T68" s="110">
        <v>791</v>
      </c>
      <c r="U68">
        <v>194</v>
      </c>
      <c r="V68"/>
      <c r="W68">
        <v>202</v>
      </c>
      <c r="X68" s="110">
        <v>396</v>
      </c>
      <c r="Y68">
        <v>254</v>
      </c>
      <c r="Z68"/>
      <c r="AA68">
        <v>241</v>
      </c>
      <c r="AB68" s="110">
        <v>495</v>
      </c>
      <c r="AC68">
        <v>275</v>
      </c>
      <c r="AD68"/>
      <c r="AE68">
        <v>269</v>
      </c>
      <c r="AF68" s="110">
        <v>544</v>
      </c>
      <c r="AG68">
        <v>214</v>
      </c>
      <c r="AH68"/>
      <c r="AI68">
        <v>200</v>
      </c>
      <c r="AJ68" s="110">
        <v>414</v>
      </c>
      <c r="AK68">
        <v>217</v>
      </c>
      <c r="AL68"/>
      <c r="AM68">
        <v>170</v>
      </c>
      <c r="AN68" s="110">
        <v>387</v>
      </c>
      <c r="AO68">
        <v>206</v>
      </c>
      <c r="AP68"/>
      <c r="AQ68">
        <v>175</v>
      </c>
      <c r="AR68" s="110">
        <v>381</v>
      </c>
      <c r="AS68">
        <v>200</v>
      </c>
      <c r="AT68"/>
      <c r="AU68">
        <v>172</v>
      </c>
      <c r="AV68" s="110">
        <v>372</v>
      </c>
      <c r="AW68">
        <v>210</v>
      </c>
      <c r="AX68"/>
      <c r="AY68">
        <v>213</v>
      </c>
      <c r="AZ68" s="110">
        <v>423</v>
      </c>
      <c r="BA68" s="109">
        <v>200</v>
      </c>
      <c r="BB68" s="109"/>
      <c r="BC68" s="109">
        <v>235</v>
      </c>
      <c r="BD68" s="110">
        <v>435</v>
      </c>
      <c r="BE68" s="109">
        <v>180</v>
      </c>
      <c r="BF68" s="109"/>
      <c r="BG68" s="109">
        <v>147</v>
      </c>
      <c r="BH68" s="110">
        <v>327</v>
      </c>
      <c r="BI68" s="109">
        <v>113</v>
      </c>
      <c r="BJ68" s="109"/>
      <c r="BK68" s="109">
        <v>136</v>
      </c>
      <c r="BL68" s="110">
        <v>249</v>
      </c>
      <c r="BM68" s="109">
        <v>109</v>
      </c>
      <c r="BN68" s="109"/>
      <c r="BO68" s="109">
        <v>95</v>
      </c>
      <c r="BP68" s="110">
        <v>204</v>
      </c>
      <c r="BQ68" s="109">
        <v>79</v>
      </c>
      <c r="BR68" s="109"/>
      <c r="BS68" s="109">
        <v>66</v>
      </c>
      <c r="BT68" s="110">
        <v>145</v>
      </c>
      <c r="BU68" s="109">
        <v>60</v>
      </c>
      <c r="BV68" s="109"/>
      <c r="BW68" s="109">
        <v>51</v>
      </c>
      <c r="BX68" s="110">
        <v>111</v>
      </c>
      <c r="BY68" s="109">
        <v>55</v>
      </c>
      <c r="BZ68" s="109"/>
      <c r="CA68" s="109">
        <v>28</v>
      </c>
      <c r="CB68" s="110">
        <v>83</v>
      </c>
      <c r="CC68" s="109">
        <v>17</v>
      </c>
      <c r="CD68" s="109"/>
      <c r="CE68" s="109">
        <v>8</v>
      </c>
      <c r="CF68" s="110">
        <v>25</v>
      </c>
      <c r="CG68" s="109">
        <v>5</v>
      </c>
      <c r="CH68" s="109"/>
      <c r="CI68" s="109">
        <v>3</v>
      </c>
      <c r="CJ68" s="110">
        <v>8</v>
      </c>
      <c r="CK68" s="109">
        <v>3</v>
      </c>
      <c r="CL68" s="109"/>
      <c r="CM68" s="109">
        <v>1</v>
      </c>
      <c r="CN68" s="110">
        <v>4</v>
      </c>
      <c r="CO68" s="109">
        <v>1</v>
      </c>
      <c r="CP68" s="109">
        <v>1</v>
      </c>
      <c r="CQ68" s="109">
        <v>1</v>
      </c>
      <c r="CR68" s="110">
        <v>3</v>
      </c>
      <c r="CS68" s="111"/>
      <c r="CT68" s="112">
        <f t="shared" si="0"/>
        <v>4558</v>
      </c>
      <c r="CU68" s="112">
        <f t="shared" si="1"/>
        <v>1</v>
      </c>
      <c r="CV68" s="112">
        <f t="shared" si="2"/>
        <v>4023</v>
      </c>
      <c r="CW68" s="113">
        <f t="shared" si="3"/>
        <v>8582</v>
      </c>
    </row>
    <row r="69" spans="1:101" ht="14.1" customHeight="1">
      <c r="A69" s="31"/>
      <c r="B69" s="1049"/>
      <c r="C69" s="1047"/>
      <c r="D69" s="108" t="s">
        <v>530</v>
      </c>
      <c r="E69">
        <v>1361</v>
      </c>
      <c r="F69"/>
      <c r="G69">
        <v>1405</v>
      </c>
      <c r="H69" s="110">
        <v>2766</v>
      </c>
      <c r="I69">
        <v>1125</v>
      </c>
      <c r="J69"/>
      <c r="K69">
        <v>1230</v>
      </c>
      <c r="L69" s="110">
        <v>2355</v>
      </c>
      <c r="M69">
        <v>2729</v>
      </c>
      <c r="N69"/>
      <c r="O69">
        <v>2826</v>
      </c>
      <c r="P69" s="110">
        <v>5555</v>
      </c>
      <c r="Q69">
        <v>2473</v>
      </c>
      <c r="R69"/>
      <c r="S69">
        <v>2577</v>
      </c>
      <c r="T69" s="110">
        <v>5050</v>
      </c>
      <c r="U69">
        <v>2622</v>
      </c>
      <c r="V69"/>
      <c r="W69">
        <v>2660</v>
      </c>
      <c r="X69" s="110">
        <v>5282</v>
      </c>
      <c r="Y69">
        <v>3068</v>
      </c>
      <c r="Z69"/>
      <c r="AA69">
        <v>2900</v>
      </c>
      <c r="AB69" s="110">
        <v>5968</v>
      </c>
      <c r="AC69">
        <v>3376</v>
      </c>
      <c r="AD69"/>
      <c r="AE69">
        <v>3001</v>
      </c>
      <c r="AF69" s="110">
        <v>6377</v>
      </c>
      <c r="AG69">
        <v>3296</v>
      </c>
      <c r="AH69"/>
      <c r="AI69">
        <v>2748</v>
      </c>
      <c r="AJ69" s="110">
        <v>6044</v>
      </c>
      <c r="AK69">
        <v>2899</v>
      </c>
      <c r="AL69"/>
      <c r="AM69">
        <v>2444</v>
      </c>
      <c r="AN69" s="110">
        <v>5343</v>
      </c>
      <c r="AO69">
        <v>2619</v>
      </c>
      <c r="AP69">
        <v>1</v>
      </c>
      <c r="AQ69">
        <v>2172</v>
      </c>
      <c r="AR69" s="110">
        <v>4792</v>
      </c>
      <c r="AS69">
        <v>2657</v>
      </c>
      <c r="AT69"/>
      <c r="AU69">
        <v>2208</v>
      </c>
      <c r="AV69" s="110">
        <v>4865</v>
      </c>
      <c r="AW69">
        <v>2745</v>
      </c>
      <c r="AX69"/>
      <c r="AY69">
        <v>2312</v>
      </c>
      <c r="AZ69" s="110">
        <v>5057</v>
      </c>
      <c r="BA69" s="109">
        <v>2837</v>
      </c>
      <c r="BB69" s="109"/>
      <c r="BC69" s="109">
        <v>2401</v>
      </c>
      <c r="BD69" s="110">
        <v>5238</v>
      </c>
      <c r="BE69" s="109">
        <v>2438</v>
      </c>
      <c r="BF69" s="109"/>
      <c r="BG69" s="109">
        <v>1984</v>
      </c>
      <c r="BH69" s="110">
        <v>4422</v>
      </c>
      <c r="BI69" s="109">
        <v>2059</v>
      </c>
      <c r="BJ69" s="109"/>
      <c r="BK69" s="109">
        <v>1665</v>
      </c>
      <c r="BL69" s="110">
        <v>3724</v>
      </c>
      <c r="BM69" s="109">
        <v>1677</v>
      </c>
      <c r="BN69" s="109"/>
      <c r="BO69" s="109">
        <v>1388</v>
      </c>
      <c r="BP69" s="110">
        <v>3065</v>
      </c>
      <c r="BQ69" s="109">
        <v>1276</v>
      </c>
      <c r="BR69" s="109"/>
      <c r="BS69" s="109">
        <v>921</v>
      </c>
      <c r="BT69" s="110">
        <v>2197</v>
      </c>
      <c r="BU69" s="109">
        <v>916</v>
      </c>
      <c r="BV69" s="109"/>
      <c r="BW69" s="109">
        <v>575</v>
      </c>
      <c r="BX69" s="110">
        <v>1491</v>
      </c>
      <c r="BY69" s="109">
        <v>648</v>
      </c>
      <c r="BZ69" s="109"/>
      <c r="CA69" s="109">
        <v>341</v>
      </c>
      <c r="CB69" s="110">
        <v>989</v>
      </c>
      <c r="CC69" s="109">
        <v>300</v>
      </c>
      <c r="CD69" s="109"/>
      <c r="CE69" s="109">
        <v>129</v>
      </c>
      <c r="CF69" s="110">
        <v>429</v>
      </c>
      <c r="CG69" s="109">
        <v>92</v>
      </c>
      <c r="CH69" s="109"/>
      <c r="CI69" s="109">
        <v>30</v>
      </c>
      <c r="CJ69" s="110">
        <v>122</v>
      </c>
      <c r="CK69" s="109">
        <v>20</v>
      </c>
      <c r="CL69" s="109"/>
      <c r="CM69" s="109">
        <v>14</v>
      </c>
      <c r="CN69" s="110">
        <v>34</v>
      </c>
      <c r="CO69" s="109">
        <v>7</v>
      </c>
      <c r="CP69" s="109">
        <v>2</v>
      </c>
      <c r="CQ69" s="109">
        <v>10</v>
      </c>
      <c r="CR69" s="110">
        <v>19</v>
      </c>
      <c r="CS69" s="111"/>
      <c r="CT69" s="112">
        <f t="shared" si="0"/>
        <v>43240</v>
      </c>
      <c r="CU69" s="112">
        <f t="shared" si="1"/>
        <v>3</v>
      </c>
      <c r="CV69" s="112">
        <f t="shared" si="2"/>
        <v>37941</v>
      </c>
      <c r="CW69" s="113">
        <f t="shared" si="3"/>
        <v>81184</v>
      </c>
    </row>
    <row r="70" spans="1:101" ht="14.1" customHeight="1">
      <c r="A70" s="31"/>
      <c r="B70" s="1049"/>
      <c r="C70" s="1047"/>
      <c r="D70" s="108" t="s">
        <v>531</v>
      </c>
      <c r="E70">
        <v>3698</v>
      </c>
      <c r="F70"/>
      <c r="G70">
        <v>3796</v>
      </c>
      <c r="H70" s="110">
        <v>7494</v>
      </c>
      <c r="I70">
        <v>2937</v>
      </c>
      <c r="J70"/>
      <c r="K70">
        <v>3059</v>
      </c>
      <c r="L70" s="110">
        <v>5996</v>
      </c>
      <c r="M70">
        <v>7588</v>
      </c>
      <c r="N70"/>
      <c r="O70">
        <v>7721</v>
      </c>
      <c r="P70" s="110">
        <v>15309</v>
      </c>
      <c r="Q70">
        <v>7230</v>
      </c>
      <c r="R70"/>
      <c r="S70">
        <v>1481</v>
      </c>
      <c r="T70" s="110">
        <v>8711</v>
      </c>
      <c r="U70">
        <v>1442</v>
      </c>
      <c r="V70"/>
      <c r="W70">
        <v>1550</v>
      </c>
      <c r="X70" s="110">
        <v>2992</v>
      </c>
      <c r="Y70">
        <v>1623</v>
      </c>
      <c r="Z70"/>
      <c r="AA70">
        <v>1578</v>
      </c>
      <c r="AB70" s="110">
        <v>3201</v>
      </c>
      <c r="AC70">
        <v>1739</v>
      </c>
      <c r="AD70"/>
      <c r="AE70">
        <v>1426</v>
      </c>
      <c r="AF70" s="110">
        <v>3165</v>
      </c>
      <c r="AG70">
        <v>1584</v>
      </c>
      <c r="AH70"/>
      <c r="AI70">
        <v>1211</v>
      </c>
      <c r="AJ70" s="110">
        <v>2795</v>
      </c>
      <c r="AK70">
        <v>1511</v>
      </c>
      <c r="AL70"/>
      <c r="AM70">
        <v>1135</v>
      </c>
      <c r="AN70" s="110">
        <v>2646</v>
      </c>
      <c r="AO70">
        <v>1335</v>
      </c>
      <c r="AP70"/>
      <c r="AQ70">
        <v>981</v>
      </c>
      <c r="AR70" s="110">
        <v>2316</v>
      </c>
      <c r="AS70">
        <v>1379</v>
      </c>
      <c r="AT70"/>
      <c r="AU70">
        <v>1080</v>
      </c>
      <c r="AV70" s="110">
        <v>2459</v>
      </c>
      <c r="AW70">
        <v>1476</v>
      </c>
      <c r="AX70"/>
      <c r="AY70">
        <v>1228</v>
      </c>
      <c r="AZ70" s="110">
        <v>2704</v>
      </c>
      <c r="BA70" s="109">
        <v>1543</v>
      </c>
      <c r="BB70" s="109"/>
      <c r="BC70" s="109">
        <v>1163</v>
      </c>
      <c r="BD70" s="110">
        <v>2706</v>
      </c>
      <c r="BE70" s="109">
        <v>1306</v>
      </c>
      <c r="BF70" s="109"/>
      <c r="BG70" s="109">
        <v>1088</v>
      </c>
      <c r="BH70" s="110">
        <v>2394</v>
      </c>
      <c r="BI70" s="109">
        <v>1102</v>
      </c>
      <c r="BJ70" s="109"/>
      <c r="BK70" s="109">
        <v>912</v>
      </c>
      <c r="BL70" s="110">
        <v>2014</v>
      </c>
      <c r="BM70" s="109">
        <v>970</v>
      </c>
      <c r="BN70" s="109"/>
      <c r="BO70" s="109">
        <v>740</v>
      </c>
      <c r="BP70" s="110">
        <v>1710</v>
      </c>
      <c r="BQ70" s="109">
        <v>717</v>
      </c>
      <c r="BR70" s="109"/>
      <c r="BS70" s="109">
        <v>583</v>
      </c>
      <c r="BT70" s="110">
        <v>1300</v>
      </c>
      <c r="BU70" s="109">
        <v>522</v>
      </c>
      <c r="BV70" s="109"/>
      <c r="BW70" s="109">
        <v>311</v>
      </c>
      <c r="BX70" s="110">
        <v>833</v>
      </c>
      <c r="BY70" s="109">
        <v>310</v>
      </c>
      <c r="BZ70" s="109"/>
      <c r="CA70" s="109">
        <v>211</v>
      </c>
      <c r="CB70" s="110">
        <v>521</v>
      </c>
      <c r="CC70" s="109">
        <v>135</v>
      </c>
      <c r="CD70" s="109"/>
      <c r="CE70" s="109">
        <v>76</v>
      </c>
      <c r="CF70" s="110">
        <v>211</v>
      </c>
      <c r="CG70" s="109">
        <v>25</v>
      </c>
      <c r="CH70" s="109"/>
      <c r="CI70" s="109">
        <v>11</v>
      </c>
      <c r="CJ70" s="110">
        <v>36</v>
      </c>
      <c r="CK70" s="109">
        <v>8</v>
      </c>
      <c r="CL70" s="109"/>
      <c r="CM70" s="109">
        <v>2</v>
      </c>
      <c r="CN70" s="110">
        <v>10</v>
      </c>
      <c r="CO70" s="109">
        <v>1</v>
      </c>
      <c r="CP70" s="109"/>
      <c r="CQ70" s="109">
        <v>1</v>
      </c>
      <c r="CR70" s="110">
        <v>2</v>
      </c>
      <c r="CS70" s="111"/>
      <c r="CT70" s="112">
        <f t="shared" si="0"/>
        <v>40181</v>
      </c>
      <c r="CU70" s="112">
        <f t="shared" si="1"/>
        <v>0</v>
      </c>
      <c r="CV70" s="112">
        <f t="shared" si="2"/>
        <v>31344</v>
      </c>
      <c r="CW70" s="113">
        <f t="shared" si="3"/>
        <v>71525</v>
      </c>
    </row>
    <row r="71" spans="1:101" ht="14.1" customHeight="1">
      <c r="A71" s="31"/>
      <c r="B71" s="1049"/>
      <c r="C71" s="1047"/>
      <c r="D71" s="108" t="s">
        <v>532</v>
      </c>
      <c r="E71">
        <v>64</v>
      </c>
      <c r="F71"/>
      <c r="G71">
        <v>77</v>
      </c>
      <c r="H71" s="110">
        <v>141</v>
      </c>
      <c r="I71">
        <v>82</v>
      </c>
      <c r="J71"/>
      <c r="K71">
        <v>65</v>
      </c>
      <c r="L71" s="110">
        <v>147</v>
      </c>
      <c r="M71">
        <v>163</v>
      </c>
      <c r="N71"/>
      <c r="O71">
        <v>158</v>
      </c>
      <c r="P71" s="110">
        <v>321</v>
      </c>
      <c r="Q71">
        <v>135</v>
      </c>
      <c r="R71"/>
      <c r="S71">
        <v>575</v>
      </c>
      <c r="T71" s="110">
        <v>710</v>
      </c>
      <c r="U71">
        <v>579</v>
      </c>
      <c r="V71"/>
      <c r="W71">
        <v>659</v>
      </c>
      <c r="X71" s="110">
        <v>1238</v>
      </c>
      <c r="Y71">
        <v>636</v>
      </c>
      <c r="Z71"/>
      <c r="AA71">
        <v>709</v>
      </c>
      <c r="AB71" s="110">
        <v>1345</v>
      </c>
      <c r="AC71">
        <v>722</v>
      </c>
      <c r="AD71"/>
      <c r="AE71">
        <v>596</v>
      </c>
      <c r="AF71" s="110">
        <v>1318</v>
      </c>
      <c r="AG71">
        <v>597</v>
      </c>
      <c r="AH71"/>
      <c r="AI71">
        <v>550</v>
      </c>
      <c r="AJ71" s="110">
        <v>1147</v>
      </c>
      <c r="AK71">
        <v>545</v>
      </c>
      <c r="AL71"/>
      <c r="AM71">
        <v>529</v>
      </c>
      <c r="AN71" s="110">
        <v>1074</v>
      </c>
      <c r="AO71">
        <v>569</v>
      </c>
      <c r="AP71"/>
      <c r="AQ71">
        <v>502</v>
      </c>
      <c r="AR71" s="110">
        <v>1071</v>
      </c>
      <c r="AS71">
        <v>586</v>
      </c>
      <c r="AT71"/>
      <c r="AU71">
        <v>538</v>
      </c>
      <c r="AV71" s="110">
        <v>1124</v>
      </c>
      <c r="AW71">
        <v>606</v>
      </c>
      <c r="AX71"/>
      <c r="AY71">
        <v>560</v>
      </c>
      <c r="AZ71" s="110">
        <v>1166</v>
      </c>
      <c r="BA71" s="109">
        <v>584</v>
      </c>
      <c r="BB71" s="109"/>
      <c r="BC71" s="109">
        <v>551</v>
      </c>
      <c r="BD71" s="110">
        <v>1135</v>
      </c>
      <c r="BE71" s="109">
        <v>430</v>
      </c>
      <c r="BF71" s="109"/>
      <c r="BG71" s="109">
        <v>434</v>
      </c>
      <c r="BH71" s="110">
        <v>864</v>
      </c>
      <c r="BI71" s="109">
        <v>341</v>
      </c>
      <c r="BJ71" s="109"/>
      <c r="BK71" s="109">
        <v>351</v>
      </c>
      <c r="BL71" s="110">
        <v>692</v>
      </c>
      <c r="BM71" s="109">
        <v>265</v>
      </c>
      <c r="BN71" s="109"/>
      <c r="BO71" s="109">
        <v>266</v>
      </c>
      <c r="BP71" s="110">
        <v>531</v>
      </c>
      <c r="BQ71" s="109">
        <v>231</v>
      </c>
      <c r="BR71" s="109"/>
      <c r="BS71" s="109">
        <v>192</v>
      </c>
      <c r="BT71" s="110">
        <v>423</v>
      </c>
      <c r="BU71" s="109">
        <v>125</v>
      </c>
      <c r="BV71" s="109"/>
      <c r="BW71" s="109">
        <v>112</v>
      </c>
      <c r="BX71" s="110">
        <v>237</v>
      </c>
      <c r="BY71" s="109">
        <v>92</v>
      </c>
      <c r="BZ71" s="109"/>
      <c r="CA71" s="109">
        <v>62</v>
      </c>
      <c r="CB71" s="110">
        <v>154</v>
      </c>
      <c r="CC71" s="109">
        <v>38</v>
      </c>
      <c r="CD71" s="109"/>
      <c r="CE71" s="109">
        <v>27</v>
      </c>
      <c r="CF71" s="110">
        <v>65</v>
      </c>
      <c r="CG71" s="109">
        <v>11</v>
      </c>
      <c r="CH71" s="109"/>
      <c r="CI71" s="109">
        <v>4</v>
      </c>
      <c r="CJ71" s="110">
        <v>15</v>
      </c>
      <c r="CK71" s="109">
        <v>2</v>
      </c>
      <c r="CL71" s="109"/>
      <c r="CM71" s="109"/>
      <c r="CN71" s="110">
        <v>2</v>
      </c>
      <c r="CO71" s="109"/>
      <c r="CP71" s="109">
        <v>2</v>
      </c>
      <c r="CQ71" s="109">
        <v>1</v>
      </c>
      <c r="CR71" s="110">
        <v>3</v>
      </c>
      <c r="CS71" s="111"/>
      <c r="CT71" s="112">
        <f t="shared" ref="CT71:CT134" si="5">+E71+I71+M71+Q71+U71+Y71+AC71+AG71+AK71+AO71+AS71+AW71+BA71+BE71+BI71+BM71+BQ71+BU71+CO71+BY71+CC71+CG71+CK71</f>
        <v>7403</v>
      </c>
      <c r="CU71" s="112">
        <f t="shared" ref="CU71:CU134" si="6">+F71+J71+N71+R71+V71+Z71+AD71+AH71+AL71+AP71+AT71+AX71+BB71+BF71+BJ71+BN71+BR71+BV71+CP71+BZ71+CD71+CH71+CL71</f>
        <v>2</v>
      </c>
      <c r="CV71" s="112">
        <f t="shared" ref="CV71:CV134" si="7">+G71+K71+O71+S71+W71+AA71+AE71+AI71+AM71+AQ71+AU71+AY71+BC71+BG71+BK71+BO71+BS71+BW71+CQ71+CA71+CE71+CI71+CM71</f>
        <v>7518</v>
      </c>
      <c r="CW71" s="113">
        <f t="shared" si="3"/>
        <v>14923</v>
      </c>
    </row>
    <row r="72" spans="1:101" ht="14.1" customHeight="1">
      <c r="A72" s="31"/>
      <c r="B72" s="1049"/>
      <c r="C72" s="1047"/>
      <c r="D72" s="108" t="s">
        <v>533</v>
      </c>
      <c r="E72">
        <v>584</v>
      </c>
      <c r="F72"/>
      <c r="G72">
        <v>565</v>
      </c>
      <c r="H72" s="110">
        <v>1149</v>
      </c>
      <c r="I72">
        <v>441</v>
      </c>
      <c r="J72"/>
      <c r="K72">
        <v>417</v>
      </c>
      <c r="L72" s="110">
        <v>858</v>
      </c>
      <c r="M72">
        <v>1041</v>
      </c>
      <c r="N72"/>
      <c r="O72">
        <v>1099</v>
      </c>
      <c r="P72" s="110">
        <v>2140</v>
      </c>
      <c r="Q72">
        <v>1035</v>
      </c>
      <c r="R72"/>
      <c r="S72">
        <v>445</v>
      </c>
      <c r="T72" s="110">
        <v>1480</v>
      </c>
      <c r="U72">
        <v>471</v>
      </c>
      <c r="V72"/>
      <c r="W72">
        <v>480</v>
      </c>
      <c r="X72" s="110">
        <v>951</v>
      </c>
      <c r="Y72">
        <v>542</v>
      </c>
      <c r="Z72"/>
      <c r="AA72">
        <v>511</v>
      </c>
      <c r="AB72" s="110">
        <v>1053</v>
      </c>
      <c r="AC72">
        <v>600</v>
      </c>
      <c r="AD72"/>
      <c r="AE72">
        <v>475</v>
      </c>
      <c r="AF72" s="110">
        <v>1075</v>
      </c>
      <c r="AG72">
        <v>619</v>
      </c>
      <c r="AH72"/>
      <c r="AI72">
        <v>443</v>
      </c>
      <c r="AJ72" s="110">
        <v>1062</v>
      </c>
      <c r="AK72">
        <v>579</v>
      </c>
      <c r="AL72"/>
      <c r="AM72">
        <v>417</v>
      </c>
      <c r="AN72" s="110">
        <v>996</v>
      </c>
      <c r="AO72">
        <v>475</v>
      </c>
      <c r="AP72"/>
      <c r="AQ72">
        <v>409</v>
      </c>
      <c r="AR72" s="110">
        <v>884</v>
      </c>
      <c r="AS72">
        <v>456</v>
      </c>
      <c r="AT72"/>
      <c r="AU72">
        <v>389</v>
      </c>
      <c r="AV72" s="110">
        <v>845</v>
      </c>
      <c r="AW72">
        <v>501</v>
      </c>
      <c r="AX72"/>
      <c r="AY72">
        <v>432</v>
      </c>
      <c r="AZ72" s="110">
        <v>933</v>
      </c>
      <c r="BA72" s="109">
        <v>426</v>
      </c>
      <c r="BB72" s="109"/>
      <c r="BC72" s="109">
        <v>407</v>
      </c>
      <c r="BD72" s="110">
        <v>833</v>
      </c>
      <c r="BE72" s="109">
        <v>360</v>
      </c>
      <c r="BF72" s="109"/>
      <c r="BG72" s="109">
        <v>344</v>
      </c>
      <c r="BH72" s="110">
        <v>704</v>
      </c>
      <c r="BI72" s="109">
        <v>327</v>
      </c>
      <c r="BJ72" s="109"/>
      <c r="BK72" s="109">
        <v>268</v>
      </c>
      <c r="BL72" s="110">
        <v>595</v>
      </c>
      <c r="BM72" s="109">
        <v>262</v>
      </c>
      <c r="BN72" s="109"/>
      <c r="BO72" s="109">
        <v>245</v>
      </c>
      <c r="BP72" s="110">
        <v>507</v>
      </c>
      <c r="BQ72" s="109">
        <v>211</v>
      </c>
      <c r="BR72" s="109"/>
      <c r="BS72" s="109">
        <v>144</v>
      </c>
      <c r="BT72" s="110">
        <v>355</v>
      </c>
      <c r="BU72" s="109">
        <v>128</v>
      </c>
      <c r="BV72" s="109"/>
      <c r="BW72" s="109">
        <v>124</v>
      </c>
      <c r="BX72" s="110">
        <v>252</v>
      </c>
      <c r="BY72" s="109">
        <v>91</v>
      </c>
      <c r="BZ72" s="109"/>
      <c r="CA72" s="109">
        <v>58</v>
      </c>
      <c r="CB72" s="110">
        <v>149</v>
      </c>
      <c r="CC72" s="109">
        <v>40</v>
      </c>
      <c r="CD72" s="109"/>
      <c r="CE72" s="109">
        <v>25</v>
      </c>
      <c r="CF72" s="110">
        <v>65</v>
      </c>
      <c r="CG72" s="109">
        <v>14</v>
      </c>
      <c r="CH72" s="109"/>
      <c r="CI72" s="109">
        <v>6</v>
      </c>
      <c r="CJ72" s="110">
        <v>20</v>
      </c>
      <c r="CK72" s="109">
        <v>2</v>
      </c>
      <c r="CL72" s="109"/>
      <c r="CM72" s="109"/>
      <c r="CN72" s="110">
        <v>2</v>
      </c>
      <c r="CO72" s="109"/>
      <c r="CP72" s="109">
        <v>1</v>
      </c>
      <c r="CQ72" s="109">
        <v>1</v>
      </c>
      <c r="CR72" s="110">
        <v>2</v>
      </c>
      <c r="CS72" s="111"/>
      <c r="CT72" s="112">
        <f t="shared" si="5"/>
        <v>9205</v>
      </c>
      <c r="CU72" s="112">
        <f t="shared" si="6"/>
        <v>1</v>
      </c>
      <c r="CV72" s="112">
        <f t="shared" si="7"/>
        <v>7704</v>
      </c>
      <c r="CW72" s="113">
        <f t="shared" si="3"/>
        <v>16910</v>
      </c>
    </row>
    <row r="73" spans="1:101" ht="14.1" customHeight="1">
      <c r="A73" s="31"/>
      <c r="B73" s="1049"/>
      <c r="C73" s="1047"/>
      <c r="D73" s="108" t="s">
        <v>534</v>
      </c>
      <c r="E73">
        <v>248</v>
      </c>
      <c r="F73"/>
      <c r="G73">
        <v>247</v>
      </c>
      <c r="H73" s="110">
        <v>495</v>
      </c>
      <c r="I73">
        <v>224</v>
      </c>
      <c r="J73"/>
      <c r="K73">
        <v>206</v>
      </c>
      <c r="L73" s="110">
        <v>430</v>
      </c>
      <c r="M73">
        <v>565</v>
      </c>
      <c r="N73"/>
      <c r="O73">
        <v>583</v>
      </c>
      <c r="P73" s="110">
        <v>1148</v>
      </c>
      <c r="Q73">
        <v>645</v>
      </c>
      <c r="R73"/>
      <c r="S73">
        <v>986</v>
      </c>
      <c r="T73" s="110">
        <v>1631</v>
      </c>
      <c r="U73">
        <v>962</v>
      </c>
      <c r="V73"/>
      <c r="W73">
        <v>996</v>
      </c>
      <c r="X73" s="110">
        <v>1958</v>
      </c>
      <c r="Y73">
        <v>1205</v>
      </c>
      <c r="Z73"/>
      <c r="AA73">
        <v>1031</v>
      </c>
      <c r="AB73" s="110">
        <v>2236</v>
      </c>
      <c r="AC73">
        <v>1420</v>
      </c>
      <c r="AD73"/>
      <c r="AE73">
        <v>1054</v>
      </c>
      <c r="AF73" s="110">
        <v>2474</v>
      </c>
      <c r="AG73">
        <v>1138</v>
      </c>
      <c r="AH73"/>
      <c r="AI73">
        <v>828</v>
      </c>
      <c r="AJ73" s="110">
        <v>1966</v>
      </c>
      <c r="AK73">
        <v>1145</v>
      </c>
      <c r="AL73"/>
      <c r="AM73">
        <v>742</v>
      </c>
      <c r="AN73" s="110">
        <v>1887</v>
      </c>
      <c r="AO73">
        <v>1053</v>
      </c>
      <c r="AP73"/>
      <c r="AQ73">
        <v>678</v>
      </c>
      <c r="AR73" s="110">
        <v>1731</v>
      </c>
      <c r="AS73">
        <v>1006</v>
      </c>
      <c r="AT73"/>
      <c r="AU73">
        <v>707</v>
      </c>
      <c r="AV73" s="110">
        <v>1713</v>
      </c>
      <c r="AW73">
        <v>1126</v>
      </c>
      <c r="AX73"/>
      <c r="AY73">
        <v>775</v>
      </c>
      <c r="AZ73" s="110">
        <v>1901</v>
      </c>
      <c r="BA73" s="109">
        <v>1009</v>
      </c>
      <c r="BB73" s="109"/>
      <c r="BC73" s="109">
        <v>756</v>
      </c>
      <c r="BD73" s="110">
        <v>1765</v>
      </c>
      <c r="BE73" s="109">
        <v>856</v>
      </c>
      <c r="BF73" s="109"/>
      <c r="BG73" s="109">
        <v>576</v>
      </c>
      <c r="BH73" s="110">
        <v>1432</v>
      </c>
      <c r="BI73" s="109">
        <v>673</v>
      </c>
      <c r="BJ73" s="109"/>
      <c r="BK73" s="109">
        <v>550</v>
      </c>
      <c r="BL73" s="110">
        <v>1223</v>
      </c>
      <c r="BM73" s="109">
        <v>556</v>
      </c>
      <c r="BN73" s="109"/>
      <c r="BO73" s="109">
        <v>419</v>
      </c>
      <c r="BP73" s="110">
        <v>975</v>
      </c>
      <c r="BQ73" s="109">
        <v>398</v>
      </c>
      <c r="BR73" s="109"/>
      <c r="BS73" s="109">
        <v>315</v>
      </c>
      <c r="BT73" s="110">
        <v>713</v>
      </c>
      <c r="BU73" s="109">
        <v>286</v>
      </c>
      <c r="BV73" s="109"/>
      <c r="BW73" s="109">
        <v>188</v>
      </c>
      <c r="BX73" s="110">
        <v>474</v>
      </c>
      <c r="BY73" s="109">
        <v>188</v>
      </c>
      <c r="BZ73" s="109"/>
      <c r="CA73" s="109">
        <v>102</v>
      </c>
      <c r="CB73" s="110">
        <v>290</v>
      </c>
      <c r="CC73" s="109">
        <v>91</v>
      </c>
      <c r="CD73" s="109"/>
      <c r="CE73" s="109">
        <v>40</v>
      </c>
      <c r="CF73" s="110">
        <v>131</v>
      </c>
      <c r="CG73" s="109">
        <v>18</v>
      </c>
      <c r="CH73" s="109"/>
      <c r="CI73" s="109">
        <v>9</v>
      </c>
      <c r="CJ73" s="110">
        <v>27</v>
      </c>
      <c r="CK73" s="109">
        <v>3</v>
      </c>
      <c r="CL73" s="109"/>
      <c r="CM73" s="109">
        <v>1</v>
      </c>
      <c r="CN73" s="110">
        <v>4</v>
      </c>
      <c r="CO73" s="109"/>
      <c r="CP73" s="109"/>
      <c r="CQ73" s="109"/>
      <c r="CR73" s="110">
        <v>0</v>
      </c>
      <c r="CS73" s="111"/>
      <c r="CT73" s="112">
        <f t="shared" si="5"/>
        <v>14815</v>
      </c>
      <c r="CU73" s="112">
        <f t="shared" si="6"/>
        <v>0</v>
      </c>
      <c r="CV73" s="112">
        <f t="shared" si="7"/>
        <v>11789</v>
      </c>
      <c r="CW73" s="113">
        <f t="shared" si="3"/>
        <v>26604</v>
      </c>
    </row>
    <row r="74" spans="1:101" ht="14.1" customHeight="1">
      <c r="A74" s="31"/>
      <c r="B74" s="1049"/>
      <c r="C74" s="1047"/>
      <c r="D74" s="108" t="s">
        <v>535</v>
      </c>
      <c r="E74">
        <v>74</v>
      </c>
      <c r="F74"/>
      <c r="G74">
        <v>63</v>
      </c>
      <c r="H74" s="110">
        <v>137</v>
      </c>
      <c r="I74">
        <v>56</v>
      </c>
      <c r="J74"/>
      <c r="K74">
        <v>68</v>
      </c>
      <c r="L74" s="110">
        <v>124</v>
      </c>
      <c r="M74">
        <v>137</v>
      </c>
      <c r="N74"/>
      <c r="O74">
        <v>130</v>
      </c>
      <c r="P74" s="110">
        <v>267</v>
      </c>
      <c r="Q74">
        <v>148</v>
      </c>
      <c r="R74"/>
      <c r="S74">
        <v>665</v>
      </c>
      <c r="T74" s="110">
        <v>813</v>
      </c>
      <c r="U74">
        <v>673</v>
      </c>
      <c r="V74"/>
      <c r="W74">
        <v>681</v>
      </c>
      <c r="X74" s="110">
        <v>1354</v>
      </c>
      <c r="Y74">
        <v>750</v>
      </c>
      <c r="Z74"/>
      <c r="AA74">
        <v>777</v>
      </c>
      <c r="AB74" s="110">
        <v>1527</v>
      </c>
      <c r="AC74">
        <v>684</v>
      </c>
      <c r="AD74"/>
      <c r="AE74">
        <v>684</v>
      </c>
      <c r="AF74" s="110">
        <v>1368</v>
      </c>
      <c r="AG74">
        <v>641</v>
      </c>
      <c r="AH74"/>
      <c r="AI74">
        <v>618</v>
      </c>
      <c r="AJ74" s="110">
        <v>1259</v>
      </c>
      <c r="AK74">
        <v>575</v>
      </c>
      <c r="AL74"/>
      <c r="AM74">
        <v>511</v>
      </c>
      <c r="AN74" s="110">
        <v>1086</v>
      </c>
      <c r="AO74">
        <v>648</v>
      </c>
      <c r="AP74"/>
      <c r="AQ74">
        <v>529</v>
      </c>
      <c r="AR74" s="110">
        <v>1177</v>
      </c>
      <c r="AS74">
        <v>586</v>
      </c>
      <c r="AT74"/>
      <c r="AU74">
        <v>568</v>
      </c>
      <c r="AV74" s="110">
        <v>1154</v>
      </c>
      <c r="AW74">
        <v>688</v>
      </c>
      <c r="AX74"/>
      <c r="AY74">
        <v>605</v>
      </c>
      <c r="AZ74" s="110">
        <v>1293</v>
      </c>
      <c r="BA74" s="109">
        <v>640</v>
      </c>
      <c r="BB74" s="109"/>
      <c r="BC74" s="109">
        <v>624</v>
      </c>
      <c r="BD74" s="110">
        <v>1264</v>
      </c>
      <c r="BE74" s="109">
        <v>591</v>
      </c>
      <c r="BF74" s="109"/>
      <c r="BG74" s="109">
        <v>522</v>
      </c>
      <c r="BH74" s="110">
        <v>1113</v>
      </c>
      <c r="BI74" s="109">
        <v>449</v>
      </c>
      <c r="BJ74" s="109"/>
      <c r="BK74" s="109">
        <v>491</v>
      </c>
      <c r="BL74" s="110">
        <v>940</v>
      </c>
      <c r="BM74" s="109">
        <v>403</v>
      </c>
      <c r="BN74" s="109"/>
      <c r="BO74" s="109">
        <v>335</v>
      </c>
      <c r="BP74" s="110">
        <v>738</v>
      </c>
      <c r="BQ74" s="109">
        <v>294</v>
      </c>
      <c r="BR74" s="109"/>
      <c r="BS74" s="109">
        <v>252</v>
      </c>
      <c r="BT74" s="110">
        <v>546</v>
      </c>
      <c r="BU74" s="109">
        <v>215</v>
      </c>
      <c r="BV74" s="109"/>
      <c r="BW74" s="109">
        <v>136</v>
      </c>
      <c r="BX74" s="110">
        <v>351</v>
      </c>
      <c r="BY74" s="109">
        <v>140</v>
      </c>
      <c r="BZ74" s="109"/>
      <c r="CA74" s="109">
        <v>85</v>
      </c>
      <c r="CB74" s="110">
        <v>225</v>
      </c>
      <c r="CC74" s="109">
        <v>48</v>
      </c>
      <c r="CD74" s="109"/>
      <c r="CE74" s="109">
        <v>31</v>
      </c>
      <c r="CF74" s="110">
        <v>79</v>
      </c>
      <c r="CG74" s="109">
        <v>14</v>
      </c>
      <c r="CH74" s="109"/>
      <c r="CI74" s="109">
        <v>6</v>
      </c>
      <c r="CJ74" s="110">
        <v>20</v>
      </c>
      <c r="CK74" s="109">
        <v>3</v>
      </c>
      <c r="CL74" s="109"/>
      <c r="CM74" s="109">
        <v>1</v>
      </c>
      <c r="CN74" s="110">
        <v>4</v>
      </c>
      <c r="CO74" s="109"/>
      <c r="CP74" s="109"/>
      <c r="CQ74" s="109"/>
      <c r="CR74" s="110">
        <v>0</v>
      </c>
      <c r="CS74" s="111"/>
      <c r="CT74" s="112">
        <f t="shared" si="5"/>
        <v>8457</v>
      </c>
      <c r="CU74" s="112">
        <f t="shared" si="6"/>
        <v>0</v>
      </c>
      <c r="CV74" s="112">
        <f t="shared" si="7"/>
        <v>8382</v>
      </c>
      <c r="CW74" s="113">
        <f t="shared" si="3"/>
        <v>16839</v>
      </c>
    </row>
    <row r="75" spans="1:101" ht="14.1" customHeight="1">
      <c r="A75" s="31"/>
      <c r="B75" s="1049"/>
      <c r="C75" s="1047"/>
      <c r="D75" s="108" t="s">
        <v>536</v>
      </c>
      <c r="E75">
        <v>130</v>
      </c>
      <c r="F75"/>
      <c r="G75">
        <v>143</v>
      </c>
      <c r="H75" s="110">
        <v>273</v>
      </c>
      <c r="I75">
        <v>91</v>
      </c>
      <c r="J75"/>
      <c r="K75">
        <v>117</v>
      </c>
      <c r="L75" s="110">
        <v>208</v>
      </c>
      <c r="M75">
        <v>296</v>
      </c>
      <c r="N75"/>
      <c r="O75">
        <v>299</v>
      </c>
      <c r="P75" s="110">
        <v>595</v>
      </c>
      <c r="Q75">
        <v>276</v>
      </c>
      <c r="R75"/>
      <c r="S75">
        <v>414</v>
      </c>
      <c r="T75" s="110">
        <v>690</v>
      </c>
      <c r="U75">
        <v>465</v>
      </c>
      <c r="V75"/>
      <c r="W75">
        <v>510</v>
      </c>
      <c r="X75" s="110">
        <v>975</v>
      </c>
      <c r="Y75">
        <v>561</v>
      </c>
      <c r="Z75"/>
      <c r="AA75">
        <v>495</v>
      </c>
      <c r="AB75" s="110">
        <v>1056</v>
      </c>
      <c r="AC75">
        <v>564</v>
      </c>
      <c r="AD75"/>
      <c r="AE75">
        <v>473</v>
      </c>
      <c r="AF75" s="110">
        <v>1037</v>
      </c>
      <c r="AG75">
        <v>469</v>
      </c>
      <c r="AH75"/>
      <c r="AI75">
        <v>433</v>
      </c>
      <c r="AJ75" s="110">
        <v>902</v>
      </c>
      <c r="AK75">
        <v>553</v>
      </c>
      <c r="AL75"/>
      <c r="AM75">
        <v>395</v>
      </c>
      <c r="AN75" s="110">
        <v>948</v>
      </c>
      <c r="AO75">
        <v>467</v>
      </c>
      <c r="AP75"/>
      <c r="AQ75">
        <v>371</v>
      </c>
      <c r="AR75" s="110">
        <v>838</v>
      </c>
      <c r="AS75">
        <v>406</v>
      </c>
      <c r="AT75"/>
      <c r="AU75">
        <v>354</v>
      </c>
      <c r="AV75" s="110">
        <v>760</v>
      </c>
      <c r="AW75">
        <v>483</v>
      </c>
      <c r="AX75"/>
      <c r="AY75">
        <v>445</v>
      </c>
      <c r="AZ75" s="110">
        <v>928</v>
      </c>
      <c r="BA75" s="109">
        <v>505</v>
      </c>
      <c r="BB75" s="109"/>
      <c r="BC75" s="109">
        <v>437</v>
      </c>
      <c r="BD75" s="110">
        <v>942</v>
      </c>
      <c r="BE75" s="109">
        <v>412</v>
      </c>
      <c r="BF75" s="109"/>
      <c r="BG75" s="109">
        <v>371</v>
      </c>
      <c r="BH75" s="110">
        <v>783</v>
      </c>
      <c r="BI75" s="109">
        <v>339</v>
      </c>
      <c r="BJ75" s="109"/>
      <c r="BK75" s="109">
        <v>273</v>
      </c>
      <c r="BL75" s="110">
        <v>612</v>
      </c>
      <c r="BM75" s="109">
        <v>278</v>
      </c>
      <c r="BN75" s="109"/>
      <c r="BO75" s="109">
        <v>247</v>
      </c>
      <c r="BP75" s="110">
        <v>525</v>
      </c>
      <c r="BQ75" s="109">
        <v>248</v>
      </c>
      <c r="BR75" s="109"/>
      <c r="BS75" s="109">
        <v>196</v>
      </c>
      <c r="BT75" s="110">
        <v>444</v>
      </c>
      <c r="BU75" s="109">
        <v>150</v>
      </c>
      <c r="BV75" s="109"/>
      <c r="BW75" s="109">
        <v>122</v>
      </c>
      <c r="BX75" s="110">
        <v>272</v>
      </c>
      <c r="BY75" s="109">
        <v>108</v>
      </c>
      <c r="BZ75" s="109"/>
      <c r="CA75" s="109">
        <v>75</v>
      </c>
      <c r="CB75" s="110">
        <v>183</v>
      </c>
      <c r="CC75" s="109">
        <v>41</v>
      </c>
      <c r="CD75" s="109"/>
      <c r="CE75" s="109">
        <v>35</v>
      </c>
      <c r="CF75" s="110">
        <v>76</v>
      </c>
      <c r="CG75" s="109">
        <v>10</v>
      </c>
      <c r="CH75" s="109"/>
      <c r="CI75" s="109">
        <v>6</v>
      </c>
      <c r="CJ75" s="110">
        <v>16</v>
      </c>
      <c r="CK75" s="109">
        <v>3</v>
      </c>
      <c r="CL75" s="109"/>
      <c r="CM75" s="109"/>
      <c r="CN75" s="110">
        <v>3</v>
      </c>
      <c r="CO75" s="109"/>
      <c r="CP75" s="109"/>
      <c r="CQ75" s="109">
        <v>1</v>
      </c>
      <c r="CR75" s="110">
        <v>1</v>
      </c>
      <c r="CS75" s="111"/>
      <c r="CT75" s="112">
        <f t="shared" si="5"/>
        <v>6855</v>
      </c>
      <c r="CU75" s="112">
        <f t="shared" si="6"/>
        <v>0</v>
      </c>
      <c r="CV75" s="112">
        <f t="shared" si="7"/>
        <v>6212</v>
      </c>
      <c r="CW75" s="113">
        <f t="shared" si="3"/>
        <v>13067</v>
      </c>
    </row>
    <row r="76" spans="1:101" ht="14.1" customHeight="1">
      <c r="A76" s="31"/>
      <c r="B76" s="1049"/>
      <c r="C76" s="1047"/>
      <c r="D76" s="108" t="s">
        <v>537</v>
      </c>
      <c r="E76">
        <v>104</v>
      </c>
      <c r="F76"/>
      <c r="G76">
        <v>101</v>
      </c>
      <c r="H76" s="110">
        <v>205</v>
      </c>
      <c r="I76">
        <v>74</v>
      </c>
      <c r="J76"/>
      <c r="K76">
        <v>83</v>
      </c>
      <c r="L76" s="110">
        <v>157</v>
      </c>
      <c r="M76">
        <v>204</v>
      </c>
      <c r="N76"/>
      <c r="O76">
        <v>186</v>
      </c>
      <c r="P76" s="110">
        <v>390</v>
      </c>
      <c r="Q76">
        <v>171</v>
      </c>
      <c r="R76"/>
      <c r="S76">
        <v>8278</v>
      </c>
      <c r="T76" s="110">
        <v>8449</v>
      </c>
      <c r="U76">
        <v>8544</v>
      </c>
      <c r="V76"/>
      <c r="W76">
        <v>8843</v>
      </c>
      <c r="X76" s="110">
        <v>17387</v>
      </c>
      <c r="Y76">
        <v>10066</v>
      </c>
      <c r="Z76"/>
      <c r="AA76">
        <v>9507</v>
      </c>
      <c r="AB76" s="110">
        <v>19573</v>
      </c>
      <c r="AC76">
        <v>11450</v>
      </c>
      <c r="AD76"/>
      <c r="AE76">
        <v>9974</v>
      </c>
      <c r="AF76" s="110">
        <v>21424</v>
      </c>
      <c r="AG76">
        <v>10141</v>
      </c>
      <c r="AH76"/>
      <c r="AI76">
        <v>8676</v>
      </c>
      <c r="AJ76" s="110">
        <v>18817</v>
      </c>
      <c r="AK76">
        <v>9417</v>
      </c>
      <c r="AL76"/>
      <c r="AM76">
        <v>8029</v>
      </c>
      <c r="AN76" s="110">
        <v>17446</v>
      </c>
      <c r="AO76">
        <v>8569</v>
      </c>
      <c r="AP76">
        <v>1</v>
      </c>
      <c r="AQ76">
        <v>7233</v>
      </c>
      <c r="AR76" s="110">
        <v>15803</v>
      </c>
      <c r="AS76">
        <v>8591</v>
      </c>
      <c r="AT76"/>
      <c r="AU76">
        <v>7543</v>
      </c>
      <c r="AV76" s="110">
        <v>16134</v>
      </c>
      <c r="AW76">
        <v>9364</v>
      </c>
      <c r="AX76"/>
      <c r="AY76">
        <v>8182</v>
      </c>
      <c r="AZ76" s="110">
        <v>17546</v>
      </c>
      <c r="BA76" s="109">
        <v>9149</v>
      </c>
      <c r="BB76" s="109"/>
      <c r="BC76" s="109">
        <v>8157</v>
      </c>
      <c r="BD76" s="110">
        <v>17306</v>
      </c>
      <c r="BE76" s="109">
        <v>8432</v>
      </c>
      <c r="BF76" s="109"/>
      <c r="BG76" s="109">
        <v>7069</v>
      </c>
      <c r="BH76" s="110">
        <v>15501</v>
      </c>
      <c r="BI76" s="109">
        <v>7197</v>
      </c>
      <c r="BJ76" s="109"/>
      <c r="BK76" s="109">
        <v>5801</v>
      </c>
      <c r="BL76" s="110">
        <v>12998</v>
      </c>
      <c r="BM76" s="109">
        <v>6387</v>
      </c>
      <c r="BN76" s="109"/>
      <c r="BO76" s="109">
        <v>4859</v>
      </c>
      <c r="BP76" s="110">
        <v>11246</v>
      </c>
      <c r="BQ76" s="109">
        <v>4878</v>
      </c>
      <c r="BR76" s="109"/>
      <c r="BS76" s="109">
        <v>3272</v>
      </c>
      <c r="BT76" s="110">
        <v>8150</v>
      </c>
      <c r="BU76" s="109">
        <v>3438</v>
      </c>
      <c r="BV76" s="109"/>
      <c r="BW76" s="109">
        <v>1871</v>
      </c>
      <c r="BX76" s="110">
        <v>5309</v>
      </c>
      <c r="BY76" s="109">
        <v>2600</v>
      </c>
      <c r="BZ76" s="109"/>
      <c r="CA76" s="109">
        <v>1116</v>
      </c>
      <c r="CB76" s="110">
        <v>3716</v>
      </c>
      <c r="CC76" s="109">
        <v>1205</v>
      </c>
      <c r="CD76" s="109"/>
      <c r="CE76" s="109">
        <v>368</v>
      </c>
      <c r="CF76" s="110">
        <v>1573</v>
      </c>
      <c r="CG76" s="109">
        <v>323</v>
      </c>
      <c r="CH76" s="109"/>
      <c r="CI76" s="109">
        <v>71</v>
      </c>
      <c r="CJ76" s="110">
        <v>394</v>
      </c>
      <c r="CK76" s="109">
        <v>68</v>
      </c>
      <c r="CL76" s="109"/>
      <c r="CM76" s="109">
        <v>21</v>
      </c>
      <c r="CN76" s="110">
        <v>89</v>
      </c>
      <c r="CO76" s="109">
        <v>27</v>
      </c>
      <c r="CP76" s="109">
        <v>1423</v>
      </c>
      <c r="CQ76" s="109">
        <v>24</v>
      </c>
      <c r="CR76" s="110">
        <v>1474</v>
      </c>
      <c r="CS76" s="111"/>
      <c r="CT76" s="112">
        <f t="shared" si="5"/>
        <v>120399</v>
      </c>
      <c r="CU76" s="112">
        <f t="shared" si="6"/>
        <v>1424</v>
      </c>
      <c r="CV76" s="112">
        <f t="shared" si="7"/>
        <v>109264</v>
      </c>
      <c r="CW76" s="113">
        <f t="shared" si="3"/>
        <v>231087</v>
      </c>
    </row>
    <row r="77" spans="1:101" ht="14.1" customHeight="1">
      <c r="A77" s="31"/>
      <c r="B77" s="1049"/>
      <c r="C77" s="1047"/>
      <c r="D77" s="108" t="s">
        <v>538</v>
      </c>
      <c r="E77">
        <v>1281</v>
      </c>
      <c r="F77"/>
      <c r="G77">
        <v>1295</v>
      </c>
      <c r="H77" s="110">
        <v>2576</v>
      </c>
      <c r="I77">
        <v>1114</v>
      </c>
      <c r="J77"/>
      <c r="K77">
        <v>1042</v>
      </c>
      <c r="L77" s="110">
        <v>2156</v>
      </c>
      <c r="M77">
        <v>2671</v>
      </c>
      <c r="N77"/>
      <c r="O77">
        <v>2727</v>
      </c>
      <c r="P77" s="110">
        <v>5398</v>
      </c>
      <c r="Q77">
        <v>2490</v>
      </c>
      <c r="R77"/>
      <c r="S77">
        <v>759</v>
      </c>
      <c r="T77" s="110">
        <v>3249</v>
      </c>
      <c r="U77">
        <v>809</v>
      </c>
      <c r="V77"/>
      <c r="W77">
        <v>754</v>
      </c>
      <c r="X77" s="110">
        <v>1563</v>
      </c>
      <c r="Y77">
        <v>874</v>
      </c>
      <c r="Z77"/>
      <c r="AA77">
        <v>846</v>
      </c>
      <c r="AB77" s="110">
        <v>1720</v>
      </c>
      <c r="AC77">
        <v>873</v>
      </c>
      <c r="AD77"/>
      <c r="AE77">
        <v>886</v>
      </c>
      <c r="AF77" s="110">
        <v>1759</v>
      </c>
      <c r="AG77">
        <v>810</v>
      </c>
      <c r="AH77"/>
      <c r="AI77">
        <v>728</v>
      </c>
      <c r="AJ77" s="110">
        <v>1538</v>
      </c>
      <c r="AK77">
        <v>802</v>
      </c>
      <c r="AL77"/>
      <c r="AM77">
        <v>646</v>
      </c>
      <c r="AN77" s="110">
        <v>1448</v>
      </c>
      <c r="AO77">
        <v>734</v>
      </c>
      <c r="AP77"/>
      <c r="AQ77">
        <v>660</v>
      </c>
      <c r="AR77" s="110">
        <v>1394</v>
      </c>
      <c r="AS77">
        <v>763</v>
      </c>
      <c r="AT77"/>
      <c r="AU77">
        <v>717</v>
      </c>
      <c r="AV77" s="110">
        <v>1480</v>
      </c>
      <c r="AW77">
        <v>797</v>
      </c>
      <c r="AX77"/>
      <c r="AY77">
        <v>742</v>
      </c>
      <c r="AZ77" s="110">
        <v>1539</v>
      </c>
      <c r="BA77" s="109">
        <v>721</v>
      </c>
      <c r="BB77" s="109"/>
      <c r="BC77" s="109">
        <v>728</v>
      </c>
      <c r="BD77" s="110">
        <v>1449</v>
      </c>
      <c r="BE77" s="109">
        <v>587</v>
      </c>
      <c r="BF77" s="109"/>
      <c r="BG77" s="109">
        <v>551</v>
      </c>
      <c r="BH77" s="110">
        <v>1138</v>
      </c>
      <c r="BI77" s="109">
        <v>518</v>
      </c>
      <c r="BJ77" s="109"/>
      <c r="BK77" s="109">
        <v>436</v>
      </c>
      <c r="BL77" s="110">
        <v>954</v>
      </c>
      <c r="BM77" s="109">
        <v>359</v>
      </c>
      <c r="BN77" s="109"/>
      <c r="BO77" s="109">
        <v>326</v>
      </c>
      <c r="BP77" s="110">
        <v>685</v>
      </c>
      <c r="BQ77" s="109">
        <v>321</v>
      </c>
      <c r="BR77" s="109"/>
      <c r="BS77" s="109">
        <v>271</v>
      </c>
      <c r="BT77" s="110">
        <v>592</v>
      </c>
      <c r="BU77" s="109">
        <v>202</v>
      </c>
      <c r="BV77" s="109"/>
      <c r="BW77" s="109">
        <v>195</v>
      </c>
      <c r="BX77" s="110">
        <v>397</v>
      </c>
      <c r="BY77" s="109">
        <v>140</v>
      </c>
      <c r="BZ77" s="109"/>
      <c r="CA77" s="109">
        <v>94</v>
      </c>
      <c r="CB77" s="110">
        <v>234</v>
      </c>
      <c r="CC77" s="109">
        <v>60</v>
      </c>
      <c r="CD77" s="109"/>
      <c r="CE77" s="109">
        <v>32</v>
      </c>
      <c r="CF77" s="110">
        <v>92</v>
      </c>
      <c r="CG77" s="109">
        <v>11</v>
      </c>
      <c r="CH77" s="109"/>
      <c r="CI77" s="109">
        <v>7</v>
      </c>
      <c r="CJ77" s="110">
        <v>18</v>
      </c>
      <c r="CK77" s="109">
        <v>2</v>
      </c>
      <c r="CL77" s="109"/>
      <c r="CM77" s="109">
        <v>1</v>
      </c>
      <c r="CN77" s="110">
        <v>3</v>
      </c>
      <c r="CO77" s="109">
        <v>1</v>
      </c>
      <c r="CP77" s="109">
        <v>29</v>
      </c>
      <c r="CQ77" s="109">
        <v>1</v>
      </c>
      <c r="CR77" s="110">
        <v>31</v>
      </c>
      <c r="CS77" s="111"/>
      <c r="CT77" s="112">
        <f t="shared" si="5"/>
        <v>16940</v>
      </c>
      <c r="CU77" s="112">
        <f t="shared" si="6"/>
        <v>29</v>
      </c>
      <c r="CV77" s="112">
        <f t="shared" si="7"/>
        <v>14444</v>
      </c>
      <c r="CW77" s="113">
        <f t="shared" si="3"/>
        <v>31413</v>
      </c>
    </row>
    <row r="78" spans="1:101" ht="14.1" customHeight="1">
      <c r="A78" s="31"/>
      <c r="B78" s="1049"/>
      <c r="C78" s="1047"/>
      <c r="D78" s="108" t="s">
        <v>539</v>
      </c>
      <c r="E78">
        <v>577</v>
      </c>
      <c r="F78"/>
      <c r="G78">
        <v>634</v>
      </c>
      <c r="H78" s="110">
        <v>1211</v>
      </c>
      <c r="I78">
        <v>500</v>
      </c>
      <c r="J78"/>
      <c r="K78">
        <v>477</v>
      </c>
      <c r="L78" s="110">
        <v>977</v>
      </c>
      <c r="M78">
        <v>1392</v>
      </c>
      <c r="N78"/>
      <c r="O78">
        <v>1451</v>
      </c>
      <c r="P78" s="110">
        <v>2843</v>
      </c>
      <c r="Q78">
        <v>1441</v>
      </c>
      <c r="R78"/>
      <c r="S78">
        <v>3003</v>
      </c>
      <c r="T78" s="110">
        <v>4444</v>
      </c>
      <c r="U78">
        <v>3020</v>
      </c>
      <c r="V78"/>
      <c r="W78">
        <v>3044</v>
      </c>
      <c r="X78" s="110">
        <v>6064</v>
      </c>
      <c r="Y78">
        <v>3387</v>
      </c>
      <c r="Z78"/>
      <c r="AA78">
        <v>3289</v>
      </c>
      <c r="AB78" s="110">
        <v>6676</v>
      </c>
      <c r="AC78">
        <v>3544</v>
      </c>
      <c r="AD78">
        <v>1</v>
      </c>
      <c r="AE78">
        <v>3248</v>
      </c>
      <c r="AF78" s="110">
        <v>6793</v>
      </c>
      <c r="AG78">
        <v>3332</v>
      </c>
      <c r="AH78"/>
      <c r="AI78">
        <v>2907</v>
      </c>
      <c r="AJ78" s="110">
        <v>6239</v>
      </c>
      <c r="AK78">
        <v>3117</v>
      </c>
      <c r="AL78"/>
      <c r="AM78">
        <v>2615</v>
      </c>
      <c r="AN78" s="110">
        <v>5732</v>
      </c>
      <c r="AO78">
        <v>2802</v>
      </c>
      <c r="AP78"/>
      <c r="AQ78">
        <v>2530</v>
      </c>
      <c r="AR78" s="110">
        <v>5332</v>
      </c>
      <c r="AS78">
        <v>2888</v>
      </c>
      <c r="AT78"/>
      <c r="AU78">
        <v>2594</v>
      </c>
      <c r="AV78" s="110">
        <v>5482</v>
      </c>
      <c r="AW78">
        <v>3078</v>
      </c>
      <c r="AX78"/>
      <c r="AY78">
        <v>2722</v>
      </c>
      <c r="AZ78" s="110">
        <v>5800</v>
      </c>
      <c r="BA78" s="109">
        <v>3189</v>
      </c>
      <c r="BB78" s="109"/>
      <c r="BC78" s="109">
        <v>2682</v>
      </c>
      <c r="BD78" s="110">
        <v>5871</v>
      </c>
      <c r="BE78" s="109">
        <v>2588</v>
      </c>
      <c r="BF78" s="109"/>
      <c r="BG78" s="109">
        <v>2310</v>
      </c>
      <c r="BH78" s="110">
        <v>4898</v>
      </c>
      <c r="BI78" s="109">
        <v>2128</v>
      </c>
      <c r="BJ78" s="109"/>
      <c r="BK78" s="109">
        <v>1849</v>
      </c>
      <c r="BL78" s="110">
        <v>3977</v>
      </c>
      <c r="BM78" s="109">
        <v>1720</v>
      </c>
      <c r="BN78" s="109"/>
      <c r="BO78" s="109">
        <v>1367</v>
      </c>
      <c r="BP78" s="110">
        <v>3087</v>
      </c>
      <c r="BQ78" s="109">
        <v>1269</v>
      </c>
      <c r="BR78" s="109"/>
      <c r="BS78" s="109">
        <v>918</v>
      </c>
      <c r="BT78" s="110">
        <v>2187</v>
      </c>
      <c r="BU78" s="109">
        <v>892</v>
      </c>
      <c r="BV78" s="109"/>
      <c r="BW78" s="109">
        <v>557</v>
      </c>
      <c r="BX78" s="110">
        <v>1449</v>
      </c>
      <c r="BY78" s="109">
        <v>600</v>
      </c>
      <c r="BZ78" s="109"/>
      <c r="CA78" s="109">
        <v>291</v>
      </c>
      <c r="CB78" s="110">
        <v>891</v>
      </c>
      <c r="CC78" s="109">
        <v>251</v>
      </c>
      <c r="CD78" s="109"/>
      <c r="CE78" s="109">
        <v>108</v>
      </c>
      <c r="CF78" s="110">
        <v>359</v>
      </c>
      <c r="CG78" s="109">
        <v>62</v>
      </c>
      <c r="CH78" s="109"/>
      <c r="CI78" s="109">
        <v>24</v>
      </c>
      <c r="CJ78" s="110">
        <v>86</v>
      </c>
      <c r="CK78" s="109">
        <v>7</v>
      </c>
      <c r="CL78" s="109"/>
      <c r="CM78" s="109">
        <v>3</v>
      </c>
      <c r="CN78" s="110">
        <v>10</v>
      </c>
      <c r="CO78" s="109">
        <v>6</v>
      </c>
      <c r="CP78" s="109">
        <v>12</v>
      </c>
      <c r="CQ78" s="109">
        <v>4</v>
      </c>
      <c r="CR78" s="110">
        <v>22</v>
      </c>
      <c r="CS78" s="111"/>
      <c r="CT78" s="112">
        <f t="shared" si="5"/>
        <v>41790</v>
      </c>
      <c r="CU78" s="112">
        <f t="shared" si="6"/>
        <v>13</v>
      </c>
      <c r="CV78" s="112">
        <f t="shared" si="7"/>
        <v>38627</v>
      </c>
      <c r="CW78" s="113">
        <f t="shared" si="3"/>
        <v>80430</v>
      </c>
    </row>
    <row r="79" spans="1:101" ht="14.1" customHeight="1">
      <c r="A79" s="31"/>
      <c r="B79" s="1049"/>
      <c r="C79" s="1047"/>
      <c r="D79" s="108" t="s">
        <v>540</v>
      </c>
      <c r="E79">
        <v>295</v>
      </c>
      <c r="F79"/>
      <c r="G79">
        <v>292</v>
      </c>
      <c r="H79" s="110">
        <v>587</v>
      </c>
      <c r="I79">
        <v>216</v>
      </c>
      <c r="J79"/>
      <c r="K79">
        <v>223</v>
      </c>
      <c r="L79" s="110">
        <v>439</v>
      </c>
      <c r="M79">
        <v>598</v>
      </c>
      <c r="N79"/>
      <c r="O79">
        <v>590</v>
      </c>
      <c r="P79" s="110">
        <v>1188</v>
      </c>
      <c r="Q79">
        <v>574</v>
      </c>
      <c r="R79"/>
      <c r="S79">
        <v>324</v>
      </c>
      <c r="T79" s="110">
        <v>898</v>
      </c>
      <c r="U79">
        <v>330</v>
      </c>
      <c r="V79"/>
      <c r="W79">
        <v>380</v>
      </c>
      <c r="X79" s="110">
        <v>710</v>
      </c>
      <c r="Y79">
        <v>416</v>
      </c>
      <c r="Z79"/>
      <c r="AA79">
        <v>345</v>
      </c>
      <c r="AB79" s="110">
        <v>761</v>
      </c>
      <c r="AC79">
        <v>415</v>
      </c>
      <c r="AD79"/>
      <c r="AE79">
        <v>369</v>
      </c>
      <c r="AF79" s="110">
        <v>784</v>
      </c>
      <c r="AG79">
        <v>355</v>
      </c>
      <c r="AH79"/>
      <c r="AI79">
        <v>333</v>
      </c>
      <c r="AJ79" s="110">
        <v>688</v>
      </c>
      <c r="AK79">
        <v>374</v>
      </c>
      <c r="AL79"/>
      <c r="AM79">
        <v>303</v>
      </c>
      <c r="AN79" s="110">
        <v>677</v>
      </c>
      <c r="AO79">
        <v>358</v>
      </c>
      <c r="AP79"/>
      <c r="AQ79">
        <v>296</v>
      </c>
      <c r="AR79" s="110">
        <v>654</v>
      </c>
      <c r="AS79">
        <v>358</v>
      </c>
      <c r="AT79"/>
      <c r="AU79">
        <v>327</v>
      </c>
      <c r="AV79" s="110">
        <v>685</v>
      </c>
      <c r="AW79">
        <v>362</v>
      </c>
      <c r="AX79"/>
      <c r="AY79">
        <v>324</v>
      </c>
      <c r="AZ79" s="110">
        <v>686</v>
      </c>
      <c r="BA79" s="109">
        <v>390</v>
      </c>
      <c r="BB79" s="109"/>
      <c r="BC79" s="109">
        <v>319</v>
      </c>
      <c r="BD79" s="110">
        <v>709</v>
      </c>
      <c r="BE79" s="109">
        <v>326</v>
      </c>
      <c r="BF79" s="109"/>
      <c r="BG79" s="109">
        <v>269</v>
      </c>
      <c r="BH79" s="110">
        <v>595</v>
      </c>
      <c r="BI79" s="109">
        <v>258</v>
      </c>
      <c r="BJ79" s="109"/>
      <c r="BK79" s="109">
        <v>240</v>
      </c>
      <c r="BL79" s="110">
        <v>498</v>
      </c>
      <c r="BM79" s="109">
        <v>222</v>
      </c>
      <c r="BN79" s="109"/>
      <c r="BO79" s="109">
        <v>187</v>
      </c>
      <c r="BP79" s="110">
        <v>409</v>
      </c>
      <c r="BQ79" s="109">
        <v>162</v>
      </c>
      <c r="BR79" s="109"/>
      <c r="BS79" s="109">
        <v>130</v>
      </c>
      <c r="BT79" s="110">
        <v>292</v>
      </c>
      <c r="BU79" s="109">
        <v>120</v>
      </c>
      <c r="BV79" s="109"/>
      <c r="BW79" s="109">
        <v>85</v>
      </c>
      <c r="BX79" s="110">
        <v>205</v>
      </c>
      <c r="BY79" s="109">
        <v>67</v>
      </c>
      <c r="BZ79" s="109"/>
      <c r="CA79" s="109">
        <v>52</v>
      </c>
      <c r="CB79" s="110">
        <v>119</v>
      </c>
      <c r="CC79" s="109">
        <v>28</v>
      </c>
      <c r="CD79" s="109"/>
      <c r="CE79" s="109">
        <v>18</v>
      </c>
      <c r="CF79" s="110">
        <v>46</v>
      </c>
      <c r="CG79" s="109">
        <v>13</v>
      </c>
      <c r="CH79" s="109"/>
      <c r="CI79" s="109">
        <v>5</v>
      </c>
      <c r="CJ79" s="110">
        <v>18</v>
      </c>
      <c r="CK79" s="109"/>
      <c r="CL79" s="109"/>
      <c r="CM79" s="109">
        <v>1</v>
      </c>
      <c r="CN79" s="110">
        <v>1</v>
      </c>
      <c r="CO79" s="109"/>
      <c r="CP79" s="109">
        <v>2</v>
      </c>
      <c r="CQ79" s="109">
        <v>1</v>
      </c>
      <c r="CR79" s="110">
        <v>3</v>
      </c>
      <c r="CS79" s="111"/>
      <c r="CT79" s="112">
        <f t="shared" si="5"/>
        <v>6237</v>
      </c>
      <c r="CU79" s="112">
        <f t="shared" si="6"/>
        <v>2</v>
      </c>
      <c r="CV79" s="112">
        <f t="shared" si="7"/>
        <v>5413</v>
      </c>
      <c r="CW79" s="113">
        <f t="shared" si="3"/>
        <v>11652</v>
      </c>
    </row>
    <row r="80" spans="1:101" ht="14.1" customHeight="1">
      <c r="A80" s="31"/>
      <c r="B80" s="1049"/>
      <c r="C80" s="1047"/>
      <c r="D80" s="108" t="s">
        <v>541</v>
      </c>
      <c r="E80">
        <v>268</v>
      </c>
      <c r="F80"/>
      <c r="G80">
        <v>271</v>
      </c>
      <c r="H80" s="110">
        <v>539</v>
      </c>
      <c r="I80">
        <v>201</v>
      </c>
      <c r="J80"/>
      <c r="K80">
        <v>192</v>
      </c>
      <c r="L80" s="110">
        <v>393</v>
      </c>
      <c r="M80">
        <v>480</v>
      </c>
      <c r="N80"/>
      <c r="O80">
        <v>540</v>
      </c>
      <c r="P80" s="110">
        <v>1020</v>
      </c>
      <c r="Q80">
        <v>452</v>
      </c>
      <c r="R80"/>
      <c r="S80">
        <v>507</v>
      </c>
      <c r="T80" s="110">
        <v>959</v>
      </c>
      <c r="U80">
        <v>552</v>
      </c>
      <c r="V80"/>
      <c r="W80">
        <v>530</v>
      </c>
      <c r="X80" s="110">
        <v>1082</v>
      </c>
      <c r="Y80">
        <v>579</v>
      </c>
      <c r="Z80"/>
      <c r="AA80">
        <v>605</v>
      </c>
      <c r="AB80" s="110">
        <v>1184</v>
      </c>
      <c r="AC80">
        <v>618</v>
      </c>
      <c r="AD80"/>
      <c r="AE80">
        <v>557</v>
      </c>
      <c r="AF80" s="110">
        <v>1175</v>
      </c>
      <c r="AG80">
        <v>567</v>
      </c>
      <c r="AH80"/>
      <c r="AI80">
        <v>540</v>
      </c>
      <c r="AJ80" s="110">
        <v>1107</v>
      </c>
      <c r="AK80">
        <v>522</v>
      </c>
      <c r="AL80"/>
      <c r="AM80">
        <v>496</v>
      </c>
      <c r="AN80" s="110">
        <v>1018</v>
      </c>
      <c r="AO80">
        <v>475</v>
      </c>
      <c r="AP80"/>
      <c r="AQ80">
        <v>414</v>
      </c>
      <c r="AR80" s="110">
        <v>889</v>
      </c>
      <c r="AS80">
        <v>484</v>
      </c>
      <c r="AT80"/>
      <c r="AU80">
        <v>464</v>
      </c>
      <c r="AV80" s="110">
        <v>948</v>
      </c>
      <c r="AW80">
        <v>512</v>
      </c>
      <c r="AX80"/>
      <c r="AY80">
        <v>501</v>
      </c>
      <c r="AZ80" s="110">
        <v>1013</v>
      </c>
      <c r="BA80" s="109">
        <v>565</v>
      </c>
      <c r="BB80" s="109"/>
      <c r="BC80" s="109">
        <v>518</v>
      </c>
      <c r="BD80" s="110">
        <v>1083</v>
      </c>
      <c r="BE80" s="109">
        <v>474</v>
      </c>
      <c r="BF80" s="109"/>
      <c r="BG80" s="109">
        <v>404</v>
      </c>
      <c r="BH80" s="110">
        <v>878</v>
      </c>
      <c r="BI80" s="109">
        <v>442</v>
      </c>
      <c r="BJ80" s="109"/>
      <c r="BK80" s="109">
        <v>386</v>
      </c>
      <c r="BL80" s="110">
        <v>828</v>
      </c>
      <c r="BM80" s="109">
        <v>335</v>
      </c>
      <c r="BN80" s="109"/>
      <c r="BO80" s="109">
        <v>317</v>
      </c>
      <c r="BP80" s="110">
        <v>652</v>
      </c>
      <c r="BQ80" s="109">
        <v>289</v>
      </c>
      <c r="BR80" s="109"/>
      <c r="BS80" s="109">
        <v>223</v>
      </c>
      <c r="BT80" s="110">
        <v>512</v>
      </c>
      <c r="BU80" s="109">
        <v>182</v>
      </c>
      <c r="BV80" s="109"/>
      <c r="BW80" s="109">
        <v>144</v>
      </c>
      <c r="BX80" s="110">
        <v>326</v>
      </c>
      <c r="BY80" s="109">
        <v>112</v>
      </c>
      <c r="BZ80" s="109"/>
      <c r="CA80" s="109">
        <v>80</v>
      </c>
      <c r="CB80" s="110">
        <v>192</v>
      </c>
      <c r="CC80" s="109">
        <v>57</v>
      </c>
      <c r="CD80" s="109"/>
      <c r="CE80" s="109">
        <v>29</v>
      </c>
      <c r="CF80" s="110">
        <v>86</v>
      </c>
      <c r="CG80" s="109">
        <v>8</v>
      </c>
      <c r="CH80" s="109"/>
      <c r="CI80" s="109">
        <v>5</v>
      </c>
      <c r="CJ80" s="110">
        <v>13</v>
      </c>
      <c r="CK80" s="109">
        <v>4</v>
      </c>
      <c r="CL80" s="109"/>
      <c r="CM80" s="109">
        <v>1</v>
      </c>
      <c r="CN80" s="110">
        <v>5</v>
      </c>
      <c r="CO80" s="109"/>
      <c r="CP80" s="109">
        <v>1</v>
      </c>
      <c r="CQ80" s="109">
        <v>3</v>
      </c>
      <c r="CR80" s="110">
        <v>4</v>
      </c>
      <c r="CS80" s="111"/>
      <c r="CT80" s="112">
        <f t="shared" si="5"/>
        <v>8178</v>
      </c>
      <c r="CU80" s="112">
        <f t="shared" si="6"/>
        <v>1</v>
      </c>
      <c r="CV80" s="112">
        <f t="shared" si="7"/>
        <v>7727</v>
      </c>
      <c r="CW80" s="113">
        <f t="shared" ref="CW80:CW134" si="8">SUM(CT80:CV80)</f>
        <v>15906</v>
      </c>
    </row>
    <row r="81" spans="1:101" ht="14.1" customHeight="1">
      <c r="A81" s="31"/>
      <c r="B81" s="1049"/>
      <c r="C81" s="1047"/>
      <c r="D81" s="108" t="s">
        <v>542</v>
      </c>
      <c r="E81">
        <v>527</v>
      </c>
      <c r="F81"/>
      <c r="G81">
        <v>562</v>
      </c>
      <c r="H81" s="110">
        <v>1089</v>
      </c>
      <c r="I81">
        <v>463</v>
      </c>
      <c r="J81"/>
      <c r="K81">
        <v>459</v>
      </c>
      <c r="L81" s="110">
        <v>922</v>
      </c>
      <c r="M81">
        <v>942</v>
      </c>
      <c r="N81"/>
      <c r="O81">
        <v>948</v>
      </c>
      <c r="P81" s="110">
        <v>1890</v>
      </c>
      <c r="Q81">
        <v>917</v>
      </c>
      <c r="R81"/>
      <c r="S81">
        <v>325</v>
      </c>
      <c r="T81" s="110">
        <v>1242</v>
      </c>
      <c r="U81">
        <v>327</v>
      </c>
      <c r="V81"/>
      <c r="W81">
        <v>329</v>
      </c>
      <c r="X81" s="110">
        <v>656</v>
      </c>
      <c r="Y81">
        <v>363</v>
      </c>
      <c r="Z81"/>
      <c r="AA81">
        <v>360</v>
      </c>
      <c r="AB81" s="110">
        <v>723</v>
      </c>
      <c r="AC81">
        <v>398</v>
      </c>
      <c r="AD81"/>
      <c r="AE81">
        <v>350</v>
      </c>
      <c r="AF81" s="110">
        <v>748</v>
      </c>
      <c r="AG81">
        <v>395</v>
      </c>
      <c r="AH81"/>
      <c r="AI81">
        <v>326</v>
      </c>
      <c r="AJ81" s="110">
        <v>721</v>
      </c>
      <c r="AK81">
        <v>356</v>
      </c>
      <c r="AL81"/>
      <c r="AM81">
        <v>270</v>
      </c>
      <c r="AN81" s="110">
        <v>626</v>
      </c>
      <c r="AO81">
        <v>301</v>
      </c>
      <c r="AP81"/>
      <c r="AQ81">
        <v>292</v>
      </c>
      <c r="AR81" s="110">
        <v>593</v>
      </c>
      <c r="AS81">
        <v>338</v>
      </c>
      <c r="AT81"/>
      <c r="AU81">
        <v>277</v>
      </c>
      <c r="AV81" s="110">
        <v>615</v>
      </c>
      <c r="AW81">
        <v>319</v>
      </c>
      <c r="AX81"/>
      <c r="AY81">
        <v>301</v>
      </c>
      <c r="AZ81" s="110">
        <v>620</v>
      </c>
      <c r="BA81" s="109">
        <v>381</v>
      </c>
      <c r="BB81" s="109"/>
      <c r="BC81" s="109">
        <v>283</v>
      </c>
      <c r="BD81" s="110">
        <v>664</v>
      </c>
      <c r="BE81" s="109">
        <v>285</v>
      </c>
      <c r="BF81" s="109"/>
      <c r="BG81" s="109">
        <v>259</v>
      </c>
      <c r="BH81" s="110">
        <v>544</v>
      </c>
      <c r="BI81" s="109">
        <v>232</v>
      </c>
      <c r="BJ81" s="109"/>
      <c r="BK81" s="109">
        <v>234</v>
      </c>
      <c r="BL81" s="110">
        <v>466</v>
      </c>
      <c r="BM81" s="109">
        <v>210</v>
      </c>
      <c r="BN81" s="109"/>
      <c r="BO81" s="109">
        <v>183</v>
      </c>
      <c r="BP81" s="110">
        <v>393</v>
      </c>
      <c r="BQ81" s="109">
        <v>194</v>
      </c>
      <c r="BR81" s="109"/>
      <c r="BS81" s="109">
        <v>133</v>
      </c>
      <c r="BT81" s="110">
        <v>327</v>
      </c>
      <c r="BU81" s="109">
        <v>115</v>
      </c>
      <c r="BV81" s="109"/>
      <c r="BW81" s="109">
        <v>99</v>
      </c>
      <c r="BX81" s="110">
        <v>214</v>
      </c>
      <c r="BY81" s="109">
        <v>66</v>
      </c>
      <c r="BZ81" s="109"/>
      <c r="CA81" s="109">
        <v>54</v>
      </c>
      <c r="CB81" s="110">
        <v>120</v>
      </c>
      <c r="CC81" s="109">
        <v>39</v>
      </c>
      <c r="CD81" s="109"/>
      <c r="CE81" s="109">
        <v>19</v>
      </c>
      <c r="CF81" s="110">
        <v>58</v>
      </c>
      <c r="CG81" s="109">
        <v>9</v>
      </c>
      <c r="CH81" s="109"/>
      <c r="CI81" s="109">
        <v>6</v>
      </c>
      <c r="CJ81" s="110">
        <v>15</v>
      </c>
      <c r="CK81" s="109">
        <v>1</v>
      </c>
      <c r="CL81" s="109"/>
      <c r="CM81" s="109"/>
      <c r="CN81" s="110">
        <v>1</v>
      </c>
      <c r="CO81" s="109"/>
      <c r="CP81" s="109"/>
      <c r="CQ81" s="109">
        <v>1</v>
      </c>
      <c r="CR81" s="110">
        <v>1</v>
      </c>
      <c r="CS81" s="111"/>
      <c r="CT81" s="112">
        <f t="shared" si="5"/>
        <v>7178</v>
      </c>
      <c r="CU81" s="112">
        <f t="shared" si="6"/>
        <v>0</v>
      </c>
      <c r="CV81" s="112">
        <f t="shared" si="7"/>
        <v>6070</v>
      </c>
      <c r="CW81" s="113">
        <f t="shared" si="8"/>
        <v>13248</v>
      </c>
    </row>
    <row r="82" spans="1:101" ht="14.1" customHeight="1">
      <c r="A82" s="31"/>
      <c r="B82" s="1049"/>
      <c r="C82" s="1047"/>
      <c r="D82" s="108" t="s">
        <v>543</v>
      </c>
      <c r="E82">
        <v>259</v>
      </c>
      <c r="F82"/>
      <c r="G82">
        <v>266</v>
      </c>
      <c r="H82" s="110">
        <v>525</v>
      </c>
      <c r="I82">
        <v>231</v>
      </c>
      <c r="J82"/>
      <c r="K82">
        <v>228</v>
      </c>
      <c r="L82" s="110">
        <v>459</v>
      </c>
      <c r="M82">
        <v>625</v>
      </c>
      <c r="N82"/>
      <c r="O82">
        <v>649</v>
      </c>
      <c r="P82" s="110">
        <v>1274</v>
      </c>
      <c r="Q82">
        <v>604</v>
      </c>
      <c r="R82"/>
      <c r="S82">
        <v>202</v>
      </c>
      <c r="T82" s="110">
        <v>806</v>
      </c>
      <c r="U82">
        <v>172</v>
      </c>
      <c r="V82"/>
      <c r="W82">
        <v>214</v>
      </c>
      <c r="X82" s="110">
        <v>386</v>
      </c>
      <c r="Y82">
        <v>233</v>
      </c>
      <c r="Z82"/>
      <c r="AA82">
        <v>219</v>
      </c>
      <c r="AB82" s="110">
        <v>452</v>
      </c>
      <c r="AC82">
        <v>255</v>
      </c>
      <c r="AD82"/>
      <c r="AE82">
        <v>184</v>
      </c>
      <c r="AF82" s="110">
        <v>439</v>
      </c>
      <c r="AG82">
        <v>250</v>
      </c>
      <c r="AH82"/>
      <c r="AI82">
        <v>198</v>
      </c>
      <c r="AJ82" s="110">
        <v>448</v>
      </c>
      <c r="AK82">
        <v>224</v>
      </c>
      <c r="AL82"/>
      <c r="AM82">
        <v>175</v>
      </c>
      <c r="AN82" s="110">
        <v>399</v>
      </c>
      <c r="AO82">
        <v>215</v>
      </c>
      <c r="AP82"/>
      <c r="AQ82">
        <v>185</v>
      </c>
      <c r="AR82" s="110">
        <v>400</v>
      </c>
      <c r="AS82">
        <v>213</v>
      </c>
      <c r="AT82"/>
      <c r="AU82">
        <v>186</v>
      </c>
      <c r="AV82" s="110">
        <v>399</v>
      </c>
      <c r="AW82">
        <v>220</v>
      </c>
      <c r="AX82"/>
      <c r="AY82">
        <v>186</v>
      </c>
      <c r="AZ82" s="110">
        <v>406</v>
      </c>
      <c r="BA82" s="109">
        <v>245</v>
      </c>
      <c r="BB82" s="109"/>
      <c r="BC82" s="109">
        <v>248</v>
      </c>
      <c r="BD82" s="110">
        <v>493</v>
      </c>
      <c r="BE82" s="109">
        <v>223</v>
      </c>
      <c r="BF82" s="109"/>
      <c r="BG82" s="109">
        <v>188</v>
      </c>
      <c r="BH82" s="110">
        <v>411</v>
      </c>
      <c r="BI82" s="109">
        <v>211</v>
      </c>
      <c r="BJ82" s="109"/>
      <c r="BK82" s="109">
        <v>201</v>
      </c>
      <c r="BL82" s="110">
        <v>412</v>
      </c>
      <c r="BM82" s="109">
        <v>171</v>
      </c>
      <c r="BN82" s="109"/>
      <c r="BO82" s="109">
        <v>139</v>
      </c>
      <c r="BP82" s="110">
        <v>310</v>
      </c>
      <c r="BQ82" s="109">
        <v>119</v>
      </c>
      <c r="BR82" s="109"/>
      <c r="BS82" s="109">
        <v>95</v>
      </c>
      <c r="BT82" s="110">
        <v>214</v>
      </c>
      <c r="BU82" s="109">
        <v>96</v>
      </c>
      <c r="BV82" s="109"/>
      <c r="BW82" s="109">
        <v>67</v>
      </c>
      <c r="BX82" s="110">
        <v>163</v>
      </c>
      <c r="BY82" s="109">
        <v>52</v>
      </c>
      <c r="BZ82" s="109"/>
      <c r="CA82" s="109">
        <v>45</v>
      </c>
      <c r="CB82" s="110">
        <v>97</v>
      </c>
      <c r="CC82" s="109">
        <v>27</v>
      </c>
      <c r="CD82" s="109"/>
      <c r="CE82" s="109">
        <v>12</v>
      </c>
      <c r="CF82" s="110">
        <v>39</v>
      </c>
      <c r="CG82" s="109">
        <v>7</v>
      </c>
      <c r="CH82" s="109"/>
      <c r="CI82" s="109">
        <v>4</v>
      </c>
      <c r="CJ82" s="110">
        <v>11</v>
      </c>
      <c r="CK82" s="109">
        <v>2</v>
      </c>
      <c r="CL82" s="109"/>
      <c r="CM82" s="109"/>
      <c r="CN82" s="110">
        <v>2</v>
      </c>
      <c r="CO82" s="109">
        <v>2</v>
      </c>
      <c r="CP82" s="109"/>
      <c r="CQ82" s="109">
        <v>2</v>
      </c>
      <c r="CR82" s="110">
        <v>4</v>
      </c>
      <c r="CS82" s="111"/>
      <c r="CT82" s="112">
        <f t="shared" si="5"/>
        <v>4656</v>
      </c>
      <c r="CU82" s="112">
        <f t="shared" si="6"/>
        <v>0</v>
      </c>
      <c r="CV82" s="112">
        <f t="shared" si="7"/>
        <v>3893</v>
      </c>
      <c r="CW82" s="113">
        <f t="shared" si="8"/>
        <v>8549</v>
      </c>
    </row>
    <row r="83" spans="1:101" ht="14.1" customHeight="1">
      <c r="A83" s="31"/>
      <c r="B83" s="1049"/>
      <c r="C83" s="1047"/>
      <c r="D83" s="108" t="s">
        <v>544</v>
      </c>
      <c r="E83" s="817">
        <v>216</v>
      </c>
      <c r="F83" s="817"/>
      <c r="G83" s="817">
        <v>186</v>
      </c>
      <c r="H83" s="110">
        <v>402</v>
      </c>
      <c r="I83" s="817">
        <v>193</v>
      </c>
      <c r="J83" s="817"/>
      <c r="K83" s="817">
        <v>175</v>
      </c>
      <c r="L83" s="110">
        <v>368</v>
      </c>
      <c r="M83" s="817">
        <v>457</v>
      </c>
      <c r="N83" s="817"/>
      <c r="O83" s="817">
        <v>472</v>
      </c>
      <c r="P83" s="110">
        <v>929</v>
      </c>
      <c r="Q83" s="817">
        <v>468</v>
      </c>
      <c r="R83" s="817"/>
      <c r="S83" s="817">
        <v>213</v>
      </c>
      <c r="T83" s="110">
        <v>681</v>
      </c>
      <c r="U83" s="817">
        <v>240</v>
      </c>
      <c r="V83" s="817"/>
      <c r="W83" s="817">
        <v>227</v>
      </c>
      <c r="X83" s="110">
        <v>467</v>
      </c>
      <c r="Y83" s="817">
        <v>252</v>
      </c>
      <c r="Z83" s="817"/>
      <c r="AA83" s="817">
        <v>284</v>
      </c>
      <c r="AB83" s="110">
        <v>536</v>
      </c>
      <c r="AC83" s="817">
        <v>265</v>
      </c>
      <c r="AD83" s="817"/>
      <c r="AE83" s="817">
        <v>235</v>
      </c>
      <c r="AF83" s="110">
        <v>500</v>
      </c>
      <c r="AG83" s="817">
        <v>271</v>
      </c>
      <c r="AH83" s="817"/>
      <c r="AI83" s="817">
        <v>213</v>
      </c>
      <c r="AJ83" s="110">
        <v>484</v>
      </c>
      <c r="AK83" s="817">
        <v>260</v>
      </c>
      <c r="AL83" s="817"/>
      <c r="AM83" s="817">
        <v>200</v>
      </c>
      <c r="AN83" s="110">
        <v>460</v>
      </c>
      <c r="AO83" s="817">
        <v>279</v>
      </c>
      <c r="AP83" s="817"/>
      <c r="AQ83" s="817">
        <v>229</v>
      </c>
      <c r="AR83" s="110">
        <v>508</v>
      </c>
      <c r="AS83" s="817">
        <v>280</v>
      </c>
      <c r="AT83" s="817"/>
      <c r="AU83" s="817">
        <v>229</v>
      </c>
      <c r="AV83" s="110">
        <v>509</v>
      </c>
      <c r="AW83" s="817">
        <v>253</v>
      </c>
      <c r="AX83" s="817"/>
      <c r="AY83" s="817">
        <v>266</v>
      </c>
      <c r="AZ83" s="110">
        <v>519</v>
      </c>
      <c r="BA83" s="109">
        <v>237</v>
      </c>
      <c r="BB83" s="109"/>
      <c r="BC83" s="109">
        <v>237</v>
      </c>
      <c r="BD83" s="110">
        <v>474</v>
      </c>
      <c r="BE83" s="109">
        <v>204</v>
      </c>
      <c r="BF83" s="109"/>
      <c r="BG83" s="109">
        <v>210</v>
      </c>
      <c r="BH83" s="110">
        <v>414</v>
      </c>
      <c r="BI83" s="109">
        <v>158</v>
      </c>
      <c r="BJ83" s="109"/>
      <c r="BK83" s="109">
        <v>155</v>
      </c>
      <c r="BL83" s="110">
        <v>313</v>
      </c>
      <c r="BM83" s="109">
        <v>126</v>
      </c>
      <c r="BN83" s="109"/>
      <c r="BO83" s="109">
        <v>124</v>
      </c>
      <c r="BP83" s="110">
        <v>250</v>
      </c>
      <c r="BQ83" s="109">
        <v>94</v>
      </c>
      <c r="BR83" s="109"/>
      <c r="BS83" s="109">
        <v>99</v>
      </c>
      <c r="BT83" s="110">
        <v>193</v>
      </c>
      <c r="BU83" s="109">
        <v>60</v>
      </c>
      <c r="BV83" s="109"/>
      <c r="BW83" s="109">
        <v>45</v>
      </c>
      <c r="BX83" s="110">
        <v>105</v>
      </c>
      <c r="BY83" s="109">
        <v>50</v>
      </c>
      <c r="BZ83" s="109"/>
      <c r="CA83" s="109">
        <v>32</v>
      </c>
      <c r="CB83" s="110">
        <v>82</v>
      </c>
      <c r="CC83" s="109">
        <v>21</v>
      </c>
      <c r="CD83" s="109"/>
      <c r="CE83" s="109">
        <v>15</v>
      </c>
      <c r="CF83" s="110">
        <v>36</v>
      </c>
      <c r="CG83" s="109">
        <v>5</v>
      </c>
      <c r="CH83" s="109"/>
      <c r="CI83" s="109">
        <v>1</v>
      </c>
      <c r="CJ83" s="110">
        <v>6</v>
      </c>
      <c r="CK83" s="109">
        <v>4</v>
      </c>
      <c r="CL83" s="109"/>
      <c r="CM83" s="109">
        <v>1</v>
      </c>
      <c r="CN83" s="110">
        <v>5</v>
      </c>
      <c r="CO83" s="109"/>
      <c r="CP83" s="109"/>
      <c r="CQ83" s="109"/>
      <c r="CR83" s="110">
        <v>0</v>
      </c>
      <c r="CS83" s="111"/>
      <c r="CT83" s="112">
        <f t="shared" si="5"/>
        <v>4393</v>
      </c>
      <c r="CU83" s="112">
        <f t="shared" si="6"/>
        <v>0</v>
      </c>
      <c r="CV83" s="112">
        <f t="shared" si="7"/>
        <v>3848</v>
      </c>
      <c r="CW83" s="113">
        <f t="shared" si="8"/>
        <v>8241</v>
      </c>
    </row>
    <row r="84" spans="1:101" ht="14.1" customHeight="1">
      <c r="A84" s="31"/>
      <c r="B84" s="1049"/>
      <c r="C84" s="237" t="s">
        <v>108</v>
      </c>
      <c r="D84" s="238" t="s">
        <v>843</v>
      </c>
      <c r="E84" s="236">
        <v>12461</v>
      </c>
      <c r="F84" s="236">
        <v>0</v>
      </c>
      <c r="G84" s="236">
        <v>12760</v>
      </c>
      <c r="H84" s="236">
        <v>25221</v>
      </c>
      <c r="I84" s="236">
        <v>10175</v>
      </c>
      <c r="J84" s="236">
        <v>0</v>
      </c>
      <c r="K84" s="236">
        <v>10347</v>
      </c>
      <c r="L84" s="236">
        <v>20522</v>
      </c>
      <c r="M84" s="236">
        <v>25377</v>
      </c>
      <c r="N84" s="236">
        <v>0</v>
      </c>
      <c r="O84" s="236">
        <v>26066</v>
      </c>
      <c r="P84" s="236">
        <v>51443</v>
      </c>
      <c r="Q84" s="236">
        <v>24075</v>
      </c>
      <c r="R84" s="236">
        <v>0</v>
      </c>
      <c r="S84" s="236">
        <v>23125</v>
      </c>
      <c r="T84" s="236">
        <v>47200</v>
      </c>
      <c r="U84" s="236">
        <v>23590</v>
      </c>
      <c r="V84" s="236">
        <v>0</v>
      </c>
      <c r="W84" s="236">
        <v>24390</v>
      </c>
      <c r="X84" s="236">
        <v>47980</v>
      </c>
      <c r="Y84" s="236">
        <v>27243</v>
      </c>
      <c r="Z84" s="236">
        <v>0</v>
      </c>
      <c r="AA84" s="236">
        <v>26141</v>
      </c>
      <c r="AB84" s="236">
        <v>53384</v>
      </c>
      <c r="AC84" s="236">
        <v>29780</v>
      </c>
      <c r="AD84" s="236">
        <v>1</v>
      </c>
      <c r="AE84" s="236">
        <v>26232</v>
      </c>
      <c r="AF84" s="236">
        <v>56013</v>
      </c>
      <c r="AG84" s="236">
        <v>27027</v>
      </c>
      <c r="AH84" s="236">
        <v>1</v>
      </c>
      <c r="AI84" s="236">
        <v>23101</v>
      </c>
      <c r="AJ84" s="236">
        <v>50129</v>
      </c>
      <c r="AK84" s="236">
        <v>25193</v>
      </c>
      <c r="AL84" s="236">
        <v>0</v>
      </c>
      <c r="AM84" s="236">
        <v>21000</v>
      </c>
      <c r="AN84" s="236">
        <v>46193</v>
      </c>
      <c r="AO84" s="236">
        <v>23163</v>
      </c>
      <c r="AP84" s="236">
        <v>3</v>
      </c>
      <c r="AQ84" s="236">
        <v>19528</v>
      </c>
      <c r="AR84" s="236">
        <v>42694</v>
      </c>
      <c r="AS84" s="236">
        <v>23378</v>
      </c>
      <c r="AT84" s="236">
        <v>0</v>
      </c>
      <c r="AU84" s="236">
        <v>20232</v>
      </c>
      <c r="AV84" s="236">
        <v>43610</v>
      </c>
      <c r="AW84" s="236">
        <v>25064</v>
      </c>
      <c r="AX84" s="236">
        <v>0</v>
      </c>
      <c r="AY84" s="236">
        <v>22033</v>
      </c>
      <c r="AZ84" s="236">
        <v>47097</v>
      </c>
      <c r="BA84" s="236">
        <v>24765</v>
      </c>
      <c r="BB84" s="236">
        <v>0</v>
      </c>
      <c r="BC84" s="236">
        <v>21806</v>
      </c>
      <c r="BD84" s="236">
        <v>46571</v>
      </c>
      <c r="BE84" s="236">
        <v>21474</v>
      </c>
      <c r="BF84" s="236">
        <v>0</v>
      </c>
      <c r="BG84" s="236">
        <v>18417</v>
      </c>
      <c r="BH84" s="236">
        <v>39891</v>
      </c>
      <c r="BI84" s="236">
        <v>17901</v>
      </c>
      <c r="BJ84" s="236">
        <v>0</v>
      </c>
      <c r="BK84" s="236">
        <v>15308</v>
      </c>
      <c r="BL84" s="236">
        <v>33209</v>
      </c>
      <c r="BM84" s="236">
        <v>15128</v>
      </c>
      <c r="BN84" s="236">
        <v>0</v>
      </c>
      <c r="BO84" s="236">
        <v>12334</v>
      </c>
      <c r="BP84" s="236">
        <v>27462</v>
      </c>
      <c r="BQ84" s="236">
        <v>11703</v>
      </c>
      <c r="BR84" s="236">
        <v>0</v>
      </c>
      <c r="BS84" s="236">
        <v>8635</v>
      </c>
      <c r="BT84" s="236">
        <v>20338</v>
      </c>
      <c r="BU84" s="236">
        <v>8113</v>
      </c>
      <c r="BV84" s="236">
        <v>0</v>
      </c>
      <c r="BW84" s="236">
        <v>5212</v>
      </c>
      <c r="BX84" s="236">
        <v>13325</v>
      </c>
      <c r="BY84" s="236">
        <v>5680</v>
      </c>
      <c r="BZ84" s="236">
        <v>0</v>
      </c>
      <c r="CA84" s="236">
        <v>3003</v>
      </c>
      <c r="CB84" s="236">
        <v>8683</v>
      </c>
      <c r="CC84" s="236">
        <v>2535</v>
      </c>
      <c r="CD84" s="236">
        <v>0</v>
      </c>
      <c r="CE84" s="236">
        <v>1038</v>
      </c>
      <c r="CF84" s="236">
        <v>3573</v>
      </c>
      <c r="CG84" s="236">
        <v>670</v>
      </c>
      <c r="CH84" s="236">
        <v>0</v>
      </c>
      <c r="CI84" s="236">
        <v>208</v>
      </c>
      <c r="CJ84" s="236">
        <v>878</v>
      </c>
      <c r="CK84" s="236">
        <v>142</v>
      </c>
      <c r="CL84" s="236">
        <v>0</v>
      </c>
      <c r="CM84" s="236">
        <v>48</v>
      </c>
      <c r="CN84" s="236">
        <v>190</v>
      </c>
      <c r="CO84" s="236">
        <v>53</v>
      </c>
      <c r="CP84" s="236">
        <v>1476</v>
      </c>
      <c r="CQ84" s="236">
        <v>61</v>
      </c>
      <c r="CR84" s="236">
        <v>1590</v>
      </c>
      <c r="CS84"/>
      <c r="CT84" s="236">
        <f t="shared" si="5"/>
        <v>384690</v>
      </c>
      <c r="CU84" s="236">
        <f t="shared" si="6"/>
        <v>1481</v>
      </c>
      <c r="CV84" s="236">
        <f t="shared" si="7"/>
        <v>341025</v>
      </c>
      <c r="CW84" s="240">
        <f t="shared" si="8"/>
        <v>727196</v>
      </c>
    </row>
    <row r="85" spans="1:101" ht="14.1" customHeight="1">
      <c r="A85" s="31"/>
      <c r="B85" s="1049"/>
      <c r="C85" s="1047" t="s">
        <v>554</v>
      </c>
      <c r="D85" s="108" t="s">
        <v>555</v>
      </c>
      <c r="E85">
        <v>814</v>
      </c>
      <c r="F85"/>
      <c r="G85">
        <v>864</v>
      </c>
      <c r="H85" s="110">
        <v>1678</v>
      </c>
      <c r="I85">
        <v>809</v>
      </c>
      <c r="J85"/>
      <c r="K85">
        <v>791</v>
      </c>
      <c r="L85" s="110">
        <v>1600</v>
      </c>
      <c r="M85">
        <v>1996</v>
      </c>
      <c r="N85"/>
      <c r="O85">
        <v>1893</v>
      </c>
      <c r="P85" s="110">
        <v>3889</v>
      </c>
      <c r="Q85">
        <v>1821</v>
      </c>
      <c r="R85"/>
      <c r="S85">
        <v>1841</v>
      </c>
      <c r="T85" s="110">
        <v>3662</v>
      </c>
      <c r="U85">
        <v>1939</v>
      </c>
      <c r="V85"/>
      <c r="W85">
        <v>2007</v>
      </c>
      <c r="X85" s="110">
        <v>3946</v>
      </c>
      <c r="Y85">
        <v>2343</v>
      </c>
      <c r="Z85"/>
      <c r="AA85">
        <v>2216</v>
      </c>
      <c r="AB85" s="110">
        <v>4559</v>
      </c>
      <c r="AC85">
        <v>2447</v>
      </c>
      <c r="AD85"/>
      <c r="AE85">
        <v>2116</v>
      </c>
      <c r="AF85" s="110">
        <v>4563</v>
      </c>
      <c r="AG85">
        <v>2092</v>
      </c>
      <c r="AH85">
        <v>1</v>
      </c>
      <c r="AI85">
        <v>1816</v>
      </c>
      <c r="AJ85" s="110">
        <v>3909</v>
      </c>
      <c r="AK85">
        <v>2104</v>
      </c>
      <c r="AL85"/>
      <c r="AM85">
        <v>1671</v>
      </c>
      <c r="AN85" s="110">
        <v>3775</v>
      </c>
      <c r="AO85">
        <v>1954</v>
      </c>
      <c r="AP85"/>
      <c r="AQ85">
        <v>1740</v>
      </c>
      <c r="AR85" s="110">
        <v>3694</v>
      </c>
      <c r="AS85">
        <v>2010</v>
      </c>
      <c r="AT85"/>
      <c r="AU85">
        <v>1741</v>
      </c>
      <c r="AV85" s="110">
        <v>3751</v>
      </c>
      <c r="AW85">
        <v>2059</v>
      </c>
      <c r="AX85"/>
      <c r="AY85">
        <v>1751</v>
      </c>
      <c r="AZ85" s="110">
        <v>3810</v>
      </c>
      <c r="BA85" s="109">
        <v>1992</v>
      </c>
      <c r="BB85" s="109"/>
      <c r="BC85" s="109">
        <v>1775</v>
      </c>
      <c r="BD85" s="110">
        <v>3767</v>
      </c>
      <c r="BE85" s="109">
        <v>1751</v>
      </c>
      <c r="BF85" s="109"/>
      <c r="BG85" s="109">
        <v>1446</v>
      </c>
      <c r="BH85" s="110">
        <v>3197</v>
      </c>
      <c r="BI85" s="109">
        <v>1445</v>
      </c>
      <c r="BJ85" s="109"/>
      <c r="BK85" s="109">
        <v>1203</v>
      </c>
      <c r="BL85" s="110">
        <v>2648</v>
      </c>
      <c r="BM85" s="109">
        <v>1245</v>
      </c>
      <c r="BN85" s="109"/>
      <c r="BO85" s="109">
        <v>1048</v>
      </c>
      <c r="BP85" s="110">
        <v>2293</v>
      </c>
      <c r="BQ85" s="109">
        <v>856</v>
      </c>
      <c r="BR85" s="109"/>
      <c r="BS85" s="109">
        <v>634</v>
      </c>
      <c r="BT85" s="110">
        <v>1490</v>
      </c>
      <c r="BU85" s="109">
        <v>549</v>
      </c>
      <c r="BV85" s="109"/>
      <c r="BW85" s="109">
        <v>369</v>
      </c>
      <c r="BX85" s="110">
        <v>918</v>
      </c>
      <c r="BY85" s="109">
        <v>413</v>
      </c>
      <c r="BZ85" s="109"/>
      <c r="CA85" s="109">
        <v>223</v>
      </c>
      <c r="CB85" s="110">
        <v>636</v>
      </c>
      <c r="CC85" s="109">
        <v>169</v>
      </c>
      <c r="CD85" s="109"/>
      <c r="CE85" s="109">
        <v>72</v>
      </c>
      <c r="CF85" s="110">
        <v>241</v>
      </c>
      <c r="CG85" s="109">
        <v>56</v>
      </c>
      <c r="CH85" s="109"/>
      <c r="CI85" s="109">
        <v>13</v>
      </c>
      <c r="CJ85" s="110">
        <v>69</v>
      </c>
      <c r="CK85" s="109">
        <v>10</v>
      </c>
      <c r="CL85" s="109"/>
      <c r="CM85" s="109">
        <v>4</v>
      </c>
      <c r="CN85" s="110">
        <v>14</v>
      </c>
      <c r="CO85" s="109">
        <v>1</v>
      </c>
      <c r="CP85" s="109">
        <v>87</v>
      </c>
      <c r="CQ85" s="109">
        <v>26</v>
      </c>
      <c r="CR85" s="110">
        <v>114</v>
      </c>
      <c r="CS85" s="111"/>
      <c r="CT85" s="112">
        <f t="shared" si="5"/>
        <v>30875</v>
      </c>
      <c r="CU85" s="112">
        <f t="shared" si="6"/>
        <v>88</v>
      </c>
      <c r="CV85" s="112">
        <f t="shared" si="7"/>
        <v>27260</v>
      </c>
      <c r="CW85" s="113">
        <f t="shared" si="8"/>
        <v>58223</v>
      </c>
    </row>
    <row r="86" spans="1:101" ht="14.1" customHeight="1">
      <c r="A86" s="31"/>
      <c r="B86" s="1049"/>
      <c r="C86" s="1047"/>
      <c r="D86" s="108" t="s">
        <v>556</v>
      </c>
      <c r="E86">
        <v>208</v>
      </c>
      <c r="F86"/>
      <c r="G86">
        <v>206</v>
      </c>
      <c r="H86" s="110">
        <v>414</v>
      </c>
      <c r="I86">
        <v>175</v>
      </c>
      <c r="J86"/>
      <c r="K86">
        <v>141</v>
      </c>
      <c r="L86" s="110">
        <v>316</v>
      </c>
      <c r="M86">
        <v>377</v>
      </c>
      <c r="N86"/>
      <c r="O86">
        <v>371</v>
      </c>
      <c r="P86" s="110">
        <v>748</v>
      </c>
      <c r="Q86">
        <v>347</v>
      </c>
      <c r="R86"/>
      <c r="S86">
        <v>347</v>
      </c>
      <c r="T86" s="110">
        <v>694</v>
      </c>
      <c r="U86">
        <v>334</v>
      </c>
      <c r="V86"/>
      <c r="W86">
        <v>349</v>
      </c>
      <c r="X86" s="110">
        <v>683</v>
      </c>
      <c r="Y86">
        <v>368</v>
      </c>
      <c r="Z86"/>
      <c r="AA86">
        <v>419</v>
      </c>
      <c r="AB86" s="110">
        <v>787</v>
      </c>
      <c r="AC86">
        <v>420</v>
      </c>
      <c r="AD86"/>
      <c r="AE86">
        <v>368</v>
      </c>
      <c r="AF86" s="110">
        <v>788</v>
      </c>
      <c r="AG86">
        <v>396</v>
      </c>
      <c r="AH86"/>
      <c r="AI86">
        <v>341</v>
      </c>
      <c r="AJ86" s="110">
        <v>737</v>
      </c>
      <c r="AK86">
        <v>355</v>
      </c>
      <c r="AL86"/>
      <c r="AM86">
        <v>321</v>
      </c>
      <c r="AN86" s="110">
        <v>676</v>
      </c>
      <c r="AO86">
        <v>359</v>
      </c>
      <c r="AP86"/>
      <c r="AQ86">
        <v>269</v>
      </c>
      <c r="AR86" s="110">
        <v>628</v>
      </c>
      <c r="AS86">
        <v>347</v>
      </c>
      <c r="AT86"/>
      <c r="AU86">
        <v>314</v>
      </c>
      <c r="AV86" s="110">
        <v>661</v>
      </c>
      <c r="AW86">
        <v>374</v>
      </c>
      <c r="AX86"/>
      <c r="AY86">
        <v>352</v>
      </c>
      <c r="AZ86" s="110">
        <v>726</v>
      </c>
      <c r="BA86" s="109">
        <v>334</v>
      </c>
      <c r="BB86" s="109"/>
      <c r="BC86" s="109">
        <v>316</v>
      </c>
      <c r="BD86" s="110">
        <v>650</v>
      </c>
      <c r="BE86" s="109">
        <v>268</v>
      </c>
      <c r="BF86" s="109"/>
      <c r="BG86" s="109">
        <v>251</v>
      </c>
      <c r="BH86" s="110">
        <v>519</v>
      </c>
      <c r="BI86" s="109">
        <v>200</v>
      </c>
      <c r="BJ86" s="109"/>
      <c r="BK86" s="109">
        <v>215</v>
      </c>
      <c r="BL86" s="110">
        <v>415</v>
      </c>
      <c r="BM86" s="109">
        <v>172</v>
      </c>
      <c r="BN86" s="109"/>
      <c r="BO86" s="109">
        <v>175</v>
      </c>
      <c r="BP86" s="110">
        <v>347</v>
      </c>
      <c r="BQ86" s="109">
        <v>129</v>
      </c>
      <c r="BR86" s="109"/>
      <c r="BS86" s="109">
        <v>118</v>
      </c>
      <c r="BT86" s="110">
        <v>247</v>
      </c>
      <c r="BU86" s="109">
        <v>83</v>
      </c>
      <c r="BV86" s="109"/>
      <c r="BW86" s="109">
        <v>79</v>
      </c>
      <c r="BX86" s="110">
        <v>162</v>
      </c>
      <c r="BY86" s="109">
        <v>62</v>
      </c>
      <c r="BZ86" s="109"/>
      <c r="CA86" s="109">
        <v>36</v>
      </c>
      <c r="CB86" s="110">
        <v>98</v>
      </c>
      <c r="CC86" s="109">
        <v>26</v>
      </c>
      <c r="CD86" s="109"/>
      <c r="CE86" s="109">
        <v>21</v>
      </c>
      <c r="CF86" s="110">
        <v>47</v>
      </c>
      <c r="CG86" s="109">
        <v>13</v>
      </c>
      <c r="CH86" s="109"/>
      <c r="CI86" s="109">
        <v>3</v>
      </c>
      <c r="CJ86" s="110">
        <v>16</v>
      </c>
      <c r="CK86" s="109">
        <v>2</v>
      </c>
      <c r="CL86" s="109"/>
      <c r="CM86" s="109">
        <v>2</v>
      </c>
      <c r="CN86" s="110">
        <v>4</v>
      </c>
      <c r="CO86" s="109"/>
      <c r="CP86" s="109">
        <v>22</v>
      </c>
      <c r="CQ86" s="109">
        <v>1</v>
      </c>
      <c r="CR86" s="110">
        <v>23</v>
      </c>
      <c r="CS86" s="111"/>
      <c r="CT86" s="112">
        <f t="shared" si="5"/>
        <v>5349</v>
      </c>
      <c r="CU86" s="112">
        <f t="shared" si="6"/>
        <v>22</v>
      </c>
      <c r="CV86" s="112">
        <f t="shared" si="7"/>
        <v>5015</v>
      </c>
      <c r="CW86" s="113">
        <f t="shared" si="8"/>
        <v>10386</v>
      </c>
    </row>
    <row r="87" spans="1:101" ht="14.1" customHeight="1">
      <c r="A87" s="31"/>
      <c r="B87" s="1049"/>
      <c r="C87" s="1047"/>
      <c r="D87" s="108" t="s">
        <v>557</v>
      </c>
      <c r="E87">
        <v>174</v>
      </c>
      <c r="F87"/>
      <c r="G87">
        <v>190</v>
      </c>
      <c r="H87" s="110">
        <v>364</v>
      </c>
      <c r="I87">
        <v>96</v>
      </c>
      <c r="J87"/>
      <c r="K87">
        <v>131</v>
      </c>
      <c r="L87" s="110">
        <v>227</v>
      </c>
      <c r="M87">
        <v>269</v>
      </c>
      <c r="N87"/>
      <c r="O87">
        <v>313</v>
      </c>
      <c r="P87" s="110">
        <v>582</v>
      </c>
      <c r="Q87">
        <v>235</v>
      </c>
      <c r="R87"/>
      <c r="S87">
        <v>261</v>
      </c>
      <c r="T87" s="110">
        <v>496</v>
      </c>
      <c r="U87">
        <v>267</v>
      </c>
      <c r="V87"/>
      <c r="W87">
        <v>291</v>
      </c>
      <c r="X87" s="110">
        <v>558</v>
      </c>
      <c r="Y87">
        <v>270</v>
      </c>
      <c r="Z87"/>
      <c r="AA87">
        <v>274</v>
      </c>
      <c r="AB87" s="110">
        <v>544</v>
      </c>
      <c r="AC87">
        <v>361</v>
      </c>
      <c r="AD87"/>
      <c r="AE87">
        <v>308</v>
      </c>
      <c r="AF87" s="110">
        <v>669</v>
      </c>
      <c r="AG87">
        <v>274</v>
      </c>
      <c r="AH87"/>
      <c r="AI87">
        <v>228</v>
      </c>
      <c r="AJ87" s="110">
        <v>502</v>
      </c>
      <c r="AK87">
        <v>270</v>
      </c>
      <c r="AL87"/>
      <c r="AM87">
        <v>248</v>
      </c>
      <c r="AN87" s="110">
        <v>518</v>
      </c>
      <c r="AO87">
        <v>235</v>
      </c>
      <c r="AP87"/>
      <c r="AQ87">
        <v>223</v>
      </c>
      <c r="AR87" s="110">
        <v>458</v>
      </c>
      <c r="AS87">
        <v>266</v>
      </c>
      <c r="AT87"/>
      <c r="AU87">
        <v>224</v>
      </c>
      <c r="AV87" s="110">
        <v>490</v>
      </c>
      <c r="AW87">
        <v>279</v>
      </c>
      <c r="AX87"/>
      <c r="AY87">
        <v>271</v>
      </c>
      <c r="AZ87" s="110">
        <v>550</v>
      </c>
      <c r="BA87" s="109">
        <v>224</v>
      </c>
      <c r="BB87" s="109"/>
      <c r="BC87" s="109">
        <v>221</v>
      </c>
      <c r="BD87" s="110">
        <v>445</v>
      </c>
      <c r="BE87" s="109">
        <v>187</v>
      </c>
      <c r="BF87" s="109"/>
      <c r="BG87" s="109">
        <v>192</v>
      </c>
      <c r="BH87" s="110">
        <v>379</v>
      </c>
      <c r="BI87" s="109">
        <v>167</v>
      </c>
      <c r="BJ87" s="109"/>
      <c r="BK87" s="109">
        <v>151</v>
      </c>
      <c r="BL87" s="110">
        <v>318</v>
      </c>
      <c r="BM87" s="109">
        <v>132</v>
      </c>
      <c r="BN87" s="109"/>
      <c r="BO87" s="109">
        <v>124</v>
      </c>
      <c r="BP87" s="110">
        <v>256</v>
      </c>
      <c r="BQ87" s="109">
        <v>98</v>
      </c>
      <c r="BR87" s="109"/>
      <c r="BS87" s="109">
        <v>74</v>
      </c>
      <c r="BT87" s="110">
        <v>172</v>
      </c>
      <c r="BU87" s="109">
        <v>73</v>
      </c>
      <c r="BV87" s="109"/>
      <c r="BW87" s="109">
        <v>61</v>
      </c>
      <c r="BX87" s="110">
        <v>134</v>
      </c>
      <c r="BY87" s="109">
        <v>39</v>
      </c>
      <c r="BZ87" s="109"/>
      <c r="CA87" s="109">
        <v>40</v>
      </c>
      <c r="CB87" s="110">
        <v>79</v>
      </c>
      <c r="CC87" s="109">
        <v>11</v>
      </c>
      <c r="CD87" s="109"/>
      <c r="CE87" s="109">
        <v>6</v>
      </c>
      <c r="CF87" s="110">
        <v>17</v>
      </c>
      <c r="CG87" s="109">
        <v>6</v>
      </c>
      <c r="CH87" s="109"/>
      <c r="CI87" s="109">
        <v>2</v>
      </c>
      <c r="CJ87" s="110">
        <v>8</v>
      </c>
      <c r="CK87" s="109"/>
      <c r="CL87" s="109"/>
      <c r="CM87" s="109"/>
      <c r="CN87" s="110">
        <v>0</v>
      </c>
      <c r="CO87" s="109">
        <v>1</v>
      </c>
      <c r="CP87" s="109">
        <v>21</v>
      </c>
      <c r="CQ87" s="109"/>
      <c r="CR87" s="110">
        <v>22</v>
      </c>
      <c r="CS87" s="111"/>
      <c r="CT87" s="112">
        <f t="shared" si="5"/>
        <v>3934</v>
      </c>
      <c r="CU87" s="112">
        <f t="shared" si="6"/>
        <v>21</v>
      </c>
      <c r="CV87" s="112">
        <f t="shared" si="7"/>
        <v>3833</v>
      </c>
      <c r="CW87" s="113">
        <f t="shared" si="8"/>
        <v>7788</v>
      </c>
    </row>
    <row r="88" spans="1:101" ht="14.1" customHeight="1">
      <c r="A88" s="31"/>
      <c r="B88" s="1049"/>
      <c r="C88" s="1047"/>
      <c r="D88" s="108" t="s">
        <v>558</v>
      </c>
      <c r="E88">
        <v>217</v>
      </c>
      <c r="F88">
        <v>1</v>
      </c>
      <c r="G88">
        <v>228</v>
      </c>
      <c r="H88" s="110">
        <v>446</v>
      </c>
      <c r="I88">
        <v>191</v>
      </c>
      <c r="J88"/>
      <c r="K88">
        <v>209</v>
      </c>
      <c r="L88" s="110">
        <v>400</v>
      </c>
      <c r="M88">
        <v>492</v>
      </c>
      <c r="N88"/>
      <c r="O88">
        <v>521</v>
      </c>
      <c r="P88" s="110">
        <v>1013</v>
      </c>
      <c r="Q88">
        <v>424</v>
      </c>
      <c r="R88"/>
      <c r="S88">
        <v>471</v>
      </c>
      <c r="T88" s="110">
        <v>895</v>
      </c>
      <c r="U88">
        <v>464</v>
      </c>
      <c r="V88"/>
      <c r="W88">
        <v>492</v>
      </c>
      <c r="X88" s="110">
        <v>956</v>
      </c>
      <c r="Y88">
        <v>550</v>
      </c>
      <c r="Z88"/>
      <c r="AA88">
        <v>577</v>
      </c>
      <c r="AB88" s="110">
        <v>1127</v>
      </c>
      <c r="AC88">
        <v>568</v>
      </c>
      <c r="AD88"/>
      <c r="AE88">
        <v>484</v>
      </c>
      <c r="AF88" s="110">
        <v>1052</v>
      </c>
      <c r="AG88">
        <v>502</v>
      </c>
      <c r="AH88"/>
      <c r="AI88">
        <v>454</v>
      </c>
      <c r="AJ88" s="110">
        <v>956</v>
      </c>
      <c r="AK88">
        <v>474</v>
      </c>
      <c r="AL88"/>
      <c r="AM88">
        <v>400</v>
      </c>
      <c r="AN88" s="110">
        <v>874</v>
      </c>
      <c r="AO88">
        <v>469</v>
      </c>
      <c r="AP88"/>
      <c r="AQ88">
        <v>389</v>
      </c>
      <c r="AR88" s="110">
        <v>858</v>
      </c>
      <c r="AS88">
        <v>474</v>
      </c>
      <c r="AT88"/>
      <c r="AU88">
        <v>430</v>
      </c>
      <c r="AV88" s="110">
        <v>904</v>
      </c>
      <c r="AW88">
        <v>544</v>
      </c>
      <c r="AX88"/>
      <c r="AY88">
        <v>485</v>
      </c>
      <c r="AZ88" s="110">
        <v>1029</v>
      </c>
      <c r="BA88" s="109">
        <v>514</v>
      </c>
      <c r="BB88" s="109"/>
      <c r="BC88" s="109">
        <v>490</v>
      </c>
      <c r="BD88" s="110">
        <v>1004</v>
      </c>
      <c r="BE88" s="109">
        <v>392</v>
      </c>
      <c r="BF88" s="109"/>
      <c r="BG88" s="109">
        <v>318</v>
      </c>
      <c r="BH88" s="110">
        <v>710</v>
      </c>
      <c r="BI88" s="109">
        <v>314</v>
      </c>
      <c r="BJ88" s="109"/>
      <c r="BK88" s="109">
        <v>307</v>
      </c>
      <c r="BL88" s="110">
        <v>621</v>
      </c>
      <c r="BM88" s="109">
        <v>247</v>
      </c>
      <c r="BN88" s="109"/>
      <c r="BO88" s="109">
        <v>232</v>
      </c>
      <c r="BP88" s="110">
        <v>479</v>
      </c>
      <c r="BQ88" s="109">
        <v>173</v>
      </c>
      <c r="BR88" s="109"/>
      <c r="BS88" s="109">
        <v>170</v>
      </c>
      <c r="BT88" s="110">
        <v>343</v>
      </c>
      <c r="BU88" s="109">
        <v>142</v>
      </c>
      <c r="BV88" s="109"/>
      <c r="BW88" s="109">
        <v>108</v>
      </c>
      <c r="BX88" s="110">
        <v>250</v>
      </c>
      <c r="BY88" s="109">
        <v>79</v>
      </c>
      <c r="BZ88" s="109"/>
      <c r="CA88" s="109">
        <v>60</v>
      </c>
      <c r="CB88" s="110">
        <v>139</v>
      </c>
      <c r="CC88" s="109">
        <v>38</v>
      </c>
      <c r="CD88" s="109"/>
      <c r="CE88" s="109">
        <v>17</v>
      </c>
      <c r="CF88" s="110">
        <v>55</v>
      </c>
      <c r="CG88" s="109">
        <v>12</v>
      </c>
      <c r="CH88" s="109"/>
      <c r="CI88" s="109">
        <v>4</v>
      </c>
      <c r="CJ88" s="110">
        <v>16</v>
      </c>
      <c r="CK88" s="109">
        <v>1</v>
      </c>
      <c r="CL88" s="109"/>
      <c r="CM88" s="109">
        <v>3</v>
      </c>
      <c r="CN88" s="110">
        <v>4</v>
      </c>
      <c r="CO88" s="109"/>
      <c r="CP88" s="109">
        <v>28</v>
      </c>
      <c r="CQ88" s="109">
        <v>3</v>
      </c>
      <c r="CR88" s="110">
        <v>31</v>
      </c>
      <c r="CS88" s="111"/>
      <c r="CT88" s="112">
        <f t="shared" si="5"/>
        <v>7281</v>
      </c>
      <c r="CU88" s="112">
        <f t="shared" si="6"/>
        <v>29</v>
      </c>
      <c r="CV88" s="112">
        <f t="shared" si="7"/>
        <v>6852</v>
      </c>
      <c r="CW88" s="113">
        <f t="shared" si="8"/>
        <v>14162</v>
      </c>
    </row>
    <row r="89" spans="1:101" ht="14.1" customHeight="1">
      <c r="A89" s="31"/>
      <c r="B89" s="1049"/>
      <c r="C89" s="1047"/>
      <c r="D89" s="108" t="s">
        <v>559</v>
      </c>
      <c r="E89">
        <v>1225</v>
      </c>
      <c r="F89">
        <v>1</v>
      </c>
      <c r="G89">
        <v>1241</v>
      </c>
      <c r="H89" s="110">
        <v>2467</v>
      </c>
      <c r="I89">
        <v>1026</v>
      </c>
      <c r="J89"/>
      <c r="K89">
        <v>1067</v>
      </c>
      <c r="L89" s="110">
        <v>2093</v>
      </c>
      <c r="M89">
        <v>2469</v>
      </c>
      <c r="N89"/>
      <c r="O89">
        <v>2566</v>
      </c>
      <c r="P89" s="110">
        <v>5035</v>
      </c>
      <c r="Q89">
        <v>2424</v>
      </c>
      <c r="R89"/>
      <c r="S89">
        <v>2441</v>
      </c>
      <c r="T89" s="110">
        <v>4865</v>
      </c>
      <c r="U89">
        <v>2375</v>
      </c>
      <c r="V89"/>
      <c r="W89">
        <v>2432</v>
      </c>
      <c r="X89" s="110">
        <v>4807</v>
      </c>
      <c r="Y89">
        <v>2813</v>
      </c>
      <c r="Z89">
        <v>1</v>
      </c>
      <c r="AA89">
        <v>2693</v>
      </c>
      <c r="AB89" s="110">
        <v>5507</v>
      </c>
      <c r="AC89">
        <v>3180</v>
      </c>
      <c r="AD89"/>
      <c r="AE89">
        <v>2707</v>
      </c>
      <c r="AF89" s="110">
        <v>5887</v>
      </c>
      <c r="AG89">
        <v>2890</v>
      </c>
      <c r="AH89"/>
      <c r="AI89">
        <v>2417</v>
      </c>
      <c r="AJ89" s="110">
        <v>5307</v>
      </c>
      <c r="AK89">
        <v>2585</v>
      </c>
      <c r="AL89">
        <v>1</v>
      </c>
      <c r="AM89">
        <v>2237</v>
      </c>
      <c r="AN89" s="110">
        <v>4823</v>
      </c>
      <c r="AO89">
        <v>2223</v>
      </c>
      <c r="AP89"/>
      <c r="AQ89">
        <v>1958</v>
      </c>
      <c r="AR89" s="110">
        <v>4181</v>
      </c>
      <c r="AS89">
        <v>2192</v>
      </c>
      <c r="AT89"/>
      <c r="AU89">
        <v>1849</v>
      </c>
      <c r="AV89" s="110">
        <v>4041</v>
      </c>
      <c r="AW89">
        <v>2466</v>
      </c>
      <c r="AX89"/>
      <c r="AY89">
        <v>2039</v>
      </c>
      <c r="AZ89" s="110">
        <v>4505</v>
      </c>
      <c r="BA89" s="109">
        <v>2344</v>
      </c>
      <c r="BB89" s="109"/>
      <c r="BC89" s="109">
        <v>1970</v>
      </c>
      <c r="BD89" s="110">
        <v>4314</v>
      </c>
      <c r="BE89" s="109">
        <v>1908</v>
      </c>
      <c r="BF89" s="109"/>
      <c r="BG89" s="109">
        <v>1647</v>
      </c>
      <c r="BH89" s="110">
        <v>3555</v>
      </c>
      <c r="BI89" s="109">
        <v>1604</v>
      </c>
      <c r="BJ89" s="109"/>
      <c r="BK89" s="109">
        <v>1375</v>
      </c>
      <c r="BL89" s="110">
        <v>2979</v>
      </c>
      <c r="BM89" s="109">
        <v>1309</v>
      </c>
      <c r="BN89" s="109"/>
      <c r="BO89" s="109">
        <v>1003</v>
      </c>
      <c r="BP89" s="110">
        <v>2312</v>
      </c>
      <c r="BQ89" s="109">
        <v>982</v>
      </c>
      <c r="BR89" s="109"/>
      <c r="BS89" s="109">
        <v>736</v>
      </c>
      <c r="BT89" s="110">
        <v>1718</v>
      </c>
      <c r="BU89" s="109">
        <v>618</v>
      </c>
      <c r="BV89" s="109"/>
      <c r="BW89" s="109">
        <v>417</v>
      </c>
      <c r="BX89" s="110">
        <v>1035</v>
      </c>
      <c r="BY89" s="109">
        <v>453</v>
      </c>
      <c r="BZ89" s="109"/>
      <c r="CA89" s="109">
        <v>254</v>
      </c>
      <c r="CB89" s="110">
        <v>707</v>
      </c>
      <c r="CC89" s="109">
        <v>201</v>
      </c>
      <c r="CD89" s="109"/>
      <c r="CE89" s="109">
        <v>85</v>
      </c>
      <c r="CF89" s="110">
        <v>286</v>
      </c>
      <c r="CG89" s="109">
        <v>53</v>
      </c>
      <c r="CH89" s="109"/>
      <c r="CI89" s="109">
        <v>16</v>
      </c>
      <c r="CJ89" s="110">
        <v>69</v>
      </c>
      <c r="CK89" s="109">
        <v>10</v>
      </c>
      <c r="CL89" s="109"/>
      <c r="CM89" s="109">
        <v>8</v>
      </c>
      <c r="CN89" s="110">
        <v>18</v>
      </c>
      <c r="CO89" s="109">
        <v>1</v>
      </c>
      <c r="CP89" s="109">
        <v>85</v>
      </c>
      <c r="CQ89" s="109">
        <v>21</v>
      </c>
      <c r="CR89" s="110">
        <v>107</v>
      </c>
      <c r="CS89" s="111"/>
      <c r="CT89" s="112">
        <f t="shared" si="5"/>
        <v>37351</v>
      </c>
      <c r="CU89" s="112">
        <f t="shared" si="6"/>
        <v>88</v>
      </c>
      <c r="CV89" s="112">
        <f t="shared" si="7"/>
        <v>33179</v>
      </c>
      <c r="CW89" s="113">
        <f t="shared" si="8"/>
        <v>70618</v>
      </c>
    </row>
    <row r="90" spans="1:101" ht="14.1" customHeight="1">
      <c r="A90" s="31"/>
      <c r="B90" s="1049"/>
      <c r="C90" s="1047"/>
      <c r="D90" s="108" t="s">
        <v>560</v>
      </c>
      <c r="E90">
        <v>195</v>
      </c>
      <c r="F90"/>
      <c r="G90">
        <v>202</v>
      </c>
      <c r="H90" s="110">
        <v>397</v>
      </c>
      <c r="I90">
        <v>193</v>
      </c>
      <c r="J90"/>
      <c r="K90">
        <v>187</v>
      </c>
      <c r="L90" s="110">
        <v>380</v>
      </c>
      <c r="M90">
        <v>459</v>
      </c>
      <c r="N90"/>
      <c r="O90">
        <v>470</v>
      </c>
      <c r="P90" s="110">
        <v>929</v>
      </c>
      <c r="Q90">
        <v>473</v>
      </c>
      <c r="R90"/>
      <c r="S90">
        <v>405</v>
      </c>
      <c r="T90" s="110">
        <v>878</v>
      </c>
      <c r="U90">
        <v>400</v>
      </c>
      <c r="V90"/>
      <c r="W90">
        <v>442</v>
      </c>
      <c r="X90" s="110">
        <v>842</v>
      </c>
      <c r="Y90">
        <v>483</v>
      </c>
      <c r="Z90"/>
      <c r="AA90">
        <v>483</v>
      </c>
      <c r="AB90" s="110">
        <v>966</v>
      </c>
      <c r="AC90">
        <v>534</v>
      </c>
      <c r="AD90"/>
      <c r="AE90">
        <v>500</v>
      </c>
      <c r="AF90" s="110">
        <v>1034</v>
      </c>
      <c r="AG90">
        <v>495</v>
      </c>
      <c r="AH90"/>
      <c r="AI90">
        <v>447</v>
      </c>
      <c r="AJ90" s="110">
        <v>942</v>
      </c>
      <c r="AK90">
        <v>440</v>
      </c>
      <c r="AL90"/>
      <c r="AM90">
        <v>402</v>
      </c>
      <c r="AN90" s="110">
        <v>842</v>
      </c>
      <c r="AO90">
        <v>442</v>
      </c>
      <c r="AP90"/>
      <c r="AQ90">
        <v>391</v>
      </c>
      <c r="AR90" s="110">
        <v>833</v>
      </c>
      <c r="AS90">
        <v>417</v>
      </c>
      <c r="AT90"/>
      <c r="AU90">
        <v>411</v>
      </c>
      <c r="AV90" s="110">
        <v>828</v>
      </c>
      <c r="AW90">
        <v>423</v>
      </c>
      <c r="AX90"/>
      <c r="AY90">
        <v>403</v>
      </c>
      <c r="AZ90" s="110">
        <v>826</v>
      </c>
      <c r="BA90" s="109">
        <v>434</v>
      </c>
      <c r="BB90" s="109"/>
      <c r="BC90" s="109">
        <v>377</v>
      </c>
      <c r="BD90" s="110">
        <v>811</v>
      </c>
      <c r="BE90" s="109">
        <v>340</v>
      </c>
      <c r="BF90" s="109"/>
      <c r="BG90" s="109">
        <v>318</v>
      </c>
      <c r="BH90" s="110">
        <v>658</v>
      </c>
      <c r="BI90" s="109">
        <v>276</v>
      </c>
      <c r="BJ90" s="109"/>
      <c r="BK90" s="109">
        <v>283</v>
      </c>
      <c r="BL90" s="110">
        <v>559</v>
      </c>
      <c r="BM90" s="109">
        <v>207</v>
      </c>
      <c r="BN90" s="109"/>
      <c r="BO90" s="109">
        <v>218</v>
      </c>
      <c r="BP90" s="110">
        <v>425</v>
      </c>
      <c r="BQ90" s="109">
        <v>197</v>
      </c>
      <c r="BR90" s="109"/>
      <c r="BS90" s="109">
        <v>172</v>
      </c>
      <c r="BT90" s="110">
        <v>369</v>
      </c>
      <c r="BU90" s="109">
        <v>121</v>
      </c>
      <c r="BV90" s="109"/>
      <c r="BW90" s="109">
        <v>115</v>
      </c>
      <c r="BX90" s="110">
        <v>236</v>
      </c>
      <c r="BY90" s="109">
        <v>53</v>
      </c>
      <c r="BZ90" s="109"/>
      <c r="CA90" s="109">
        <v>59</v>
      </c>
      <c r="CB90" s="110">
        <v>112</v>
      </c>
      <c r="CC90" s="109">
        <v>35</v>
      </c>
      <c r="CD90" s="109"/>
      <c r="CE90" s="109">
        <v>24</v>
      </c>
      <c r="CF90" s="110">
        <v>59</v>
      </c>
      <c r="CG90" s="109">
        <v>4</v>
      </c>
      <c r="CH90" s="109"/>
      <c r="CI90" s="109">
        <v>4</v>
      </c>
      <c r="CJ90" s="110">
        <v>8</v>
      </c>
      <c r="CK90" s="109">
        <v>4</v>
      </c>
      <c r="CL90" s="109"/>
      <c r="CM90" s="109"/>
      <c r="CN90" s="110">
        <v>4</v>
      </c>
      <c r="CO90" s="109"/>
      <c r="CP90" s="109">
        <v>20</v>
      </c>
      <c r="CQ90" s="109">
        <v>5</v>
      </c>
      <c r="CR90" s="110">
        <v>25</v>
      </c>
      <c r="CS90" s="111"/>
      <c r="CT90" s="112">
        <f t="shared" si="5"/>
        <v>6625</v>
      </c>
      <c r="CU90" s="112">
        <f t="shared" si="6"/>
        <v>20</v>
      </c>
      <c r="CV90" s="112">
        <f t="shared" si="7"/>
        <v>6318</v>
      </c>
      <c r="CW90" s="113">
        <f t="shared" si="8"/>
        <v>12963</v>
      </c>
    </row>
    <row r="91" spans="1:101" ht="14.1" customHeight="1">
      <c r="A91" s="31"/>
      <c r="B91" s="1049"/>
      <c r="C91" s="1047"/>
      <c r="D91" s="108" t="s">
        <v>561</v>
      </c>
      <c r="E91">
        <v>333</v>
      </c>
      <c r="F91"/>
      <c r="G91">
        <v>302</v>
      </c>
      <c r="H91" s="110">
        <v>635</v>
      </c>
      <c r="I91">
        <v>319</v>
      </c>
      <c r="J91"/>
      <c r="K91">
        <v>332</v>
      </c>
      <c r="L91" s="110">
        <v>651</v>
      </c>
      <c r="M91">
        <v>774</v>
      </c>
      <c r="N91"/>
      <c r="O91">
        <v>878</v>
      </c>
      <c r="P91" s="110">
        <v>1652</v>
      </c>
      <c r="Q91">
        <v>665</v>
      </c>
      <c r="R91"/>
      <c r="S91">
        <v>752</v>
      </c>
      <c r="T91" s="110">
        <v>1417</v>
      </c>
      <c r="U91">
        <v>688</v>
      </c>
      <c r="V91"/>
      <c r="W91">
        <v>737</v>
      </c>
      <c r="X91" s="110">
        <v>1425</v>
      </c>
      <c r="Y91">
        <v>795</v>
      </c>
      <c r="Z91"/>
      <c r="AA91">
        <v>732</v>
      </c>
      <c r="AB91" s="110">
        <v>1527</v>
      </c>
      <c r="AC91">
        <v>904</v>
      </c>
      <c r="AD91"/>
      <c r="AE91">
        <v>716</v>
      </c>
      <c r="AF91" s="110">
        <v>1620</v>
      </c>
      <c r="AG91">
        <v>799</v>
      </c>
      <c r="AH91"/>
      <c r="AI91">
        <v>662</v>
      </c>
      <c r="AJ91" s="110">
        <v>1461</v>
      </c>
      <c r="AK91">
        <v>681</v>
      </c>
      <c r="AL91"/>
      <c r="AM91">
        <v>566</v>
      </c>
      <c r="AN91" s="110">
        <v>1247</v>
      </c>
      <c r="AO91">
        <v>702</v>
      </c>
      <c r="AP91"/>
      <c r="AQ91">
        <v>504</v>
      </c>
      <c r="AR91" s="110">
        <v>1206</v>
      </c>
      <c r="AS91">
        <v>706</v>
      </c>
      <c r="AT91"/>
      <c r="AU91">
        <v>554</v>
      </c>
      <c r="AV91" s="110">
        <v>1260</v>
      </c>
      <c r="AW91">
        <v>700</v>
      </c>
      <c r="AX91"/>
      <c r="AY91">
        <v>614</v>
      </c>
      <c r="AZ91" s="110">
        <v>1314</v>
      </c>
      <c r="BA91" s="109">
        <v>661</v>
      </c>
      <c r="BB91" s="109"/>
      <c r="BC91" s="109">
        <v>580</v>
      </c>
      <c r="BD91" s="110">
        <v>1241</v>
      </c>
      <c r="BE91" s="109">
        <v>593</v>
      </c>
      <c r="BF91" s="109"/>
      <c r="BG91" s="109">
        <v>476</v>
      </c>
      <c r="BH91" s="110">
        <v>1069</v>
      </c>
      <c r="BI91" s="109">
        <v>442</v>
      </c>
      <c r="BJ91" s="109"/>
      <c r="BK91" s="109">
        <v>412</v>
      </c>
      <c r="BL91" s="110">
        <v>854</v>
      </c>
      <c r="BM91" s="109">
        <v>387</v>
      </c>
      <c r="BN91" s="109"/>
      <c r="BO91" s="109">
        <v>325</v>
      </c>
      <c r="BP91" s="110">
        <v>712</v>
      </c>
      <c r="BQ91" s="109">
        <v>272</v>
      </c>
      <c r="BR91" s="109"/>
      <c r="BS91" s="109">
        <v>222</v>
      </c>
      <c r="BT91" s="110">
        <v>494</v>
      </c>
      <c r="BU91" s="109">
        <v>181</v>
      </c>
      <c r="BV91" s="109"/>
      <c r="BW91" s="109">
        <v>164</v>
      </c>
      <c r="BX91" s="110">
        <v>345</v>
      </c>
      <c r="BY91" s="109">
        <v>127</v>
      </c>
      <c r="BZ91" s="109"/>
      <c r="CA91" s="109">
        <v>79</v>
      </c>
      <c r="CB91" s="110">
        <v>206</v>
      </c>
      <c r="CC91" s="109">
        <v>40</v>
      </c>
      <c r="CD91" s="109"/>
      <c r="CE91" s="109">
        <v>43</v>
      </c>
      <c r="CF91" s="110">
        <v>83</v>
      </c>
      <c r="CG91" s="109">
        <v>9</v>
      </c>
      <c r="CH91" s="109"/>
      <c r="CI91" s="109">
        <v>6</v>
      </c>
      <c r="CJ91" s="110">
        <v>15</v>
      </c>
      <c r="CK91" s="109">
        <v>4</v>
      </c>
      <c r="CL91" s="109"/>
      <c r="CM91" s="109">
        <v>4</v>
      </c>
      <c r="CN91" s="110">
        <v>8</v>
      </c>
      <c r="CO91" s="109"/>
      <c r="CP91" s="109">
        <v>40</v>
      </c>
      <c r="CQ91" s="109">
        <v>8</v>
      </c>
      <c r="CR91" s="110">
        <v>48</v>
      </c>
      <c r="CS91" s="111"/>
      <c r="CT91" s="112">
        <f t="shared" si="5"/>
        <v>10782</v>
      </c>
      <c r="CU91" s="112">
        <f t="shared" si="6"/>
        <v>40</v>
      </c>
      <c r="CV91" s="112">
        <f t="shared" si="7"/>
        <v>9668</v>
      </c>
      <c r="CW91" s="113">
        <f t="shared" si="8"/>
        <v>20490</v>
      </c>
    </row>
    <row r="92" spans="1:101" ht="14.1" customHeight="1">
      <c r="A92" s="31"/>
      <c r="B92" s="1049"/>
      <c r="C92" s="1047"/>
      <c r="D92" s="108" t="s">
        <v>562</v>
      </c>
      <c r="E92">
        <v>78</v>
      </c>
      <c r="F92"/>
      <c r="G92">
        <v>101</v>
      </c>
      <c r="H92" s="110">
        <v>179</v>
      </c>
      <c r="I92">
        <v>86</v>
      </c>
      <c r="J92"/>
      <c r="K92">
        <v>115</v>
      </c>
      <c r="L92" s="110">
        <v>201</v>
      </c>
      <c r="M92">
        <v>201</v>
      </c>
      <c r="N92"/>
      <c r="O92">
        <v>221</v>
      </c>
      <c r="P92" s="110">
        <v>422</v>
      </c>
      <c r="Q92">
        <v>242</v>
      </c>
      <c r="R92"/>
      <c r="S92">
        <v>226</v>
      </c>
      <c r="T92" s="110">
        <v>468</v>
      </c>
      <c r="U92">
        <v>240</v>
      </c>
      <c r="V92"/>
      <c r="W92">
        <v>243</v>
      </c>
      <c r="X92" s="110">
        <v>483</v>
      </c>
      <c r="Y92">
        <v>218</v>
      </c>
      <c r="Z92"/>
      <c r="AA92">
        <v>247</v>
      </c>
      <c r="AB92" s="110">
        <v>465</v>
      </c>
      <c r="AC92">
        <v>250</v>
      </c>
      <c r="AD92"/>
      <c r="AE92">
        <v>269</v>
      </c>
      <c r="AF92" s="110">
        <v>519</v>
      </c>
      <c r="AG92">
        <v>266</v>
      </c>
      <c r="AH92"/>
      <c r="AI92">
        <v>221</v>
      </c>
      <c r="AJ92" s="110">
        <v>487</v>
      </c>
      <c r="AK92">
        <v>199</v>
      </c>
      <c r="AL92"/>
      <c r="AM92">
        <v>234</v>
      </c>
      <c r="AN92" s="110">
        <v>433</v>
      </c>
      <c r="AO92">
        <v>219</v>
      </c>
      <c r="AP92"/>
      <c r="AQ92">
        <v>216</v>
      </c>
      <c r="AR92" s="110">
        <v>435</v>
      </c>
      <c r="AS92">
        <v>210</v>
      </c>
      <c r="AT92"/>
      <c r="AU92">
        <v>196</v>
      </c>
      <c r="AV92" s="110">
        <v>406</v>
      </c>
      <c r="AW92">
        <v>231</v>
      </c>
      <c r="AX92"/>
      <c r="AY92">
        <v>224</v>
      </c>
      <c r="AZ92" s="110">
        <v>455</v>
      </c>
      <c r="BA92" s="109">
        <v>212</v>
      </c>
      <c r="BB92" s="109"/>
      <c r="BC92" s="109">
        <v>201</v>
      </c>
      <c r="BD92" s="110">
        <v>413</v>
      </c>
      <c r="BE92" s="109">
        <v>160</v>
      </c>
      <c r="BF92" s="109"/>
      <c r="BG92" s="109">
        <v>187</v>
      </c>
      <c r="BH92" s="110">
        <v>347</v>
      </c>
      <c r="BI92" s="109">
        <v>158</v>
      </c>
      <c r="BJ92" s="109"/>
      <c r="BK92" s="109">
        <v>137</v>
      </c>
      <c r="BL92" s="110">
        <v>295</v>
      </c>
      <c r="BM92" s="109">
        <v>106</v>
      </c>
      <c r="BN92" s="109"/>
      <c r="BO92" s="109">
        <v>114</v>
      </c>
      <c r="BP92" s="110">
        <v>220</v>
      </c>
      <c r="BQ92" s="109">
        <v>56</v>
      </c>
      <c r="BR92" s="109"/>
      <c r="BS92" s="109">
        <v>81</v>
      </c>
      <c r="BT92" s="110">
        <v>137</v>
      </c>
      <c r="BU92" s="109">
        <v>39</v>
      </c>
      <c r="BV92" s="109"/>
      <c r="BW92" s="109">
        <v>37</v>
      </c>
      <c r="BX92" s="110">
        <v>76</v>
      </c>
      <c r="BY92" s="109">
        <v>34</v>
      </c>
      <c r="BZ92" s="109"/>
      <c r="CA92" s="109">
        <v>21</v>
      </c>
      <c r="CB92" s="110">
        <v>55</v>
      </c>
      <c r="CC92" s="109">
        <v>12</v>
      </c>
      <c r="CD92" s="109"/>
      <c r="CE92" s="109">
        <v>12</v>
      </c>
      <c r="CF92" s="110">
        <v>24</v>
      </c>
      <c r="CG92" s="109">
        <v>7</v>
      </c>
      <c r="CH92" s="109"/>
      <c r="CI92" s="109">
        <v>1</v>
      </c>
      <c r="CJ92" s="110">
        <v>8</v>
      </c>
      <c r="CK92" s="109"/>
      <c r="CL92" s="109"/>
      <c r="CM92" s="109"/>
      <c r="CN92" s="110">
        <v>0</v>
      </c>
      <c r="CO92" s="109">
        <v>1</v>
      </c>
      <c r="CP92" s="109">
        <v>10</v>
      </c>
      <c r="CQ92" s="109">
        <v>2</v>
      </c>
      <c r="CR92" s="110">
        <v>13</v>
      </c>
      <c r="CS92" s="111"/>
      <c r="CT92" s="112">
        <f t="shared" si="5"/>
        <v>3225</v>
      </c>
      <c r="CU92" s="112">
        <f t="shared" si="6"/>
        <v>10</v>
      </c>
      <c r="CV92" s="112">
        <f t="shared" si="7"/>
        <v>3306</v>
      </c>
      <c r="CW92" s="113">
        <f t="shared" si="8"/>
        <v>6541</v>
      </c>
    </row>
    <row r="93" spans="1:101" ht="14.1" customHeight="1">
      <c r="A93" s="31"/>
      <c r="B93" s="1049"/>
      <c r="C93" s="1047"/>
      <c r="D93" s="108" t="s">
        <v>563</v>
      </c>
      <c r="E93">
        <v>235</v>
      </c>
      <c r="F93"/>
      <c r="G93">
        <v>236</v>
      </c>
      <c r="H93" s="110">
        <v>471</v>
      </c>
      <c r="I93">
        <v>161</v>
      </c>
      <c r="J93"/>
      <c r="K93">
        <v>186</v>
      </c>
      <c r="L93" s="110">
        <v>347</v>
      </c>
      <c r="M93">
        <v>456</v>
      </c>
      <c r="N93"/>
      <c r="O93">
        <v>461</v>
      </c>
      <c r="P93" s="110">
        <v>917</v>
      </c>
      <c r="Q93">
        <v>427</v>
      </c>
      <c r="R93"/>
      <c r="S93">
        <v>434</v>
      </c>
      <c r="T93" s="110">
        <v>861</v>
      </c>
      <c r="U93">
        <v>470</v>
      </c>
      <c r="V93"/>
      <c r="W93">
        <v>500</v>
      </c>
      <c r="X93" s="110">
        <v>970</v>
      </c>
      <c r="Y93">
        <v>523</v>
      </c>
      <c r="Z93"/>
      <c r="AA93">
        <v>563</v>
      </c>
      <c r="AB93" s="110">
        <v>1086</v>
      </c>
      <c r="AC93">
        <v>575</v>
      </c>
      <c r="AD93"/>
      <c r="AE93">
        <v>507</v>
      </c>
      <c r="AF93" s="110">
        <v>1082</v>
      </c>
      <c r="AG93">
        <v>511</v>
      </c>
      <c r="AH93"/>
      <c r="AI93">
        <v>427</v>
      </c>
      <c r="AJ93" s="110">
        <v>938</v>
      </c>
      <c r="AK93">
        <v>438</v>
      </c>
      <c r="AL93"/>
      <c r="AM93">
        <v>425</v>
      </c>
      <c r="AN93" s="110">
        <v>863</v>
      </c>
      <c r="AO93">
        <v>437</v>
      </c>
      <c r="AP93"/>
      <c r="AQ93">
        <v>375</v>
      </c>
      <c r="AR93" s="110">
        <v>812</v>
      </c>
      <c r="AS93">
        <v>442</v>
      </c>
      <c r="AT93"/>
      <c r="AU93">
        <v>406</v>
      </c>
      <c r="AV93" s="110">
        <v>848</v>
      </c>
      <c r="AW93">
        <v>520</v>
      </c>
      <c r="AX93"/>
      <c r="AY93">
        <v>439</v>
      </c>
      <c r="AZ93" s="110">
        <v>959</v>
      </c>
      <c r="BA93" s="109">
        <v>463</v>
      </c>
      <c r="BB93" s="109"/>
      <c r="BC93" s="109">
        <v>462</v>
      </c>
      <c r="BD93" s="110">
        <v>925</v>
      </c>
      <c r="BE93" s="109">
        <v>358</v>
      </c>
      <c r="BF93" s="109"/>
      <c r="BG93" s="109">
        <v>381</v>
      </c>
      <c r="BH93" s="110">
        <v>739</v>
      </c>
      <c r="BI93" s="109">
        <v>336</v>
      </c>
      <c r="BJ93" s="109"/>
      <c r="BK93" s="109">
        <v>286</v>
      </c>
      <c r="BL93" s="110">
        <v>622</v>
      </c>
      <c r="BM93" s="109">
        <v>266</v>
      </c>
      <c r="BN93" s="109"/>
      <c r="BO93" s="109">
        <v>258</v>
      </c>
      <c r="BP93" s="110">
        <v>524</v>
      </c>
      <c r="BQ93" s="109">
        <v>234</v>
      </c>
      <c r="BR93" s="109"/>
      <c r="BS93" s="109">
        <v>184</v>
      </c>
      <c r="BT93" s="110">
        <v>418</v>
      </c>
      <c r="BU93" s="109">
        <v>180</v>
      </c>
      <c r="BV93" s="109"/>
      <c r="BW93" s="109">
        <v>120</v>
      </c>
      <c r="BX93" s="110">
        <v>300</v>
      </c>
      <c r="BY93" s="109">
        <v>106</v>
      </c>
      <c r="BZ93" s="109"/>
      <c r="CA93" s="109">
        <v>60</v>
      </c>
      <c r="CB93" s="110">
        <v>166</v>
      </c>
      <c r="CC93" s="109">
        <v>48</v>
      </c>
      <c r="CD93" s="109"/>
      <c r="CE93" s="109">
        <v>23</v>
      </c>
      <c r="CF93" s="110">
        <v>71</v>
      </c>
      <c r="CG93" s="109">
        <v>18</v>
      </c>
      <c r="CH93" s="109"/>
      <c r="CI93" s="109">
        <v>6</v>
      </c>
      <c r="CJ93" s="110">
        <v>24</v>
      </c>
      <c r="CK93" s="109"/>
      <c r="CL93" s="109"/>
      <c r="CM93" s="109"/>
      <c r="CN93" s="110">
        <v>0</v>
      </c>
      <c r="CO93" s="109">
        <v>1</v>
      </c>
      <c r="CP93" s="109">
        <v>16</v>
      </c>
      <c r="CQ93" s="109">
        <v>1</v>
      </c>
      <c r="CR93" s="110">
        <v>18</v>
      </c>
      <c r="CS93" s="111"/>
      <c r="CT93" s="112">
        <f t="shared" si="5"/>
        <v>7205</v>
      </c>
      <c r="CU93" s="112">
        <f t="shared" si="6"/>
        <v>16</v>
      </c>
      <c r="CV93" s="112">
        <f t="shared" si="7"/>
        <v>6740</v>
      </c>
      <c r="CW93" s="113">
        <f t="shared" si="8"/>
        <v>13961</v>
      </c>
    </row>
    <row r="94" spans="1:101" ht="14.1" customHeight="1">
      <c r="A94" s="31"/>
      <c r="B94" s="1049"/>
      <c r="C94" s="1047"/>
      <c r="D94" s="108" t="s">
        <v>564</v>
      </c>
      <c r="E94" s="817">
        <v>223</v>
      </c>
      <c r="F94" s="817"/>
      <c r="G94" s="817">
        <v>212</v>
      </c>
      <c r="H94" s="110">
        <v>435</v>
      </c>
      <c r="I94" s="817">
        <v>183</v>
      </c>
      <c r="J94" s="817"/>
      <c r="K94" s="817">
        <v>184</v>
      </c>
      <c r="L94" s="110">
        <v>367</v>
      </c>
      <c r="M94" s="817">
        <v>485</v>
      </c>
      <c r="N94" s="817"/>
      <c r="O94" s="817">
        <v>493</v>
      </c>
      <c r="P94" s="110">
        <v>978</v>
      </c>
      <c r="Q94" s="817">
        <v>412</v>
      </c>
      <c r="R94" s="817"/>
      <c r="S94" s="817">
        <v>433</v>
      </c>
      <c r="T94" s="110">
        <v>845</v>
      </c>
      <c r="U94" s="817">
        <v>451</v>
      </c>
      <c r="V94" s="817"/>
      <c r="W94" s="817">
        <v>453</v>
      </c>
      <c r="X94" s="110">
        <v>904</v>
      </c>
      <c r="Y94" s="817">
        <v>479</v>
      </c>
      <c r="Z94" s="817"/>
      <c r="AA94" s="817">
        <v>509</v>
      </c>
      <c r="AB94" s="110">
        <v>988</v>
      </c>
      <c r="AC94" s="817">
        <v>483</v>
      </c>
      <c r="AD94" s="817"/>
      <c r="AE94" s="817">
        <v>456</v>
      </c>
      <c r="AF94" s="110">
        <v>939</v>
      </c>
      <c r="AG94" s="817">
        <v>472</v>
      </c>
      <c r="AH94" s="817"/>
      <c r="AI94" s="817">
        <v>427</v>
      </c>
      <c r="AJ94" s="110">
        <v>899</v>
      </c>
      <c r="AK94" s="817">
        <v>473</v>
      </c>
      <c r="AL94" s="817"/>
      <c r="AM94" s="817">
        <v>378</v>
      </c>
      <c r="AN94" s="110">
        <v>851</v>
      </c>
      <c r="AO94" s="817">
        <v>405</v>
      </c>
      <c r="AP94" s="817"/>
      <c r="AQ94" s="817">
        <v>345</v>
      </c>
      <c r="AR94" s="110">
        <v>750</v>
      </c>
      <c r="AS94" s="817">
        <v>357</v>
      </c>
      <c r="AT94" s="817"/>
      <c r="AU94" s="817">
        <v>326</v>
      </c>
      <c r="AV94" s="110">
        <v>683</v>
      </c>
      <c r="AW94" s="817">
        <v>494</v>
      </c>
      <c r="AX94" s="817"/>
      <c r="AY94" s="817">
        <v>418</v>
      </c>
      <c r="AZ94" s="110">
        <v>912</v>
      </c>
      <c r="BA94" s="109">
        <v>460</v>
      </c>
      <c r="BB94" s="109"/>
      <c r="BC94" s="109">
        <v>415</v>
      </c>
      <c r="BD94" s="110">
        <v>875</v>
      </c>
      <c r="BE94" s="109">
        <v>338</v>
      </c>
      <c r="BF94" s="109"/>
      <c r="BG94" s="109">
        <v>333</v>
      </c>
      <c r="BH94" s="110">
        <v>671</v>
      </c>
      <c r="BI94" s="109">
        <v>299</v>
      </c>
      <c r="BJ94" s="109"/>
      <c r="BK94" s="109">
        <v>279</v>
      </c>
      <c r="BL94" s="110">
        <v>578</v>
      </c>
      <c r="BM94" s="109">
        <v>214</v>
      </c>
      <c r="BN94" s="109"/>
      <c r="BO94" s="109">
        <v>222</v>
      </c>
      <c r="BP94" s="110">
        <v>436</v>
      </c>
      <c r="BQ94" s="109">
        <v>185</v>
      </c>
      <c r="BR94" s="109"/>
      <c r="BS94" s="109">
        <v>166</v>
      </c>
      <c r="BT94" s="110">
        <v>351</v>
      </c>
      <c r="BU94" s="109">
        <v>127</v>
      </c>
      <c r="BV94" s="109"/>
      <c r="BW94" s="109">
        <v>95</v>
      </c>
      <c r="BX94" s="110">
        <v>222</v>
      </c>
      <c r="BY94" s="109">
        <v>59</v>
      </c>
      <c r="BZ94" s="109"/>
      <c r="CA94" s="109">
        <v>60</v>
      </c>
      <c r="CB94" s="110">
        <v>119</v>
      </c>
      <c r="CC94" s="109">
        <v>31</v>
      </c>
      <c r="CD94" s="109"/>
      <c r="CE94" s="109">
        <v>17</v>
      </c>
      <c r="CF94" s="110">
        <v>48</v>
      </c>
      <c r="CG94" s="109">
        <v>9</v>
      </c>
      <c r="CH94" s="109"/>
      <c r="CI94" s="109">
        <v>2</v>
      </c>
      <c r="CJ94" s="110">
        <v>11</v>
      </c>
      <c r="CK94" s="109">
        <v>2</v>
      </c>
      <c r="CL94" s="109"/>
      <c r="CM94" s="109"/>
      <c r="CN94" s="110">
        <v>2</v>
      </c>
      <c r="CO94" s="109">
        <v>1</v>
      </c>
      <c r="CP94" s="109">
        <v>27</v>
      </c>
      <c r="CQ94" s="109">
        <v>6</v>
      </c>
      <c r="CR94" s="110">
        <v>34</v>
      </c>
      <c r="CS94" s="111"/>
      <c r="CT94" s="112">
        <f t="shared" si="5"/>
        <v>6642</v>
      </c>
      <c r="CU94" s="112">
        <f t="shared" si="6"/>
        <v>27</v>
      </c>
      <c r="CV94" s="112">
        <f t="shared" si="7"/>
        <v>6229</v>
      </c>
      <c r="CW94" s="113">
        <f t="shared" si="8"/>
        <v>12898</v>
      </c>
    </row>
    <row r="95" spans="1:101" ht="14.1" customHeight="1">
      <c r="A95" s="31"/>
      <c r="B95" s="1050"/>
      <c r="C95" s="237" t="s">
        <v>108</v>
      </c>
      <c r="D95" s="238" t="s">
        <v>843</v>
      </c>
      <c r="E95" s="236">
        <v>3702</v>
      </c>
      <c r="F95" s="236">
        <v>2</v>
      </c>
      <c r="G95" s="236">
        <v>3782</v>
      </c>
      <c r="H95" s="236">
        <v>7486</v>
      </c>
      <c r="I95" s="236">
        <v>3239</v>
      </c>
      <c r="J95" s="236">
        <v>0</v>
      </c>
      <c r="K95" s="236">
        <v>3343</v>
      </c>
      <c r="L95" s="236">
        <v>6582</v>
      </c>
      <c r="M95" s="236">
        <v>7978</v>
      </c>
      <c r="N95" s="236">
        <v>0</v>
      </c>
      <c r="O95" s="236">
        <v>8187</v>
      </c>
      <c r="P95" s="236">
        <v>16165</v>
      </c>
      <c r="Q95" s="236">
        <v>7470</v>
      </c>
      <c r="R95" s="236">
        <v>0</v>
      </c>
      <c r="S95" s="236">
        <v>7611</v>
      </c>
      <c r="T95" s="236">
        <v>15081</v>
      </c>
      <c r="U95" s="236">
        <v>7628</v>
      </c>
      <c r="V95" s="236">
        <v>0</v>
      </c>
      <c r="W95" s="236">
        <v>7946</v>
      </c>
      <c r="X95" s="236">
        <v>15574</v>
      </c>
      <c r="Y95" s="236">
        <v>8842</v>
      </c>
      <c r="Z95" s="236">
        <v>1</v>
      </c>
      <c r="AA95" s="236">
        <v>8713</v>
      </c>
      <c r="AB95" s="236">
        <v>17556</v>
      </c>
      <c r="AC95" s="236">
        <v>9722</v>
      </c>
      <c r="AD95" s="236">
        <v>0</v>
      </c>
      <c r="AE95" s="236">
        <v>8431</v>
      </c>
      <c r="AF95" s="236">
        <v>18153</v>
      </c>
      <c r="AG95" s="236">
        <v>8697</v>
      </c>
      <c r="AH95" s="236">
        <v>1</v>
      </c>
      <c r="AI95" s="236">
        <v>7440</v>
      </c>
      <c r="AJ95" s="236">
        <v>16138</v>
      </c>
      <c r="AK95" s="236">
        <v>8019</v>
      </c>
      <c r="AL95" s="236">
        <v>1</v>
      </c>
      <c r="AM95" s="236">
        <v>6882</v>
      </c>
      <c r="AN95" s="236">
        <v>14902</v>
      </c>
      <c r="AO95" s="236">
        <v>7445</v>
      </c>
      <c r="AP95" s="236">
        <v>0</v>
      </c>
      <c r="AQ95" s="236">
        <v>6410</v>
      </c>
      <c r="AR95" s="236">
        <v>13855</v>
      </c>
      <c r="AS95" s="236">
        <v>7421</v>
      </c>
      <c r="AT95" s="236">
        <v>0</v>
      </c>
      <c r="AU95" s="236">
        <v>6451</v>
      </c>
      <c r="AV95" s="236">
        <v>13872</v>
      </c>
      <c r="AW95" s="236">
        <v>8090</v>
      </c>
      <c r="AX95" s="236">
        <v>0</v>
      </c>
      <c r="AY95" s="236">
        <v>6996</v>
      </c>
      <c r="AZ95" s="236">
        <v>15086</v>
      </c>
      <c r="BA95" s="236">
        <v>7638</v>
      </c>
      <c r="BB95" s="236">
        <v>0</v>
      </c>
      <c r="BC95" s="236">
        <v>6807</v>
      </c>
      <c r="BD95" s="236">
        <v>14445</v>
      </c>
      <c r="BE95" s="236">
        <v>6295</v>
      </c>
      <c r="BF95" s="236">
        <v>0</v>
      </c>
      <c r="BG95" s="236">
        <v>5549</v>
      </c>
      <c r="BH95" s="236">
        <v>11844</v>
      </c>
      <c r="BI95" s="236">
        <v>5241</v>
      </c>
      <c r="BJ95" s="236">
        <v>0</v>
      </c>
      <c r="BK95" s="236">
        <v>4648</v>
      </c>
      <c r="BL95" s="236">
        <v>9889</v>
      </c>
      <c r="BM95" s="236">
        <v>4285</v>
      </c>
      <c r="BN95" s="236">
        <v>0</v>
      </c>
      <c r="BO95" s="236">
        <v>3719</v>
      </c>
      <c r="BP95" s="236">
        <v>8004</v>
      </c>
      <c r="BQ95" s="236">
        <v>3182</v>
      </c>
      <c r="BR95" s="236">
        <v>0</v>
      </c>
      <c r="BS95" s="236">
        <v>2557</v>
      </c>
      <c r="BT95" s="236">
        <v>5739</v>
      </c>
      <c r="BU95" s="236">
        <v>2113</v>
      </c>
      <c r="BV95" s="236">
        <v>0</v>
      </c>
      <c r="BW95" s="236">
        <v>1565</v>
      </c>
      <c r="BX95" s="236">
        <v>3678</v>
      </c>
      <c r="BY95" s="236">
        <v>1425</v>
      </c>
      <c r="BZ95" s="236">
        <v>0</v>
      </c>
      <c r="CA95" s="236">
        <v>892</v>
      </c>
      <c r="CB95" s="236">
        <v>2317</v>
      </c>
      <c r="CC95" s="236">
        <v>611</v>
      </c>
      <c r="CD95" s="236">
        <v>0</v>
      </c>
      <c r="CE95" s="236">
        <v>320</v>
      </c>
      <c r="CF95" s="236">
        <v>931</v>
      </c>
      <c r="CG95" s="236">
        <v>187</v>
      </c>
      <c r="CH95" s="236">
        <v>0</v>
      </c>
      <c r="CI95" s="236">
        <v>57</v>
      </c>
      <c r="CJ95" s="236">
        <v>244</v>
      </c>
      <c r="CK95" s="236">
        <v>33</v>
      </c>
      <c r="CL95" s="236">
        <v>0</v>
      </c>
      <c r="CM95" s="236">
        <v>21</v>
      </c>
      <c r="CN95" s="236">
        <v>54</v>
      </c>
      <c r="CO95" s="236">
        <v>6</v>
      </c>
      <c r="CP95" s="236">
        <v>356</v>
      </c>
      <c r="CQ95" s="236">
        <v>73</v>
      </c>
      <c r="CR95" s="236">
        <v>435</v>
      </c>
      <c r="CS95" s="107"/>
      <c r="CT95" s="236">
        <f t="shared" si="5"/>
        <v>119269</v>
      </c>
      <c r="CU95" s="236">
        <f t="shared" si="6"/>
        <v>361</v>
      </c>
      <c r="CV95" s="236">
        <f t="shared" si="7"/>
        <v>108400</v>
      </c>
      <c r="CW95" s="240">
        <f t="shared" si="8"/>
        <v>228030</v>
      </c>
    </row>
    <row r="96" spans="1:101" ht="14.1" customHeight="1">
      <c r="A96" s="31"/>
      <c r="B96" s="1043" t="s">
        <v>880</v>
      </c>
      <c r="C96" s="1047" t="s">
        <v>565</v>
      </c>
      <c r="D96" s="108" t="s">
        <v>566</v>
      </c>
      <c r="E96">
        <v>3686</v>
      </c>
      <c r="F96"/>
      <c r="G96">
        <v>3732</v>
      </c>
      <c r="H96" s="110">
        <v>7418</v>
      </c>
      <c r="I96">
        <v>2860</v>
      </c>
      <c r="J96"/>
      <c r="K96">
        <v>3070</v>
      </c>
      <c r="L96" s="110">
        <v>5930</v>
      </c>
      <c r="M96">
        <v>7388</v>
      </c>
      <c r="N96"/>
      <c r="O96">
        <v>7671</v>
      </c>
      <c r="P96" s="110">
        <v>15059</v>
      </c>
      <c r="Q96">
        <v>6794</v>
      </c>
      <c r="R96"/>
      <c r="S96">
        <v>7156</v>
      </c>
      <c r="T96" s="110">
        <v>13950</v>
      </c>
      <c r="U96">
        <v>7051</v>
      </c>
      <c r="V96"/>
      <c r="W96">
        <v>7220</v>
      </c>
      <c r="X96" s="110">
        <v>14271</v>
      </c>
      <c r="Y96">
        <v>8461</v>
      </c>
      <c r="Z96">
        <v>1</v>
      </c>
      <c r="AA96">
        <v>8201</v>
      </c>
      <c r="AB96" s="110">
        <v>16663</v>
      </c>
      <c r="AC96">
        <v>9251</v>
      </c>
      <c r="AD96"/>
      <c r="AE96">
        <v>8296</v>
      </c>
      <c r="AF96" s="110">
        <v>17547</v>
      </c>
      <c r="AG96">
        <v>8060</v>
      </c>
      <c r="AH96">
        <v>1</v>
      </c>
      <c r="AI96">
        <v>7116</v>
      </c>
      <c r="AJ96" s="110">
        <v>15177</v>
      </c>
      <c r="AK96">
        <v>7378</v>
      </c>
      <c r="AL96">
        <v>2</v>
      </c>
      <c r="AM96">
        <v>6473</v>
      </c>
      <c r="AN96" s="110">
        <v>13853</v>
      </c>
      <c r="AO96">
        <v>7025</v>
      </c>
      <c r="AP96"/>
      <c r="AQ96">
        <v>6064</v>
      </c>
      <c r="AR96" s="110">
        <v>13089</v>
      </c>
      <c r="AS96">
        <v>7111</v>
      </c>
      <c r="AT96"/>
      <c r="AU96">
        <v>6253</v>
      </c>
      <c r="AV96" s="110">
        <v>13364</v>
      </c>
      <c r="AW96">
        <v>7006</v>
      </c>
      <c r="AX96"/>
      <c r="AY96">
        <v>6278</v>
      </c>
      <c r="AZ96" s="110">
        <v>13284</v>
      </c>
      <c r="BA96" s="109">
        <v>6678</v>
      </c>
      <c r="BB96" s="109"/>
      <c r="BC96" s="109">
        <v>5814</v>
      </c>
      <c r="BD96" s="110">
        <v>12492</v>
      </c>
      <c r="BE96" s="109">
        <v>5651</v>
      </c>
      <c r="BF96" s="109"/>
      <c r="BG96" s="109">
        <v>4620</v>
      </c>
      <c r="BH96" s="110">
        <v>10271</v>
      </c>
      <c r="BI96" s="109">
        <v>4454</v>
      </c>
      <c r="BJ96" s="109"/>
      <c r="BK96" s="109">
        <v>3461</v>
      </c>
      <c r="BL96" s="110">
        <v>7915</v>
      </c>
      <c r="BM96" s="109">
        <v>3452</v>
      </c>
      <c r="BN96" s="109"/>
      <c r="BO96" s="109">
        <v>2553</v>
      </c>
      <c r="BP96" s="110">
        <v>6005</v>
      </c>
      <c r="BQ96" s="109">
        <v>2568</v>
      </c>
      <c r="BR96" s="109"/>
      <c r="BS96" s="109">
        <v>1755</v>
      </c>
      <c r="BT96" s="110">
        <v>4323</v>
      </c>
      <c r="BU96" s="109">
        <v>1721</v>
      </c>
      <c r="BV96" s="109"/>
      <c r="BW96" s="109">
        <v>991</v>
      </c>
      <c r="BX96" s="110">
        <v>2712</v>
      </c>
      <c r="BY96" s="109">
        <v>1181</v>
      </c>
      <c r="BZ96" s="109"/>
      <c r="CA96" s="109">
        <v>575</v>
      </c>
      <c r="CB96" s="110">
        <v>1756</v>
      </c>
      <c r="CC96" s="109">
        <v>528</v>
      </c>
      <c r="CD96" s="109"/>
      <c r="CE96" s="109">
        <v>235</v>
      </c>
      <c r="CF96" s="110">
        <v>763</v>
      </c>
      <c r="CG96" s="109">
        <v>124</v>
      </c>
      <c r="CH96" s="109"/>
      <c r="CI96" s="109">
        <v>48</v>
      </c>
      <c r="CJ96" s="110">
        <v>172</v>
      </c>
      <c r="CK96" s="109">
        <v>37</v>
      </c>
      <c r="CL96" s="109"/>
      <c r="CM96" s="109">
        <v>18</v>
      </c>
      <c r="CN96" s="110">
        <v>55</v>
      </c>
      <c r="CO96" s="109">
        <v>9</v>
      </c>
      <c r="CP96" s="109">
        <v>3</v>
      </c>
      <c r="CQ96" s="109">
        <v>29</v>
      </c>
      <c r="CR96" s="110">
        <v>41</v>
      </c>
      <c r="CS96" s="111"/>
      <c r="CT96" s="112">
        <f t="shared" si="5"/>
        <v>108474</v>
      </c>
      <c r="CU96" s="112">
        <f t="shared" si="6"/>
        <v>7</v>
      </c>
      <c r="CV96" s="112">
        <f t="shared" si="7"/>
        <v>97629</v>
      </c>
      <c r="CW96" s="113">
        <f t="shared" si="8"/>
        <v>206110</v>
      </c>
    </row>
    <row r="97" spans="1:101" ht="14.1" customHeight="1">
      <c r="A97" s="116"/>
      <c r="B97" s="1043"/>
      <c r="C97" s="1047"/>
      <c r="D97" s="108" t="s">
        <v>567</v>
      </c>
      <c r="E97">
        <v>186</v>
      </c>
      <c r="F97"/>
      <c r="G97">
        <v>169</v>
      </c>
      <c r="H97" s="110">
        <v>355</v>
      </c>
      <c r="I97">
        <v>123</v>
      </c>
      <c r="J97"/>
      <c r="K97">
        <v>155</v>
      </c>
      <c r="L97" s="110">
        <v>278</v>
      </c>
      <c r="M97">
        <v>406</v>
      </c>
      <c r="N97"/>
      <c r="O97">
        <v>393</v>
      </c>
      <c r="P97" s="110">
        <v>799</v>
      </c>
      <c r="Q97">
        <v>414</v>
      </c>
      <c r="R97"/>
      <c r="S97">
        <v>427</v>
      </c>
      <c r="T97" s="110">
        <v>841</v>
      </c>
      <c r="U97">
        <v>423</v>
      </c>
      <c r="V97"/>
      <c r="W97">
        <v>381</v>
      </c>
      <c r="X97" s="110">
        <v>804</v>
      </c>
      <c r="Y97">
        <v>453</v>
      </c>
      <c r="Z97"/>
      <c r="AA97">
        <v>445</v>
      </c>
      <c r="AB97" s="110">
        <v>898</v>
      </c>
      <c r="AC97">
        <v>450</v>
      </c>
      <c r="AD97"/>
      <c r="AE97">
        <v>432</v>
      </c>
      <c r="AF97" s="110">
        <v>882</v>
      </c>
      <c r="AG97">
        <v>401</v>
      </c>
      <c r="AH97"/>
      <c r="AI97">
        <v>367</v>
      </c>
      <c r="AJ97" s="110">
        <v>768</v>
      </c>
      <c r="AK97">
        <v>383</v>
      </c>
      <c r="AL97"/>
      <c r="AM97">
        <v>395</v>
      </c>
      <c r="AN97" s="110">
        <v>778</v>
      </c>
      <c r="AO97">
        <v>380</v>
      </c>
      <c r="AP97"/>
      <c r="AQ97">
        <v>388</v>
      </c>
      <c r="AR97" s="110">
        <v>768</v>
      </c>
      <c r="AS97">
        <v>378</v>
      </c>
      <c r="AT97"/>
      <c r="AU97">
        <v>335</v>
      </c>
      <c r="AV97" s="110">
        <v>713</v>
      </c>
      <c r="AW97">
        <v>414</v>
      </c>
      <c r="AX97"/>
      <c r="AY97">
        <v>460</v>
      </c>
      <c r="AZ97" s="110">
        <v>874</v>
      </c>
      <c r="BA97" s="109">
        <v>392</v>
      </c>
      <c r="BB97" s="109"/>
      <c r="BC97" s="109">
        <v>408</v>
      </c>
      <c r="BD97" s="110">
        <v>800</v>
      </c>
      <c r="BE97" s="109">
        <v>305</v>
      </c>
      <c r="BF97" s="109"/>
      <c r="BG97" s="109">
        <v>314</v>
      </c>
      <c r="BH97" s="110">
        <v>619</v>
      </c>
      <c r="BI97" s="109">
        <v>210</v>
      </c>
      <c r="BJ97" s="109"/>
      <c r="BK97" s="109">
        <v>236</v>
      </c>
      <c r="BL97" s="110">
        <v>446</v>
      </c>
      <c r="BM97" s="109">
        <v>150</v>
      </c>
      <c r="BN97" s="109"/>
      <c r="BO97" s="109">
        <v>163</v>
      </c>
      <c r="BP97" s="110">
        <v>313</v>
      </c>
      <c r="BQ97" s="109">
        <v>116</v>
      </c>
      <c r="BR97" s="109"/>
      <c r="BS97" s="109">
        <v>106</v>
      </c>
      <c r="BT97" s="110">
        <v>222</v>
      </c>
      <c r="BU97" s="109">
        <v>84</v>
      </c>
      <c r="BV97" s="109"/>
      <c r="BW97" s="109">
        <v>63</v>
      </c>
      <c r="BX97" s="110">
        <v>147</v>
      </c>
      <c r="BY97" s="109">
        <v>46</v>
      </c>
      <c r="BZ97" s="109"/>
      <c r="CA97" s="109">
        <v>55</v>
      </c>
      <c r="CB97" s="110">
        <v>101</v>
      </c>
      <c r="CC97" s="109">
        <v>19</v>
      </c>
      <c r="CD97" s="109"/>
      <c r="CE97" s="109">
        <v>13</v>
      </c>
      <c r="CF97" s="110">
        <v>32</v>
      </c>
      <c r="CG97" s="109">
        <v>8</v>
      </c>
      <c r="CH97" s="109"/>
      <c r="CI97" s="109">
        <v>3</v>
      </c>
      <c r="CJ97" s="110">
        <v>11</v>
      </c>
      <c r="CK97" s="109"/>
      <c r="CL97" s="109"/>
      <c r="CM97" s="109"/>
      <c r="CN97" s="110">
        <v>0</v>
      </c>
      <c r="CO97" s="109"/>
      <c r="CP97" s="109">
        <v>1</v>
      </c>
      <c r="CQ97" s="109">
        <v>2</v>
      </c>
      <c r="CR97" s="110">
        <v>3</v>
      </c>
      <c r="CS97" s="111"/>
      <c r="CT97" s="112">
        <f t="shared" si="5"/>
        <v>5741</v>
      </c>
      <c r="CU97" s="112">
        <f t="shared" si="6"/>
        <v>1</v>
      </c>
      <c r="CV97" s="112">
        <f t="shared" si="7"/>
        <v>5710</v>
      </c>
      <c r="CW97" s="113">
        <f t="shared" si="8"/>
        <v>11452</v>
      </c>
    </row>
    <row r="98" spans="1:101" ht="14.1" customHeight="1">
      <c r="A98" s="31"/>
      <c r="B98" s="1043"/>
      <c r="C98" s="1047"/>
      <c r="D98" s="108" t="s">
        <v>568</v>
      </c>
      <c r="E98">
        <v>103</v>
      </c>
      <c r="F98"/>
      <c r="G98">
        <v>80</v>
      </c>
      <c r="H98" s="110">
        <v>183</v>
      </c>
      <c r="I98">
        <v>65</v>
      </c>
      <c r="J98"/>
      <c r="K98">
        <v>67</v>
      </c>
      <c r="L98" s="110">
        <v>132</v>
      </c>
      <c r="M98">
        <v>167</v>
      </c>
      <c r="N98"/>
      <c r="O98">
        <v>181</v>
      </c>
      <c r="P98" s="110">
        <v>348</v>
      </c>
      <c r="Q98">
        <v>186</v>
      </c>
      <c r="R98"/>
      <c r="S98">
        <v>191</v>
      </c>
      <c r="T98" s="110">
        <v>377</v>
      </c>
      <c r="U98">
        <v>201</v>
      </c>
      <c r="V98"/>
      <c r="W98">
        <v>194</v>
      </c>
      <c r="X98" s="110">
        <v>395</v>
      </c>
      <c r="Y98">
        <v>214</v>
      </c>
      <c r="Z98"/>
      <c r="AA98">
        <v>209</v>
      </c>
      <c r="AB98" s="110">
        <v>423</v>
      </c>
      <c r="AC98">
        <v>212</v>
      </c>
      <c r="AD98"/>
      <c r="AE98">
        <v>174</v>
      </c>
      <c r="AF98" s="110">
        <v>386</v>
      </c>
      <c r="AG98">
        <v>199</v>
      </c>
      <c r="AH98"/>
      <c r="AI98">
        <v>158</v>
      </c>
      <c r="AJ98" s="110">
        <v>357</v>
      </c>
      <c r="AK98">
        <v>184</v>
      </c>
      <c r="AL98"/>
      <c r="AM98">
        <v>190</v>
      </c>
      <c r="AN98" s="110">
        <v>374</v>
      </c>
      <c r="AO98">
        <v>157</v>
      </c>
      <c r="AP98"/>
      <c r="AQ98">
        <v>143</v>
      </c>
      <c r="AR98" s="110">
        <v>300</v>
      </c>
      <c r="AS98">
        <v>192</v>
      </c>
      <c r="AT98"/>
      <c r="AU98">
        <v>175</v>
      </c>
      <c r="AV98" s="110">
        <v>367</v>
      </c>
      <c r="AW98">
        <v>209</v>
      </c>
      <c r="AX98"/>
      <c r="AY98">
        <v>181</v>
      </c>
      <c r="AZ98" s="110">
        <v>390</v>
      </c>
      <c r="BA98" s="109">
        <v>212</v>
      </c>
      <c r="BB98" s="109"/>
      <c r="BC98" s="109">
        <v>195</v>
      </c>
      <c r="BD98" s="110">
        <v>407</v>
      </c>
      <c r="BE98" s="109">
        <v>164</v>
      </c>
      <c r="BF98" s="109"/>
      <c r="BG98" s="109">
        <v>169</v>
      </c>
      <c r="BH98" s="110">
        <v>333</v>
      </c>
      <c r="BI98" s="109">
        <v>121</v>
      </c>
      <c r="BJ98" s="109"/>
      <c r="BK98" s="109">
        <v>124</v>
      </c>
      <c r="BL98" s="110">
        <v>245</v>
      </c>
      <c r="BM98" s="109">
        <v>126</v>
      </c>
      <c r="BN98" s="109"/>
      <c r="BO98" s="109">
        <v>123</v>
      </c>
      <c r="BP98" s="110">
        <v>249</v>
      </c>
      <c r="BQ98" s="109">
        <v>83</v>
      </c>
      <c r="BR98" s="109"/>
      <c r="BS98" s="109">
        <v>105</v>
      </c>
      <c r="BT98" s="110">
        <v>188</v>
      </c>
      <c r="BU98" s="109">
        <v>55</v>
      </c>
      <c r="BV98" s="109"/>
      <c r="BW98" s="109">
        <v>69</v>
      </c>
      <c r="BX98" s="110">
        <v>124</v>
      </c>
      <c r="BY98" s="109">
        <v>37</v>
      </c>
      <c r="BZ98" s="109"/>
      <c r="CA98" s="109">
        <v>24</v>
      </c>
      <c r="CB98" s="110">
        <v>61</v>
      </c>
      <c r="CC98" s="109">
        <v>12</v>
      </c>
      <c r="CD98" s="109"/>
      <c r="CE98" s="109">
        <v>11</v>
      </c>
      <c r="CF98" s="110">
        <v>23</v>
      </c>
      <c r="CG98" s="109">
        <v>4</v>
      </c>
      <c r="CH98" s="109"/>
      <c r="CI98" s="109">
        <v>5</v>
      </c>
      <c r="CJ98" s="110">
        <v>9</v>
      </c>
      <c r="CK98" s="109">
        <v>2</v>
      </c>
      <c r="CL98" s="109"/>
      <c r="CM98" s="109"/>
      <c r="CN98" s="110">
        <v>2</v>
      </c>
      <c r="CO98" s="109"/>
      <c r="CP98" s="109"/>
      <c r="CQ98" s="109">
        <v>3</v>
      </c>
      <c r="CR98" s="110">
        <v>3</v>
      </c>
      <c r="CS98" s="111"/>
      <c r="CT98" s="112">
        <f t="shared" si="5"/>
        <v>2905</v>
      </c>
      <c r="CU98" s="112">
        <f t="shared" si="6"/>
        <v>0</v>
      </c>
      <c r="CV98" s="112">
        <f t="shared" si="7"/>
        <v>2771</v>
      </c>
      <c r="CW98" s="113">
        <f t="shared" si="8"/>
        <v>5676</v>
      </c>
    </row>
    <row r="99" spans="1:101" ht="14.1" customHeight="1">
      <c r="A99" s="31"/>
      <c r="B99" s="1043"/>
      <c r="C99" s="1047"/>
      <c r="D99" s="108" t="s">
        <v>569</v>
      </c>
      <c r="E99">
        <v>280</v>
      </c>
      <c r="F99"/>
      <c r="G99">
        <v>310</v>
      </c>
      <c r="H99" s="110">
        <v>590</v>
      </c>
      <c r="I99">
        <v>233</v>
      </c>
      <c r="J99"/>
      <c r="K99">
        <v>255</v>
      </c>
      <c r="L99" s="110">
        <v>488</v>
      </c>
      <c r="M99">
        <v>608</v>
      </c>
      <c r="N99"/>
      <c r="O99">
        <v>596</v>
      </c>
      <c r="P99" s="110">
        <v>1204</v>
      </c>
      <c r="Q99">
        <v>589</v>
      </c>
      <c r="R99"/>
      <c r="S99">
        <v>572</v>
      </c>
      <c r="T99" s="110">
        <v>1161</v>
      </c>
      <c r="U99">
        <v>635</v>
      </c>
      <c r="V99"/>
      <c r="W99">
        <v>585</v>
      </c>
      <c r="X99" s="110">
        <v>1220</v>
      </c>
      <c r="Y99">
        <v>697</v>
      </c>
      <c r="Z99"/>
      <c r="AA99">
        <v>705</v>
      </c>
      <c r="AB99" s="110">
        <v>1402</v>
      </c>
      <c r="AC99">
        <v>722</v>
      </c>
      <c r="AD99"/>
      <c r="AE99">
        <v>666</v>
      </c>
      <c r="AF99" s="110">
        <v>1388</v>
      </c>
      <c r="AG99">
        <v>569</v>
      </c>
      <c r="AH99"/>
      <c r="AI99">
        <v>558</v>
      </c>
      <c r="AJ99" s="110">
        <v>1127</v>
      </c>
      <c r="AK99">
        <v>572</v>
      </c>
      <c r="AL99"/>
      <c r="AM99">
        <v>536</v>
      </c>
      <c r="AN99" s="110">
        <v>1108</v>
      </c>
      <c r="AO99">
        <v>562</v>
      </c>
      <c r="AP99"/>
      <c r="AQ99">
        <v>512</v>
      </c>
      <c r="AR99" s="110">
        <v>1074</v>
      </c>
      <c r="AS99">
        <v>564</v>
      </c>
      <c r="AT99"/>
      <c r="AU99">
        <v>508</v>
      </c>
      <c r="AV99" s="110">
        <v>1072</v>
      </c>
      <c r="AW99">
        <v>633</v>
      </c>
      <c r="AX99"/>
      <c r="AY99">
        <v>574</v>
      </c>
      <c r="AZ99" s="110">
        <v>1207</v>
      </c>
      <c r="BA99" s="109">
        <v>564</v>
      </c>
      <c r="BB99" s="109"/>
      <c r="BC99" s="109">
        <v>569</v>
      </c>
      <c r="BD99" s="110">
        <v>1133</v>
      </c>
      <c r="BE99" s="109">
        <v>473</v>
      </c>
      <c r="BF99" s="109"/>
      <c r="BG99" s="109">
        <v>484</v>
      </c>
      <c r="BH99" s="110">
        <v>957</v>
      </c>
      <c r="BI99" s="109">
        <v>352</v>
      </c>
      <c r="BJ99" s="109"/>
      <c r="BK99" s="109">
        <v>371</v>
      </c>
      <c r="BL99" s="110">
        <v>723</v>
      </c>
      <c r="BM99" s="109">
        <v>284</v>
      </c>
      <c r="BN99" s="109"/>
      <c r="BO99" s="109">
        <v>314</v>
      </c>
      <c r="BP99" s="110">
        <v>598</v>
      </c>
      <c r="BQ99" s="109">
        <v>211</v>
      </c>
      <c r="BR99" s="109"/>
      <c r="BS99" s="109">
        <v>188</v>
      </c>
      <c r="BT99" s="110">
        <v>399</v>
      </c>
      <c r="BU99" s="109">
        <v>142</v>
      </c>
      <c r="BV99" s="109"/>
      <c r="BW99" s="109">
        <v>118</v>
      </c>
      <c r="BX99" s="110">
        <v>260</v>
      </c>
      <c r="BY99" s="109">
        <v>90</v>
      </c>
      <c r="BZ99" s="109"/>
      <c r="CA99" s="109">
        <v>70</v>
      </c>
      <c r="CB99" s="110">
        <v>160</v>
      </c>
      <c r="CC99" s="109">
        <v>53</v>
      </c>
      <c r="CD99" s="109"/>
      <c r="CE99" s="109">
        <v>24</v>
      </c>
      <c r="CF99" s="110">
        <v>77</v>
      </c>
      <c r="CG99" s="109">
        <v>8</v>
      </c>
      <c r="CH99" s="109"/>
      <c r="CI99" s="109">
        <v>4</v>
      </c>
      <c r="CJ99" s="110">
        <v>12</v>
      </c>
      <c r="CK99" s="109">
        <v>3</v>
      </c>
      <c r="CL99" s="109"/>
      <c r="CM99" s="109">
        <v>1</v>
      </c>
      <c r="CN99" s="110">
        <v>4</v>
      </c>
      <c r="CO99" s="109">
        <v>1</v>
      </c>
      <c r="CP99" s="109">
        <v>2</v>
      </c>
      <c r="CQ99" s="109"/>
      <c r="CR99" s="110">
        <v>3</v>
      </c>
      <c r="CS99" s="111"/>
      <c r="CT99" s="112">
        <f t="shared" si="5"/>
        <v>8845</v>
      </c>
      <c r="CU99" s="112">
        <f t="shared" si="6"/>
        <v>2</v>
      </c>
      <c r="CV99" s="112">
        <f t="shared" si="7"/>
        <v>8520</v>
      </c>
      <c r="CW99" s="113">
        <f t="shared" si="8"/>
        <v>17367</v>
      </c>
    </row>
    <row r="100" spans="1:101" ht="14.1" customHeight="1">
      <c r="A100" s="31"/>
      <c r="B100" s="1043"/>
      <c r="C100" s="1047"/>
      <c r="D100" s="108" t="s">
        <v>570</v>
      </c>
      <c r="E100">
        <v>299</v>
      </c>
      <c r="F100"/>
      <c r="G100">
        <v>303</v>
      </c>
      <c r="H100" s="110">
        <v>602</v>
      </c>
      <c r="I100">
        <v>214</v>
      </c>
      <c r="J100"/>
      <c r="K100">
        <v>225</v>
      </c>
      <c r="L100" s="110">
        <v>439</v>
      </c>
      <c r="M100">
        <v>581</v>
      </c>
      <c r="N100"/>
      <c r="O100">
        <v>605</v>
      </c>
      <c r="P100" s="110">
        <v>1186</v>
      </c>
      <c r="Q100">
        <v>624</v>
      </c>
      <c r="R100"/>
      <c r="S100">
        <v>683</v>
      </c>
      <c r="T100" s="110">
        <v>1307</v>
      </c>
      <c r="U100">
        <v>642</v>
      </c>
      <c r="V100"/>
      <c r="W100">
        <v>639</v>
      </c>
      <c r="X100" s="110">
        <v>1281</v>
      </c>
      <c r="Y100">
        <v>731</v>
      </c>
      <c r="Z100"/>
      <c r="AA100">
        <v>695</v>
      </c>
      <c r="AB100" s="110">
        <v>1426</v>
      </c>
      <c r="AC100">
        <v>644</v>
      </c>
      <c r="AD100"/>
      <c r="AE100">
        <v>639</v>
      </c>
      <c r="AF100" s="110">
        <v>1283</v>
      </c>
      <c r="AG100">
        <v>616</v>
      </c>
      <c r="AH100"/>
      <c r="AI100">
        <v>585</v>
      </c>
      <c r="AJ100" s="110">
        <v>1201</v>
      </c>
      <c r="AK100">
        <v>607</v>
      </c>
      <c r="AL100"/>
      <c r="AM100">
        <v>563</v>
      </c>
      <c r="AN100" s="110">
        <v>1170</v>
      </c>
      <c r="AO100">
        <v>586</v>
      </c>
      <c r="AP100"/>
      <c r="AQ100">
        <v>528</v>
      </c>
      <c r="AR100" s="110">
        <v>1114</v>
      </c>
      <c r="AS100">
        <v>601</v>
      </c>
      <c r="AT100"/>
      <c r="AU100">
        <v>546</v>
      </c>
      <c r="AV100" s="110">
        <v>1147</v>
      </c>
      <c r="AW100">
        <v>613</v>
      </c>
      <c r="AX100"/>
      <c r="AY100">
        <v>539</v>
      </c>
      <c r="AZ100" s="110">
        <v>1152</v>
      </c>
      <c r="BA100" s="109">
        <v>552</v>
      </c>
      <c r="BB100" s="109"/>
      <c r="BC100" s="109">
        <v>492</v>
      </c>
      <c r="BD100" s="110">
        <v>1044</v>
      </c>
      <c r="BE100" s="109">
        <v>487</v>
      </c>
      <c r="BF100" s="109"/>
      <c r="BG100" s="109">
        <v>473</v>
      </c>
      <c r="BH100" s="110">
        <v>960</v>
      </c>
      <c r="BI100" s="109">
        <v>387</v>
      </c>
      <c r="BJ100" s="109"/>
      <c r="BK100" s="109">
        <v>367</v>
      </c>
      <c r="BL100" s="110">
        <v>754</v>
      </c>
      <c r="BM100" s="109">
        <v>300</v>
      </c>
      <c r="BN100" s="109"/>
      <c r="BO100" s="109">
        <v>269</v>
      </c>
      <c r="BP100" s="110">
        <v>569</v>
      </c>
      <c r="BQ100" s="109">
        <v>232</v>
      </c>
      <c r="BR100" s="109"/>
      <c r="BS100" s="109">
        <v>187</v>
      </c>
      <c r="BT100" s="110">
        <v>419</v>
      </c>
      <c r="BU100" s="109">
        <v>148</v>
      </c>
      <c r="BV100" s="109"/>
      <c r="BW100" s="109">
        <v>111</v>
      </c>
      <c r="BX100" s="110">
        <v>259</v>
      </c>
      <c r="BY100" s="109">
        <v>99</v>
      </c>
      <c r="BZ100" s="109"/>
      <c r="CA100" s="109">
        <v>70</v>
      </c>
      <c r="CB100" s="110">
        <v>169</v>
      </c>
      <c r="CC100" s="109">
        <v>41</v>
      </c>
      <c r="CD100" s="109"/>
      <c r="CE100" s="109">
        <v>22</v>
      </c>
      <c r="CF100" s="110">
        <v>63</v>
      </c>
      <c r="CG100" s="109">
        <v>8</v>
      </c>
      <c r="CH100" s="109"/>
      <c r="CI100" s="109">
        <v>5</v>
      </c>
      <c r="CJ100" s="110">
        <v>13</v>
      </c>
      <c r="CK100" s="109"/>
      <c r="CL100" s="109"/>
      <c r="CM100" s="109">
        <v>3</v>
      </c>
      <c r="CN100" s="110">
        <v>3</v>
      </c>
      <c r="CO100" s="109">
        <v>1</v>
      </c>
      <c r="CP100" s="109">
        <v>2</v>
      </c>
      <c r="CQ100" s="109">
        <v>2</v>
      </c>
      <c r="CR100" s="110">
        <v>5</v>
      </c>
      <c r="CS100" s="111"/>
      <c r="CT100" s="112">
        <f t="shared" si="5"/>
        <v>9013</v>
      </c>
      <c r="CU100" s="112">
        <f t="shared" si="6"/>
        <v>2</v>
      </c>
      <c r="CV100" s="112">
        <f t="shared" si="7"/>
        <v>8551</v>
      </c>
      <c r="CW100" s="113">
        <f t="shared" si="8"/>
        <v>17566</v>
      </c>
    </row>
    <row r="101" spans="1:101" ht="14.1" customHeight="1">
      <c r="A101" s="31"/>
      <c r="B101" s="1043"/>
      <c r="C101" s="1047"/>
      <c r="D101" s="108" t="s">
        <v>571</v>
      </c>
      <c r="E101">
        <v>520</v>
      </c>
      <c r="F101"/>
      <c r="G101">
        <v>551</v>
      </c>
      <c r="H101" s="110">
        <v>1071</v>
      </c>
      <c r="I101">
        <v>362</v>
      </c>
      <c r="J101"/>
      <c r="K101">
        <v>445</v>
      </c>
      <c r="L101" s="110">
        <v>807</v>
      </c>
      <c r="M101">
        <v>989</v>
      </c>
      <c r="N101"/>
      <c r="O101">
        <v>1034</v>
      </c>
      <c r="P101" s="110">
        <v>2023</v>
      </c>
      <c r="Q101">
        <v>967</v>
      </c>
      <c r="R101"/>
      <c r="S101">
        <v>1027</v>
      </c>
      <c r="T101" s="110">
        <v>1994</v>
      </c>
      <c r="U101">
        <v>900</v>
      </c>
      <c r="V101"/>
      <c r="W101">
        <v>932</v>
      </c>
      <c r="X101" s="110">
        <v>1832</v>
      </c>
      <c r="Y101">
        <v>1126</v>
      </c>
      <c r="Z101"/>
      <c r="AA101">
        <v>1092</v>
      </c>
      <c r="AB101" s="110">
        <v>2218</v>
      </c>
      <c r="AC101">
        <v>1229</v>
      </c>
      <c r="AD101"/>
      <c r="AE101">
        <v>1239</v>
      </c>
      <c r="AF101" s="110">
        <v>2468</v>
      </c>
      <c r="AG101">
        <v>1097</v>
      </c>
      <c r="AH101"/>
      <c r="AI101">
        <v>982</v>
      </c>
      <c r="AJ101" s="110">
        <v>2079</v>
      </c>
      <c r="AK101">
        <v>928</v>
      </c>
      <c r="AL101"/>
      <c r="AM101">
        <v>855</v>
      </c>
      <c r="AN101" s="110">
        <v>1783</v>
      </c>
      <c r="AO101">
        <v>848</v>
      </c>
      <c r="AP101"/>
      <c r="AQ101">
        <v>851</v>
      </c>
      <c r="AR101" s="110">
        <v>1699</v>
      </c>
      <c r="AS101">
        <v>919</v>
      </c>
      <c r="AT101"/>
      <c r="AU101">
        <v>810</v>
      </c>
      <c r="AV101" s="110">
        <v>1729</v>
      </c>
      <c r="AW101">
        <v>907</v>
      </c>
      <c r="AX101"/>
      <c r="AY101">
        <v>918</v>
      </c>
      <c r="AZ101" s="110">
        <v>1825</v>
      </c>
      <c r="BA101" s="109">
        <v>843</v>
      </c>
      <c r="BB101" s="109"/>
      <c r="BC101" s="109">
        <v>798</v>
      </c>
      <c r="BD101" s="110">
        <v>1641</v>
      </c>
      <c r="BE101" s="109">
        <v>680</v>
      </c>
      <c r="BF101" s="109"/>
      <c r="BG101" s="109">
        <v>652</v>
      </c>
      <c r="BH101" s="110">
        <v>1332</v>
      </c>
      <c r="BI101" s="109">
        <v>537</v>
      </c>
      <c r="BJ101" s="109"/>
      <c r="BK101" s="109">
        <v>477</v>
      </c>
      <c r="BL101" s="110">
        <v>1014</v>
      </c>
      <c r="BM101" s="109">
        <v>460</v>
      </c>
      <c r="BN101" s="109"/>
      <c r="BO101" s="109">
        <v>399</v>
      </c>
      <c r="BP101" s="110">
        <v>859</v>
      </c>
      <c r="BQ101" s="109">
        <v>264</v>
      </c>
      <c r="BR101" s="109"/>
      <c r="BS101" s="109">
        <v>246</v>
      </c>
      <c r="BT101" s="110">
        <v>510</v>
      </c>
      <c r="BU101" s="109">
        <v>203</v>
      </c>
      <c r="BV101" s="109"/>
      <c r="BW101" s="109">
        <v>183</v>
      </c>
      <c r="BX101" s="110">
        <v>386</v>
      </c>
      <c r="BY101" s="109">
        <v>116</v>
      </c>
      <c r="BZ101" s="109"/>
      <c r="CA101" s="109">
        <v>76</v>
      </c>
      <c r="CB101" s="110">
        <v>192</v>
      </c>
      <c r="CC101" s="109">
        <v>38</v>
      </c>
      <c r="CD101" s="109"/>
      <c r="CE101" s="109">
        <v>21</v>
      </c>
      <c r="CF101" s="110">
        <v>59</v>
      </c>
      <c r="CG101" s="109">
        <v>7</v>
      </c>
      <c r="CH101" s="109"/>
      <c r="CI101" s="109">
        <v>2</v>
      </c>
      <c r="CJ101" s="110">
        <v>9</v>
      </c>
      <c r="CK101" s="109">
        <v>3</v>
      </c>
      <c r="CL101" s="109"/>
      <c r="CM101" s="109">
        <v>3</v>
      </c>
      <c r="CN101" s="110">
        <v>6</v>
      </c>
      <c r="CO101" s="109">
        <v>2</v>
      </c>
      <c r="CP101" s="109">
        <v>2</v>
      </c>
      <c r="CQ101" s="109">
        <v>2</v>
      </c>
      <c r="CR101" s="110">
        <v>6</v>
      </c>
      <c r="CS101" s="111"/>
      <c r="CT101" s="112">
        <f t="shared" si="5"/>
        <v>13945</v>
      </c>
      <c r="CU101" s="112">
        <f t="shared" si="6"/>
        <v>2</v>
      </c>
      <c r="CV101" s="112">
        <f t="shared" si="7"/>
        <v>13595</v>
      </c>
      <c r="CW101" s="113">
        <f t="shared" si="8"/>
        <v>27542</v>
      </c>
    </row>
    <row r="102" spans="1:101" ht="14.1" customHeight="1">
      <c r="A102" s="31"/>
      <c r="B102" s="1043"/>
      <c r="C102" s="1047"/>
      <c r="D102" s="108" t="s">
        <v>572</v>
      </c>
      <c r="E102">
        <v>342</v>
      </c>
      <c r="F102"/>
      <c r="G102">
        <v>368</v>
      </c>
      <c r="H102" s="110">
        <v>710</v>
      </c>
      <c r="I102">
        <v>237</v>
      </c>
      <c r="J102"/>
      <c r="K102">
        <v>262</v>
      </c>
      <c r="L102" s="110">
        <v>499</v>
      </c>
      <c r="M102">
        <v>646</v>
      </c>
      <c r="N102"/>
      <c r="O102">
        <v>662</v>
      </c>
      <c r="P102" s="110">
        <v>1308</v>
      </c>
      <c r="Q102">
        <v>589</v>
      </c>
      <c r="R102"/>
      <c r="S102">
        <v>728</v>
      </c>
      <c r="T102" s="110">
        <v>1317</v>
      </c>
      <c r="U102">
        <v>639</v>
      </c>
      <c r="V102"/>
      <c r="W102">
        <v>687</v>
      </c>
      <c r="X102" s="110">
        <v>1326</v>
      </c>
      <c r="Y102">
        <v>798</v>
      </c>
      <c r="Z102"/>
      <c r="AA102">
        <v>760</v>
      </c>
      <c r="AB102" s="110">
        <v>1558</v>
      </c>
      <c r="AC102">
        <v>807</v>
      </c>
      <c r="AD102"/>
      <c r="AE102">
        <v>755</v>
      </c>
      <c r="AF102" s="110">
        <v>1562</v>
      </c>
      <c r="AG102">
        <v>690</v>
      </c>
      <c r="AH102"/>
      <c r="AI102">
        <v>641</v>
      </c>
      <c r="AJ102" s="110">
        <v>1331</v>
      </c>
      <c r="AK102">
        <v>683</v>
      </c>
      <c r="AL102"/>
      <c r="AM102">
        <v>596</v>
      </c>
      <c r="AN102" s="110">
        <v>1279</v>
      </c>
      <c r="AO102">
        <v>633</v>
      </c>
      <c r="AP102"/>
      <c r="AQ102">
        <v>598</v>
      </c>
      <c r="AR102" s="110">
        <v>1231</v>
      </c>
      <c r="AS102">
        <v>684</v>
      </c>
      <c r="AT102"/>
      <c r="AU102">
        <v>649</v>
      </c>
      <c r="AV102" s="110">
        <v>1333</v>
      </c>
      <c r="AW102">
        <v>692</v>
      </c>
      <c r="AX102"/>
      <c r="AY102">
        <v>731</v>
      </c>
      <c r="AZ102" s="110">
        <v>1423</v>
      </c>
      <c r="BA102" s="109">
        <v>672</v>
      </c>
      <c r="BB102" s="109"/>
      <c r="BC102" s="109">
        <v>676</v>
      </c>
      <c r="BD102" s="110">
        <v>1348</v>
      </c>
      <c r="BE102" s="109">
        <v>504</v>
      </c>
      <c r="BF102" s="109"/>
      <c r="BG102" s="109">
        <v>553</v>
      </c>
      <c r="BH102" s="110">
        <v>1057</v>
      </c>
      <c r="BI102" s="109">
        <v>381</v>
      </c>
      <c r="BJ102" s="109"/>
      <c r="BK102" s="109">
        <v>414</v>
      </c>
      <c r="BL102" s="110">
        <v>795</v>
      </c>
      <c r="BM102" s="109">
        <v>312</v>
      </c>
      <c r="BN102" s="109"/>
      <c r="BO102" s="109">
        <v>325</v>
      </c>
      <c r="BP102" s="110">
        <v>637</v>
      </c>
      <c r="BQ102" s="109">
        <v>229</v>
      </c>
      <c r="BR102" s="109"/>
      <c r="BS102" s="109">
        <v>263</v>
      </c>
      <c r="BT102" s="110">
        <v>492</v>
      </c>
      <c r="BU102" s="109">
        <v>176</v>
      </c>
      <c r="BV102" s="109"/>
      <c r="BW102" s="109">
        <v>160</v>
      </c>
      <c r="BX102" s="110">
        <v>336</v>
      </c>
      <c r="BY102" s="109">
        <v>86</v>
      </c>
      <c r="BZ102" s="109"/>
      <c r="CA102" s="109">
        <v>96</v>
      </c>
      <c r="CB102" s="110">
        <v>182</v>
      </c>
      <c r="CC102" s="109">
        <v>40</v>
      </c>
      <c r="CD102" s="109"/>
      <c r="CE102" s="109">
        <v>31</v>
      </c>
      <c r="CF102" s="110">
        <v>71</v>
      </c>
      <c r="CG102" s="109">
        <v>11</v>
      </c>
      <c r="CH102" s="109"/>
      <c r="CI102" s="109">
        <v>8</v>
      </c>
      <c r="CJ102" s="110">
        <v>19</v>
      </c>
      <c r="CK102" s="109">
        <v>2</v>
      </c>
      <c r="CL102" s="109"/>
      <c r="CM102" s="109">
        <v>2</v>
      </c>
      <c r="CN102" s="110">
        <v>4</v>
      </c>
      <c r="CO102" s="109">
        <v>1</v>
      </c>
      <c r="CP102" s="109"/>
      <c r="CQ102" s="109"/>
      <c r="CR102" s="110">
        <v>1</v>
      </c>
      <c r="CS102" s="111"/>
      <c r="CT102" s="112">
        <f t="shared" si="5"/>
        <v>9854</v>
      </c>
      <c r="CU102" s="112">
        <f t="shared" si="6"/>
        <v>0</v>
      </c>
      <c r="CV102" s="112">
        <f t="shared" si="7"/>
        <v>9965</v>
      </c>
      <c r="CW102" s="113">
        <f t="shared" si="8"/>
        <v>19819</v>
      </c>
    </row>
    <row r="103" spans="1:101" ht="14.1" customHeight="1">
      <c r="A103" s="31"/>
      <c r="B103" s="1043"/>
      <c r="C103" s="1047"/>
      <c r="D103" s="108" t="s">
        <v>573</v>
      </c>
      <c r="E103">
        <v>577</v>
      </c>
      <c r="F103"/>
      <c r="G103">
        <v>579</v>
      </c>
      <c r="H103" s="110">
        <v>1156</v>
      </c>
      <c r="I103">
        <v>419</v>
      </c>
      <c r="J103"/>
      <c r="K103">
        <v>428</v>
      </c>
      <c r="L103" s="110">
        <v>847</v>
      </c>
      <c r="M103">
        <v>959</v>
      </c>
      <c r="N103"/>
      <c r="O103">
        <v>1004</v>
      </c>
      <c r="P103" s="110">
        <v>1963</v>
      </c>
      <c r="Q103">
        <v>880</v>
      </c>
      <c r="R103"/>
      <c r="S103">
        <v>956</v>
      </c>
      <c r="T103" s="110">
        <v>1836</v>
      </c>
      <c r="U103">
        <v>966</v>
      </c>
      <c r="V103"/>
      <c r="W103">
        <v>941</v>
      </c>
      <c r="X103" s="110">
        <v>1907</v>
      </c>
      <c r="Y103">
        <v>1155</v>
      </c>
      <c r="Z103"/>
      <c r="AA103">
        <v>1008</v>
      </c>
      <c r="AB103" s="110">
        <v>2163</v>
      </c>
      <c r="AC103">
        <v>1245</v>
      </c>
      <c r="AD103"/>
      <c r="AE103">
        <v>1089</v>
      </c>
      <c r="AF103" s="110">
        <v>2334</v>
      </c>
      <c r="AG103">
        <v>1124</v>
      </c>
      <c r="AH103"/>
      <c r="AI103">
        <v>862</v>
      </c>
      <c r="AJ103" s="110">
        <v>1986</v>
      </c>
      <c r="AK103">
        <v>1025</v>
      </c>
      <c r="AL103"/>
      <c r="AM103">
        <v>875</v>
      </c>
      <c r="AN103" s="110">
        <v>1900</v>
      </c>
      <c r="AO103">
        <v>1014</v>
      </c>
      <c r="AP103"/>
      <c r="AQ103">
        <v>836</v>
      </c>
      <c r="AR103" s="110">
        <v>1850</v>
      </c>
      <c r="AS103">
        <v>1019</v>
      </c>
      <c r="AT103"/>
      <c r="AU103">
        <v>855</v>
      </c>
      <c r="AV103" s="110">
        <v>1874</v>
      </c>
      <c r="AW103">
        <v>900</v>
      </c>
      <c r="AX103"/>
      <c r="AY103">
        <v>830</v>
      </c>
      <c r="AZ103" s="110">
        <v>1730</v>
      </c>
      <c r="BA103" s="109">
        <v>913</v>
      </c>
      <c r="BB103" s="109"/>
      <c r="BC103" s="109">
        <v>745</v>
      </c>
      <c r="BD103" s="110">
        <v>1658</v>
      </c>
      <c r="BE103" s="109">
        <v>745</v>
      </c>
      <c r="BF103" s="109"/>
      <c r="BG103" s="109">
        <v>727</v>
      </c>
      <c r="BH103" s="110">
        <v>1472</v>
      </c>
      <c r="BI103" s="109">
        <v>585</v>
      </c>
      <c r="BJ103" s="109"/>
      <c r="BK103" s="109">
        <v>504</v>
      </c>
      <c r="BL103" s="110">
        <v>1089</v>
      </c>
      <c r="BM103" s="109">
        <v>462</v>
      </c>
      <c r="BN103" s="109"/>
      <c r="BO103" s="109">
        <v>383</v>
      </c>
      <c r="BP103" s="110">
        <v>845</v>
      </c>
      <c r="BQ103" s="109">
        <v>324</v>
      </c>
      <c r="BR103" s="109"/>
      <c r="BS103" s="109">
        <v>222</v>
      </c>
      <c r="BT103" s="110">
        <v>546</v>
      </c>
      <c r="BU103" s="109">
        <v>195</v>
      </c>
      <c r="BV103" s="109"/>
      <c r="BW103" s="109">
        <v>152</v>
      </c>
      <c r="BX103" s="110">
        <v>347</v>
      </c>
      <c r="BY103" s="109">
        <v>117</v>
      </c>
      <c r="BZ103" s="109"/>
      <c r="CA103" s="109">
        <v>95</v>
      </c>
      <c r="CB103" s="110">
        <v>212</v>
      </c>
      <c r="CC103" s="109">
        <v>65</v>
      </c>
      <c r="CD103" s="109"/>
      <c r="CE103" s="109">
        <v>32</v>
      </c>
      <c r="CF103" s="110">
        <v>97</v>
      </c>
      <c r="CG103" s="109">
        <v>15</v>
      </c>
      <c r="CH103" s="109"/>
      <c r="CI103" s="109">
        <v>7</v>
      </c>
      <c r="CJ103" s="110">
        <v>22</v>
      </c>
      <c r="CK103" s="109">
        <v>2</v>
      </c>
      <c r="CL103" s="109"/>
      <c r="CM103" s="109">
        <v>5</v>
      </c>
      <c r="CN103" s="110">
        <v>7</v>
      </c>
      <c r="CO103" s="109">
        <v>1</v>
      </c>
      <c r="CP103" s="109">
        <v>3</v>
      </c>
      <c r="CQ103" s="109">
        <v>3</v>
      </c>
      <c r="CR103" s="110">
        <v>7</v>
      </c>
      <c r="CS103" s="111"/>
      <c r="CT103" s="112">
        <f t="shared" si="5"/>
        <v>14707</v>
      </c>
      <c r="CU103" s="112">
        <f t="shared" si="6"/>
        <v>3</v>
      </c>
      <c r="CV103" s="112">
        <f t="shared" si="7"/>
        <v>13138</v>
      </c>
      <c r="CW103" s="113">
        <f t="shared" si="8"/>
        <v>27848</v>
      </c>
    </row>
    <row r="104" spans="1:101" ht="14.1" customHeight="1">
      <c r="A104" s="31"/>
      <c r="B104" s="1043"/>
      <c r="C104" s="1047"/>
      <c r="D104" s="108" t="s">
        <v>574</v>
      </c>
      <c r="E104">
        <v>160</v>
      </c>
      <c r="F104"/>
      <c r="G104">
        <v>153</v>
      </c>
      <c r="H104" s="110">
        <v>313</v>
      </c>
      <c r="I104">
        <v>106</v>
      </c>
      <c r="J104"/>
      <c r="K104">
        <v>145</v>
      </c>
      <c r="L104" s="110">
        <v>251</v>
      </c>
      <c r="M104">
        <v>345</v>
      </c>
      <c r="N104"/>
      <c r="O104">
        <v>369</v>
      </c>
      <c r="P104" s="110">
        <v>714</v>
      </c>
      <c r="Q104">
        <v>358</v>
      </c>
      <c r="R104"/>
      <c r="S104">
        <v>369</v>
      </c>
      <c r="T104" s="110">
        <v>727</v>
      </c>
      <c r="U104">
        <v>361</v>
      </c>
      <c r="V104"/>
      <c r="W104">
        <v>448</v>
      </c>
      <c r="X104" s="110">
        <v>809</v>
      </c>
      <c r="Y104">
        <v>440</v>
      </c>
      <c r="Z104"/>
      <c r="AA104">
        <v>462</v>
      </c>
      <c r="AB104" s="110">
        <v>902</v>
      </c>
      <c r="AC104">
        <v>461</v>
      </c>
      <c r="AD104"/>
      <c r="AE104">
        <v>444</v>
      </c>
      <c r="AF104" s="110">
        <v>905</v>
      </c>
      <c r="AG104">
        <v>442</v>
      </c>
      <c r="AH104"/>
      <c r="AI104">
        <v>366</v>
      </c>
      <c r="AJ104" s="110">
        <v>808</v>
      </c>
      <c r="AK104">
        <v>376</v>
      </c>
      <c r="AL104"/>
      <c r="AM104">
        <v>343</v>
      </c>
      <c r="AN104" s="110">
        <v>719</v>
      </c>
      <c r="AO104">
        <v>373</v>
      </c>
      <c r="AP104"/>
      <c r="AQ104">
        <v>301</v>
      </c>
      <c r="AR104" s="110">
        <v>674</v>
      </c>
      <c r="AS104">
        <v>409</v>
      </c>
      <c r="AT104"/>
      <c r="AU104">
        <v>380</v>
      </c>
      <c r="AV104" s="110">
        <v>789</v>
      </c>
      <c r="AW104">
        <v>436</v>
      </c>
      <c r="AX104"/>
      <c r="AY104">
        <v>421</v>
      </c>
      <c r="AZ104" s="110">
        <v>857</v>
      </c>
      <c r="BA104" s="109">
        <v>398</v>
      </c>
      <c r="BB104" s="109"/>
      <c r="BC104" s="109">
        <v>391</v>
      </c>
      <c r="BD104" s="110">
        <v>789</v>
      </c>
      <c r="BE104" s="109">
        <v>346</v>
      </c>
      <c r="BF104" s="109"/>
      <c r="BG104" s="109">
        <v>337</v>
      </c>
      <c r="BH104" s="110">
        <v>683</v>
      </c>
      <c r="BI104" s="109">
        <v>236</v>
      </c>
      <c r="BJ104" s="109"/>
      <c r="BK104" s="109">
        <v>309</v>
      </c>
      <c r="BL104" s="110">
        <v>545</v>
      </c>
      <c r="BM104" s="109">
        <v>219</v>
      </c>
      <c r="BN104" s="109"/>
      <c r="BO104" s="109">
        <v>247</v>
      </c>
      <c r="BP104" s="110">
        <v>466</v>
      </c>
      <c r="BQ104" s="109">
        <v>157</v>
      </c>
      <c r="BR104" s="109"/>
      <c r="BS104" s="109">
        <v>145</v>
      </c>
      <c r="BT104" s="110">
        <v>302</v>
      </c>
      <c r="BU104" s="109">
        <v>101</v>
      </c>
      <c r="BV104" s="109"/>
      <c r="BW104" s="109">
        <v>95</v>
      </c>
      <c r="BX104" s="110">
        <v>196</v>
      </c>
      <c r="BY104" s="109">
        <v>78</v>
      </c>
      <c r="BZ104" s="109"/>
      <c r="CA104" s="109">
        <v>41</v>
      </c>
      <c r="CB104" s="110">
        <v>119</v>
      </c>
      <c r="CC104" s="109">
        <v>28</v>
      </c>
      <c r="CD104" s="109"/>
      <c r="CE104" s="109">
        <v>11</v>
      </c>
      <c r="CF104" s="110">
        <v>39</v>
      </c>
      <c r="CG104" s="109">
        <v>15</v>
      </c>
      <c r="CH104" s="109"/>
      <c r="CI104" s="109">
        <v>4</v>
      </c>
      <c r="CJ104" s="110">
        <v>19</v>
      </c>
      <c r="CK104" s="109">
        <v>2</v>
      </c>
      <c r="CL104" s="109"/>
      <c r="CM104" s="109">
        <v>1</v>
      </c>
      <c r="CN104" s="110">
        <v>3</v>
      </c>
      <c r="CO104" s="109">
        <v>1</v>
      </c>
      <c r="CP104" s="109"/>
      <c r="CQ104" s="109">
        <v>2</v>
      </c>
      <c r="CR104" s="110">
        <v>3</v>
      </c>
      <c r="CS104" s="111"/>
      <c r="CT104" s="112">
        <f t="shared" si="5"/>
        <v>5848</v>
      </c>
      <c r="CU104" s="112">
        <f t="shared" si="6"/>
        <v>0</v>
      </c>
      <c r="CV104" s="112">
        <f t="shared" si="7"/>
        <v>5784</v>
      </c>
      <c r="CW104" s="113">
        <f t="shared" si="8"/>
        <v>11632</v>
      </c>
    </row>
    <row r="105" spans="1:101" ht="14.1" customHeight="1">
      <c r="A105" s="31"/>
      <c r="B105" s="1043"/>
      <c r="C105" s="1047"/>
      <c r="D105" s="108" t="s">
        <v>575</v>
      </c>
      <c r="E105">
        <v>404</v>
      </c>
      <c r="F105"/>
      <c r="G105">
        <v>345</v>
      </c>
      <c r="H105" s="110">
        <v>749</v>
      </c>
      <c r="I105">
        <v>311</v>
      </c>
      <c r="J105"/>
      <c r="K105">
        <v>306</v>
      </c>
      <c r="L105" s="110">
        <v>617</v>
      </c>
      <c r="M105">
        <v>755</v>
      </c>
      <c r="N105"/>
      <c r="O105">
        <v>751</v>
      </c>
      <c r="P105" s="110">
        <v>1506</v>
      </c>
      <c r="Q105">
        <v>722</v>
      </c>
      <c r="R105"/>
      <c r="S105">
        <v>820</v>
      </c>
      <c r="T105" s="110">
        <v>1542</v>
      </c>
      <c r="U105">
        <v>824</v>
      </c>
      <c r="V105"/>
      <c r="W105">
        <v>791</v>
      </c>
      <c r="X105" s="110">
        <v>1615</v>
      </c>
      <c r="Y105">
        <v>876</v>
      </c>
      <c r="Z105"/>
      <c r="AA105">
        <v>862</v>
      </c>
      <c r="AB105" s="110">
        <v>1738</v>
      </c>
      <c r="AC105">
        <v>824</v>
      </c>
      <c r="AD105"/>
      <c r="AE105">
        <v>770</v>
      </c>
      <c r="AF105" s="110">
        <v>1594</v>
      </c>
      <c r="AG105">
        <v>731</v>
      </c>
      <c r="AH105"/>
      <c r="AI105">
        <v>650</v>
      </c>
      <c r="AJ105" s="110">
        <v>1381</v>
      </c>
      <c r="AK105">
        <v>710</v>
      </c>
      <c r="AL105"/>
      <c r="AM105">
        <v>658</v>
      </c>
      <c r="AN105" s="110">
        <v>1368</v>
      </c>
      <c r="AO105">
        <v>687</v>
      </c>
      <c r="AP105"/>
      <c r="AQ105">
        <v>649</v>
      </c>
      <c r="AR105" s="110">
        <v>1336</v>
      </c>
      <c r="AS105">
        <v>702</v>
      </c>
      <c r="AT105"/>
      <c r="AU105">
        <v>674</v>
      </c>
      <c r="AV105" s="110">
        <v>1376</v>
      </c>
      <c r="AW105">
        <v>758</v>
      </c>
      <c r="AX105"/>
      <c r="AY105">
        <v>662</v>
      </c>
      <c r="AZ105" s="110">
        <v>1420</v>
      </c>
      <c r="BA105" s="109">
        <v>775</v>
      </c>
      <c r="BB105" s="109"/>
      <c r="BC105" s="109">
        <v>704</v>
      </c>
      <c r="BD105" s="110">
        <v>1479</v>
      </c>
      <c r="BE105" s="109">
        <v>583</v>
      </c>
      <c r="BF105" s="109"/>
      <c r="BG105" s="109">
        <v>575</v>
      </c>
      <c r="BH105" s="110">
        <v>1158</v>
      </c>
      <c r="BI105" s="109">
        <v>417</v>
      </c>
      <c r="BJ105" s="109"/>
      <c r="BK105" s="109">
        <v>459</v>
      </c>
      <c r="BL105" s="110">
        <v>876</v>
      </c>
      <c r="BM105" s="109">
        <v>370</v>
      </c>
      <c r="BN105" s="109"/>
      <c r="BO105" s="109">
        <v>309</v>
      </c>
      <c r="BP105" s="110">
        <v>679</v>
      </c>
      <c r="BQ105" s="109">
        <v>235</v>
      </c>
      <c r="BR105" s="109"/>
      <c r="BS105" s="109">
        <v>254</v>
      </c>
      <c r="BT105" s="110">
        <v>489</v>
      </c>
      <c r="BU105" s="109">
        <v>154</v>
      </c>
      <c r="BV105" s="109"/>
      <c r="BW105" s="109">
        <v>131</v>
      </c>
      <c r="BX105" s="110">
        <v>285</v>
      </c>
      <c r="BY105" s="109">
        <v>91</v>
      </c>
      <c r="BZ105" s="109"/>
      <c r="CA105" s="109">
        <v>57</v>
      </c>
      <c r="CB105" s="110">
        <v>148</v>
      </c>
      <c r="CC105" s="109">
        <v>43</v>
      </c>
      <c r="CD105" s="109"/>
      <c r="CE105" s="109">
        <v>25</v>
      </c>
      <c r="CF105" s="110">
        <v>68</v>
      </c>
      <c r="CG105" s="109">
        <v>9</v>
      </c>
      <c r="CH105" s="109"/>
      <c r="CI105" s="109">
        <v>7</v>
      </c>
      <c r="CJ105" s="110">
        <v>16</v>
      </c>
      <c r="CK105" s="109">
        <v>3</v>
      </c>
      <c r="CL105" s="109"/>
      <c r="CM105" s="109">
        <v>1</v>
      </c>
      <c r="CN105" s="110">
        <v>4</v>
      </c>
      <c r="CO105" s="109"/>
      <c r="CP105" s="109"/>
      <c r="CQ105" s="109">
        <v>2</v>
      </c>
      <c r="CR105" s="110">
        <v>2</v>
      </c>
      <c r="CS105" s="111"/>
      <c r="CT105" s="112">
        <f t="shared" si="5"/>
        <v>10984</v>
      </c>
      <c r="CU105" s="112">
        <f t="shared" si="6"/>
        <v>0</v>
      </c>
      <c r="CV105" s="112">
        <f t="shared" si="7"/>
        <v>10462</v>
      </c>
      <c r="CW105" s="113">
        <f t="shared" si="8"/>
        <v>21446</v>
      </c>
    </row>
    <row r="106" spans="1:101" ht="14.1" customHeight="1">
      <c r="A106" s="31"/>
      <c r="B106" s="1043"/>
      <c r="C106" s="1047"/>
      <c r="D106" s="108" t="s">
        <v>576</v>
      </c>
      <c r="E106">
        <v>192</v>
      </c>
      <c r="F106"/>
      <c r="G106">
        <v>190</v>
      </c>
      <c r="H106" s="110">
        <v>382</v>
      </c>
      <c r="I106">
        <v>155</v>
      </c>
      <c r="J106"/>
      <c r="K106">
        <v>158</v>
      </c>
      <c r="L106" s="110">
        <v>313</v>
      </c>
      <c r="M106">
        <v>378</v>
      </c>
      <c r="N106"/>
      <c r="O106">
        <v>402</v>
      </c>
      <c r="P106" s="110">
        <v>780</v>
      </c>
      <c r="Q106">
        <v>390</v>
      </c>
      <c r="R106"/>
      <c r="S106">
        <v>391</v>
      </c>
      <c r="T106" s="110">
        <v>781</v>
      </c>
      <c r="U106">
        <v>449</v>
      </c>
      <c r="V106"/>
      <c r="W106">
        <v>461</v>
      </c>
      <c r="X106" s="110">
        <v>910</v>
      </c>
      <c r="Y106">
        <v>522</v>
      </c>
      <c r="Z106"/>
      <c r="AA106">
        <v>444</v>
      </c>
      <c r="AB106" s="110">
        <v>966</v>
      </c>
      <c r="AC106">
        <v>465</v>
      </c>
      <c r="AD106"/>
      <c r="AE106">
        <v>462</v>
      </c>
      <c r="AF106" s="110">
        <v>927</v>
      </c>
      <c r="AG106">
        <v>418</v>
      </c>
      <c r="AH106"/>
      <c r="AI106">
        <v>395</v>
      </c>
      <c r="AJ106" s="110">
        <v>813</v>
      </c>
      <c r="AK106">
        <v>381</v>
      </c>
      <c r="AL106"/>
      <c r="AM106">
        <v>401</v>
      </c>
      <c r="AN106" s="110">
        <v>782</v>
      </c>
      <c r="AO106">
        <v>403</v>
      </c>
      <c r="AP106"/>
      <c r="AQ106">
        <v>368</v>
      </c>
      <c r="AR106" s="110">
        <v>771</v>
      </c>
      <c r="AS106">
        <v>418</v>
      </c>
      <c r="AT106"/>
      <c r="AU106">
        <v>412</v>
      </c>
      <c r="AV106" s="110">
        <v>830</v>
      </c>
      <c r="AW106">
        <v>402</v>
      </c>
      <c r="AX106"/>
      <c r="AY106">
        <v>397</v>
      </c>
      <c r="AZ106" s="110">
        <v>799</v>
      </c>
      <c r="BA106" s="109">
        <v>390</v>
      </c>
      <c r="BB106" s="109"/>
      <c r="BC106" s="109">
        <v>388</v>
      </c>
      <c r="BD106" s="110">
        <v>778</v>
      </c>
      <c r="BE106" s="109">
        <v>360</v>
      </c>
      <c r="BF106" s="109"/>
      <c r="BG106" s="109">
        <v>323</v>
      </c>
      <c r="BH106" s="110">
        <v>683</v>
      </c>
      <c r="BI106" s="109">
        <v>248</v>
      </c>
      <c r="BJ106" s="109"/>
      <c r="BK106" s="109">
        <v>251</v>
      </c>
      <c r="BL106" s="110">
        <v>499</v>
      </c>
      <c r="BM106" s="109">
        <v>174</v>
      </c>
      <c r="BN106" s="109"/>
      <c r="BO106" s="109">
        <v>154</v>
      </c>
      <c r="BP106" s="110">
        <v>328</v>
      </c>
      <c r="BQ106" s="109">
        <v>122</v>
      </c>
      <c r="BR106" s="109"/>
      <c r="BS106" s="109">
        <v>103</v>
      </c>
      <c r="BT106" s="110">
        <v>225</v>
      </c>
      <c r="BU106" s="109">
        <v>85</v>
      </c>
      <c r="BV106" s="109"/>
      <c r="BW106" s="109">
        <v>68</v>
      </c>
      <c r="BX106" s="110">
        <v>153</v>
      </c>
      <c r="BY106" s="109">
        <v>55</v>
      </c>
      <c r="BZ106" s="109"/>
      <c r="CA106" s="109">
        <v>27</v>
      </c>
      <c r="CB106" s="110">
        <v>82</v>
      </c>
      <c r="CC106" s="109">
        <v>27</v>
      </c>
      <c r="CD106" s="109"/>
      <c r="CE106" s="109">
        <v>13</v>
      </c>
      <c r="CF106" s="110">
        <v>40</v>
      </c>
      <c r="CG106" s="109">
        <v>6</v>
      </c>
      <c r="CH106" s="109"/>
      <c r="CI106" s="109">
        <v>3</v>
      </c>
      <c r="CJ106" s="110">
        <v>9</v>
      </c>
      <c r="CK106" s="109">
        <v>1</v>
      </c>
      <c r="CL106" s="109"/>
      <c r="CM106" s="109"/>
      <c r="CN106" s="110">
        <v>1</v>
      </c>
      <c r="CO106" s="109">
        <v>2</v>
      </c>
      <c r="CP106" s="109">
        <v>2</v>
      </c>
      <c r="CQ106" s="109"/>
      <c r="CR106" s="110">
        <v>4</v>
      </c>
      <c r="CS106" s="111"/>
      <c r="CT106" s="112">
        <f t="shared" si="5"/>
        <v>6043</v>
      </c>
      <c r="CU106" s="112">
        <f t="shared" si="6"/>
        <v>2</v>
      </c>
      <c r="CV106" s="112">
        <f t="shared" si="7"/>
        <v>5811</v>
      </c>
      <c r="CW106" s="113">
        <f t="shared" si="8"/>
        <v>11856</v>
      </c>
    </row>
    <row r="107" spans="1:101" ht="14.1" customHeight="1">
      <c r="A107" s="31"/>
      <c r="B107" s="1043"/>
      <c r="C107" s="1047"/>
      <c r="D107" s="108" t="s">
        <v>577</v>
      </c>
      <c r="E107">
        <v>126</v>
      </c>
      <c r="F107"/>
      <c r="G107">
        <v>126</v>
      </c>
      <c r="H107" s="110">
        <v>252</v>
      </c>
      <c r="I107">
        <v>137</v>
      </c>
      <c r="J107"/>
      <c r="K107">
        <v>131</v>
      </c>
      <c r="L107" s="110">
        <v>268</v>
      </c>
      <c r="M107">
        <v>413</v>
      </c>
      <c r="N107"/>
      <c r="O107">
        <v>413</v>
      </c>
      <c r="P107" s="110">
        <v>826</v>
      </c>
      <c r="Q107">
        <v>440</v>
      </c>
      <c r="R107"/>
      <c r="S107">
        <v>397</v>
      </c>
      <c r="T107" s="110">
        <v>837</v>
      </c>
      <c r="U107">
        <v>429</v>
      </c>
      <c r="V107"/>
      <c r="W107">
        <v>414</v>
      </c>
      <c r="X107" s="110">
        <v>843</v>
      </c>
      <c r="Y107">
        <v>450</v>
      </c>
      <c r="Z107"/>
      <c r="AA107">
        <v>475</v>
      </c>
      <c r="AB107" s="110">
        <v>925</v>
      </c>
      <c r="AC107">
        <v>458</v>
      </c>
      <c r="AD107"/>
      <c r="AE107">
        <v>496</v>
      </c>
      <c r="AF107" s="110">
        <v>954</v>
      </c>
      <c r="AG107">
        <v>434</v>
      </c>
      <c r="AH107"/>
      <c r="AI107">
        <v>396</v>
      </c>
      <c r="AJ107" s="110">
        <v>830</v>
      </c>
      <c r="AK107">
        <v>376</v>
      </c>
      <c r="AL107"/>
      <c r="AM107">
        <v>365</v>
      </c>
      <c r="AN107" s="110">
        <v>741</v>
      </c>
      <c r="AO107">
        <v>396</v>
      </c>
      <c r="AP107"/>
      <c r="AQ107">
        <v>384</v>
      </c>
      <c r="AR107" s="110">
        <v>780</v>
      </c>
      <c r="AS107">
        <v>424</v>
      </c>
      <c r="AT107"/>
      <c r="AU107">
        <v>403</v>
      </c>
      <c r="AV107" s="110">
        <v>827</v>
      </c>
      <c r="AW107">
        <v>470</v>
      </c>
      <c r="AX107"/>
      <c r="AY107">
        <v>461</v>
      </c>
      <c r="AZ107" s="110">
        <v>931</v>
      </c>
      <c r="BA107" s="109">
        <v>464</v>
      </c>
      <c r="BB107" s="109"/>
      <c r="BC107" s="109">
        <v>463</v>
      </c>
      <c r="BD107" s="110">
        <v>927</v>
      </c>
      <c r="BE107" s="109">
        <v>353</v>
      </c>
      <c r="BF107" s="109"/>
      <c r="BG107" s="109">
        <v>353</v>
      </c>
      <c r="BH107" s="110">
        <v>706</v>
      </c>
      <c r="BI107" s="109">
        <v>306</v>
      </c>
      <c r="BJ107" s="109"/>
      <c r="BK107" s="109">
        <v>282</v>
      </c>
      <c r="BL107" s="110">
        <v>588</v>
      </c>
      <c r="BM107" s="109">
        <v>232</v>
      </c>
      <c r="BN107" s="109"/>
      <c r="BO107" s="109">
        <v>234</v>
      </c>
      <c r="BP107" s="110">
        <v>466</v>
      </c>
      <c r="BQ107" s="109">
        <v>164</v>
      </c>
      <c r="BR107" s="109"/>
      <c r="BS107" s="109">
        <v>140</v>
      </c>
      <c r="BT107" s="110">
        <v>304</v>
      </c>
      <c r="BU107" s="109">
        <v>107</v>
      </c>
      <c r="BV107" s="109"/>
      <c r="BW107" s="109">
        <v>85</v>
      </c>
      <c r="BX107" s="110">
        <v>192</v>
      </c>
      <c r="BY107" s="109">
        <v>77</v>
      </c>
      <c r="BZ107" s="109"/>
      <c r="CA107" s="109">
        <v>45</v>
      </c>
      <c r="CB107" s="110">
        <v>122</v>
      </c>
      <c r="CC107" s="109">
        <v>33</v>
      </c>
      <c r="CD107" s="109"/>
      <c r="CE107" s="109">
        <v>16</v>
      </c>
      <c r="CF107" s="110">
        <v>49</v>
      </c>
      <c r="CG107" s="109">
        <v>9</v>
      </c>
      <c r="CH107" s="109"/>
      <c r="CI107" s="109">
        <v>6</v>
      </c>
      <c r="CJ107" s="110">
        <v>15</v>
      </c>
      <c r="CK107" s="109">
        <v>2</v>
      </c>
      <c r="CL107" s="109"/>
      <c r="CM107" s="109">
        <v>2</v>
      </c>
      <c r="CN107" s="110">
        <v>4</v>
      </c>
      <c r="CO107" s="109"/>
      <c r="CP107" s="109">
        <v>2</v>
      </c>
      <c r="CQ107" s="109"/>
      <c r="CR107" s="110">
        <v>2</v>
      </c>
      <c r="CS107" s="111"/>
      <c r="CT107" s="112">
        <f t="shared" si="5"/>
        <v>6300</v>
      </c>
      <c r="CU107" s="112">
        <f t="shared" si="6"/>
        <v>2</v>
      </c>
      <c r="CV107" s="112">
        <f t="shared" si="7"/>
        <v>6087</v>
      </c>
      <c r="CW107" s="113">
        <f t="shared" si="8"/>
        <v>12389</v>
      </c>
    </row>
    <row r="108" spans="1:101" ht="14.1" customHeight="1">
      <c r="A108" s="31"/>
      <c r="B108" s="1043"/>
      <c r="C108" s="1047"/>
      <c r="D108" s="108" t="s">
        <v>578</v>
      </c>
      <c r="E108">
        <v>242</v>
      </c>
      <c r="F108"/>
      <c r="G108">
        <v>243</v>
      </c>
      <c r="H108" s="110">
        <v>485</v>
      </c>
      <c r="I108">
        <v>203</v>
      </c>
      <c r="J108"/>
      <c r="K108">
        <v>199</v>
      </c>
      <c r="L108" s="110">
        <v>402</v>
      </c>
      <c r="M108">
        <v>483</v>
      </c>
      <c r="N108"/>
      <c r="O108">
        <v>534</v>
      </c>
      <c r="P108" s="110">
        <v>1017</v>
      </c>
      <c r="Q108">
        <v>516</v>
      </c>
      <c r="R108"/>
      <c r="S108">
        <v>532</v>
      </c>
      <c r="T108" s="110">
        <v>1048</v>
      </c>
      <c r="U108">
        <v>572</v>
      </c>
      <c r="V108"/>
      <c r="W108">
        <v>559</v>
      </c>
      <c r="X108" s="110">
        <v>1131</v>
      </c>
      <c r="Y108">
        <v>679</v>
      </c>
      <c r="Z108"/>
      <c r="AA108">
        <v>652</v>
      </c>
      <c r="AB108" s="110">
        <v>1331</v>
      </c>
      <c r="AC108">
        <v>599</v>
      </c>
      <c r="AD108"/>
      <c r="AE108">
        <v>594</v>
      </c>
      <c r="AF108" s="110">
        <v>1193</v>
      </c>
      <c r="AG108">
        <v>567</v>
      </c>
      <c r="AH108"/>
      <c r="AI108">
        <v>498</v>
      </c>
      <c r="AJ108" s="110">
        <v>1065</v>
      </c>
      <c r="AK108">
        <v>490</v>
      </c>
      <c r="AL108"/>
      <c r="AM108">
        <v>458</v>
      </c>
      <c r="AN108" s="110">
        <v>948</v>
      </c>
      <c r="AO108">
        <v>545</v>
      </c>
      <c r="AP108"/>
      <c r="AQ108">
        <v>484</v>
      </c>
      <c r="AR108" s="110">
        <v>1029</v>
      </c>
      <c r="AS108">
        <v>631</v>
      </c>
      <c r="AT108"/>
      <c r="AU108">
        <v>533</v>
      </c>
      <c r="AV108" s="110">
        <v>1164</v>
      </c>
      <c r="AW108">
        <v>647</v>
      </c>
      <c r="AX108"/>
      <c r="AY108">
        <v>651</v>
      </c>
      <c r="AZ108" s="110">
        <v>1298</v>
      </c>
      <c r="BA108" s="109">
        <v>581</v>
      </c>
      <c r="BB108" s="109"/>
      <c r="BC108" s="109">
        <v>558</v>
      </c>
      <c r="BD108" s="110">
        <v>1139</v>
      </c>
      <c r="BE108" s="109">
        <v>495</v>
      </c>
      <c r="BF108" s="109"/>
      <c r="BG108" s="109">
        <v>547</v>
      </c>
      <c r="BH108" s="110">
        <v>1042</v>
      </c>
      <c r="BI108" s="109">
        <v>396</v>
      </c>
      <c r="BJ108" s="109"/>
      <c r="BK108" s="109">
        <v>450</v>
      </c>
      <c r="BL108" s="110">
        <v>846</v>
      </c>
      <c r="BM108" s="109">
        <v>294</v>
      </c>
      <c r="BN108" s="109"/>
      <c r="BO108" s="109">
        <v>313</v>
      </c>
      <c r="BP108" s="110">
        <v>607</v>
      </c>
      <c r="BQ108" s="109">
        <v>177</v>
      </c>
      <c r="BR108" s="109"/>
      <c r="BS108" s="109">
        <v>208</v>
      </c>
      <c r="BT108" s="110">
        <v>385</v>
      </c>
      <c r="BU108" s="109">
        <v>138</v>
      </c>
      <c r="BV108" s="109"/>
      <c r="BW108" s="109">
        <v>142</v>
      </c>
      <c r="BX108" s="110">
        <v>280</v>
      </c>
      <c r="BY108" s="109">
        <v>90</v>
      </c>
      <c r="BZ108" s="109"/>
      <c r="CA108" s="109">
        <v>72</v>
      </c>
      <c r="CB108" s="110">
        <v>162</v>
      </c>
      <c r="CC108" s="109">
        <v>46</v>
      </c>
      <c r="CD108" s="109"/>
      <c r="CE108" s="109">
        <v>27</v>
      </c>
      <c r="CF108" s="110">
        <v>73</v>
      </c>
      <c r="CG108" s="109">
        <v>8</v>
      </c>
      <c r="CH108" s="109"/>
      <c r="CI108" s="109">
        <v>10</v>
      </c>
      <c r="CJ108" s="110">
        <v>18</v>
      </c>
      <c r="CK108" s="109"/>
      <c r="CL108" s="109"/>
      <c r="CM108" s="109">
        <v>1</v>
      </c>
      <c r="CN108" s="110">
        <v>1</v>
      </c>
      <c r="CO108" s="109">
        <v>1</v>
      </c>
      <c r="CP108" s="109"/>
      <c r="CQ108" s="109">
        <v>2</v>
      </c>
      <c r="CR108" s="110">
        <v>3</v>
      </c>
      <c r="CS108" s="111"/>
      <c r="CT108" s="112">
        <f t="shared" si="5"/>
        <v>8400</v>
      </c>
      <c r="CU108" s="112">
        <f t="shared" si="6"/>
        <v>0</v>
      </c>
      <c r="CV108" s="112">
        <f t="shared" si="7"/>
        <v>8267</v>
      </c>
      <c r="CW108" s="113">
        <f t="shared" si="8"/>
        <v>16667</v>
      </c>
    </row>
    <row r="109" spans="1:101" ht="14.1" customHeight="1">
      <c r="A109" s="31"/>
      <c r="B109" s="1043"/>
      <c r="C109" s="1047"/>
      <c r="D109" s="108" t="s">
        <v>579</v>
      </c>
      <c r="E109">
        <v>176</v>
      </c>
      <c r="F109"/>
      <c r="G109">
        <v>186</v>
      </c>
      <c r="H109" s="110">
        <v>362</v>
      </c>
      <c r="I109">
        <v>153</v>
      </c>
      <c r="J109"/>
      <c r="K109">
        <v>164</v>
      </c>
      <c r="L109" s="110">
        <v>317</v>
      </c>
      <c r="M109">
        <v>356</v>
      </c>
      <c r="N109"/>
      <c r="O109">
        <v>339</v>
      </c>
      <c r="P109" s="110">
        <v>695</v>
      </c>
      <c r="Q109">
        <v>396</v>
      </c>
      <c r="R109"/>
      <c r="S109">
        <v>403</v>
      </c>
      <c r="T109" s="110">
        <v>799</v>
      </c>
      <c r="U109">
        <v>390</v>
      </c>
      <c r="V109"/>
      <c r="W109">
        <v>385</v>
      </c>
      <c r="X109" s="110">
        <v>775</v>
      </c>
      <c r="Y109">
        <v>449</v>
      </c>
      <c r="Z109"/>
      <c r="AA109">
        <v>453</v>
      </c>
      <c r="AB109" s="110">
        <v>902</v>
      </c>
      <c r="AC109">
        <v>475</v>
      </c>
      <c r="AD109"/>
      <c r="AE109">
        <v>482</v>
      </c>
      <c r="AF109" s="110">
        <v>957</v>
      </c>
      <c r="AG109">
        <v>476</v>
      </c>
      <c r="AH109"/>
      <c r="AI109">
        <v>435</v>
      </c>
      <c r="AJ109" s="110">
        <v>911</v>
      </c>
      <c r="AK109">
        <v>424</v>
      </c>
      <c r="AL109"/>
      <c r="AM109">
        <v>355</v>
      </c>
      <c r="AN109" s="110">
        <v>779</v>
      </c>
      <c r="AO109">
        <v>391</v>
      </c>
      <c r="AP109"/>
      <c r="AQ109">
        <v>365</v>
      </c>
      <c r="AR109" s="110">
        <v>756</v>
      </c>
      <c r="AS109">
        <v>414</v>
      </c>
      <c r="AT109"/>
      <c r="AU109">
        <v>372</v>
      </c>
      <c r="AV109" s="110">
        <v>786</v>
      </c>
      <c r="AW109">
        <v>475</v>
      </c>
      <c r="AX109"/>
      <c r="AY109">
        <v>415</v>
      </c>
      <c r="AZ109" s="110">
        <v>890</v>
      </c>
      <c r="BA109" s="109">
        <v>426</v>
      </c>
      <c r="BB109" s="109"/>
      <c r="BC109" s="109">
        <v>419</v>
      </c>
      <c r="BD109" s="110">
        <v>845</v>
      </c>
      <c r="BE109" s="109">
        <v>334</v>
      </c>
      <c r="BF109" s="109"/>
      <c r="BG109" s="109">
        <v>325</v>
      </c>
      <c r="BH109" s="110">
        <v>659</v>
      </c>
      <c r="BI109" s="109">
        <v>263</v>
      </c>
      <c r="BJ109" s="109"/>
      <c r="BK109" s="109">
        <v>306</v>
      </c>
      <c r="BL109" s="110">
        <v>569</v>
      </c>
      <c r="BM109" s="109">
        <v>199</v>
      </c>
      <c r="BN109" s="109"/>
      <c r="BO109" s="109">
        <v>208</v>
      </c>
      <c r="BP109" s="110">
        <v>407</v>
      </c>
      <c r="BQ109" s="109">
        <v>136</v>
      </c>
      <c r="BR109" s="109"/>
      <c r="BS109" s="109">
        <v>134</v>
      </c>
      <c r="BT109" s="110">
        <v>270</v>
      </c>
      <c r="BU109" s="109">
        <v>88</v>
      </c>
      <c r="BV109" s="109"/>
      <c r="BW109" s="109">
        <v>82</v>
      </c>
      <c r="BX109" s="110">
        <v>170</v>
      </c>
      <c r="BY109" s="109">
        <v>68</v>
      </c>
      <c r="BZ109" s="109"/>
      <c r="CA109" s="109">
        <v>38</v>
      </c>
      <c r="CB109" s="110">
        <v>106</v>
      </c>
      <c r="CC109" s="109">
        <v>32</v>
      </c>
      <c r="CD109" s="109"/>
      <c r="CE109" s="109">
        <v>14</v>
      </c>
      <c r="CF109" s="110">
        <v>46</v>
      </c>
      <c r="CG109" s="109">
        <v>7</v>
      </c>
      <c r="CH109" s="109"/>
      <c r="CI109" s="109">
        <v>3</v>
      </c>
      <c r="CJ109" s="110">
        <v>10</v>
      </c>
      <c r="CK109" s="109">
        <v>1</v>
      </c>
      <c r="CL109" s="109"/>
      <c r="CM109" s="109"/>
      <c r="CN109" s="110">
        <v>1</v>
      </c>
      <c r="CO109" s="109"/>
      <c r="CP109" s="109"/>
      <c r="CQ109" s="109"/>
      <c r="CR109" s="110">
        <v>0</v>
      </c>
      <c r="CS109" s="111"/>
      <c r="CT109" s="112">
        <f t="shared" si="5"/>
        <v>6129</v>
      </c>
      <c r="CU109" s="112">
        <f t="shared" si="6"/>
        <v>0</v>
      </c>
      <c r="CV109" s="112">
        <f t="shared" si="7"/>
        <v>5883</v>
      </c>
      <c r="CW109" s="113">
        <f t="shared" si="8"/>
        <v>12012</v>
      </c>
    </row>
    <row r="110" spans="1:101" ht="14.1" customHeight="1">
      <c r="A110" s="31"/>
      <c r="B110" s="1043"/>
      <c r="C110" s="1047"/>
      <c r="D110" s="108" t="s">
        <v>580</v>
      </c>
      <c r="E110">
        <v>969</v>
      </c>
      <c r="F110"/>
      <c r="G110">
        <v>1041</v>
      </c>
      <c r="H110" s="110">
        <v>2010</v>
      </c>
      <c r="I110">
        <v>750</v>
      </c>
      <c r="J110">
        <v>1</v>
      </c>
      <c r="K110">
        <v>784</v>
      </c>
      <c r="L110" s="110">
        <v>1535</v>
      </c>
      <c r="M110">
        <v>1878</v>
      </c>
      <c r="N110"/>
      <c r="O110">
        <v>1965</v>
      </c>
      <c r="P110" s="110">
        <v>3843</v>
      </c>
      <c r="Q110">
        <v>1805</v>
      </c>
      <c r="R110"/>
      <c r="S110">
        <v>1901</v>
      </c>
      <c r="T110" s="110">
        <v>3706</v>
      </c>
      <c r="U110">
        <v>1934</v>
      </c>
      <c r="V110"/>
      <c r="W110">
        <v>1974</v>
      </c>
      <c r="X110" s="110">
        <v>3908</v>
      </c>
      <c r="Y110">
        <v>2208</v>
      </c>
      <c r="Z110"/>
      <c r="AA110">
        <v>2117</v>
      </c>
      <c r="AB110" s="110">
        <v>4325</v>
      </c>
      <c r="AC110">
        <v>2375</v>
      </c>
      <c r="AD110"/>
      <c r="AE110">
        <v>2224</v>
      </c>
      <c r="AF110" s="110">
        <v>4599</v>
      </c>
      <c r="AG110">
        <v>2044</v>
      </c>
      <c r="AH110"/>
      <c r="AI110">
        <v>1929</v>
      </c>
      <c r="AJ110" s="110">
        <v>3973</v>
      </c>
      <c r="AK110">
        <v>1890</v>
      </c>
      <c r="AL110"/>
      <c r="AM110">
        <v>1757</v>
      </c>
      <c r="AN110" s="110">
        <v>3647</v>
      </c>
      <c r="AO110">
        <v>1778</v>
      </c>
      <c r="AP110"/>
      <c r="AQ110">
        <v>1642</v>
      </c>
      <c r="AR110" s="110">
        <v>3420</v>
      </c>
      <c r="AS110">
        <v>1811</v>
      </c>
      <c r="AT110"/>
      <c r="AU110">
        <v>1833</v>
      </c>
      <c r="AV110" s="110">
        <v>3644</v>
      </c>
      <c r="AW110">
        <v>2032</v>
      </c>
      <c r="AX110"/>
      <c r="AY110">
        <v>1699</v>
      </c>
      <c r="AZ110" s="110">
        <v>3731</v>
      </c>
      <c r="BA110" s="109">
        <v>1817</v>
      </c>
      <c r="BB110" s="109"/>
      <c r="BC110" s="109">
        <v>1669</v>
      </c>
      <c r="BD110" s="110">
        <v>3486</v>
      </c>
      <c r="BE110" s="109">
        <v>1387</v>
      </c>
      <c r="BF110" s="109"/>
      <c r="BG110" s="109">
        <v>1335</v>
      </c>
      <c r="BH110" s="110">
        <v>2722</v>
      </c>
      <c r="BI110" s="109">
        <v>1175</v>
      </c>
      <c r="BJ110" s="109"/>
      <c r="BK110" s="109">
        <v>1112</v>
      </c>
      <c r="BL110" s="110">
        <v>2287</v>
      </c>
      <c r="BM110" s="109">
        <v>957</v>
      </c>
      <c r="BN110" s="109"/>
      <c r="BO110" s="109">
        <v>810</v>
      </c>
      <c r="BP110" s="110">
        <v>1767</v>
      </c>
      <c r="BQ110" s="109">
        <v>670</v>
      </c>
      <c r="BR110" s="109"/>
      <c r="BS110" s="109">
        <v>546</v>
      </c>
      <c r="BT110" s="110">
        <v>1216</v>
      </c>
      <c r="BU110" s="109">
        <v>428</v>
      </c>
      <c r="BV110" s="109"/>
      <c r="BW110" s="109">
        <v>322</v>
      </c>
      <c r="BX110" s="110">
        <v>750</v>
      </c>
      <c r="BY110" s="109">
        <v>266</v>
      </c>
      <c r="BZ110" s="109"/>
      <c r="CA110" s="109">
        <v>175</v>
      </c>
      <c r="CB110" s="110">
        <v>441</v>
      </c>
      <c r="CC110" s="109">
        <v>108</v>
      </c>
      <c r="CD110" s="109"/>
      <c r="CE110" s="109">
        <v>64</v>
      </c>
      <c r="CF110" s="110">
        <v>172</v>
      </c>
      <c r="CG110" s="109">
        <v>35</v>
      </c>
      <c r="CH110" s="109"/>
      <c r="CI110" s="109">
        <v>14</v>
      </c>
      <c r="CJ110" s="110">
        <v>49</v>
      </c>
      <c r="CK110" s="109">
        <v>9</v>
      </c>
      <c r="CL110" s="109"/>
      <c r="CM110" s="109">
        <v>3</v>
      </c>
      <c r="CN110" s="110">
        <v>12</v>
      </c>
      <c r="CO110" s="109">
        <v>3</v>
      </c>
      <c r="CP110" s="109">
        <v>2</v>
      </c>
      <c r="CQ110" s="109">
        <v>2</v>
      </c>
      <c r="CR110" s="110">
        <v>7</v>
      </c>
      <c r="CS110" s="111"/>
      <c r="CT110" s="112">
        <f t="shared" si="5"/>
        <v>28329</v>
      </c>
      <c r="CU110" s="112">
        <f t="shared" si="6"/>
        <v>3</v>
      </c>
      <c r="CV110" s="112">
        <f t="shared" si="7"/>
        <v>26918</v>
      </c>
      <c r="CW110" s="113">
        <f t="shared" si="8"/>
        <v>55250</v>
      </c>
    </row>
    <row r="111" spans="1:101" ht="14.1" customHeight="1">
      <c r="A111" s="31"/>
      <c r="B111" s="1043"/>
      <c r="C111" s="1047"/>
      <c r="D111" s="108" t="s">
        <v>581</v>
      </c>
      <c r="E111">
        <v>415</v>
      </c>
      <c r="F111"/>
      <c r="G111">
        <v>393</v>
      </c>
      <c r="H111" s="110">
        <v>808</v>
      </c>
      <c r="I111">
        <v>314</v>
      </c>
      <c r="J111"/>
      <c r="K111">
        <v>299</v>
      </c>
      <c r="L111" s="110">
        <v>613</v>
      </c>
      <c r="M111">
        <v>768</v>
      </c>
      <c r="N111"/>
      <c r="O111">
        <v>779</v>
      </c>
      <c r="P111" s="110">
        <v>1547</v>
      </c>
      <c r="Q111">
        <v>729</v>
      </c>
      <c r="R111"/>
      <c r="S111">
        <v>811</v>
      </c>
      <c r="T111" s="110">
        <v>1540</v>
      </c>
      <c r="U111">
        <v>749</v>
      </c>
      <c r="V111"/>
      <c r="W111">
        <v>804</v>
      </c>
      <c r="X111" s="110">
        <v>1553</v>
      </c>
      <c r="Y111">
        <v>963</v>
      </c>
      <c r="Z111"/>
      <c r="AA111">
        <v>987</v>
      </c>
      <c r="AB111" s="110">
        <v>1950</v>
      </c>
      <c r="AC111">
        <v>1019</v>
      </c>
      <c r="AD111"/>
      <c r="AE111">
        <v>1005</v>
      </c>
      <c r="AF111" s="110">
        <v>2024</v>
      </c>
      <c r="AG111">
        <v>843</v>
      </c>
      <c r="AH111"/>
      <c r="AI111">
        <v>813</v>
      </c>
      <c r="AJ111" s="110">
        <v>1656</v>
      </c>
      <c r="AK111">
        <v>786</v>
      </c>
      <c r="AL111"/>
      <c r="AM111">
        <v>738</v>
      </c>
      <c r="AN111" s="110">
        <v>1524</v>
      </c>
      <c r="AO111">
        <v>806</v>
      </c>
      <c r="AP111"/>
      <c r="AQ111">
        <v>774</v>
      </c>
      <c r="AR111" s="110">
        <v>1580</v>
      </c>
      <c r="AS111">
        <v>824</v>
      </c>
      <c r="AT111"/>
      <c r="AU111">
        <v>819</v>
      </c>
      <c r="AV111" s="110">
        <v>1643</v>
      </c>
      <c r="AW111">
        <v>872</v>
      </c>
      <c r="AX111"/>
      <c r="AY111">
        <v>855</v>
      </c>
      <c r="AZ111" s="110">
        <v>1727</v>
      </c>
      <c r="BA111" s="109">
        <v>729</v>
      </c>
      <c r="BB111" s="109"/>
      <c r="BC111" s="109">
        <v>782</v>
      </c>
      <c r="BD111" s="110">
        <v>1511</v>
      </c>
      <c r="BE111" s="109">
        <v>573</v>
      </c>
      <c r="BF111" s="109"/>
      <c r="BG111" s="109">
        <v>608</v>
      </c>
      <c r="BH111" s="110">
        <v>1181</v>
      </c>
      <c r="BI111" s="109">
        <v>464</v>
      </c>
      <c r="BJ111" s="109"/>
      <c r="BK111" s="109">
        <v>431</v>
      </c>
      <c r="BL111" s="110">
        <v>895</v>
      </c>
      <c r="BM111" s="109">
        <v>338</v>
      </c>
      <c r="BN111" s="109"/>
      <c r="BO111" s="109">
        <v>347</v>
      </c>
      <c r="BP111" s="110">
        <v>685</v>
      </c>
      <c r="BQ111" s="109">
        <v>243</v>
      </c>
      <c r="BR111" s="109"/>
      <c r="BS111" s="109">
        <v>211</v>
      </c>
      <c r="BT111" s="110">
        <v>454</v>
      </c>
      <c r="BU111" s="109">
        <v>147</v>
      </c>
      <c r="BV111" s="109"/>
      <c r="BW111" s="109">
        <v>119</v>
      </c>
      <c r="BX111" s="110">
        <v>266</v>
      </c>
      <c r="BY111" s="109">
        <v>87</v>
      </c>
      <c r="BZ111" s="109"/>
      <c r="CA111" s="109">
        <v>64</v>
      </c>
      <c r="CB111" s="110">
        <v>151</v>
      </c>
      <c r="CC111" s="109">
        <v>26</v>
      </c>
      <c r="CD111" s="109"/>
      <c r="CE111" s="109">
        <v>29</v>
      </c>
      <c r="CF111" s="110">
        <v>55</v>
      </c>
      <c r="CG111" s="109">
        <v>13</v>
      </c>
      <c r="CH111" s="109"/>
      <c r="CI111" s="109">
        <v>2</v>
      </c>
      <c r="CJ111" s="110">
        <v>15</v>
      </c>
      <c r="CK111" s="109">
        <v>1</v>
      </c>
      <c r="CL111" s="109"/>
      <c r="CM111" s="109">
        <v>1</v>
      </c>
      <c r="CN111" s="110">
        <v>2</v>
      </c>
      <c r="CO111" s="109">
        <v>3</v>
      </c>
      <c r="CP111" s="109"/>
      <c r="CQ111" s="109">
        <v>1</v>
      </c>
      <c r="CR111" s="110">
        <v>4</v>
      </c>
      <c r="CS111" s="111"/>
      <c r="CT111" s="112">
        <f t="shared" si="5"/>
        <v>11712</v>
      </c>
      <c r="CU111" s="112">
        <f t="shared" si="6"/>
        <v>0</v>
      </c>
      <c r="CV111" s="112">
        <f t="shared" si="7"/>
        <v>11672</v>
      </c>
      <c r="CW111" s="113">
        <f t="shared" si="8"/>
        <v>23384</v>
      </c>
    </row>
    <row r="112" spans="1:101" ht="14.1" customHeight="1">
      <c r="A112" s="31"/>
      <c r="B112" s="1043"/>
      <c r="C112" s="1047"/>
      <c r="D112" s="108" t="s">
        <v>582</v>
      </c>
      <c r="E112">
        <v>669</v>
      </c>
      <c r="F112"/>
      <c r="G112">
        <v>674</v>
      </c>
      <c r="H112" s="110">
        <v>1343</v>
      </c>
      <c r="I112">
        <v>473</v>
      </c>
      <c r="J112"/>
      <c r="K112">
        <v>496</v>
      </c>
      <c r="L112" s="110">
        <v>969</v>
      </c>
      <c r="M112">
        <v>1205</v>
      </c>
      <c r="N112"/>
      <c r="O112">
        <v>1352</v>
      </c>
      <c r="P112" s="110">
        <v>2557</v>
      </c>
      <c r="Q112">
        <v>1220</v>
      </c>
      <c r="R112"/>
      <c r="S112">
        <v>1344</v>
      </c>
      <c r="T112" s="110">
        <v>2564</v>
      </c>
      <c r="U112">
        <v>1376</v>
      </c>
      <c r="V112"/>
      <c r="W112">
        <v>1409</v>
      </c>
      <c r="X112" s="110">
        <v>2785</v>
      </c>
      <c r="Y112">
        <v>1583</v>
      </c>
      <c r="Z112"/>
      <c r="AA112">
        <v>1534</v>
      </c>
      <c r="AB112" s="110">
        <v>3117</v>
      </c>
      <c r="AC112">
        <v>1656</v>
      </c>
      <c r="AD112"/>
      <c r="AE112">
        <v>1526</v>
      </c>
      <c r="AF112" s="110">
        <v>3182</v>
      </c>
      <c r="AG112">
        <v>1387</v>
      </c>
      <c r="AH112"/>
      <c r="AI112">
        <v>1210</v>
      </c>
      <c r="AJ112" s="110">
        <v>2597</v>
      </c>
      <c r="AK112">
        <v>1388</v>
      </c>
      <c r="AL112"/>
      <c r="AM112">
        <v>1192</v>
      </c>
      <c r="AN112" s="110">
        <v>2580</v>
      </c>
      <c r="AO112">
        <v>1420</v>
      </c>
      <c r="AP112"/>
      <c r="AQ112">
        <v>1249</v>
      </c>
      <c r="AR112" s="110">
        <v>2669</v>
      </c>
      <c r="AS112">
        <v>1364</v>
      </c>
      <c r="AT112"/>
      <c r="AU112">
        <v>1280</v>
      </c>
      <c r="AV112" s="110">
        <v>2644</v>
      </c>
      <c r="AW112">
        <v>1600</v>
      </c>
      <c r="AX112"/>
      <c r="AY112">
        <v>1462</v>
      </c>
      <c r="AZ112" s="110">
        <v>3062</v>
      </c>
      <c r="BA112" s="109">
        <v>1479</v>
      </c>
      <c r="BB112" s="109"/>
      <c r="BC112" s="109">
        <v>1344</v>
      </c>
      <c r="BD112" s="110">
        <v>2823</v>
      </c>
      <c r="BE112" s="109">
        <v>1215</v>
      </c>
      <c r="BF112" s="109"/>
      <c r="BG112" s="109">
        <v>1198</v>
      </c>
      <c r="BH112" s="110">
        <v>2413</v>
      </c>
      <c r="BI112" s="109">
        <v>1013</v>
      </c>
      <c r="BJ112" s="109"/>
      <c r="BK112" s="109">
        <v>884</v>
      </c>
      <c r="BL112" s="110">
        <v>1897</v>
      </c>
      <c r="BM112" s="109">
        <v>789</v>
      </c>
      <c r="BN112" s="109"/>
      <c r="BO112" s="109">
        <v>755</v>
      </c>
      <c r="BP112" s="110">
        <v>1544</v>
      </c>
      <c r="BQ112" s="109">
        <v>516</v>
      </c>
      <c r="BR112" s="109"/>
      <c r="BS112" s="109">
        <v>533</v>
      </c>
      <c r="BT112" s="110">
        <v>1049</v>
      </c>
      <c r="BU112" s="109">
        <v>385</v>
      </c>
      <c r="BV112" s="109"/>
      <c r="BW112" s="109">
        <v>337</v>
      </c>
      <c r="BX112" s="110">
        <v>722</v>
      </c>
      <c r="BY112" s="109">
        <v>289</v>
      </c>
      <c r="BZ112" s="109"/>
      <c r="CA112" s="109">
        <v>202</v>
      </c>
      <c r="CB112" s="110">
        <v>491</v>
      </c>
      <c r="CC112" s="109">
        <v>96</v>
      </c>
      <c r="CD112" s="109"/>
      <c r="CE112" s="109">
        <v>77</v>
      </c>
      <c r="CF112" s="110">
        <v>173</v>
      </c>
      <c r="CG112" s="109">
        <v>36</v>
      </c>
      <c r="CH112" s="109"/>
      <c r="CI112" s="109">
        <v>19</v>
      </c>
      <c r="CJ112" s="110">
        <v>55</v>
      </c>
      <c r="CK112" s="109">
        <v>5</v>
      </c>
      <c r="CL112" s="109"/>
      <c r="CM112" s="109">
        <v>2</v>
      </c>
      <c r="CN112" s="110">
        <v>7</v>
      </c>
      <c r="CO112" s="109">
        <v>6</v>
      </c>
      <c r="CP112" s="109">
        <v>4</v>
      </c>
      <c r="CQ112" s="109">
        <v>3</v>
      </c>
      <c r="CR112" s="110">
        <v>13</v>
      </c>
      <c r="CS112" s="111"/>
      <c r="CT112" s="112">
        <f t="shared" si="5"/>
        <v>21170</v>
      </c>
      <c r="CU112" s="112">
        <f t="shared" si="6"/>
        <v>4</v>
      </c>
      <c r="CV112" s="112">
        <f t="shared" si="7"/>
        <v>20082</v>
      </c>
      <c r="CW112" s="113">
        <f t="shared" si="8"/>
        <v>41256</v>
      </c>
    </row>
    <row r="113" spans="1:101" ht="14.1" customHeight="1">
      <c r="A113" s="31"/>
      <c r="B113" s="1043"/>
      <c r="C113" s="1047"/>
      <c r="D113" s="108" t="s">
        <v>583</v>
      </c>
      <c r="E113">
        <v>191</v>
      </c>
      <c r="F113"/>
      <c r="G113">
        <v>205</v>
      </c>
      <c r="H113" s="110">
        <v>396</v>
      </c>
      <c r="I113">
        <v>167</v>
      </c>
      <c r="J113"/>
      <c r="K113">
        <v>187</v>
      </c>
      <c r="L113" s="110">
        <v>354</v>
      </c>
      <c r="M113">
        <v>408</v>
      </c>
      <c r="N113"/>
      <c r="O113">
        <v>409</v>
      </c>
      <c r="P113" s="110">
        <v>817</v>
      </c>
      <c r="Q113">
        <v>389</v>
      </c>
      <c r="R113"/>
      <c r="S113">
        <v>443</v>
      </c>
      <c r="T113" s="110">
        <v>832</v>
      </c>
      <c r="U113">
        <v>462</v>
      </c>
      <c r="V113"/>
      <c r="W113">
        <v>456</v>
      </c>
      <c r="X113" s="110">
        <v>918</v>
      </c>
      <c r="Y113">
        <v>461</v>
      </c>
      <c r="Z113"/>
      <c r="AA113">
        <v>518</v>
      </c>
      <c r="AB113" s="110">
        <v>979</v>
      </c>
      <c r="AC113">
        <v>619</v>
      </c>
      <c r="AD113">
        <v>1</v>
      </c>
      <c r="AE113">
        <v>511</v>
      </c>
      <c r="AF113" s="110">
        <v>1131</v>
      </c>
      <c r="AG113">
        <v>556</v>
      </c>
      <c r="AH113"/>
      <c r="AI113">
        <v>453</v>
      </c>
      <c r="AJ113" s="110">
        <v>1009</v>
      </c>
      <c r="AK113">
        <v>486</v>
      </c>
      <c r="AL113"/>
      <c r="AM113">
        <v>374</v>
      </c>
      <c r="AN113" s="110">
        <v>860</v>
      </c>
      <c r="AO113">
        <v>481</v>
      </c>
      <c r="AP113"/>
      <c r="AQ113">
        <v>397</v>
      </c>
      <c r="AR113" s="110">
        <v>878</v>
      </c>
      <c r="AS113">
        <v>460</v>
      </c>
      <c r="AT113"/>
      <c r="AU113">
        <v>418</v>
      </c>
      <c r="AV113" s="110">
        <v>878</v>
      </c>
      <c r="AW113">
        <v>536</v>
      </c>
      <c r="AX113"/>
      <c r="AY113">
        <v>479</v>
      </c>
      <c r="AZ113" s="110">
        <v>1015</v>
      </c>
      <c r="BA113" s="109">
        <v>465</v>
      </c>
      <c r="BB113" s="109"/>
      <c r="BC113" s="109">
        <v>488</v>
      </c>
      <c r="BD113" s="110">
        <v>953</v>
      </c>
      <c r="BE113" s="109">
        <v>401</v>
      </c>
      <c r="BF113" s="109">
        <v>1</v>
      </c>
      <c r="BG113" s="109">
        <v>382</v>
      </c>
      <c r="BH113" s="110">
        <v>784</v>
      </c>
      <c r="BI113" s="109">
        <v>261</v>
      </c>
      <c r="BJ113" s="109"/>
      <c r="BK113" s="109">
        <v>312</v>
      </c>
      <c r="BL113" s="110">
        <v>573</v>
      </c>
      <c r="BM113" s="109">
        <v>227</v>
      </c>
      <c r="BN113" s="109"/>
      <c r="BO113" s="109">
        <v>216</v>
      </c>
      <c r="BP113" s="110">
        <v>443</v>
      </c>
      <c r="BQ113" s="109">
        <v>162</v>
      </c>
      <c r="BR113" s="109"/>
      <c r="BS113" s="109">
        <v>154</v>
      </c>
      <c r="BT113" s="110">
        <v>316</v>
      </c>
      <c r="BU113" s="109">
        <v>124</v>
      </c>
      <c r="BV113" s="109"/>
      <c r="BW113" s="109">
        <v>100</v>
      </c>
      <c r="BX113" s="110">
        <v>224</v>
      </c>
      <c r="BY113" s="109">
        <v>75</v>
      </c>
      <c r="BZ113" s="109"/>
      <c r="CA113" s="109">
        <v>66</v>
      </c>
      <c r="CB113" s="110">
        <v>141</v>
      </c>
      <c r="CC113" s="109">
        <v>31</v>
      </c>
      <c r="CD113" s="109"/>
      <c r="CE113" s="109">
        <v>20</v>
      </c>
      <c r="CF113" s="110">
        <v>51</v>
      </c>
      <c r="CG113" s="109">
        <v>10</v>
      </c>
      <c r="CH113" s="109"/>
      <c r="CI113" s="109">
        <v>2</v>
      </c>
      <c r="CJ113" s="110">
        <v>12</v>
      </c>
      <c r="CK113" s="109"/>
      <c r="CL113" s="109"/>
      <c r="CM113" s="109"/>
      <c r="CN113" s="110">
        <v>0</v>
      </c>
      <c r="CO113" s="109">
        <v>2</v>
      </c>
      <c r="CP113" s="109">
        <v>2</v>
      </c>
      <c r="CQ113" s="109">
        <v>1</v>
      </c>
      <c r="CR113" s="110">
        <v>5</v>
      </c>
      <c r="CS113" s="111"/>
      <c r="CT113" s="112">
        <f t="shared" si="5"/>
        <v>6974</v>
      </c>
      <c r="CU113" s="112">
        <f t="shared" si="6"/>
        <v>4</v>
      </c>
      <c r="CV113" s="112">
        <f t="shared" si="7"/>
        <v>6591</v>
      </c>
      <c r="CW113" s="113">
        <f t="shared" si="8"/>
        <v>13569</v>
      </c>
    </row>
    <row r="114" spans="1:101" ht="14.1" customHeight="1">
      <c r="A114" s="31"/>
      <c r="B114" s="1043"/>
      <c r="C114" s="1047"/>
      <c r="D114" s="108" t="s">
        <v>584</v>
      </c>
      <c r="E114">
        <v>29</v>
      </c>
      <c r="F114"/>
      <c r="G114">
        <v>24</v>
      </c>
      <c r="H114" s="110">
        <v>53</v>
      </c>
      <c r="I114">
        <v>26</v>
      </c>
      <c r="J114"/>
      <c r="K114">
        <v>21</v>
      </c>
      <c r="L114" s="110">
        <v>47</v>
      </c>
      <c r="M114">
        <v>68</v>
      </c>
      <c r="N114"/>
      <c r="O114">
        <v>66</v>
      </c>
      <c r="P114" s="110">
        <v>134</v>
      </c>
      <c r="Q114">
        <v>85</v>
      </c>
      <c r="R114"/>
      <c r="S114">
        <v>85</v>
      </c>
      <c r="T114" s="110">
        <v>170</v>
      </c>
      <c r="U114">
        <v>79</v>
      </c>
      <c r="V114"/>
      <c r="W114">
        <v>91</v>
      </c>
      <c r="X114" s="110">
        <v>170</v>
      </c>
      <c r="Y114">
        <v>83</v>
      </c>
      <c r="Z114"/>
      <c r="AA114">
        <v>87</v>
      </c>
      <c r="AB114" s="110">
        <v>170</v>
      </c>
      <c r="AC114">
        <v>74</v>
      </c>
      <c r="AD114"/>
      <c r="AE114">
        <v>87</v>
      </c>
      <c r="AF114" s="110">
        <v>161</v>
      </c>
      <c r="AG114">
        <v>83</v>
      </c>
      <c r="AH114"/>
      <c r="AI114">
        <v>79</v>
      </c>
      <c r="AJ114" s="110">
        <v>162</v>
      </c>
      <c r="AK114">
        <v>66</v>
      </c>
      <c r="AL114"/>
      <c r="AM114">
        <v>76</v>
      </c>
      <c r="AN114" s="110">
        <v>142</v>
      </c>
      <c r="AO114">
        <v>78</v>
      </c>
      <c r="AP114"/>
      <c r="AQ114">
        <v>64</v>
      </c>
      <c r="AR114" s="110">
        <v>142</v>
      </c>
      <c r="AS114">
        <v>98</v>
      </c>
      <c r="AT114"/>
      <c r="AU114">
        <v>72</v>
      </c>
      <c r="AV114" s="110">
        <v>170</v>
      </c>
      <c r="AW114">
        <v>111</v>
      </c>
      <c r="AX114"/>
      <c r="AY114">
        <v>106</v>
      </c>
      <c r="AZ114" s="110">
        <v>217</v>
      </c>
      <c r="BA114" s="109">
        <v>105</v>
      </c>
      <c r="BB114" s="109"/>
      <c r="BC114" s="109">
        <v>106</v>
      </c>
      <c r="BD114" s="110">
        <v>211</v>
      </c>
      <c r="BE114" s="109">
        <v>83</v>
      </c>
      <c r="BF114" s="109"/>
      <c r="BG114" s="109">
        <v>85</v>
      </c>
      <c r="BH114" s="110">
        <v>168</v>
      </c>
      <c r="BI114" s="109">
        <v>70</v>
      </c>
      <c r="BJ114" s="109"/>
      <c r="BK114" s="109">
        <v>80</v>
      </c>
      <c r="BL114" s="110">
        <v>150</v>
      </c>
      <c r="BM114" s="109">
        <v>58</v>
      </c>
      <c r="BN114" s="109"/>
      <c r="BO114" s="109">
        <v>78</v>
      </c>
      <c r="BP114" s="110">
        <v>136</v>
      </c>
      <c r="BQ114" s="109">
        <v>55</v>
      </c>
      <c r="BR114" s="109"/>
      <c r="BS114" s="109">
        <v>52</v>
      </c>
      <c r="BT114" s="110">
        <v>107</v>
      </c>
      <c r="BU114" s="109">
        <v>27</v>
      </c>
      <c r="BV114" s="109"/>
      <c r="BW114" s="109">
        <v>28</v>
      </c>
      <c r="BX114" s="110">
        <v>55</v>
      </c>
      <c r="BY114" s="109">
        <v>23</v>
      </c>
      <c r="BZ114" s="109"/>
      <c r="CA114" s="109">
        <v>16</v>
      </c>
      <c r="CB114" s="110">
        <v>39</v>
      </c>
      <c r="CC114" s="109">
        <v>16</v>
      </c>
      <c r="CD114" s="109"/>
      <c r="CE114" s="109">
        <v>9</v>
      </c>
      <c r="CF114" s="110">
        <v>25</v>
      </c>
      <c r="CG114" s="109">
        <v>3</v>
      </c>
      <c r="CH114" s="109"/>
      <c r="CI114" s="109">
        <v>1</v>
      </c>
      <c r="CJ114" s="110">
        <v>4</v>
      </c>
      <c r="CK114" s="109"/>
      <c r="CL114" s="109"/>
      <c r="CM114" s="109">
        <v>1</v>
      </c>
      <c r="CN114" s="110">
        <v>1</v>
      </c>
      <c r="CO114" s="109">
        <v>1</v>
      </c>
      <c r="CP114" s="109"/>
      <c r="CQ114" s="109">
        <v>1</v>
      </c>
      <c r="CR114" s="110">
        <v>2</v>
      </c>
      <c r="CS114" s="111"/>
      <c r="CT114" s="112">
        <f t="shared" si="5"/>
        <v>1321</v>
      </c>
      <c r="CU114" s="112">
        <f t="shared" si="6"/>
        <v>0</v>
      </c>
      <c r="CV114" s="112">
        <f t="shared" si="7"/>
        <v>1315</v>
      </c>
      <c r="CW114" s="113">
        <f t="shared" si="8"/>
        <v>2636</v>
      </c>
    </row>
    <row r="115" spans="1:101" ht="14.1" customHeight="1">
      <c r="A115" s="31"/>
      <c r="B115" s="1043"/>
      <c r="C115" s="1047"/>
      <c r="D115" s="108" t="s">
        <v>585</v>
      </c>
      <c r="E115">
        <v>68</v>
      </c>
      <c r="F115"/>
      <c r="G115">
        <v>69</v>
      </c>
      <c r="H115" s="110">
        <v>137</v>
      </c>
      <c r="I115">
        <v>45</v>
      </c>
      <c r="J115"/>
      <c r="K115">
        <v>58</v>
      </c>
      <c r="L115" s="110">
        <v>103</v>
      </c>
      <c r="M115">
        <v>141</v>
      </c>
      <c r="N115"/>
      <c r="O115">
        <v>141</v>
      </c>
      <c r="P115" s="110">
        <v>282</v>
      </c>
      <c r="Q115">
        <v>144</v>
      </c>
      <c r="R115"/>
      <c r="S115">
        <v>159</v>
      </c>
      <c r="T115" s="110">
        <v>303</v>
      </c>
      <c r="U115">
        <v>153</v>
      </c>
      <c r="V115"/>
      <c r="W115">
        <v>173</v>
      </c>
      <c r="X115" s="110">
        <v>326</v>
      </c>
      <c r="Y115">
        <v>193</v>
      </c>
      <c r="Z115"/>
      <c r="AA115">
        <v>201</v>
      </c>
      <c r="AB115" s="110">
        <v>394</v>
      </c>
      <c r="AC115">
        <v>176</v>
      </c>
      <c r="AD115"/>
      <c r="AE115">
        <v>169</v>
      </c>
      <c r="AF115" s="110">
        <v>345</v>
      </c>
      <c r="AG115">
        <v>209</v>
      </c>
      <c r="AH115"/>
      <c r="AI115">
        <v>160</v>
      </c>
      <c r="AJ115" s="110">
        <v>369</v>
      </c>
      <c r="AK115">
        <v>124</v>
      </c>
      <c r="AL115"/>
      <c r="AM115">
        <v>113</v>
      </c>
      <c r="AN115" s="110">
        <v>237</v>
      </c>
      <c r="AO115">
        <v>165</v>
      </c>
      <c r="AP115"/>
      <c r="AQ115">
        <v>119</v>
      </c>
      <c r="AR115" s="110">
        <v>284</v>
      </c>
      <c r="AS115">
        <v>193</v>
      </c>
      <c r="AT115">
        <v>1</v>
      </c>
      <c r="AU115">
        <v>157</v>
      </c>
      <c r="AV115" s="110">
        <v>351</v>
      </c>
      <c r="AW115">
        <v>179</v>
      </c>
      <c r="AX115"/>
      <c r="AY115">
        <v>164</v>
      </c>
      <c r="AZ115" s="110">
        <v>343</v>
      </c>
      <c r="BA115" s="109">
        <v>172</v>
      </c>
      <c r="BB115" s="109"/>
      <c r="BC115" s="109">
        <v>194</v>
      </c>
      <c r="BD115" s="110">
        <v>366</v>
      </c>
      <c r="BE115" s="109">
        <v>143</v>
      </c>
      <c r="BF115" s="109"/>
      <c r="BG115" s="109">
        <v>143</v>
      </c>
      <c r="BH115" s="110">
        <v>286</v>
      </c>
      <c r="BI115" s="109">
        <v>124</v>
      </c>
      <c r="BJ115" s="109"/>
      <c r="BK115" s="109">
        <v>122</v>
      </c>
      <c r="BL115" s="110">
        <v>246</v>
      </c>
      <c r="BM115" s="109">
        <v>74</v>
      </c>
      <c r="BN115" s="109"/>
      <c r="BO115" s="109">
        <v>107</v>
      </c>
      <c r="BP115" s="110">
        <v>181</v>
      </c>
      <c r="BQ115" s="109">
        <v>67</v>
      </c>
      <c r="BR115" s="109"/>
      <c r="BS115" s="109">
        <v>63</v>
      </c>
      <c r="BT115" s="110">
        <v>130</v>
      </c>
      <c r="BU115" s="109">
        <v>46</v>
      </c>
      <c r="BV115" s="109"/>
      <c r="BW115" s="109">
        <v>60</v>
      </c>
      <c r="BX115" s="110">
        <v>106</v>
      </c>
      <c r="BY115" s="109">
        <v>32</v>
      </c>
      <c r="BZ115" s="109"/>
      <c r="CA115" s="109">
        <v>21</v>
      </c>
      <c r="CB115" s="110">
        <v>53</v>
      </c>
      <c r="CC115" s="109">
        <v>14</v>
      </c>
      <c r="CD115" s="109"/>
      <c r="CE115" s="109">
        <v>15</v>
      </c>
      <c r="CF115" s="110">
        <v>29</v>
      </c>
      <c r="CG115" s="109">
        <v>2</v>
      </c>
      <c r="CH115" s="109"/>
      <c r="CI115" s="109">
        <v>5</v>
      </c>
      <c r="CJ115" s="110">
        <v>7</v>
      </c>
      <c r="CK115" s="109">
        <v>3</v>
      </c>
      <c r="CL115" s="109"/>
      <c r="CM115" s="109"/>
      <c r="CN115" s="110">
        <v>3</v>
      </c>
      <c r="CO115" s="109"/>
      <c r="CP115" s="109"/>
      <c r="CQ115" s="109">
        <v>1</v>
      </c>
      <c r="CR115" s="110">
        <v>1</v>
      </c>
      <c r="CS115" s="111"/>
      <c r="CT115" s="112">
        <f t="shared" si="5"/>
        <v>2467</v>
      </c>
      <c r="CU115" s="112">
        <f t="shared" si="6"/>
        <v>1</v>
      </c>
      <c r="CV115" s="112">
        <f t="shared" si="7"/>
        <v>2414</v>
      </c>
      <c r="CW115" s="113">
        <f t="shared" si="8"/>
        <v>4882</v>
      </c>
    </row>
    <row r="116" spans="1:101" ht="14.1" customHeight="1">
      <c r="A116" s="31"/>
      <c r="B116" s="1043"/>
      <c r="C116" s="1047"/>
      <c r="D116" s="108" t="s">
        <v>586</v>
      </c>
      <c r="E116">
        <v>64</v>
      </c>
      <c r="F116"/>
      <c r="G116">
        <v>84</v>
      </c>
      <c r="H116" s="110">
        <v>148</v>
      </c>
      <c r="I116">
        <v>67</v>
      </c>
      <c r="J116"/>
      <c r="K116">
        <v>68</v>
      </c>
      <c r="L116" s="110">
        <v>135</v>
      </c>
      <c r="M116">
        <v>165</v>
      </c>
      <c r="N116"/>
      <c r="O116">
        <v>175</v>
      </c>
      <c r="P116" s="110">
        <v>340</v>
      </c>
      <c r="Q116">
        <v>191</v>
      </c>
      <c r="R116"/>
      <c r="S116">
        <v>195</v>
      </c>
      <c r="T116" s="110">
        <v>386</v>
      </c>
      <c r="U116">
        <v>220</v>
      </c>
      <c r="V116"/>
      <c r="W116">
        <v>201</v>
      </c>
      <c r="X116" s="110">
        <v>421</v>
      </c>
      <c r="Y116">
        <v>273</v>
      </c>
      <c r="Z116"/>
      <c r="AA116">
        <v>231</v>
      </c>
      <c r="AB116" s="110">
        <v>504</v>
      </c>
      <c r="AC116">
        <v>230</v>
      </c>
      <c r="AD116"/>
      <c r="AE116">
        <v>268</v>
      </c>
      <c r="AF116" s="110">
        <v>498</v>
      </c>
      <c r="AG116">
        <v>231</v>
      </c>
      <c r="AH116"/>
      <c r="AI116">
        <v>221</v>
      </c>
      <c r="AJ116" s="110">
        <v>452</v>
      </c>
      <c r="AK116">
        <v>198</v>
      </c>
      <c r="AL116"/>
      <c r="AM116">
        <v>167</v>
      </c>
      <c r="AN116" s="110">
        <v>365</v>
      </c>
      <c r="AO116">
        <v>205</v>
      </c>
      <c r="AP116"/>
      <c r="AQ116">
        <v>211</v>
      </c>
      <c r="AR116" s="110">
        <v>416</v>
      </c>
      <c r="AS116">
        <v>213</v>
      </c>
      <c r="AT116"/>
      <c r="AU116">
        <v>200</v>
      </c>
      <c r="AV116" s="110">
        <v>413</v>
      </c>
      <c r="AW116">
        <v>255</v>
      </c>
      <c r="AX116"/>
      <c r="AY116">
        <v>255</v>
      </c>
      <c r="AZ116" s="110">
        <v>510</v>
      </c>
      <c r="BA116" s="109">
        <v>231</v>
      </c>
      <c r="BB116" s="109"/>
      <c r="BC116" s="109">
        <v>236</v>
      </c>
      <c r="BD116" s="110">
        <v>467</v>
      </c>
      <c r="BE116" s="109">
        <v>170</v>
      </c>
      <c r="BF116" s="109"/>
      <c r="BG116" s="109">
        <v>167</v>
      </c>
      <c r="BH116" s="110">
        <v>337</v>
      </c>
      <c r="BI116" s="109">
        <v>169</v>
      </c>
      <c r="BJ116" s="109"/>
      <c r="BK116" s="109">
        <v>159</v>
      </c>
      <c r="BL116" s="110">
        <v>328</v>
      </c>
      <c r="BM116" s="109">
        <v>140</v>
      </c>
      <c r="BN116" s="109"/>
      <c r="BO116" s="109">
        <v>146</v>
      </c>
      <c r="BP116" s="110">
        <v>286</v>
      </c>
      <c r="BQ116" s="109">
        <v>101</v>
      </c>
      <c r="BR116" s="109"/>
      <c r="BS116" s="109">
        <v>108</v>
      </c>
      <c r="BT116" s="110">
        <v>209</v>
      </c>
      <c r="BU116" s="109">
        <v>60</v>
      </c>
      <c r="BV116" s="109"/>
      <c r="BW116" s="109">
        <v>74</v>
      </c>
      <c r="BX116" s="110">
        <v>134</v>
      </c>
      <c r="BY116" s="109">
        <v>44</v>
      </c>
      <c r="BZ116" s="109"/>
      <c r="CA116" s="109">
        <v>30</v>
      </c>
      <c r="CB116" s="110">
        <v>74</v>
      </c>
      <c r="CC116" s="109">
        <v>22</v>
      </c>
      <c r="CD116" s="109"/>
      <c r="CE116" s="109">
        <v>19</v>
      </c>
      <c r="CF116" s="110">
        <v>41</v>
      </c>
      <c r="CG116" s="109">
        <v>9</v>
      </c>
      <c r="CH116" s="109"/>
      <c r="CI116" s="109">
        <v>3</v>
      </c>
      <c r="CJ116" s="110">
        <v>12</v>
      </c>
      <c r="CK116" s="109">
        <v>2</v>
      </c>
      <c r="CL116" s="109"/>
      <c r="CM116" s="109"/>
      <c r="CN116" s="110">
        <v>2</v>
      </c>
      <c r="CO116" s="109"/>
      <c r="CP116" s="109"/>
      <c r="CQ116" s="109">
        <v>1</v>
      </c>
      <c r="CR116" s="110">
        <v>1</v>
      </c>
      <c r="CS116" s="111"/>
      <c r="CT116" s="112">
        <f t="shared" si="5"/>
        <v>3260</v>
      </c>
      <c r="CU116" s="112">
        <f t="shared" si="6"/>
        <v>0</v>
      </c>
      <c r="CV116" s="112">
        <f t="shared" si="7"/>
        <v>3219</v>
      </c>
      <c r="CW116" s="113">
        <f t="shared" si="8"/>
        <v>6479</v>
      </c>
    </row>
    <row r="117" spans="1:101" ht="14.1" customHeight="1">
      <c r="A117" s="31"/>
      <c r="B117" s="1043"/>
      <c r="C117" s="1047"/>
      <c r="D117" s="108" t="s">
        <v>587</v>
      </c>
      <c r="E117">
        <v>51</v>
      </c>
      <c r="F117"/>
      <c r="G117">
        <v>56</v>
      </c>
      <c r="H117" s="110">
        <v>107</v>
      </c>
      <c r="I117">
        <v>47</v>
      </c>
      <c r="J117"/>
      <c r="K117">
        <v>59</v>
      </c>
      <c r="L117" s="110">
        <v>106</v>
      </c>
      <c r="M117">
        <v>130</v>
      </c>
      <c r="N117"/>
      <c r="O117">
        <v>118</v>
      </c>
      <c r="P117" s="110">
        <v>248</v>
      </c>
      <c r="Q117">
        <v>107</v>
      </c>
      <c r="R117"/>
      <c r="S117">
        <v>118</v>
      </c>
      <c r="T117" s="110">
        <v>225</v>
      </c>
      <c r="U117">
        <v>138</v>
      </c>
      <c r="V117"/>
      <c r="W117">
        <v>159</v>
      </c>
      <c r="X117" s="110">
        <v>297</v>
      </c>
      <c r="Y117">
        <v>155</v>
      </c>
      <c r="Z117"/>
      <c r="AA117">
        <v>152</v>
      </c>
      <c r="AB117" s="110">
        <v>307</v>
      </c>
      <c r="AC117">
        <v>125</v>
      </c>
      <c r="AD117"/>
      <c r="AE117">
        <v>124</v>
      </c>
      <c r="AF117" s="110">
        <v>249</v>
      </c>
      <c r="AG117">
        <v>132</v>
      </c>
      <c r="AH117"/>
      <c r="AI117">
        <v>125</v>
      </c>
      <c r="AJ117" s="110">
        <v>257</v>
      </c>
      <c r="AK117">
        <v>125</v>
      </c>
      <c r="AL117"/>
      <c r="AM117">
        <v>110</v>
      </c>
      <c r="AN117" s="110">
        <v>235</v>
      </c>
      <c r="AO117">
        <v>107</v>
      </c>
      <c r="AP117"/>
      <c r="AQ117">
        <v>100</v>
      </c>
      <c r="AR117" s="110">
        <v>207</v>
      </c>
      <c r="AS117">
        <v>138</v>
      </c>
      <c r="AT117"/>
      <c r="AU117">
        <v>119</v>
      </c>
      <c r="AV117" s="110">
        <v>257</v>
      </c>
      <c r="AW117">
        <v>162</v>
      </c>
      <c r="AX117"/>
      <c r="AY117">
        <v>149</v>
      </c>
      <c r="AZ117" s="110">
        <v>311</v>
      </c>
      <c r="BA117" s="109">
        <v>169</v>
      </c>
      <c r="BB117" s="109"/>
      <c r="BC117" s="109">
        <v>173</v>
      </c>
      <c r="BD117" s="110">
        <v>342</v>
      </c>
      <c r="BE117" s="109">
        <v>134</v>
      </c>
      <c r="BF117" s="109"/>
      <c r="BG117" s="109">
        <v>144</v>
      </c>
      <c r="BH117" s="110">
        <v>278</v>
      </c>
      <c r="BI117" s="109">
        <v>109</v>
      </c>
      <c r="BJ117" s="109"/>
      <c r="BK117" s="109">
        <v>136</v>
      </c>
      <c r="BL117" s="110">
        <v>245</v>
      </c>
      <c r="BM117" s="109">
        <v>101</v>
      </c>
      <c r="BN117" s="109"/>
      <c r="BO117" s="109">
        <v>115</v>
      </c>
      <c r="BP117" s="110">
        <v>216</v>
      </c>
      <c r="BQ117" s="109">
        <v>80</v>
      </c>
      <c r="BR117" s="109"/>
      <c r="BS117" s="109">
        <v>89</v>
      </c>
      <c r="BT117" s="110">
        <v>169</v>
      </c>
      <c r="BU117" s="109">
        <v>69</v>
      </c>
      <c r="BV117" s="109"/>
      <c r="BW117" s="109">
        <v>66</v>
      </c>
      <c r="BX117" s="110">
        <v>135</v>
      </c>
      <c r="BY117" s="109">
        <v>45</v>
      </c>
      <c r="BZ117" s="109"/>
      <c r="CA117" s="109">
        <v>32</v>
      </c>
      <c r="CB117" s="110">
        <v>77</v>
      </c>
      <c r="CC117" s="109">
        <v>25</v>
      </c>
      <c r="CD117" s="109"/>
      <c r="CE117" s="109">
        <v>15</v>
      </c>
      <c r="CF117" s="110">
        <v>40</v>
      </c>
      <c r="CG117" s="109">
        <v>7</v>
      </c>
      <c r="CH117" s="109"/>
      <c r="CI117" s="109">
        <v>1</v>
      </c>
      <c r="CJ117" s="110">
        <v>8</v>
      </c>
      <c r="CK117" s="109"/>
      <c r="CL117" s="109"/>
      <c r="CM117" s="109"/>
      <c r="CN117" s="110">
        <v>0</v>
      </c>
      <c r="CO117" s="109"/>
      <c r="CP117" s="109"/>
      <c r="CQ117" s="109"/>
      <c r="CR117" s="110">
        <v>0</v>
      </c>
      <c r="CS117" s="111"/>
      <c r="CT117" s="112">
        <f t="shared" si="5"/>
        <v>2156</v>
      </c>
      <c r="CU117" s="112">
        <f t="shared" si="6"/>
        <v>0</v>
      </c>
      <c r="CV117" s="112">
        <f t="shared" si="7"/>
        <v>2160</v>
      </c>
      <c r="CW117" s="113">
        <f t="shared" si="8"/>
        <v>4316</v>
      </c>
    </row>
    <row r="118" spans="1:101" ht="14.1" customHeight="1">
      <c r="A118" s="31"/>
      <c r="B118" s="1043"/>
      <c r="C118" s="1047"/>
      <c r="D118" s="108" t="s">
        <v>588</v>
      </c>
      <c r="E118">
        <v>62</v>
      </c>
      <c r="F118"/>
      <c r="G118">
        <v>54</v>
      </c>
      <c r="H118" s="110">
        <v>116</v>
      </c>
      <c r="I118">
        <v>42</v>
      </c>
      <c r="J118"/>
      <c r="K118">
        <v>44</v>
      </c>
      <c r="L118" s="110">
        <v>86</v>
      </c>
      <c r="M118">
        <v>130</v>
      </c>
      <c r="N118"/>
      <c r="O118">
        <v>127</v>
      </c>
      <c r="P118" s="110">
        <v>257</v>
      </c>
      <c r="Q118">
        <v>164</v>
      </c>
      <c r="R118"/>
      <c r="S118">
        <v>153</v>
      </c>
      <c r="T118" s="110">
        <v>317</v>
      </c>
      <c r="U118">
        <v>185</v>
      </c>
      <c r="V118"/>
      <c r="W118">
        <v>193</v>
      </c>
      <c r="X118" s="110">
        <v>378</v>
      </c>
      <c r="Y118">
        <v>197</v>
      </c>
      <c r="Z118"/>
      <c r="AA118">
        <v>194</v>
      </c>
      <c r="AB118" s="110">
        <v>391</v>
      </c>
      <c r="AC118">
        <v>155</v>
      </c>
      <c r="AD118"/>
      <c r="AE118">
        <v>184</v>
      </c>
      <c r="AF118" s="110">
        <v>339</v>
      </c>
      <c r="AG118">
        <v>150</v>
      </c>
      <c r="AH118"/>
      <c r="AI118">
        <v>139</v>
      </c>
      <c r="AJ118" s="110">
        <v>289</v>
      </c>
      <c r="AK118">
        <v>133</v>
      </c>
      <c r="AL118"/>
      <c r="AM118">
        <v>169</v>
      </c>
      <c r="AN118" s="110">
        <v>302</v>
      </c>
      <c r="AO118">
        <v>168</v>
      </c>
      <c r="AP118"/>
      <c r="AQ118">
        <v>156</v>
      </c>
      <c r="AR118" s="110">
        <v>324</v>
      </c>
      <c r="AS118">
        <v>200</v>
      </c>
      <c r="AT118"/>
      <c r="AU118">
        <v>185</v>
      </c>
      <c r="AV118" s="110">
        <v>385</v>
      </c>
      <c r="AW118">
        <v>197</v>
      </c>
      <c r="AX118"/>
      <c r="AY118">
        <v>214</v>
      </c>
      <c r="AZ118" s="110">
        <v>411</v>
      </c>
      <c r="BA118" s="109">
        <v>172</v>
      </c>
      <c r="BB118" s="109"/>
      <c r="BC118" s="109">
        <v>206</v>
      </c>
      <c r="BD118" s="110">
        <v>378</v>
      </c>
      <c r="BE118" s="109">
        <v>167</v>
      </c>
      <c r="BF118" s="109"/>
      <c r="BG118" s="109">
        <v>166</v>
      </c>
      <c r="BH118" s="110">
        <v>333</v>
      </c>
      <c r="BI118" s="109">
        <v>139</v>
      </c>
      <c r="BJ118" s="109"/>
      <c r="BK118" s="109">
        <v>141</v>
      </c>
      <c r="BL118" s="110">
        <v>280</v>
      </c>
      <c r="BM118" s="109">
        <v>121</v>
      </c>
      <c r="BN118" s="109"/>
      <c r="BO118" s="109">
        <v>120</v>
      </c>
      <c r="BP118" s="110">
        <v>241</v>
      </c>
      <c r="BQ118" s="109">
        <v>95</v>
      </c>
      <c r="BR118" s="109"/>
      <c r="BS118" s="109">
        <v>111</v>
      </c>
      <c r="BT118" s="110">
        <v>206</v>
      </c>
      <c r="BU118" s="109">
        <v>76</v>
      </c>
      <c r="BV118" s="109"/>
      <c r="BW118" s="109">
        <v>79</v>
      </c>
      <c r="BX118" s="110">
        <v>155</v>
      </c>
      <c r="BY118" s="109">
        <v>42</v>
      </c>
      <c r="BZ118" s="109"/>
      <c r="CA118" s="109">
        <v>45</v>
      </c>
      <c r="CB118" s="110">
        <v>87</v>
      </c>
      <c r="CC118" s="109">
        <v>24</v>
      </c>
      <c r="CD118" s="109"/>
      <c r="CE118" s="109">
        <v>19</v>
      </c>
      <c r="CF118" s="110">
        <v>43</v>
      </c>
      <c r="CG118" s="109">
        <v>6</v>
      </c>
      <c r="CH118" s="109"/>
      <c r="CI118" s="109">
        <v>5</v>
      </c>
      <c r="CJ118" s="110">
        <v>11</v>
      </c>
      <c r="CK118" s="109">
        <v>2</v>
      </c>
      <c r="CL118" s="109"/>
      <c r="CM118" s="109">
        <v>2</v>
      </c>
      <c r="CN118" s="110">
        <v>4</v>
      </c>
      <c r="CO118" s="109">
        <v>1</v>
      </c>
      <c r="CP118" s="109"/>
      <c r="CQ118" s="109"/>
      <c r="CR118" s="110">
        <v>1</v>
      </c>
      <c r="CS118" s="111"/>
      <c r="CT118" s="112">
        <f t="shared" si="5"/>
        <v>2628</v>
      </c>
      <c r="CU118" s="112">
        <f t="shared" si="6"/>
        <v>0</v>
      </c>
      <c r="CV118" s="112">
        <f t="shared" si="7"/>
        <v>2706</v>
      </c>
      <c r="CW118" s="113">
        <f t="shared" si="8"/>
        <v>5334</v>
      </c>
    </row>
    <row r="119" spans="1:101" ht="14.1" customHeight="1">
      <c r="A119" s="31"/>
      <c r="B119" s="1043"/>
      <c r="C119" s="1047"/>
      <c r="D119" s="108" t="s">
        <v>589</v>
      </c>
      <c r="E119">
        <v>1232</v>
      </c>
      <c r="F119"/>
      <c r="G119">
        <v>1277</v>
      </c>
      <c r="H119" s="110">
        <v>2509</v>
      </c>
      <c r="I119">
        <v>1012</v>
      </c>
      <c r="J119"/>
      <c r="K119">
        <v>963</v>
      </c>
      <c r="L119" s="110">
        <v>1975</v>
      </c>
      <c r="M119">
        <v>2419</v>
      </c>
      <c r="N119"/>
      <c r="O119">
        <v>2533</v>
      </c>
      <c r="P119" s="110">
        <v>4952</v>
      </c>
      <c r="Q119">
        <v>2210</v>
      </c>
      <c r="R119"/>
      <c r="S119">
        <v>2466</v>
      </c>
      <c r="T119" s="110">
        <v>4676</v>
      </c>
      <c r="U119">
        <v>2207</v>
      </c>
      <c r="V119"/>
      <c r="W119">
        <v>2462</v>
      </c>
      <c r="X119" s="110">
        <v>4669</v>
      </c>
      <c r="Y119">
        <v>2682</v>
      </c>
      <c r="Z119"/>
      <c r="AA119">
        <v>2664</v>
      </c>
      <c r="AB119" s="110">
        <v>5346</v>
      </c>
      <c r="AC119">
        <v>2823</v>
      </c>
      <c r="AD119"/>
      <c r="AE119">
        <v>2622</v>
      </c>
      <c r="AF119" s="110">
        <v>5445</v>
      </c>
      <c r="AG119">
        <v>2611</v>
      </c>
      <c r="AH119"/>
      <c r="AI119">
        <v>2359</v>
      </c>
      <c r="AJ119" s="110">
        <v>4970</v>
      </c>
      <c r="AK119">
        <v>2381</v>
      </c>
      <c r="AL119"/>
      <c r="AM119">
        <v>1971</v>
      </c>
      <c r="AN119" s="110">
        <v>4352</v>
      </c>
      <c r="AO119">
        <v>2380</v>
      </c>
      <c r="AP119"/>
      <c r="AQ119">
        <v>1996</v>
      </c>
      <c r="AR119" s="110">
        <v>4376</v>
      </c>
      <c r="AS119">
        <v>2198</v>
      </c>
      <c r="AT119"/>
      <c r="AU119">
        <v>1958</v>
      </c>
      <c r="AV119" s="110">
        <v>4156</v>
      </c>
      <c r="AW119">
        <v>2467</v>
      </c>
      <c r="AX119"/>
      <c r="AY119">
        <v>2221</v>
      </c>
      <c r="AZ119" s="110">
        <v>4688</v>
      </c>
      <c r="BA119" s="109">
        <v>2295</v>
      </c>
      <c r="BB119" s="109"/>
      <c r="BC119" s="109">
        <v>1975</v>
      </c>
      <c r="BD119" s="110">
        <v>4270</v>
      </c>
      <c r="BE119" s="109">
        <v>1846</v>
      </c>
      <c r="BF119" s="109"/>
      <c r="BG119" s="109">
        <v>1547</v>
      </c>
      <c r="BH119" s="110">
        <v>3393</v>
      </c>
      <c r="BI119" s="109">
        <v>1535</v>
      </c>
      <c r="BJ119" s="109"/>
      <c r="BK119" s="109">
        <v>1250</v>
      </c>
      <c r="BL119" s="110">
        <v>2785</v>
      </c>
      <c r="BM119" s="109">
        <v>1207</v>
      </c>
      <c r="BN119" s="109"/>
      <c r="BO119" s="109">
        <v>1016</v>
      </c>
      <c r="BP119" s="110">
        <v>2223</v>
      </c>
      <c r="BQ119" s="109">
        <v>894</v>
      </c>
      <c r="BR119" s="109"/>
      <c r="BS119" s="109">
        <v>679</v>
      </c>
      <c r="BT119" s="110">
        <v>1573</v>
      </c>
      <c r="BU119" s="109">
        <v>587</v>
      </c>
      <c r="BV119" s="109"/>
      <c r="BW119" s="109">
        <v>380</v>
      </c>
      <c r="BX119" s="110">
        <v>967</v>
      </c>
      <c r="BY119" s="109">
        <v>423</v>
      </c>
      <c r="BZ119" s="109"/>
      <c r="CA119" s="109">
        <v>228</v>
      </c>
      <c r="CB119" s="110">
        <v>651</v>
      </c>
      <c r="CC119" s="109">
        <v>192</v>
      </c>
      <c r="CD119" s="109"/>
      <c r="CE119" s="109">
        <v>90</v>
      </c>
      <c r="CF119" s="110">
        <v>282</v>
      </c>
      <c r="CG119" s="109">
        <v>45</v>
      </c>
      <c r="CH119" s="109"/>
      <c r="CI119" s="109">
        <v>18</v>
      </c>
      <c r="CJ119" s="110">
        <v>63</v>
      </c>
      <c r="CK119" s="109">
        <v>9</v>
      </c>
      <c r="CL119" s="109"/>
      <c r="CM119" s="109">
        <v>1</v>
      </c>
      <c r="CN119" s="110">
        <v>10</v>
      </c>
      <c r="CO119" s="109">
        <v>5</v>
      </c>
      <c r="CP119" s="109">
        <v>2</v>
      </c>
      <c r="CQ119" s="109">
        <v>3</v>
      </c>
      <c r="CR119" s="110">
        <v>10</v>
      </c>
      <c r="CS119" s="111"/>
      <c r="CT119" s="112">
        <f t="shared" si="5"/>
        <v>35660</v>
      </c>
      <c r="CU119" s="112">
        <f t="shared" si="6"/>
        <v>2</v>
      </c>
      <c r="CV119" s="112">
        <f t="shared" si="7"/>
        <v>32679</v>
      </c>
      <c r="CW119" s="113">
        <f t="shared" si="8"/>
        <v>68341</v>
      </c>
    </row>
    <row r="120" spans="1:101" ht="14.1" customHeight="1">
      <c r="A120" s="31"/>
      <c r="B120" s="1043"/>
      <c r="C120" s="1047"/>
      <c r="D120" s="108" t="s">
        <v>590</v>
      </c>
      <c r="E120">
        <v>180</v>
      </c>
      <c r="F120"/>
      <c r="G120">
        <v>232</v>
      </c>
      <c r="H120" s="110">
        <v>412</v>
      </c>
      <c r="I120">
        <v>148</v>
      </c>
      <c r="J120"/>
      <c r="K120">
        <v>167</v>
      </c>
      <c r="L120" s="110">
        <v>315</v>
      </c>
      <c r="M120">
        <v>434</v>
      </c>
      <c r="N120"/>
      <c r="O120">
        <v>400</v>
      </c>
      <c r="P120" s="110">
        <v>834</v>
      </c>
      <c r="Q120">
        <v>456</v>
      </c>
      <c r="R120"/>
      <c r="S120">
        <v>445</v>
      </c>
      <c r="T120" s="110">
        <v>901</v>
      </c>
      <c r="U120">
        <v>434</v>
      </c>
      <c r="V120"/>
      <c r="W120">
        <v>489</v>
      </c>
      <c r="X120" s="110">
        <v>923</v>
      </c>
      <c r="Y120">
        <v>545</v>
      </c>
      <c r="Z120"/>
      <c r="AA120">
        <v>481</v>
      </c>
      <c r="AB120" s="110">
        <v>1026</v>
      </c>
      <c r="AC120">
        <v>537</v>
      </c>
      <c r="AD120"/>
      <c r="AE120">
        <v>538</v>
      </c>
      <c r="AF120" s="110">
        <v>1075</v>
      </c>
      <c r="AG120">
        <v>530</v>
      </c>
      <c r="AH120"/>
      <c r="AI120">
        <v>529</v>
      </c>
      <c r="AJ120" s="110">
        <v>1059</v>
      </c>
      <c r="AK120">
        <v>456</v>
      </c>
      <c r="AL120"/>
      <c r="AM120">
        <v>441</v>
      </c>
      <c r="AN120" s="110">
        <v>897</v>
      </c>
      <c r="AO120">
        <v>480</v>
      </c>
      <c r="AP120"/>
      <c r="AQ120">
        <v>450</v>
      </c>
      <c r="AR120" s="110">
        <v>930</v>
      </c>
      <c r="AS120">
        <v>499</v>
      </c>
      <c r="AT120"/>
      <c r="AU120">
        <v>478</v>
      </c>
      <c r="AV120" s="110">
        <v>977</v>
      </c>
      <c r="AW120">
        <v>511</v>
      </c>
      <c r="AX120"/>
      <c r="AY120">
        <v>474</v>
      </c>
      <c r="AZ120" s="110">
        <v>985</v>
      </c>
      <c r="BA120" s="109">
        <v>493</v>
      </c>
      <c r="BB120" s="109"/>
      <c r="BC120" s="109">
        <v>501</v>
      </c>
      <c r="BD120" s="110">
        <v>994</v>
      </c>
      <c r="BE120" s="109">
        <v>425</v>
      </c>
      <c r="BF120" s="109"/>
      <c r="BG120" s="109">
        <v>415</v>
      </c>
      <c r="BH120" s="110">
        <v>840</v>
      </c>
      <c r="BI120" s="109">
        <v>346</v>
      </c>
      <c r="BJ120" s="109"/>
      <c r="BK120" s="109">
        <v>352</v>
      </c>
      <c r="BL120" s="110">
        <v>698</v>
      </c>
      <c r="BM120" s="109">
        <v>283</v>
      </c>
      <c r="BN120" s="109"/>
      <c r="BO120" s="109">
        <v>288</v>
      </c>
      <c r="BP120" s="110">
        <v>571</v>
      </c>
      <c r="BQ120" s="109">
        <v>213</v>
      </c>
      <c r="BR120" s="109"/>
      <c r="BS120" s="109">
        <v>199</v>
      </c>
      <c r="BT120" s="110">
        <v>412</v>
      </c>
      <c r="BU120" s="109">
        <v>138</v>
      </c>
      <c r="BV120" s="109"/>
      <c r="BW120" s="109">
        <v>120</v>
      </c>
      <c r="BX120" s="110">
        <v>258</v>
      </c>
      <c r="BY120" s="109">
        <v>82</v>
      </c>
      <c r="BZ120" s="109"/>
      <c r="CA120" s="109">
        <v>79</v>
      </c>
      <c r="CB120" s="110">
        <v>161</v>
      </c>
      <c r="CC120" s="109">
        <v>37</v>
      </c>
      <c r="CD120" s="109"/>
      <c r="CE120" s="109">
        <v>20</v>
      </c>
      <c r="CF120" s="110">
        <v>57</v>
      </c>
      <c r="CG120" s="109">
        <v>13</v>
      </c>
      <c r="CH120" s="109"/>
      <c r="CI120" s="109">
        <v>10</v>
      </c>
      <c r="CJ120" s="110">
        <v>23</v>
      </c>
      <c r="CK120" s="109">
        <v>3</v>
      </c>
      <c r="CL120" s="109"/>
      <c r="CM120" s="109">
        <v>3</v>
      </c>
      <c r="CN120" s="110">
        <v>6</v>
      </c>
      <c r="CO120" s="109">
        <v>1</v>
      </c>
      <c r="CP120" s="109"/>
      <c r="CQ120" s="109"/>
      <c r="CR120" s="110">
        <v>1</v>
      </c>
      <c r="CS120" s="111"/>
      <c r="CT120" s="112">
        <f t="shared" si="5"/>
        <v>7244</v>
      </c>
      <c r="CU120" s="112">
        <f t="shared" si="6"/>
        <v>0</v>
      </c>
      <c r="CV120" s="112">
        <f t="shared" si="7"/>
        <v>7111</v>
      </c>
      <c r="CW120" s="113">
        <f t="shared" si="8"/>
        <v>14355</v>
      </c>
    </row>
    <row r="121" spans="1:101" ht="14.1" customHeight="1">
      <c r="A121" s="31"/>
      <c r="B121" s="1043"/>
      <c r="C121" s="1047"/>
      <c r="D121" s="108" t="s">
        <v>591</v>
      </c>
      <c r="E121">
        <v>505</v>
      </c>
      <c r="F121"/>
      <c r="G121">
        <v>480</v>
      </c>
      <c r="H121" s="110">
        <v>985</v>
      </c>
      <c r="I121">
        <v>373</v>
      </c>
      <c r="J121"/>
      <c r="K121">
        <v>378</v>
      </c>
      <c r="L121" s="110">
        <v>751</v>
      </c>
      <c r="M121">
        <v>951</v>
      </c>
      <c r="N121"/>
      <c r="O121">
        <v>983</v>
      </c>
      <c r="P121" s="110">
        <v>1934</v>
      </c>
      <c r="Q121">
        <v>953</v>
      </c>
      <c r="R121"/>
      <c r="S121">
        <v>984</v>
      </c>
      <c r="T121" s="110">
        <v>1937</v>
      </c>
      <c r="U121">
        <v>1029</v>
      </c>
      <c r="V121"/>
      <c r="W121">
        <v>1098</v>
      </c>
      <c r="X121" s="110">
        <v>2127</v>
      </c>
      <c r="Y121">
        <v>1150</v>
      </c>
      <c r="Z121"/>
      <c r="AA121">
        <v>1198</v>
      </c>
      <c r="AB121" s="110">
        <v>2348</v>
      </c>
      <c r="AC121">
        <v>1129</v>
      </c>
      <c r="AD121">
        <v>1</v>
      </c>
      <c r="AE121">
        <v>1139</v>
      </c>
      <c r="AF121" s="110">
        <v>2269</v>
      </c>
      <c r="AG121">
        <v>1042</v>
      </c>
      <c r="AH121"/>
      <c r="AI121">
        <v>988</v>
      </c>
      <c r="AJ121" s="110">
        <v>2030</v>
      </c>
      <c r="AK121">
        <v>905</v>
      </c>
      <c r="AL121"/>
      <c r="AM121">
        <v>844</v>
      </c>
      <c r="AN121" s="110">
        <v>1749</v>
      </c>
      <c r="AO121">
        <v>1097</v>
      </c>
      <c r="AP121"/>
      <c r="AQ121">
        <v>971</v>
      </c>
      <c r="AR121" s="110">
        <v>2068</v>
      </c>
      <c r="AS121">
        <v>1012</v>
      </c>
      <c r="AT121"/>
      <c r="AU121">
        <v>931</v>
      </c>
      <c r="AV121" s="110">
        <v>1943</v>
      </c>
      <c r="AW121">
        <v>1135</v>
      </c>
      <c r="AX121"/>
      <c r="AY121">
        <v>1138</v>
      </c>
      <c r="AZ121" s="110">
        <v>2273</v>
      </c>
      <c r="BA121" s="109">
        <v>1018</v>
      </c>
      <c r="BB121" s="109"/>
      <c r="BC121" s="109">
        <v>1076</v>
      </c>
      <c r="BD121" s="110">
        <v>2094</v>
      </c>
      <c r="BE121" s="109">
        <v>814</v>
      </c>
      <c r="BF121" s="109"/>
      <c r="BG121" s="109">
        <v>776</v>
      </c>
      <c r="BH121" s="110">
        <v>1590</v>
      </c>
      <c r="BI121" s="109">
        <v>630</v>
      </c>
      <c r="BJ121" s="109"/>
      <c r="BK121" s="109">
        <v>642</v>
      </c>
      <c r="BL121" s="110">
        <v>1272</v>
      </c>
      <c r="BM121" s="109">
        <v>538</v>
      </c>
      <c r="BN121" s="109"/>
      <c r="BO121" s="109">
        <v>512</v>
      </c>
      <c r="BP121" s="110">
        <v>1050</v>
      </c>
      <c r="BQ121" s="109">
        <v>350</v>
      </c>
      <c r="BR121" s="109"/>
      <c r="BS121" s="109">
        <v>363</v>
      </c>
      <c r="BT121" s="110">
        <v>713</v>
      </c>
      <c r="BU121" s="109">
        <v>264</v>
      </c>
      <c r="BV121" s="109"/>
      <c r="BW121" s="109">
        <v>234</v>
      </c>
      <c r="BX121" s="110">
        <v>498</v>
      </c>
      <c r="BY121" s="109">
        <v>141</v>
      </c>
      <c r="BZ121" s="109"/>
      <c r="CA121" s="109">
        <v>108</v>
      </c>
      <c r="CB121" s="110">
        <v>249</v>
      </c>
      <c r="CC121" s="109">
        <v>54</v>
      </c>
      <c r="CD121" s="109"/>
      <c r="CE121" s="109">
        <v>44</v>
      </c>
      <c r="CF121" s="110">
        <v>98</v>
      </c>
      <c r="CG121" s="109">
        <v>13</v>
      </c>
      <c r="CH121" s="109"/>
      <c r="CI121" s="109">
        <v>8</v>
      </c>
      <c r="CJ121" s="110">
        <v>21</v>
      </c>
      <c r="CK121" s="109">
        <v>1</v>
      </c>
      <c r="CL121" s="109"/>
      <c r="CM121" s="109">
        <v>2</v>
      </c>
      <c r="CN121" s="110">
        <v>3</v>
      </c>
      <c r="CO121" s="109">
        <v>1</v>
      </c>
      <c r="CP121" s="109"/>
      <c r="CQ121" s="109">
        <v>1</v>
      </c>
      <c r="CR121" s="110">
        <v>2</v>
      </c>
      <c r="CS121" s="111"/>
      <c r="CT121" s="112">
        <f t="shared" si="5"/>
        <v>15105</v>
      </c>
      <c r="CU121" s="112">
        <f t="shared" si="6"/>
        <v>1</v>
      </c>
      <c r="CV121" s="112">
        <f t="shared" si="7"/>
        <v>14898</v>
      </c>
      <c r="CW121" s="113">
        <f t="shared" si="8"/>
        <v>30004</v>
      </c>
    </row>
    <row r="122" spans="1:101" ht="14.1" customHeight="1">
      <c r="A122" s="31"/>
      <c r="B122" s="1043"/>
      <c r="C122" s="1047"/>
      <c r="D122" s="108" t="s">
        <v>592</v>
      </c>
      <c r="E122">
        <v>67</v>
      </c>
      <c r="F122"/>
      <c r="G122">
        <v>71</v>
      </c>
      <c r="H122" s="110">
        <v>138</v>
      </c>
      <c r="I122">
        <v>53</v>
      </c>
      <c r="J122"/>
      <c r="K122">
        <v>64</v>
      </c>
      <c r="L122" s="110">
        <v>117</v>
      </c>
      <c r="M122">
        <v>171</v>
      </c>
      <c r="N122"/>
      <c r="O122">
        <v>181</v>
      </c>
      <c r="P122" s="110">
        <v>352</v>
      </c>
      <c r="Q122">
        <v>166</v>
      </c>
      <c r="R122"/>
      <c r="S122">
        <v>160</v>
      </c>
      <c r="T122" s="110">
        <v>326</v>
      </c>
      <c r="U122">
        <v>177</v>
      </c>
      <c r="V122"/>
      <c r="W122">
        <v>196</v>
      </c>
      <c r="X122" s="110">
        <v>373</v>
      </c>
      <c r="Y122">
        <v>210</v>
      </c>
      <c r="Z122"/>
      <c r="AA122">
        <v>235</v>
      </c>
      <c r="AB122" s="110">
        <v>445</v>
      </c>
      <c r="AC122">
        <v>197</v>
      </c>
      <c r="AD122"/>
      <c r="AE122">
        <v>227</v>
      </c>
      <c r="AF122" s="110">
        <v>424</v>
      </c>
      <c r="AG122">
        <v>198</v>
      </c>
      <c r="AH122"/>
      <c r="AI122">
        <v>184</v>
      </c>
      <c r="AJ122" s="110">
        <v>382</v>
      </c>
      <c r="AK122">
        <v>168</v>
      </c>
      <c r="AL122"/>
      <c r="AM122">
        <v>173</v>
      </c>
      <c r="AN122" s="110">
        <v>341</v>
      </c>
      <c r="AO122">
        <v>201</v>
      </c>
      <c r="AP122"/>
      <c r="AQ122">
        <v>192</v>
      </c>
      <c r="AR122" s="110">
        <v>393</v>
      </c>
      <c r="AS122">
        <v>223</v>
      </c>
      <c r="AT122"/>
      <c r="AU122">
        <v>217</v>
      </c>
      <c r="AV122" s="110">
        <v>440</v>
      </c>
      <c r="AW122">
        <v>199</v>
      </c>
      <c r="AX122"/>
      <c r="AY122">
        <v>231</v>
      </c>
      <c r="AZ122" s="110">
        <v>430</v>
      </c>
      <c r="BA122" s="109">
        <v>185</v>
      </c>
      <c r="BB122" s="109"/>
      <c r="BC122" s="109">
        <v>185</v>
      </c>
      <c r="BD122" s="110">
        <v>370</v>
      </c>
      <c r="BE122" s="109">
        <v>171</v>
      </c>
      <c r="BF122" s="109"/>
      <c r="BG122" s="109">
        <v>158</v>
      </c>
      <c r="BH122" s="110">
        <v>329</v>
      </c>
      <c r="BI122" s="109">
        <v>141</v>
      </c>
      <c r="BJ122" s="109"/>
      <c r="BK122" s="109">
        <v>148</v>
      </c>
      <c r="BL122" s="110">
        <v>289</v>
      </c>
      <c r="BM122" s="109">
        <v>132</v>
      </c>
      <c r="BN122" s="109"/>
      <c r="BO122" s="109">
        <v>134</v>
      </c>
      <c r="BP122" s="110">
        <v>266</v>
      </c>
      <c r="BQ122" s="109">
        <v>101</v>
      </c>
      <c r="BR122" s="109"/>
      <c r="BS122" s="109">
        <v>112</v>
      </c>
      <c r="BT122" s="110">
        <v>213</v>
      </c>
      <c r="BU122" s="109">
        <v>74</v>
      </c>
      <c r="BV122" s="109"/>
      <c r="BW122" s="109">
        <v>67</v>
      </c>
      <c r="BX122" s="110">
        <v>141</v>
      </c>
      <c r="BY122" s="109">
        <v>43</v>
      </c>
      <c r="BZ122" s="109"/>
      <c r="CA122" s="109">
        <v>36</v>
      </c>
      <c r="CB122" s="110">
        <v>79</v>
      </c>
      <c r="CC122" s="109">
        <v>22</v>
      </c>
      <c r="CD122" s="109"/>
      <c r="CE122" s="109">
        <v>10</v>
      </c>
      <c r="CF122" s="110">
        <v>32</v>
      </c>
      <c r="CG122" s="109">
        <v>6</v>
      </c>
      <c r="CH122" s="109"/>
      <c r="CI122" s="109">
        <v>1</v>
      </c>
      <c r="CJ122" s="110">
        <v>7</v>
      </c>
      <c r="CK122" s="109">
        <v>1</v>
      </c>
      <c r="CL122" s="109"/>
      <c r="CM122" s="109">
        <v>1</v>
      </c>
      <c r="CN122" s="110">
        <v>2</v>
      </c>
      <c r="CO122" s="109"/>
      <c r="CP122" s="109"/>
      <c r="CQ122" s="109"/>
      <c r="CR122" s="110">
        <v>0</v>
      </c>
      <c r="CS122" s="111"/>
      <c r="CT122" s="112">
        <f t="shared" si="5"/>
        <v>2906</v>
      </c>
      <c r="CU122" s="112">
        <f t="shared" si="6"/>
        <v>0</v>
      </c>
      <c r="CV122" s="112">
        <f t="shared" si="7"/>
        <v>2983</v>
      </c>
      <c r="CW122" s="113">
        <f t="shared" si="8"/>
        <v>5889</v>
      </c>
    </row>
    <row r="123" spans="1:101" ht="14.1" customHeight="1">
      <c r="A123" s="31"/>
      <c r="B123" s="1043"/>
      <c r="C123" s="1047"/>
      <c r="D123" s="108" t="s">
        <v>593</v>
      </c>
      <c r="E123">
        <v>248</v>
      </c>
      <c r="F123"/>
      <c r="G123">
        <v>227</v>
      </c>
      <c r="H123" s="110">
        <v>475</v>
      </c>
      <c r="I123">
        <v>191</v>
      </c>
      <c r="J123"/>
      <c r="K123">
        <v>215</v>
      </c>
      <c r="L123" s="110">
        <v>406</v>
      </c>
      <c r="M123">
        <v>495</v>
      </c>
      <c r="N123"/>
      <c r="O123">
        <v>495</v>
      </c>
      <c r="P123" s="110">
        <v>990</v>
      </c>
      <c r="Q123">
        <v>520</v>
      </c>
      <c r="R123"/>
      <c r="S123">
        <v>515</v>
      </c>
      <c r="T123" s="110">
        <v>1035</v>
      </c>
      <c r="U123">
        <v>539</v>
      </c>
      <c r="V123"/>
      <c r="W123">
        <v>550</v>
      </c>
      <c r="X123" s="110">
        <v>1089</v>
      </c>
      <c r="Y123">
        <v>557</v>
      </c>
      <c r="Z123"/>
      <c r="AA123">
        <v>584</v>
      </c>
      <c r="AB123" s="110">
        <v>1141</v>
      </c>
      <c r="AC123">
        <v>617</v>
      </c>
      <c r="AD123"/>
      <c r="AE123">
        <v>558</v>
      </c>
      <c r="AF123" s="110">
        <v>1175</v>
      </c>
      <c r="AG123">
        <v>534</v>
      </c>
      <c r="AH123"/>
      <c r="AI123">
        <v>469</v>
      </c>
      <c r="AJ123" s="110">
        <v>1003</v>
      </c>
      <c r="AK123">
        <v>507</v>
      </c>
      <c r="AL123"/>
      <c r="AM123">
        <v>488</v>
      </c>
      <c r="AN123" s="110">
        <v>995</v>
      </c>
      <c r="AO123">
        <v>518</v>
      </c>
      <c r="AP123"/>
      <c r="AQ123">
        <v>475</v>
      </c>
      <c r="AR123" s="110">
        <v>993</v>
      </c>
      <c r="AS123">
        <v>482</v>
      </c>
      <c r="AT123"/>
      <c r="AU123">
        <v>457</v>
      </c>
      <c r="AV123" s="110">
        <v>939</v>
      </c>
      <c r="AW123">
        <v>616</v>
      </c>
      <c r="AX123"/>
      <c r="AY123">
        <v>573</v>
      </c>
      <c r="AZ123" s="110">
        <v>1189</v>
      </c>
      <c r="BA123" s="109">
        <v>533</v>
      </c>
      <c r="BB123" s="109"/>
      <c r="BC123" s="109">
        <v>516</v>
      </c>
      <c r="BD123" s="110">
        <v>1049</v>
      </c>
      <c r="BE123" s="109">
        <v>382</v>
      </c>
      <c r="BF123" s="109"/>
      <c r="BG123" s="109">
        <v>416</v>
      </c>
      <c r="BH123" s="110">
        <v>798</v>
      </c>
      <c r="BI123" s="109">
        <v>326</v>
      </c>
      <c r="BJ123" s="109"/>
      <c r="BK123" s="109">
        <v>304</v>
      </c>
      <c r="BL123" s="110">
        <v>630</v>
      </c>
      <c r="BM123" s="109">
        <v>258</v>
      </c>
      <c r="BN123" s="109"/>
      <c r="BO123" s="109">
        <v>250</v>
      </c>
      <c r="BP123" s="110">
        <v>508</v>
      </c>
      <c r="BQ123" s="109">
        <v>186</v>
      </c>
      <c r="BR123" s="109"/>
      <c r="BS123" s="109">
        <v>190</v>
      </c>
      <c r="BT123" s="110">
        <v>376</v>
      </c>
      <c r="BU123" s="109">
        <v>121</v>
      </c>
      <c r="BV123" s="109"/>
      <c r="BW123" s="109">
        <v>101</v>
      </c>
      <c r="BX123" s="110">
        <v>222</v>
      </c>
      <c r="BY123" s="109">
        <v>80</v>
      </c>
      <c r="BZ123" s="109"/>
      <c r="CA123" s="109">
        <v>54</v>
      </c>
      <c r="CB123" s="110">
        <v>134</v>
      </c>
      <c r="CC123" s="109">
        <v>39</v>
      </c>
      <c r="CD123" s="109"/>
      <c r="CE123" s="109">
        <v>24</v>
      </c>
      <c r="CF123" s="110">
        <v>63</v>
      </c>
      <c r="CG123" s="109">
        <v>13</v>
      </c>
      <c r="CH123" s="109"/>
      <c r="CI123" s="109">
        <v>3</v>
      </c>
      <c r="CJ123" s="110">
        <v>16</v>
      </c>
      <c r="CK123" s="109">
        <v>2</v>
      </c>
      <c r="CL123" s="109"/>
      <c r="CM123" s="109">
        <v>2</v>
      </c>
      <c r="CN123" s="110">
        <v>4</v>
      </c>
      <c r="CO123" s="109"/>
      <c r="CP123" s="109"/>
      <c r="CQ123" s="109">
        <v>1</v>
      </c>
      <c r="CR123" s="110">
        <v>1</v>
      </c>
      <c r="CS123" s="111"/>
      <c r="CT123" s="112">
        <f t="shared" si="5"/>
        <v>7764</v>
      </c>
      <c r="CU123" s="112">
        <f t="shared" si="6"/>
        <v>0</v>
      </c>
      <c r="CV123" s="112">
        <f t="shared" si="7"/>
        <v>7467</v>
      </c>
      <c r="CW123" s="113">
        <f t="shared" si="8"/>
        <v>15231</v>
      </c>
    </row>
    <row r="124" spans="1:101" ht="14.1" customHeight="1">
      <c r="A124" s="31"/>
      <c r="B124" s="1043"/>
      <c r="C124" s="1047"/>
      <c r="D124" s="108" t="s">
        <v>594</v>
      </c>
      <c r="E124">
        <v>132</v>
      </c>
      <c r="F124"/>
      <c r="G124">
        <v>156</v>
      </c>
      <c r="H124" s="110">
        <v>288</v>
      </c>
      <c r="I124">
        <v>120</v>
      </c>
      <c r="J124"/>
      <c r="K124">
        <v>121</v>
      </c>
      <c r="L124" s="110">
        <v>241</v>
      </c>
      <c r="M124">
        <v>362</v>
      </c>
      <c r="N124"/>
      <c r="O124">
        <v>316</v>
      </c>
      <c r="P124" s="110">
        <v>678</v>
      </c>
      <c r="Q124">
        <v>312</v>
      </c>
      <c r="R124"/>
      <c r="S124">
        <v>364</v>
      </c>
      <c r="T124" s="110">
        <v>676</v>
      </c>
      <c r="U124">
        <v>336</v>
      </c>
      <c r="V124"/>
      <c r="W124">
        <v>360</v>
      </c>
      <c r="X124" s="110">
        <v>696</v>
      </c>
      <c r="Y124">
        <v>389</v>
      </c>
      <c r="Z124"/>
      <c r="AA124">
        <v>388</v>
      </c>
      <c r="AB124" s="110">
        <v>777</v>
      </c>
      <c r="AC124">
        <v>449</v>
      </c>
      <c r="AD124"/>
      <c r="AE124">
        <v>408</v>
      </c>
      <c r="AF124" s="110">
        <v>857</v>
      </c>
      <c r="AG124">
        <v>372</v>
      </c>
      <c r="AH124"/>
      <c r="AI124">
        <v>339</v>
      </c>
      <c r="AJ124" s="110">
        <v>711</v>
      </c>
      <c r="AK124">
        <v>359</v>
      </c>
      <c r="AL124"/>
      <c r="AM124">
        <v>352</v>
      </c>
      <c r="AN124" s="110">
        <v>711</v>
      </c>
      <c r="AO124">
        <v>376</v>
      </c>
      <c r="AP124"/>
      <c r="AQ124">
        <v>363</v>
      </c>
      <c r="AR124" s="110">
        <v>739</v>
      </c>
      <c r="AS124">
        <v>444</v>
      </c>
      <c r="AT124"/>
      <c r="AU124">
        <v>389</v>
      </c>
      <c r="AV124" s="110">
        <v>833</v>
      </c>
      <c r="AW124">
        <v>406</v>
      </c>
      <c r="AX124"/>
      <c r="AY124">
        <v>413</v>
      </c>
      <c r="AZ124" s="110">
        <v>819</v>
      </c>
      <c r="BA124" s="109">
        <v>394</v>
      </c>
      <c r="BB124" s="109"/>
      <c r="BC124" s="109">
        <v>418</v>
      </c>
      <c r="BD124" s="110">
        <v>812</v>
      </c>
      <c r="BE124" s="109">
        <v>321</v>
      </c>
      <c r="BF124" s="109"/>
      <c r="BG124" s="109">
        <v>348</v>
      </c>
      <c r="BH124" s="110">
        <v>669</v>
      </c>
      <c r="BI124" s="109">
        <v>224</v>
      </c>
      <c r="BJ124" s="109"/>
      <c r="BK124" s="109">
        <v>253</v>
      </c>
      <c r="BL124" s="110">
        <v>477</v>
      </c>
      <c r="BM124" s="109">
        <v>194</v>
      </c>
      <c r="BN124" s="109"/>
      <c r="BO124" s="109">
        <v>233</v>
      </c>
      <c r="BP124" s="110">
        <v>427</v>
      </c>
      <c r="BQ124" s="109">
        <v>128</v>
      </c>
      <c r="BR124" s="109"/>
      <c r="BS124" s="109">
        <v>138</v>
      </c>
      <c r="BT124" s="110">
        <v>266</v>
      </c>
      <c r="BU124" s="109">
        <v>99</v>
      </c>
      <c r="BV124" s="109"/>
      <c r="BW124" s="109">
        <v>87</v>
      </c>
      <c r="BX124" s="110">
        <v>186</v>
      </c>
      <c r="BY124" s="109">
        <v>66</v>
      </c>
      <c r="BZ124" s="109"/>
      <c r="CA124" s="109">
        <v>59</v>
      </c>
      <c r="CB124" s="110">
        <v>125</v>
      </c>
      <c r="CC124" s="109">
        <v>27</v>
      </c>
      <c r="CD124" s="109"/>
      <c r="CE124" s="109">
        <v>17</v>
      </c>
      <c r="CF124" s="110">
        <v>44</v>
      </c>
      <c r="CG124" s="109">
        <v>7</v>
      </c>
      <c r="CH124" s="109"/>
      <c r="CI124" s="109">
        <v>5</v>
      </c>
      <c r="CJ124" s="110">
        <v>12</v>
      </c>
      <c r="CK124" s="109"/>
      <c r="CL124" s="109"/>
      <c r="CM124" s="109">
        <v>1</v>
      </c>
      <c r="CN124" s="110">
        <v>1</v>
      </c>
      <c r="CO124" s="109">
        <v>2</v>
      </c>
      <c r="CP124" s="109">
        <v>1</v>
      </c>
      <c r="CQ124" s="109"/>
      <c r="CR124" s="110">
        <v>3</v>
      </c>
      <c r="CS124" s="111"/>
      <c r="CT124" s="112">
        <f t="shared" si="5"/>
        <v>5519</v>
      </c>
      <c r="CU124" s="112">
        <f t="shared" si="6"/>
        <v>1</v>
      </c>
      <c r="CV124" s="112">
        <f t="shared" si="7"/>
        <v>5528</v>
      </c>
      <c r="CW124" s="113">
        <f t="shared" si="8"/>
        <v>11048</v>
      </c>
    </row>
    <row r="125" spans="1:101" ht="14.1" customHeight="1">
      <c r="A125" s="31"/>
      <c r="B125" s="1043"/>
      <c r="C125" s="1047"/>
      <c r="D125" s="108" t="s">
        <v>595</v>
      </c>
      <c r="E125">
        <v>165</v>
      </c>
      <c r="F125"/>
      <c r="G125">
        <v>157</v>
      </c>
      <c r="H125" s="110">
        <v>322</v>
      </c>
      <c r="I125">
        <v>107</v>
      </c>
      <c r="J125"/>
      <c r="K125">
        <v>109</v>
      </c>
      <c r="L125" s="110">
        <v>216</v>
      </c>
      <c r="M125">
        <v>293</v>
      </c>
      <c r="N125"/>
      <c r="O125">
        <v>256</v>
      </c>
      <c r="P125" s="110">
        <v>549</v>
      </c>
      <c r="Q125">
        <v>332</v>
      </c>
      <c r="R125"/>
      <c r="S125">
        <v>316</v>
      </c>
      <c r="T125" s="110">
        <v>648</v>
      </c>
      <c r="U125">
        <v>346</v>
      </c>
      <c r="V125"/>
      <c r="W125">
        <v>375</v>
      </c>
      <c r="X125" s="110">
        <v>721</v>
      </c>
      <c r="Y125">
        <v>382</v>
      </c>
      <c r="Z125"/>
      <c r="AA125">
        <v>381</v>
      </c>
      <c r="AB125" s="110">
        <v>763</v>
      </c>
      <c r="AC125">
        <v>375</v>
      </c>
      <c r="AD125"/>
      <c r="AE125">
        <v>357</v>
      </c>
      <c r="AF125" s="110">
        <v>732</v>
      </c>
      <c r="AG125">
        <v>405</v>
      </c>
      <c r="AH125"/>
      <c r="AI125">
        <v>335</v>
      </c>
      <c r="AJ125" s="110">
        <v>740</v>
      </c>
      <c r="AK125">
        <v>307</v>
      </c>
      <c r="AL125"/>
      <c r="AM125">
        <v>302</v>
      </c>
      <c r="AN125" s="110">
        <v>609</v>
      </c>
      <c r="AO125">
        <v>377</v>
      </c>
      <c r="AP125"/>
      <c r="AQ125">
        <v>342</v>
      </c>
      <c r="AR125" s="110">
        <v>719</v>
      </c>
      <c r="AS125">
        <v>354</v>
      </c>
      <c r="AT125"/>
      <c r="AU125">
        <v>350</v>
      </c>
      <c r="AV125" s="110">
        <v>704</v>
      </c>
      <c r="AW125">
        <v>399</v>
      </c>
      <c r="AX125"/>
      <c r="AY125">
        <v>413</v>
      </c>
      <c r="AZ125" s="110">
        <v>812</v>
      </c>
      <c r="BA125" s="109">
        <v>318</v>
      </c>
      <c r="BB125" s="109"/>
      <c r="BC125" s="109">
        <v>370</v>
      </c>
      <c r="BD125" s="110">
        <v>688</v>
      </c>
      <c r="BE125" s="109">
        <v>279</v>
      </c>
      <c r="BF125" s="109"/>
      <c r="BG125" s="109">
        <v>270</v>
      </c>
      <c r="BH125" s="110">
        <v>549</v>
      </c>
      <c r="BI125" s="109">
        <v>227</v>
      </c>
      <c r="BJ125" s="109"/>
      <c r="BK125" s="109">
        <v>230</v>
      </c>
      <c r="BL125" s="110">
        <v>457</v>
      </c>
      <c r="BM125" s="109">
        <v>205</v>
      </c>
      <c r="BN125" s="109"/>
      <c r="BO125" s="109">
        <v>207</v>
      </c>
      <c r="BP125" s="110">
        <v>412</v>
      </c>
      <c r="BQ125" s="109">
        <v>128</v>
      </c>
      <c r="BR125" s="109"/>
      <c r="BS125" s="109">
        <v>144</v>
      </c>
      <c r="BT125" s="110">
        <v>272</v>
      </c>
      <c r="BU125" s="109">
        <v>103</v>
      </c>
      <c r="BV125" s="109"/>
      <c r="BW125" s="109">
        <v>95</v>
      </c>
      <c r="BX125" s="110">
        <v>198</v>
      </c>
      <c r="BY125" s="109">
        <v>54</v>
      </c>
      <c r="BZ125" s="109"/>
      <c r="CA125" s="109">
        <v>53</v>
      </c>
      <c r="CB125" s="110">
        <v>107</v>
      </c>
      <c r="CC125" s="109">
        <v>33</v>
      </c>
      <c r="CD125" s="109"/>
      <c r="CE125" s="109">
        <v>20</v>
      </c>
      <c r="CF125" s="110">
        <v>53</v>
      </c>
      <c r="CG125" s="109">
        <v>6</v>
      </c>
      <c r="CH125" s="109"/>
      <c r="CI125" s="109">
        <v>4</v>
      </c>
      <c r="CJ125" s="110">
        <v>10</v>
      </c>
      <c r="CK125" s="109">
        <v>3</v>
      </c>
      <c r="CL125" s="109"/>
      <c r="CM125" s="109">
        <v>2</v>
      </c>
      <c r="CN125" s="110">
        <v>5</v>
      </c>
      <c r="CO125" s="109"/>
      <c r="CP125" s="109"/>
      <c r="CQ125" s="109"/>
      <c r="CR125" s="110">
        <v>0</v>
      </c>
      <c r="CS125" s="111"/>
      <c r="CT125" s="112">
        <f t="shared" si="5"/>
        <v>5198</v>
      </c>
      <c r="CU125" s="112">
        <f t="shared" si="6"/>
        <v>0</v>
      </c>
      <c r="CV125" s="112">
        <f t="shared" si="7"/>
        <v>5088</v>
      </c>
      <c r="CW125" s="113">
        <f t="shared" si="8"/>
        <v>10286</v>
      </c>
    </row>
    <row r="126" spans="1:101" ht="14.1" customHeight="1">
      <c r="A126" s="31"/>
      <c r="B126" s="1043"/>
      <c r="C126" s="1047"/>
      <c r="D126" s="108" t="s">
        <v>596</v>
      </c>
      <c r="E126">
        <v>122</v>
      </c>
      <c r="F126"/>
      <c r="G126">
        <v>122</v>
      </c>
      <c r="H126" s="110">
        <v>244</v>
      </c>
      <c r="I126">
        <v>78</v>
      </c>
      <c r="J126"/>
      <c r="K126">
        <v>90</v>
      </c>
      <c r="L126" s="110">
        <v>168</v>
      </c>
      <c r="M126">
        <v>220</v>
      </c>
      <c r="N126"/>
      <c r="O126">
        <v>234</v>
      </c>
      <c r="P126" s="110">
        <v>454</v>
      </c>
      <c r="Q126">
        <v>244</v>
      </c>
      <c r="R126"/>
      <c r="S126">
        <v>242</v>
      </c>
      <c r="T126" s="110">
        <v>486</v>
      </c>
      <c r="U126">
        <v>257</v>
      </c>
      <c r="V126"/>
      <c r="W126">
        <v>258</v>
      </c>
      <c r="X126" s="110">
        <v>515</v>
      </c>
      <c r="Y126">
        <v>286</v>
      </c>
      <c r="Z126"/>
      <c r="AA126">
        <v>269</v>
      </c>
      <c r="AB126" s="110">
        <v>555</v>
      </c>
      <c r="AC126">
        <v>310</v>
      </c>
      <c r="AD126"/>
      <c r="AE126">
        <v>302</v>
      </c>
      <c r="AF126" s="110">
        <v>612</v>
      </c>
      <c r="AG126">
        <v>245</v>
      </c>
      <c r="AH126"/>
      <c r="AI126">
        <v>236</v>
      </c>
      <c r="AJ126" s="110">
        <v>481</v>
      </c>
      <c r="AK126">
        <v>259</v>
      </c>
      <c r="AL126"/>
      <c r="AM126">
        <v>202</v>
      </c>
      <c r="AN126" s="110">
        <v>461</v>
      </c>
      <c r="AO126">
        <v>246</v>
      </c>
      <c r="AP126"/>
      <c r="AQ126">
        <v>251</v>
      </c>
      <c r="AR126" s="110">
        <v>497</v>
      </c>
      <c r="AS126">
        <v>255</v>
      </c>
      <c r="AT126"/>
      <c r="AU126">
        <v>236</v>
      </c>
      <c r="AV126" s="110">
        <v>491</v>
      </c>
      <c r="AW126">
        <v>312</v>
      </c>
      <c r="AX126"/>
      <c r="AY126">
        <v>297</v>
      </c>
      <c r="AZ126" s="110">
        <v>609</v>
      </c>
      <c r="BA126" s="109">
        <v>267</v>
      </c>
      <c r="BB126" s="109"/>
      <c r="BC126" s="109">
        <v>288</v>
      </c>
      <c r="BD126" s="110">
        <v>555</v>
      </c>
      <c r="BE126" s="109">
        <v>224</v>
      </c>
      <c r="BF126" s="109"/>
      <c r="BG126" s="109">
        <v>209</v>
      </c>
      <c r="BH126" s="110">
        <v>433</v>
      </c>
      <c r="BI126" s="109">
        <v>160</v>
      </c>
      <c r="BJ126" s="109"/>
      <c r="BK126" s="109">
        <v>185</v>
      </c>
      <c r="BL126" s="110">
        <v>345</v>
      </c>
      <c r="BM126" s="109">
        <v>138</v>
      </c>
      <c r="BN126" s="109"/>
      <c r="BO126" s="109">
        <v>110</v>
      </c>
      <c r="BP126" s="110">
        <v>248</v>
      </c>
      <c r="BQ126" s="109">
        <v>90</v>
      </c>
      <c r="BR126" s="109"/>
      <c r="BS126" s="109">
        <v>83</v>
      </c>
      <c r="BT126" s="110">
        <v>173</v>
      </c>
      <c r="BU126" s="109">
        <v>74</v>
      </c>
      <c r="BV126" s="109"/>
      <c r="BW126" s="109">
        <v>54</v>
      </c>
      <c r="BX126" s="110">
        <v>128</v>
      </c>
      <c r="BY126" s="109">
        <v>54</v>
      </c>
      <c r="BZ126" s="109"/>
      <c r="CA126" s="109">
        <v>35</v>
      </c>
      <c r="CB126" s="110">
        <v>89</v>
      </c>
      <c r="CC126" s="109">
        <v>22</v>
      </c>
      <c r="CD126" s="109"/>
      <c r="CE126" s="109">
        <v>13</v>
      </c>
      <c r="CF126" s="110">
        <v>35</v>
      </c>
      <c r="CG126" s="109">
        <v>5</v>
      </c>
      <c r="CH126" s="109"/>
      <c r="CI126" s="109">
        <v>5</v>
      </c>
      <c r="CJ126" s="110">
        <v>10</v>
      </c>
      <c r="CK126" s="109">
        <v>1</v>
      </c>
      <c r="CL126" s="109"/>
      <c r="CM126" s="109">
        <v>3</v>
      </c>
      <c r="CN126" s="110">
        <v>4</v>
      </c>
      <c r="CO126" s="109"/>
      <c r="CP126" s="109"/>
      <c r="CQ126" s="109">
        <v>1</v>
      </c>
      <c r="CR126" s="110">
        <v>1</v>
      </c>
      <c r="CS126" s="111"/>
      <c r="CT126" s="112">
        <f t="shared" si="5"/>
        <v>3869</v>
      </c>
      <c r="CU126" s="112">
        <f t="shared" si="6"/>
        <v>0</v>
      </c>
      <c r="CV126" s="112">
        <f t="shared" si="7"/>
        <v>3725</v>
      </c>
      <c r="CW126" s="113">
        <f t="shared" si="8"/>
        <v>7594</v>
      </c>
    </row>
    <row r="127" spans="1:101" ht="14.1" customHeight="1">
      <c r="A127" s="31"/>
      <c r="B127" s="1043"/>
      <c r="C127" s="1047"/>
      <c r="D127" s="108" t="s">
        <v>597</v>
      </c>
      <c r="E127">
        <v>31</v>
      </c>
      <c r="F127"/>
      <c r="G127">
        <v>32</v>
      </c>
      <c r="H127" s="110">
        <v>63</v>
      </c>
      <c r="I127">
        <v>13</v>
      </c>
      <c r="J127"/>
      <c r="K127">
        <v>21</v>
      </c>
      <c r="L127" s="110">
        <v>34</v>
      </c>
      <c r="M127">
        <v>58</v>
      </c>
      <c r="N127"/>
      <c r="O127">
        <v>65</v>
      </c>
      <c r="P127" s="110">
        <v>123</v>
      </c>
      <c r="Q127">
        <v>49</v>
      </c>
      <c r="R127"/>
      <c r="S127">
        <v>75</v>
      </c>
      <c r="T127" s="110">
        <v>124</v>
      </c>
      <c r="U127">
        <v>91</v>
      </c>
      <c r="V127"/>
      <c r="W127">
        <v>80</v>
      </c>
      <c r="X127" s="110">
        <v>171</v>
      </c>
      <c r="Y127">
        <v>87</v>
      </c>
      <c r="Z127"/>
      <c r="AA127">
        <v>83</v>
      </c>
      <c r="AB127" s="110">
        <v>170</v>
      </c>
      <c r="AC127">
        <v>78</v>
      </c>
      <c r="AD127"/>
      <c r="AE127">
        <v>94</v>
      </c>
      <c r="AF127" s="110">
        <v>172</v>
      </c>
      <c r="AG127">
        <v>89</v>
      </c>
      <c r="AH127"/>
      <c r="AI127">
        <v>86</v>
      </c>
      <c r="AJ127" s="110">
        <v>175</v>
      </c>
      <c r="AK127">
        <v>72</v>
      </c>
      <c r="AL127"/>
      <c r="AM127">
        <v>98</v>
      </c>
      <c r="AN127" s="110">
        <v>170</v>
      </c>
      <c r="AO127">
        <v>99</v>
      </c>
      <c r="AP127"/>
      <c r="AQ127">
        <v>92</v>
      </c>
      <c r="AR127" s="110">
        <v>191</v>
      </c>
      <c r="AS127">
        <v>92</v>
      </c>
      <c r="AT127"/>
      <c r="AU127">
        <v>75</v>
      </c>
      <c r="AV127" s="110">
        <v>167</v>
      </c>
      <c r="AW127">
        <v>102</v>
      </c>
      <c r="AX127"/>
      <c r="AY127">
        <v>99</v>
      </c>
      <c r="AZ127" s="110">
        <v>201</v>
      </c>
      <c r="BA127" s="109">
        <v>107</v>
      </c>
      <c r="BB127" s="109"/>
      <c r="BC127" s="109">
        <v>103</v>
      </c>
      <c r="BD127" s="110">
        <v>210</v>
      </c>
      <c r="BE127" s="109">
        <v>88</v>
      </c>
      <c r="BF127" s="109"/>
      <c r="BG127" s="109">
        <v>91</v>
      </c>
      <c r="BH127" s="110">
        <v>179</v>
      </c>
      <c r="BI127" s="109">
        <v>88</v>
      </c>
      <c r="BJ127" s="109"/>
      <c r="BK127" s="109">
        <v>78</v>
      </c>
      <c r="BL127" s="110">
        <v>166</v>
      </c>
      <c r="BM127" s="109">
        <v>81</v>
      </c>
      <c r="BN127" s="109"/>
      <c r="BO127" s="109">
        <v>69</v>
      </c>
      <c r="BP127" s="110">
        <v>150</v>
      </c>
      <c r="BQ127" s="109">
        <v>60</v>
      </c>
      <c r="BR127" s="109"/>
      <c r="BS127" s="109">
        <v>48</v>
      </c>
      <c r="BT127" s="110">
        <v>108</v>
      </c>
      <c r="BU127" s="109">
        <v>41</v>
      </c>
      <c r="BV127" s="109"/>
      <c r="BW127" s="109">
        <v>32</v>
      </c>
      <c r="BX127" s="110">
        <v>73</v>
      </c>
      <c r="BY127" s="109">
        <v>28</v>
      </c>
      <c r="BZ127" s="109"/>
      <c r="CA127" s="109">
        <v>23</v>
      </c>
      <c r="CB127" s="110">
        <v>51</v>
      </c>
      <c r="CC127" s="109">
        <v>13</v>
      </c>
      <c r="CD127" s="109"/>
      <c r="CE127" s="109">
        <v>11</v>
      </c>
      <c r="CF127" s="110">
        <v>24</v>
      </c>
      <c r="CG127" s="109">
        <v>4</v>
      </c>
      <c r="CH127" s="109"/>
      <c r="CI127" s="109">
        <v>2</v>
      </c>
      <c r="CJ127" s="110">
        <v>6</v>
      </c>
      <c r="CK127" s="109">
        <v>1</v>
      </c>
      <c r="CL127" s="109"/>
      <c r="CM127" s="109">
        <v>1</v>
      </c>
      <c r="CN127" s="110">
        <v>2</v>
      </c>
      <c r="CO127" s="109">
        <v>1</v>
      </c>
      <c r="CP127" s="109"/>
      <c r="CQ127" s="109"/>
      <c r="CR127" s="110">
        <v>1</v>
      </c>
      <c r="CS127" s="111"/>
      <c r="CT127" s="112">
        <f t="shared" si="5"/>
        <v>1373</v>
      </c>
      <c r="CU127" s="112">
        <f t="shared" si="6"/>
        <v>0</v>
      </c>
      <c r="CV127" s="112">
        <f t="shared" si="7"/>
        <v>1358</v>
      </c>
      <c r="CW127" s="113">
        <f t="shared" si="8"/>
        <v>2731</v>
      </c>
    </row>
    <row r="128" spans="1:101" ht="14.1" customHeight="1">
      <c r="A128" s="31"/>
      <c r="B128" s="1043"/>
      <c r="C128" s="1047"/>
      <c r="D128" s="108" t="s">
        <v>598</v>
      </c>
      <c r="E128" s="817">
        <v>605</v>
      </c>
      <c r="F128" s="817"/>
      <c r="G128" s="817">
        <v>605</v>
      </c>
      <c r="H128" s="110">
        <v>1210</v>
      </c>
      <c r="I128" s="817">
        <v>420</v>
      </c>
      <c r="J128" s="817"/>
      <c r="K128" s="817">
        <v>437</v>
      </c>
      <c r="L128" s="110">
        <v>857</v>
      </c>
      <c r="M128" s="817">
        <v>1132</v>
      </c>
      <c r="N128" s="817"/>
      <c r="O128" s="817">
        <v>1180</v>
      </c>
      <c r="P128" s="110">
        <v>2312</v>
      </c>
      <c r="Q128" s="817">
        <v>1108</v>
      </c>
      <c r="R128" s="817"/>
      <c r="S128" s="817">
        <v>1139</v>
      </c>
      <c r="T128" s="110">
        <v>2247</v>
      </c>
      <c r="U128" s="817">
        <v>1213</v>
      </c>
      <c r="V128" s="817"/>
      <c r="W128" s="817">
        <v>1170</v>
      </c>
      <c r="X128" s="110">
        <v>2383</v>
      </c>
      <c r="Y128" s="817">
        <v>1334</v>
      </c>
      <c r="Z128" s="817"/>
      <c r="AA128" s="817">
        <v>1321</v>
      </c>
      <c r="AB128" s="110">
        <v>2655</v>
      </c>
      <c r="AC128" s="817">
        <v>1408</v>
      </c>
      <c r="AD128" s="817"/>
      <c r="AE128" s="817">
        <v>1301</v>
      </c>
      <c r="AF128" s="110">
        <v>2709</v>
      </c>
      <c r="AG128" s="817">
        <v>1350</v>
      </c>
      <c r="AH128" s="817"/>
      <c r="AI128" s="817">
        <v>1192</v>
      </c>
      <c r="AJ128" s="110">
        <v>2542</v>
      </c>
      <c r="AK128" s="817">
        <v>1259</v>
      </c>
      <c r="AL128" s="817"/>
      <c r="AM128" s="817">
        <v>1121</v>
      </c>
      <c r="AN128" s="110">
        <v>2380</v>
      </c>
      <c r="AO128" s="817">
        <v>1199</v>
      </c>
      <c r="AP128" s="817"/>
      <c r="AQ128" s="817">
        <v>1024</v>
      </c>
      <c r="AR128" s="110">
        <v>2223</v>
      </c>
      <c r="AS128" s="817">
        <v>1243</v>
      </c>
      <c r="AT128" s="817"/>
      <c r="AU128" s="817">
        <v>1157</v>
      </c>
      <c r="AV128" s="110">
        <v>2400</v>
      </c>
      <c r="AW128" s="817">
        <v>1309</v>
      </c>
      <c r="AX128" s="817"/>
      <c r="AY128" s="817">
        <v>1201</v>
      </c>
      <c r="AZ128" s="110">
        <v>2510</v>
      </c>
      <c r="BA128" s="109">
        <v>1138</v>
      </c>
      <c r="BB128" s="109"/>
      <c r="BC128" s="109">
        <v>1079</v>
      </c>
      <c r="BD128" s="110">
        <v>2217</v>
      </c>
      <c r="BE128" s="109">
        <v>995</v>
      </c>
      <c r="BF128" s="109"/>
      <c r="BG128" s="109">
        <v>922</v>
      </c>
      <c r="BH128" s="110">
        <v>1917</v>
      </c>
      <c r="BI128" s="109">
        <v>767</v>
      </c>
      <c r="BJ128" s="109"/>
      <c r="BK128" s="109">
        <v>730</v>
      </c>
      <c r="BL128" s="110">
        <v>1497</v>
      </c>
      <c r="BM128" s="109">
        <v>673</v>
      </c>
      <c r="BN128" s="109"/>
      <c r="BO128" s="109">
        <v>594</v>
      </c>
      <c r="BP128" s="110">
        <v>1267</v>
      </c>
      <c r="BQ128" s="109">
        <v>488</v>
      </c>
      <c r="BR128" s="109"/>
      <c r="BS128" s="109">
        <v>403</v>
      </c>
      <c r="BT128" s="110">
        <v>891</v>
      </c>
      <c r="BU128" s="109">
        <v>384</v>
      </c>
      <c r="BV128" s="109"/>
      <c r="BW128" s="109">
        <v>264</v>
      </c>
      <c r="BX128" s="110">
        <v>648</v>
      </c>
      <c r="BY128" s="109">
        <v>224</v>
      </c>
      <c r="BZ128" s="109"/>
      <c r="CA128" s="109">
        <v>156</v>
      </c>
      <c r="CB128" s="110">
        <v>380</v>
      </c>
      <c r="CC128" s="109">
        <v>93</v>
      </c>
      <c r="CD128" s="109"/>
      <c r="CE128" s="109">
        <v>55</v>
      </c>
      <c r="CF128" s="110">
        <v>148</v>
      </c>
      <c r="CG128" s="109">
        <v>31</v>
      </c>
      <c r="CH128" s="109"/>
      <c r="CI128" s="109">
        <v>11</v>
      </c>
      <c r="CJ128" s="110">
        <v>42</v>
      </c>
      <c r="CK128" s="109">
        <v>5</v>
      </c>
      <c r="CL128" s="109"/>
      <c r="CM128" s="109">
        <v>1</v>
      </c>
      <c r="CN128" s="110">
        <v>6</v>
      </c>
      <c r="CO128" s="109">
        <v>3</v>
      </c>
      <c r="CP128" s="109">
        <v>6</v>
      </c>
      <c r="CQ128" s="109">
        <v>2</v>
      </c>
      <c r="CR128" s="110">
        <v>11</v>
      </c>
      <c r="CS128" s="111"/>
      <c r="CT128" s="112">
        <f t="shared" si="5"/>
        <v>18381</v>
      </c>
      <c r="CU128" s="112">
        <f t="shared" si="6"/>
        <v>6</v>
      </c>
      <c r="CV128" s="112">
        <f t="shared" si="7"/>
        <v>17065</v>
      </c>
      <c r="CW128" s="113">
        <f t="shared" si="8"/>
        <v>35452</v>
      </c>
    </row>
    <row r="129" spans="1:101" ht="14.1" customHeight="1">
      <c r="A129" s="31"/>
      <c r="B129" s="1043"/>
      <c r="C129" s="1045" t="s">
        <v>108</v>
      </c>
      <c r="D129" s="1046"/>
      <c r="E129" s="236">
        <v>13098</v>
      </c>
      <c r="F129" s="236">
        <v>0</v>
      </c>
      <c r="G129" s="236">
        <v>13294</v>
      </c>
      <c r="H129" s="236">
        <v>26392</v>
      </c>
      <c r="I129" s="236">
        <v>10024</v>
      </c>
      <c r="J129" s="236">
        <v>1</v>
      </c>
      <c r="K129" s="236">
        <v>10591</v>
      </c>
      <c r="L129" s="236">
        <v>20616</v>
      </c>
      <c r="M129" s="236">
        <v>25902</v>
      </c>
      <c r="N129" s="236">
        <v>0</v>
      </c>
      <c r="O129" s="236">
        <v>26729</v>
      </c>
      <c r="P129" s="236">
        <v>52631</v>
      </c>
      <c r="Q129" s="236">
        <v>25049</v>
      </c>
      <c r="R129" s="236">
        <v>0</v>
      </c>
      <c r="S129" s="236">
        <v>26567</v>
      </c>
      <c r="T129" s="236">
        <v>51616</v>
      </c>
      <c r="U129" s="236">
        <v>26407</v>
      </c>
      <c r="V129" s="236">
        <v>0</v>
      </c>
      <c r="W129" s="236">
        <v>27135</v>
      </c>
      <c r="X129" s="236">
        <v>53542</v>
      </c>
      <c r="Y129" s="236">
        <v>30789</v>
      </c>
      <c r="Z129" s="236">
        <v>1</v>
      </c>
      <c r="AA129" s="236">
        <v>30088</v>
      </c>
      <c r="AB129" s="236">
        <v>60878</v>
      </c>
      <c r="AC129" s="236">
        <v>32194</v>
      </c>
      <c r="AD129" s="236">
        <v>2</v>
      </c>
      <c r="AE129" s="236">
        <v>30182</v>
      </c>
      <c r="AF129" s="236">
        <v>62378</v>
      </c>
      <c r="AG129" s="236">
        <v>28835</v>
      </c>
      <c r="AH129" s="236">
        <v>1</v>
      </c>
      <c r="AI129" s="236">
        <v>25855</v>
      </c>
      <c r="AJ129" s="236">
        <v>54691</v>
      </c>
      <c r="AK129" s="236">
        <v>26386</v>
      </c>
      <c r="AL129" s="236">
        <v>2</v>
      </c>
      <c r="AM129" s="236">
        <v>23751</v>
      </c>
      <c r="AN129" s="236">
        <v>50139</v>
      </c>
      <c r="AO129" s="236">
        <v>26181</v>
      </c>
      <c r="AP129" s="236">
        <v>0</v>
      </c>
      <c r="AQ129" s="236">
        <v>23339</v>
      </c>
      <c r="AR129" s="236">
        <v>49520</v>
      </c>
      <c r="AS129" s="236">
        <v>26569</v>
      </c>
      <c r="AT129" s="236">
        <v>1</v>
      </c>
      <c r="AU129" s="236">
        <v>24236</v>
      </c>
      <c r="AV129" s="236">
        <v>50806</v>
      </c>
      <c r="AW129" s="236">
        <v>27962</v>
      </c>
      <c r="AX129" s="236">
        <v>0</v>
      </c>
      <c r="AY129" s="236">
        <v>25961</v>
      </c>
      <c r="AZ129" s="236">
        <v>53923</v>
      </c>
      <c r="BA129" s="236">
        <v>25947</v>
      </c>
      <c r="BB129" s="236">
        <v>0</v>
      </c>
      <c r="BC129" s="236">
        <v>24329</v>
      </c>
      <c r="BD129" s="236">
        <v>50276</v>
      </c>
      <c r="BE129" s="236">
        <v>21298</v>
      </c>
      <c r="BF129" s="236">
        <v>1</v>
      </c>
      <c r="BG129" s="236">
        <v>19832</v>
      </c>
      <c r="BH129" s="236">
        <v>41131</v>
      </c>
      <c r="BI129" s="236">
        <v>16861</v>
      </c>
      <c r="BJ129" s="236">
        <v>0</v>
      </c>
      <c r="BK129" s="236">
        <v>15560</v>
      </c>
      <c r="BL129" s="236">
        <v>32421</v>
      </c>
      <c r="BM129" s="236">
        <v>13548</v>
      </c>
      <c r="BN129" s="236">
        <v>0</v>
      </c>
      <c r="BO129" s="236">
        <v>12101</v>
      </c>
      <c r="BP129" s="236">
        <v>25649</v>
      </c>
      <c r="BQ129" s="236">
        <v>9645</v>
      </c>
      <c r="BR129" s="236">
        <v>0</v>
      </c>
      <c r="BS129" s="236">
        <v>8282</v>
      </c>
      <c r="BT129" s="236">
        <v>17927</v>
      </c>
      <c r="BU129" s="236">
        <v>6644</v>
      </c>
      <c r="BV129" s="236">
        <v>0</v>
      </c>
      <c r="BW129" s="236">
        <v>5069</v>
      </c>
      <c r="BX129" s="236">
        <v>11713</v>
      </c>
      <c r="BY129" s="236">
        <v>4329</v>
      </c>
      <c r="BZ129" s="236">
        <v>0</v>
      </c>
      <c r="CA129" s="236">
        <v>2823</v>
      </c>
      <c r="CB129" s="236">
        <v>7152</v>
      </c>
      <c r="CC129" s="236">
        <v>1899</v>
      </c>
      <c r="CD129" s="236">
        <v>0</v>
      </c>
      <c r="CE129" s="236">
        <v>1066</v>
      </c>
      <c r="CF129" s="236">
        <v>2965</v>
      </c>
      <c r="CG129" s="236">
        <v>503</v>
      </c>
      <c r="CH129" s="236">
        <v>0</v>
      </c>
      <c r="CI129" s="236">
        <v>234</v>
      </c>
      <c r="CJ129" s="236">
        <v>737</v>
      </c>
      <c r="CK129" s="236">
        <v>106</v>
      </c>
      <c r="CL129" s="236">
        <v>0</v>
      </c>
      <c r="CM129" s="236">
        <v>63</v>
      </c>
      <c r="CN129" s="236">
        <v>169</v>
      </c>
      <c r="CO129" s="236">
        <v>48</v>
      </c>
      <c r="CP129" s="236">
        <v>34</v>
      </c>
      <c r="CQ129" s="236">
        <v>65</v>
      </c>
      <c r="CR129" s="236">
        <v>147</v>
      </c>
      <c r="CS129" s="107"/>
      <c r="CT129" s="236">
        <f t="shared" si="5"/>
        <v>400224</v>
      </c>
      <c r="CU129" s="236">
        <f t="shared" si="6"/>
        <v>43</v>
      </c>
      <c r="CV129" s="236">
        <f t="shared" si="7"/>
        <v>377152</v>
      </c>
      <c r="CW129" s="240">
        <f t="shared" si="8"/>
        <v>777419</v>
      </c>
    </row>
    <row r="130" spans="1:101" ht="14.1" customHeight="1">
      <c r="A130" s="31"/>
      <c r="B130" s="1043" t="s">
        <v>599</v>
      </c>
      <c r="C130" s="1047" t="s">
        <v>600</v>
      </c>
      <c r="D130" s="108" t="s">
        <v>601</v>
      </c>
      <c r="E130">
        <v>3329</v>
      </c>
      <c r="F130"/>
      <c r="G130">
        <v>3526</v>
      </c>
      <c r="H130" s="110">
        <v>6855</v>
      </c>
      <c r="I130">
        <v>2710</v>
      </c>
      <c r="J130"/>
      <c r="K130">
        <v>2711</v>
      </c>
      <c r="L130" s="110">
        <v>5421</v>
      </c>
      <c r="M130">
        <v>6439</v>
      </c>
      <c r="N130"/>
      <c r="O130">
        <v>6972</v>
      </c>
      <c r="P130" s="110">
        <v>13411</v>
      </c>
      <c r="Q130">
        <v>6444</v>
      </c>
      <c r="R130"/>
      <c r="S130">
        <v>6714</v>
      </c>
      <c r="T130" s="110">
        <v>13158</v>
      </c>
      <c r="U130">
        <v>6754</v>
      </c>
      <c r="V130"/>
      <c r="W130">
        <v>7080</v>
      </c>
      <c r="X130" s="110">
        <v>13834</v>
      </c>
      <c r="Y130">
        <v>7842</v>
      </c>
      <c r="Z130"/>
      <c r="AA130">
        <v>7417</v>
      </c>
      <c r="AB130" s="110">
        <v>15259</v>
      </c>
      <c r="AC130">
        <v>8755</v>
      </c>
      <c r="AD130"/>
      <c r="AE130">
        <v>7225</v>
      </c>
      <c r="AF130" s="110">
        <v>15980</v>
      </c>
      <c r="AG130">
        <v>7571</v>
      </c>
      <c r="AH130"/>
      <c r="AI130">
        <v>5865</v>
      </c>
      <c r="AJ130" s="110">
        <v>13436</v>
      </c>
      <c r="AK130">
        <v>7037</v>
      </c>
      <c r="AL130">
        <v>1</v>
      </c>
      <c r="AM130">
        <v>5586</v>
      </c>
      <c r="AN130" s="110">
        <v>12624</v>
      </c>
      <c r="AO130">
        <v>6818</v>
      </c>
      <c r="AP130"/>
      <c r="AQ130">
        <v>5437</v>
      </c>
      <c r="AR130" s="110">
        <v>12255</v>
      </c>
      <c r="AS130">
        <v>6782</v>
      </c>
      <c r="AT130"/>
      <c r="AU130">
        <v>5485</v>
      </c>
      <c r="AV130" s="110">
        <v>12267</v>
      </c>
      <c r="AW130">
        <v>7248</v>
      </c>
      <c r="AX130"/>
      <c r="AY130">
        <v>5865</v>
      </c>
      <c r="AZ130" s="110">
        <v>13113</v>
      </c>
      <c r="BA130" s="109">
        <v>6759</v>
      </c>
      <c r="BB130" s="109"/>
      <c r="BC130" s="109">
        <v>5608</v>
      </c>
      <c r="BD130" s="110">
        <v>12367</v>
      </c>
      <c r="BE130" s="109">
        <v>5884</v>
      </c>
      <c r="BF130" s="109"/>
      <c r="BG130" s="109">
        <v>4727</v>
      </c>
      <c r="BH130" s="110">
        <v>10611</v>
      </c>
      <c r="BI130" s="109">
        <v>5051</v>
      </c>
      <c r="BJ130" s="109"/>
      <c r="BK130" s="109">
        <v>4113</v>
      </c>
      <c r="BL130" s="110">
        <v>9164</v>
      </c>
      <c r="BM130" s="109">
        <v>4170</v>
      </c>
      <c r="BN130" s="109"/>
      <c r="BO130" s="109">
        <v>3228</v>
      </c>
      <c r="BP130" s="110">
        <v>7398</v>
      </c>
      <c r="BQ130" s="109">
        <v>2969</v>
      </c>
      <c r="BR130" s="109"/>
      <c r="BS130" s="109">
        <v>2246</v>
      </c>
      <c r="BT130" s="110">
        <v>5215</v>
      </c>
      <c r="BU130" s="109">
        <v>1914</v>
      </c>
      <c r="BV130" s="109"/>
      <c r="BW130" s="109">
        <v>1213</v>
      </c>
      <c r="BX130" s="110">
        <v>3127</v>
      </c>
      <c r="BY130" s="109">
        <v>1249</v>
      </c>
      <c r="BZ130" s="109"/>
      <c r="CA130" s="109">
        <v>674</v>
      </c>
      <c r="CB130" s="110">
        <v>1923</v>
      </c>
      <c r="CC130" s="109">
        <v>542</v>
      </c>
      <c r="CD130" s="109"/>
      <c r="CE130" s="109">
        <v>243</v>
      </c>
      <c r="CF130" s="110">
        <v>785</v>
      </c>
      <c r="CG130" s="109">
        <v>126</v>
      </c>
      <c r="CH130" s="109"/>
      <c r="CI130" s="109">
        <v>45</v>
      </c>
      <c r="CJ130" s="110">
        <v>171</v>
      </c>
      <c r="CK130" s="109">
        <v>33</v>
      </c>
      <c r="CL130" s="109"/>
      <c r="CM130" s="109">
        <v>5</v>
      </c>
      <c r="CN130" s="110">
        <v>38</v>
      </c>
      <c r="CO130" s="109">
        <v>16</v>
      </c>
      <c r="CP130" s="109">
        <v>8</v>
      </c>
      <c r="CQ130" s="109">
        <v>20</v>
      </c>
      <c r="CR130" s="110">
        <v>44</v>
      </c>
      <c r="CS130" s="111"/>
      <c r="CT130" s="112">
        <f t="shared" si="5"/>
        <v>106442</v>
      </c>
      <c r="CU130" s="112">
        <f t="shared" si="6"/>
        <v>9</v>
      </c>
      <c r="CV130" s="112">
        <f t="shared" si="7"/>
        <v>92005</v>
      </c>
      <c r="CW130" s="113">
        <f t="shared" si="8"/>
        <v>198456</v>
      </c>
    </row>
    <row r="131" spans="1:101" ht="14.1" customHeight="1">
      <c r="A131" s="31"/>
      <c r="B131" s="1043"/>
      <c r="C131" s="1047"/>
      <c r="D131" s="108" t="s">
        <v>602</v>
      </c>
      <c r="E131">
        <v>757</v>
      </c>
      <c r="F131"/>
      <c r="G131">
        <v>817</v>
      </c>
      <c r="H131" s="110">
        <v>1574</v>
      </c>
      <c r="I131">
        <v>655</v>
      </c>
      <c r="J131"/>
      <c r="K131">
        <v>703</v>
      </c>
      <c r="L131" s="110">
        <v>1358</v>
      </c>
      <c r="M131">
        <v>1519</v>
      </c>
      <c r="N131"/>
      <c r="O131">
        <v>1588</v>
      </c>
      <c r="P131" s="110">
        <v>3107</v>
      </c>
      <c r="Q131">
        <v>1548</v>
      </c>
      <c r="R131"/>
      <c r="S131">
        <v>1596</v>
      </c>
      <c r="T131" s="110">
        <v>3144</v>
      </c>
      <c r="U131">
        <v>1678</v>
      </c>
      <c r="V131"/>
      <c r="W131">
        <v>1733</v>
      </c>
      <c r="X131" s="110">
        <v>3411</v>
      </c>
      <c r="Y131">
        <v>1842</v>
      </c>
      <c r="Z131"/>
      <c r="AA131">
        <v>1705</v>
      </c>
      <c r="AB131" s="110">
        <v>3547</v>
      </c>
      <c r="AC131">
        <v>1902</v>
      </c>
      <c r="AD131">
        <v>1</v>
      </c>
      <c r="AE131">
        <v>1683</v>
      </c>
      <c r="AF131" s="110">
        <v>3586</v>
      </c>
      <c r="AG131">
        <v>1640</v>
      </c>
      <c r="AH131"/>
      <c r="AI131">
        <v>1334</v>
      </c>
      <c r="AJ131" s="110">
        <v>2974</v>
      </c>
      <c r="AK131">
        <v>1563</v>
      </c>
      <c r="AL131"/>
      <c r="AM131">
        <v>1270</v>
      </c>
      <c r="AN131" s="110">
        <v>2833</v>
      </c>
      <c r="AO131">
        <v>1585</v>
      </c>
      <c r="AP131"/>
      <c r="AQ131">
        <v>1306</v>
      </c>
      <c r="AR131" s="110">
        <v>2891</v>
      </c>
      <c r="AS131">
        <v>1558</v>
      </c>
      <c r="AT131"/>
      <c r="AU131">
        <v>1317</v>
      </c>
      <c r="AV131" s="110">
        <v>2875</v>
      </c>
      <c r="AW131">
        <v>1609</v>
      </c>
      <c r="AX131"/>
      <c r="AY131">
        <v>1498</v>
      </c>
      <c r="AZ131" s="110">
        <v>3107</v>
      </c>
      <c r="BA131" s="109">
        <v>1326</v>
      </c>
      <c r="BB131" s="109"/>
      <c r="BC131" s="109">
        <v>1332</v>
      </c>
      <c r="BD131" s="110">
        <v>2658</v>
      </c>
      <c r="BE131" s="109">
        <v>1185</v>
      </c>
      <c r="BF131" s="109"/>
      <c r="BG131" s="109">
        <v>1076</v>
      </c>
      <c r="BH131" s="110">
        <v>2261</v>
      </c>
      <c r="BI131" s="109">
        <v>834</v>
      </c>
      <c r="BJ131" s="109"/>
      <c r="BK131" s="109">
        <v>923</v>
      </c>
      <c r="BL131" s="110">
        <v>1757</v>
      </c>
      <c r="BM131" s="109">
        <v>649</v>
      </c>
      <c r="BN131" s="109"/>
      <c r="BO131" s="109">
        <v>664</v>
      </c>
      <c r="BP131" s="110">
        <v>1313</v>
      </c>
      <c r="BQ131" s="109">
        <v>450</v>
      </c>
      <c r="BR131" s="109"/>
      <c r="BS131" s="109">
        <v>412</v>
      </c>
      <c r="BT131" s="110">
        <v>862</v>
      </c>
      <c r="BU131" s="109">
        <v>296</v>
      </c>
      <c r="BV131" s="109"/>
      <c r="BW131" s="109">
        <v>226</v>
      </c>
      <c r="BX131" s="110">
        <v>522</v>
      </c>
      <c r="BY131" s="109">
        <v>173</v>
      </c>
      <c r="BZ131" s="109"/>
      <c r="CA131" s="109">
        <v>128</v>
      </c>
      <c r="CB131" s="110">
        <v>301</v>
      </c>
      <c r="CC131" s="109">
        <v>83</v>
      </c>
      <c r="CD131" s="109"/>
      <c r="CE131" s="109">
        <v>38</v>
      </c>
      <c r="CF131" s="110">
        <v>121</v>
      </c>
      <c r="CG131" s="109">
        <v>20</v>
      </c>
      <c r="CH131" s="109"/>
      <c r="CI131" s="109">
        <v>10</v>
      </c>
      <c r="CJ131" s="110">
        <v>30</v>
      </c>
      <c r="CK131" s="109">
        <v>3</v>
      </c>
      <c r="CL131" s="109"/>
      <c r="CM131" s="109">
        <v>2</v>
      </c>
      <c r="CN131" s="110">
        <v>5</v>
      </c>
      <c r="CO131" s="109">
        <v>1</v>
      </c>
      <c r="CP131" s="109">
        <v>1</v>
      </c>
      <c r="CQ131" s="109">
        <v>2</v>
      </c>
      <c r="CR131" s="110">
        <v>4</v>
      </c>
      <c r="CS131" s="111"/>
      <c r="CT131" s="112">
        <f t="shared" si="5"/>
        <v>22876</v>
      </c>
      <c r="CU131" s="112">
        <f t="shared" si="6"/>
        <v>2</v>
      </c>
      <c r="CV131" s="112">
        <f t="shared" si="7"/>
        <v>21363</v>
      </c>
      <c r="CW131" s="113">
        <f t="shared" si="8"/>
        <v>44241</v>
      </c>
    </row>
    <row r="132" spans="1:101" ht="14.1" customHeight="1">
      <c r="A132" s="31"/>
      <c r="B132" s="1043"/>
      <c r="C132" s="1047"/>
      <c r="D132" s="108" t="s">
        <v>603</v>
      </c>
      <c r="E132">
        <v>61</v>
      </c>
      <c r="F132"/>
      <c r="G132">
        <v>79</v>
      </c>
      <c r="H132" s="110">
        <v>140</v>
      </c>
      <c r="I132">
        <v>66</v>
      </c>
      <c r="J132"/>
      <c r="K132">
        <v>65</v>
      </c>
      <c r="L132" s="110">
        <v>131</v>
      </c>
      <c r="M132">
        <v>182</v>
      </c>
      <c r="N132"/>
      <c r="O132">
        <v>208</v>
      </c>
      <c r="P132" s="110">
        <v>390</v>
      </c>
      <c r="Q132">
        <v>225</v>
      </c>
      <c r="R132"/>
      <c r="S132">
        <v>248</v>
      </c>
      <c r="T132" s="110">
        <v>473</v>
      </c>
      <c r="U132">
        <v>255</v>
      </c>
      <c r="V132"/>
      <c r="W132">
        <v>292</v>
      </c>
      <c r="X132" s="110">
        <v>547</v>
      </c>
      <c r="Y132">
        <v>278</v>
      </c>
      <c r="Z132"/>
      <c r="AA132">
        <v>277</v>
      </c>
      <c r="AB132" s="110">
        <v>555</v>
      </c>
      <c r="AC132">
        <v>288</v>
      </c>
      <c r="AD132"/>
      <c r="AE132">
        <v>242</v>
      </c>
      <c r="AF132" s="110">
        <v>530</v>
      </c>
      <c r="AG132">
        <v>246</v>
      </c>
      <c r="AH132"/>
      <c r="AI132">
        <v>242</v>
      </c>
      <c r="AJ132" s="110">
        <v>488</v>
      </c>
      <c r="AK132">
        <v>232</v>
      </c>
      <c r="AL132"/>
      <c r="AM132">
        <v>180</v>
      </c>
      <c r="AN132" s="110">
        <v>412</v>
      </c>
      <c r="AO132">
        <v>270</v>
      </c>
      <c r="AP132"/>
      <c r="AQ132">
        <v>217</v>
      </c>
      <c r="AR132" s="110">
        <v>487</v>
      </c>
      <c r="AS132">
        <v>265</v>
      </c>
      <c r="AT132"/>
      <c r="AU132">
        <v>278</v>
      </c>
      <c r="AV132" s="110">
        <v>543</v>
      </c>
      <c r="AW132">
        <v>319</v>
      </c>
      <c r="AX132"/>
      <c r="AY132">
        <v>324</v>
      </c>
      <c r="AZ132" s="110">
        <v>643</v>
      </c>
      <c r="BA132" s="109">
        <v>287</v>
      </c>
      <c r="BB132" s="109"/>
      <c r="BC132" s="109">
        <v>325</v>
      </c>
      <c r="BD132" s="110">
        <v>612</v>
      </c>
      <c r="BE132" s="109">
        <v>285</v>
      </c>
      <c r="BF132" s="109"/>
      <c r="BG132" s="109">
        <v>323</v>
      </c>
      <c r="BH132" s="110">
        <v>608</v>
      </c>
      <c r="BI132" s="109">
        <v>230</v>
      </c>
      <c r="BJ132" s="109"/>
      <c r="BK132" s="109">
        <v>247</v>
      </c>
      <c r="BL132" s="110">
        <v>477</v>
      </c>
      <c r="BM132" s="109">
        <v>174</v>
      </c>
      <c r="BN132" s="109"/>
      <c r="BO132" s="109">
        <v>205</v>
      </c>
      <c r="BP132" s="110">
        <v>379</v>
      </c>
      <c r="BQ132" s="109">
        <v>172</v>
      </c>
      <c r="BR132" s="109"/>
      <c r="BS132" s="109">
        <v>168</v>
      </c>
      <c r="BT132" s="110">
        <v>340</v>
      </c>
      <c r="BU132" s="109">
        <v>130</v>
      </c>
      <c r="BV132" s="109"/>
      <c r="BW132" s="109">
        <v>127</v>
      </c>
      <c r="BX132" s="110">
        <v>257</v>
      </c>
      <c r="BY132" s="109">
        <v>87</v>
      </c>
      <c r="BZ132" s="109"/>
      <c r="CA132" s="109">
        <v>66</v>
      </c>
      <c r="CB132" s="110">
        <v>153</v>
      </c>
      <c r="CC132" s="109">
        <v>40</v>
      </c>
      <c r="CD132" s="109"/>
      <c r="CE132" s="109">
        <v>26</v>
      </c>
      <c r="CF132" s="110">
        <v>66</v>
      </c>
      <c r="CG132" s="109">
        <v>7</v>
      </c>
      <c r="CH132" s="109"/>
      <c r="CI132" s="109">
        <v>4</v>
      </c>
      <c r="CJ132" s="110">
        <v>11</v>
      </c>
      <c r="CK132" s="109">
        <v>3</v>
      </c>
      <c r="CL132" s="109"/>
      <c r="CM132" s="109">
        <v>2</v>
      </c>
      <c r="CN132" s="110">
        <v>5</v>
      </c>
      <c r="CO132" s="109">
        <v>4</v>
      </c>
      <c r="CP132" s="109"/>
      <c r="CQ132" s="109"/>
      <c r="CR132" s="110">
        <v>4</v>
      </c>
      <c r="CS132" s="111"/>
      <c r="CT132" s="112">
        <f t="shared" si="5"/>
        <v>4106</v>
      </c>
      <c r="CU132" s="112">
        <f t="shared" si="6"/>
        <v>0</v>
      </c>
      <c r="CV132" s="112">
        <f t="shared" si="7"/>
        <v>4145</v>
      </c>
      <c r="CW132" s="113">
        <f t="shared" si="8"/>
        <v>8251</v>
      </c>
    </row>
    <row r="133" spans="1:101" ht="14.1" customHeight="1">
      <c r="A133" s="31"/>
      <c r="B133" s="1043"/>
      <c r="C133" s="1047"/>
      <c r="D133" s="108" t="s">
        <v>604</v>
      </c>
      <c r="E133">
        <v>28</v>
      </c>
      <c r="F133"/>
      <c r="G133">
        <v>47</v>
      </c>
      <c r="H133" s="110">
        <v>75</v>
      </c>
      <c r="I133">
        <v>26</v>
      </c>
      <c r="J133"/>
      <c r="K133">
        <v>42</v>
      </c>
      <c r="L133" s="110">
        <v>68</v>
      </c>
      <c r="M133">
        <v>104</v>
      </c>
      <c r="N133"/>
      <c r="O133">
        <v>93</v>
      </c>
      <c r="P133" s="110">
        <v>197</v>
      </c>
      <c r="Q133">
        <v>112</v>
      </c>
      <c r="R133"/>
      <c r="S133">
        <v>119</v>
      </c>
      <c r="T133" s="110">
        <v>231</v>
      </c>
      <c r="U133">
        <v>113</v>
      </c>
      <c r="V133"/>
      <c r="W133">
        <v>130</v>
      </c>
      <c r="X133" s="110">
        <v>243</v>
      </c>
      <c r="Y133">
        <v>130</v>
      </c>
      <c r="Z133"/>
      <c r="AA133">
        <v>111</v>
      </c>
      <c r="AB133" s="110">
        <v>241</v>
      </c>
      <c r="AC133">
        <v>132</v>
      </c>
      <c r="AD133"/>
      <c r="AE133">
        <v>120</v>
      </c>
      <c r="AF133" s="110">
        <v>252</v>
      </c>
      <c r="AG133">
        <v>141</v>
      </c>
      <c r="AH133"/>
      <c r="AI133">
        <v>112</v>
      </c>
      <c r="AJ133" s="110">
        <v>253</v>
      </c>
      <c r="AK133">
        <v>125</v>
      </c>
      <c r="AL133"/>
      <c r="AM133">
        <v>92</v>
      </c>
      <c r="AN133" s="110">
        <v>217</v>
      </c>
      <c r="AO133">
        <v>112</v>
      </c>
      <c r="AP133"/>
      <c r="AQ133">
        <v>113</v>
      </c>
      <c r="AR133" s="110">
        <v>225</v>
      </c>
      <c r="AS133">
        <v>129</v>
      </c>
      <c r="AT133"/>
      <c r="AU133">
        <v>95</v>
      </c>
      <c r="AV133" s="110">
        <v>224</v>
      </c>
      <c r="AW133">
        <v>113</v>
      </c>
      <c r="AX133"/>
      <c r="AY133">
        <v>90</v>
      </c>
      <c r="AZ133" s="110">
        <v>203</v>
      </c>
      <c r="BA133" s="109">
        <v>84</v>
      </c>
      <c r="BB133" s="109"/>
      <c r="BC133" s="109">
        <v>100</v>
      </c>
      <c r="BD133" s="110">
        <v>184</v>
      </c>
      <c r="BE133" s="109">
        <v>76</v>
      </c>
      <c r="BF133" s="109"/>
      <c r="BG133" s="109">
        <v>92</v>
      </c>
      <c r="BH133" s="110">
        <v>168</v>
      </c>
      <c r="BI133" s="109">
        <v>60</v>
      </c>
      <c r="BJ133" s="109"/>
      <c r="BK133" s="109">
        <v>81</v>
      </c>
      <c r="BL133" s="110">
        <v>141</v>
      </c>
      <c r="BM133" s="109">
        <v>52</v>
      </c>
      <c r="BN133" s="109"/>
      <c r="BO133" s="109">
        <v>56</v>
      </c>
      <c r="BP133" s="110">
        <v>108</v>
      </c>
      <c r="BQ133" s="109">
        <v>44</v>
      </c>
      <c r="BR133" s="109"/>
      <c r="BS133" s="109">
        <v>40</v>
      </c>
      <c r="BT133" s="110">
        <v>84</v>
      </c>
      <c r="BU133" s="109">
        <v>29</v>
      </c>
      <c r="BV133" s="109"/>
      <c r="BW133" s="109">
        <v>35</v>
      </c>
      <c r="BX133" s="110">
        <v>64</v>
      </c>
      <c r="BY133" s="109">
        <v>16</v>
      </c>
      <c r="BZ133" s="109"/>
      <c r="CA133" s="109">
        <v>15</v>
      </c>
      <c r="CB133" s="110">
        <v>31</v>
      </c>
      <c r="CC133" s="109">
        <v>7</v>
      </c>
      <c r="CD133" s="109"/>
      <c r="CE133" s="109">
        <v>7</v>
      </c>
      <c r="CF133" s="110">
        <v>14</v>
      </c>
      <c r="CG133" s="109"/>
      <c r="CH133" s="109"/>
      <c r="CI133" s="109">
        <v>1</v>
      </c>
      <c r="CJ133" s="110">
        <v>1</v>
      </c>
      <c r="CK133" s="109"/>
      <c r="CL133" s="109"/>
      <c r="CM133" s="109">
        <v>2</v>
      </c>
      <c r="CN133" s="110">
        <v>2</v>
      </c>
      <c r="CO133" s="109"/>
      <c r="CP133" s="109"/>
      <c r="CQ133" s="109">
        <v>1</v>
      </c>
      <c r="CR133" s="110">
        <v>1</v>
      </c>
      <c r="CS133" s="111"/>
      <c r="CT133" s="112">
        <f t="shared" si="5"/>
        <v>1633</v>
      </c>
      <c r="CU133" s="112">
        <f t="shared" si="6"/>
        <v>0</v>
      </c>
      <c r="CV133" s="112">
        <f t="shared" si="7"/>
        <v>1594</v>
      </c>
      <c r="CW133" s="113">
        <f t="shared" si="8"/>
        <v>3227</v>
      </c>
    </row>
    <row r="134" spans="1:101" ht="14.1" customHeight="1">
      <c r="A134" s="31"/>
      <c r="B134" s="1043"/>
      <c r="C134" s="1047"/>
      <c r="D134" s="108" t="s">
        <v>600</v>
      </c>
      <c r="E134">
        <v>891</v>
      </c>
      <c r="F134"/>
      <c r="G134">
        <v>893</v>
      </c>
      <c r="H134" s="110">
        <v>1784</v>
      </c>
      <c r="I134">
        <v>527</v>
      </c>
      <c r="J134"/>
      <c r="K134">
        <v>512</v>
      </c>
      <c r="L134" s="110">
        <v>1039</v>
      </c>
      <c r="M134">
        <v>1027</v>
      </c>
      <c r="N134"/>
      <c r="O134">
        <v>1103</v>
      </c>
      <c r="P134" s="110">
        <v>2130</v>
      </c>
      <c r="Q134">
        <v>782</v>
      </c>
      <c r="R134"/>
      <c r="S134">
        <v>859</v>
      </c>
      <c r="T134" s="110">
        <v>1641</v>
      </c>
      <c r="U134">
        <v>838</v>
      </c>
      <c r="V134"/>
      <c r="W134">
        <v>840</v>
      </c>
      <c r="X134" s="110">
        <v>1678</v>
      </c>
      <c r="Y134">
        <v>986</v>
      </c>
      <c r="Z134"/>
      <c r="AA134">
        <v>930</v>
      </c>
      <c r="AB134" s="110">
        <v>1916</v>
      </c>
      <c r="AC134">
        <v>1091</v>
      </c>
      <c r="AD134"/>
      <c r="AE134">
        <v>926</v>
      </c>
      <c r="AF134" s="110">
        <v>2017</v>
      </c>
      <c r="AG134">
        <v>1092</v>
      </c>
      <c r="AH134"/>
      <c r="AI134">
        <v>793</v>
      </c>
      <c r="AJ134" s="110">
        <v>1885</v>
      </c>
      <c r="AK134">
        <v>1023</v>
      </c>
      <c r="AL134"/>
      <c r="AM134">
        <v>686</v>
      </c>
      <c r="AN134" s="110">
        <v>1709</v>
      </c>
      <c r="AO134">
        <v>820</v>
      </c>
      <c r="AP134"/>
      <c r="AQ134">
        <v>700</v>
      </c>
      <c r="AR134" s="110">
        <v>1520</v>
      </c>
      <c r="AS134">
        <v>793</v>
      </c>
      <c r="AT134"/>
      <c r="AU134">
        <v>715</v>
      </c>
      <c r="AV134" s="110">
        <v>1508</v>
      </c>
      <c r="AW134">
        <v>783</v>
      </c>
      <c r="AX134">
        <v>1</v>
      </c>
      <c r="AY134">
        <v>733</v>
      </c>
      <c r="AZ134" s="110">
        <v>1517</v>
      </c>
      <c r="BA134" s="109">
        <v>664</v>
      </c>
      <c r="BB134" s="109"/>
      <c r="BC134" s="109">
        <v>621</v>
      </c>
      <c r="BD134" s="110">
        <v>1285</v>
      </c>
      <c r="BE134" s="109">
        <v>423</v>
      </c>
      <c r="BF134" s="109"/>
      <c r="BG134" s="109">
        <v>490</v>
      </c>
      <c r="BH134" s="110">
        <v>913</v>
      </c>
      <c r="BI134" s="109">
        <v>369</v>
      </c>
      <c r="BJ134" s="109"/>
      <c r="BK134" s="109">
        <v>398</v>
      </c>
      <c r="BL134" s="110">
        <v>767</v>
      </c>
      <c r="BM134" s="109">
        <v>259</v>
      </c>
      <c r="BN134" s="109"/>
      <c r="BO134" s="109">
        <v>273</v>
      </c>
      <c r="BP134" s="110">
        <v>532</v>
      </c>
      <c r="BQ134" s="109">
        <v>173</v>
      </c>
      <c r="BR134" s="109"/>
      <c r="BS134" s="109">
        <v>190</v>
      </c>
      <c r="BT134" s="110">
        <v>363</v>
      </c>
      <c r="BU134" s="109">
        <v>120</v>
      </c>
      <c r="BV134" s="109"/>
      <c r="BW134" s="109">
        <v>89</v>
      </c>
      <c r="BX134" s="110">
        <v>209</v>
      </c>
      <c r="BY134" s="109">
        <v>76</v>
      </c>
      <c r="BZ134" s="109"/>
      <c r="CA134" s="109">
        <v>52</v>
      </c>
      <c r="CB134" s="110">
        <v>128</v>
      </c>
      <c r="CC134" s="109">
        <v>36</v>
      </c>
      <c r="CD134" s="109"/>
      <c r="CE134" s="109">
        <v>30</v>
      </c>
      <c r="CF134" s="110">
        <v>66</v>
      </c>
      <c r="CG134" s="109">
        <v>9</v>
      </c>
      <c r="CH134" s="109"/>
      <c r="CI134" s="109">
        <v>9</v>
      </c>
      <c r="CJ134" s="110">
        <v>18</v>
      </c>
      <c r="CK134" s="109">
        <v>3</v>
      </c>
      <c r="CL134" s="109"/>
      <c r="CM134" s="109">
        <v>1</v>
      </c>
      <c r="CN134" s="110">
        <v>4</v>
      </c>
      <c r="CO134" s="109">
        <v>1</v>
      </c>
      <c r="CP134" s="109">
        <v>1</v>
      </c>
      <c r="CQ134" s="109">
        <v>4</v>
      </c>
      <c r="CR134" s="110">
        <v>6</v>
      </c>
      <c r="CS134" s="111"/>
      <c r="CT134" s="112">
        <f t="shared" si="5"/>
        <v>12786</v>
      </c>
      <c r="CU134" s="112">
        <f t="shared" si="6"/>
        <v>2</v>
      </c>
      <c r="CV134" s="112">
        <f t="shared" si="7"/>
        <v>11847</v>
      </c>
      <c r="CW134" s="113">
        <f t="shared" si="8"/>
        <v>24635</v>
      </c>
    </row>
    <row r="135" spans="1:101" ht="14.1" customHeight="1">
      <c r="A135" s="31"/>
      <c r="B135" s="1043"/>
      <c r="C135" s="1047"/>
      <c r="D135" s="108" t="s">
        <v>605</v>
      </c>
      <c r="E135">
        <v>109</v>
      </c>
      <c r="F135"/>
      <c r="G135">
        <v>136</v>
      </c>
      <c r="H135" s="110">
        <v>245</v>
      </c>
      <c r="I135">
        <v>90</v>
      </c>
      <c r="J135"/>
      <c r="K135">
        <v>90</v>
      </c>
      <c r="L135" s="110">
        <v>180</v>
      </c>
      <c r="M135">
        <v>230</v>
      </c>
      <c r="N135"/>
      <c r="O135">
        <v>269</v>
      </c>
      <c r="P135" s="110">
        <v>499</v>
      </c>
      <c r="Q135">
        <v>221</v>
      </c>
      <c r="R135"/>
      <c r="S135">
        <v>251</v>
      </c>
      <c r="T135" s="110">
        <v>472</v>
      </c>
      <c r="U135">
        <v>240</v>
      </c>
      <c r="V135"/>
      <c r="W135">
        <v>254</v>
      </c>
      <c r="X135" s="110">
        <v>494</v>
      </c>
      <c r="Y135">
        <v>270</v>
      </c>
      <c r="Z135"/>
      <c r="AA135">
        <v>261</v>
      </c>
      <c r="AB135" s="110">
        <v>531</v>
      </c>
      <c r="AC135">
        <v>337</v>
      </c>
      <c r="AD135"/>
      <c r="AE135">
        <v>241</v>
      </c>
      <c r="AF135" s="110">
        <v>578</v>
      </c>
      <c r="AG135">
        <v>252</v>
      </c>
      <c r="AH135"/>
      <c r="AI135">
        <v>221</v>
      </c>
      <c r="AJ135" s="110">
        <v>473</v>
      </c>
      <c r="AK135">
        <v>210</v>
      </c>
      <c r="AL135"/>
      <c r="AM135">
        <v>198</v>
      </c>
      <c r="AN135" s="110">
        <v>408</v>
      </c>
      <c r="AO135">
        <v>252</v>
      </c>
      <c r="AP135"/>
      <c r="AQ135">
        <v>194</v>
      </c>
      <c r="AR135" s="110">
        <v>446</v>
      </c>
      <c r="AS135">
        <v>251</v>
      </c>
      <c r="AT135"/>
      <c r="AU135">
        <v>233</v>
      </c>
      <c r="AV135" s="110">
        <v>484</v>
      </c>
      <c r="AW135">
        <v>270</v>
      </c>
      <c r="AX135"/>
      <c r="AY135">
        <v>292</v>
      </c>
      <c r="AZ135" s="110">
        <v>562</v>
      </c>
      <c r="BA135" s="109">
        <v>221</v>
      </c>
      <c r="BB135" s="109"/>
      <c r="BC135" s="109">
        <v>243</v>
      </c>
      <c r="BD135" s="110">
        <v>464</v>
      </c>
      <c r="BE135" s="109">
        <v>199</v>
      </c>
      <c r="BF135" s="109"/>
      <c r="BG135" s="109">
        <v>222</v>
      </c>
      <c r="BH135" s="110">
        <v>421</v>
      </c>
      <c r="BI135" s="109">
        <v>165</v>
      </c>
      <c r="BJ135" s="109"/>
      <c r="BK135" s="109">
        <v>176</v>
      </c>
      <c r="BL135" s="110">
        <v>341</v>
      </c>
      <c r="BM135" s="109">
        <v>129</v>
      </c>
      <c r="BN135" s="109"/>
      <c r="BO135" s="109">
        <v>153</v>
      </c>
      <c r="BP135" s="110">
        <v>282</v>
      </c>
      <c r="BQ135" s="109">
        <v>113</v>
      </c>
      <c r="BR135" s="109"/>
      <c r="BS135" s="109">
        <v>103</v>
      </c>
      <c r="BT135" s="110">
        <v>216</v>
      </c>
      <c r="BU135" s="109">
        <v>73</v>
      </c>
      <c r="BV135" s="109"/>
      <c r="BW135" s="109">
        <v>78</v>
      </c>
      <c r="BX135" s="110">
        <v>151</v>
      </c>
      <c r="BY135" s="109">
        <v>39</v>
      </c>
      <c r="BZ135" s="109"/>
      <c r="CA135" s="109">
        <v>39</v>
      </c>
      <c r="CB135" s="110">
        <v>78</v>
      </c>
      <c r="CC135" s="109">
        <v>18</v>
      </c>
      <c r="CD135" s="109"/>
      <c r="CE135" s="109">
        <v>13</v>
      </c>
      <c r="CF135" s="110">
        <v>31</v>
      </c>
      <c r="CG135" s="109">
        <v>4</v>
      </c>
      <c r="CH135" s="109"/>
      <c r="CI135" s="109">
        <v>3</v>
      </c>
      <c r="CJ135" s="110">
        <v>7</v>
      </c>
      <c r="CK135" s="109">
        <v>1</v>
      </c>
      <c r="CL135" s="109"/>
      <c r="CM135" s="109"/>
      <c r="CN135" s="110">
        <v>1</v>
      </c>
      <c r="CO135" s="109"/>
      <c r="CP135" s="109"/>
      <c r="CQ135" s="109"/>
      <c r="CR135" s="110">
        <v>0</v>
      </c>
      <c r="CS135" s="111"/>
      <c r="CT135" s="112">
        <f t="shared" ref="CT135:CT198" si="9">+E135+I135+M135+Q135+U135+Y135+AC135+AG135+AK135+AO135+AS135+AW135+BA135+BE135+BI135+BM135+BQ135+BU135+CO135+BY135+CC135+CG135+CK135</f>
        <v>3694</v>
      </c>
      <c r="CU135" s="112">
        <f t="shared" ref="CU135:CU198" si="10">+F135+J135+N135+R135+V135+Z135+AD135+AH135+AL135+AP135+AT135+AX135+BB135+BF135+BJ135+BN135+BR135+BV135+CP135+BZ135+CD135+CH135+CL135</f>
        <v>0</v>
      </c>
      <c r="CV135" s="112">
        <f t="shared" ref="CV135:CV198" si="11">+G135+K135+O135+S135+W135+AA135+AE135+AI135+AM135+AQ135+AU135+AY135+BC135+BG135+BK135+BO135+BS135+BW135+CQ135+CA135+CE135+CI135+CM135</f>
        <v>3670</v>
      </c>
      <c r="CW135" s="113">
        <f t="shared" ref="CW135:CW219" si="12">SUM(CT135:CV135)</f>
        <v>7364</v>
      </c>
    </row>
    <row r="136" spans="1:101" ht="14.1" customHeight="1">
      <c r="A136" s="31"/>
      <c r="B136" s="1043"/>
      <c r="C136" s="1047"/>
      <c r="D136" s="108" t="s">
        <v>606</v>
      </c>
      <c r="E136">
        <v>102</v>
      </c>
      <c r="F136"/>
      <c r="G136">
        <v>94</v>
      </c>
      <c r="H136" s="110">
        <v>196</v>
      </c>
      <c r="I136">
        <v>88</v>
      </c>
      <c r="J136"/>
      <c r="K136">
        <v>76</v>
      </c>
      <c r="L136" s="110">
        <v>164</v>
      </c>
      <c r="M136">
        <v>186</v>
      </c>
      <c r="N136"/>
      <c r="O136">
        <v>233</v>
      </c>
      <c r="P136" s="110">
        <v>419</v>
      </c>
      <c r="Q136">
        <v>244</v>
      </c>
      <c r="R136"/>
      <c r="S136">
        <v>249</v>
      </c>
      <c r="T136" s="110">
        <v>493</v>
      </c>
      <c r="U136">
        <v>250</v>
      </c>
      <c r="V136"/>
      <c r="W136">
        <v>267</v>
      </c>
      <c r="X136" s="110">
        <v>517</v>
      </c>
      <c r="Y136">
        <v>271</v>
      </c>
      <c r="Z136"/>
      <c r="AA136">
        <v>263</v>
      </c>
      <c r="AB136" s="110">
        <v>534</v>
      </c>
      <c r="AC136">
        <v>265</v>
      </c>
      <c r="AD136"/>
      <c r="AE136">
        <v>222</v>
      </c>
      <c r="AF136" s="110">
        <v>487</v>
      </c>
      <c r="AG136">
        <v>243</v>
      </c>
      <c r="AH136"/>
      <c r="AI136">
        <v>184</v>
      </c>
      <c r="AJ136" s="110">
        <v>427</v>
      </c>
      <c r="AK136">
        <v>236</v>
      </c>
      <c r="AL136"/>
      <c r="AM136">
        <v>219</v>
      </c>
      <c r="AN136" s="110">
        <v>455</v>
      </c>
      <c r="AO136">
        <v>242</v>
      </c>
      <c r="AP136"/>
      <c r="AQ136">
        <v>226</v>
      </c>
      <c r="AR136" s="110">
        <v>468</v>
      </c>
      <c r="AS136">
        <v>259</v>
      </c>
      <c r="AT136"/>
      <c r="AU136">
        <v>248</v>
      </c>
      <c r="AV136" s="110">
        <v>507</v>
      </c>
      <c r="AW136">
        <v>266</v>
      </c>
      <c r="AX136"/>
      <c r="AY136">
        <v>286</v>
      </c>
      <c r="AZ136" s="110">
        <v>552</v>
      </c>
      <c r="BA136" s="109">
        <v>239</v>
      </c>
      <c r="BB136" s="109"/>
      <c r="BC136" s="109">
        <v>269</v>
      </c>
      <c r="BD136" s="110">
        <v>508</v>
      </c>
      <c r="BE136" s="109">
        <v>174</v>
      </c>
      <c r="BF136" s="109"/>
      <c r="BG136" s="109">
        <v>219</v>
      </c>
      <c r="BH136" s="110">
        <v>393</v>
      </c>
      <c r="BI136" s="109">
        <v>173</v>
      </c>
      <c r="BJ136" s="109"/>
      <c r="BK136" s="109">
        <v>201</v>
      </c>
      <c r="BL136" s="110">
        <v>374</v>
      </c>
      <c r="BM136" s="109">
        <v>125</v>
      </c>
      <c r="BN136" s="109"/>
      <c r="BO136" s="109">
        <v>164</v>
      </c>
      <c r="BP136" s="110">
        <v>289</v>
      </c>
      <c r="BQ136" s="109">
        <v>95</v>
      </c>
      <c r="BR136" s="109"/>
      <c r="BS136" s="109">
        <v>121</v>
      </c>
      <c r="BT136" s="110">
        <v>216</v>
      </c>
      <c r="BU136" s="109">
        <v>78</v>
      </c>
      <c r="BV136" s="109"/>
      <c r="BW136" s="109">
        <v>74</v>
      </c>
      <c r="BX136" s="110">
        <v>152</v>
      </c>
      <c r="BY136" s="109">
        <v>56</v>
      </c>
      <c r="BZ136" s="109"/>
      <c r="CA136" s="109">
        <v>39</v>
      </c>
      <c r="CB136" s="110">
        <v>95</v>
      </c>
      <c r="CC136" s="109">
        <v>20</v>
      </c>
      <c r="CD136" s="109"/>
      <c r="CE136" s="109">
        <v>17</v>
      </c>
      <c r="CF136" s="110">
        <v>37</v>
      </c>
      <c r="CG136" s="109">
        <v>6</v>
      </c>
      <c r="CH136" s="109"/>
      <c r="CI136" s="109">
        <v>8</v>
      </c>
      <c r="CJ136" s="110">
        <v>14</v>
      </c>
      <c r="CK136" s="109"/>
      <c r="CL136" s="109"/>
      <c r="CM136" s="109">
        <v>1</v>
      </c>
      <c r="CN136" s="110">
        <v>1</v>
      </c>
      <c r="CO136" s="109"/>
      <c r="CP136" s="109">
        <v>2</v>
      </c>
      <c r="CQ136" s="109">
        <v>1</v>
      </c>
      <c r="CR136" s="110">
        <v>3</v>
      </c>
      <c r="CS136" s="111"/>
      <c r="CT136" s="112">
        <f t="shared" si="9"/>
        <v>3618</v>
      </c>
      <c r="CU136" s="112">
        <f t="shared" si="10"/>
        <v>2</v>
      </c>
      <c r="CV136" s="112">
        <f t="shared" si="11"/>
        <v>3681</v>
      </c>
      <c r="CW136" s="113">
        <f t="shared" si="12"/>
        <v>7301</v>
      </c>
    </row>
    <row r="137" spans="1:101" ht="14.1" customHeight="1">
      <c r="A137" s="31"/>
      <c r="B137" s="1043"/>
      <c r="C137" s="1047"/>
      <c r="D137" s="108" t="s">
        <v>607</v>
      </c>
      <c r="E137">
        <v>145</v>
      </c>
      <c r="F137"/>
      <c r="G137">
        <v>153</v>
      </c>
      <c r="H137" s="110">
        <v>298</v>
      </c>
      <c r="I137">
        <v>123</v>
      </c>
      <c r="J137"/>
      <c r="K137">
        <v>135</v>
      </c>
      <c r="L137" s="110">
        <v>258</v>
      </c>
      <c r="M137">
        <v>333</v>
      </c>
      <c r="N137"/>
      <c r="O137">
        <v>363</v>
      </c>
      <c r="P137" s="110">
        <v>696</v>
      </c>
      <c r="Q137">
        <v>349</v>
      </c>
      <c r="R137"/>
      <c r="S137">
        <v>333</v>
      </c>
      <c r="T137" s="110">
        <v>682</v>
      </c>
      <c r="U137">
        <v>341</v>
      </c>
      <c r="V137"/>
      <c r="W137">
        <v>341</v>
      </c>
      <c r="X137" s="110">
        <v>682</v>
      </c>
      <c r="Y137">
        <v>398</v>
      </c>
      <c r="Z137"/>
      <c r="AA137">
        <v>368</v>
      </c>
      <c r="AB137" s="110">
        <v>766</v>
      </c>
      <c r="AC137">
        <v>401</v>
      </c>
      <c r="AD137"/>
      <c r="AE137">
        <v>348</v>
      </c>
      <c r="AF137" s="110">
        <v>749</v>
      </c>
      <c r="AG137">
        <v>331</v>
      </c>
      <c r="AH137"/>
      <c r="AI137">
        <v>348</v>
      </c>
      <c r="AJ137" s="110">
        <v>679</v>
      </c>
      <c r="AK137">
        <v>298</v>
      </c>
      <c r="AL137"/>
      <c r="AM137">
        <v>275</v>
      </c>
      <c r="AN137" s="110">
        <v>573</v>
      </c>
      <c r="AO137">
        <v>338</v>
      </c>
      <c r="AP137"/>
      <c r="AQ137">
        <v>318</v>
      </c>
      <c r="AR137" s="110">
        <v>656</v>
      </c>
      <c r="AS137">
        <v>382</v>
      </c>
      <c r="AT137"/>
      <c r="AU137">
        <v>323</v>
      </c>
      <c r="AV137" s="110">
        <v>705</v>
      </c>
      <c r="AW137">
        <v>406</v>
      </c>
      <c r="AX137"/>
      <c r="AY137">
        <v>379</v>
      </c>
      <c r="AZ137" s="110">
        <v>785</v>
      </c>
      <c r="BA137" s="109">
        <v>322</v>
      </c>
      <c r="BB137" s="109"/>
      <c r="BC137" s="109">
        <v>381</v>
      </c>
      <c r="BD137" s="110">
        <v>703</v>
      </c>
      <c r="BE137" s="109">
        <v>283</v>
      </c>
      <c r="BF137" s="109"/>
      <c r="BG137" s="109">
        <v>303</v>
      </c>
      <c r="BH137" s="110">
        <v>586</v>
      </c>
      <c r="BI137" s="109">
        <v>210</v>
      </c>
      <c r="BJ137" s="109"/>
      <c r="BK137" s="109">
        <v>273</v>
      </c>
      <c r="BL137" s="110">
        <v>483</v>
      </c>
      <c r="BM137" s="109">
        <v>184</v>
      </c>
      <c r="BN137" s="109"/>
      <c r="BO137" s="109">
        <v>214</v>
      </c>
      <c r="BP137" s="110">
        <v>398</v>
      </c>
      <c r="BQ137" s="109">
        <v>138</v>
      </c>
      <c r="BR137" s="109"/>
      <c r="BS137" s="109">
        <v>147</v>
      </c>
      <c r="BT137" s="110">
        <v>285</v>
      </c>
      <c r="BU137" s="109">
        <v>88</v>
      </c>
      <c r="BV137" s="109"/>
      <c r="BW137" s="109">
        <v>96</v>
      </c>
      <c r="BX137" s="110">
        <v>184</v>
      </c>
      <c r="BY137" s="109">
        <v>37</v>
      </c>
      <c r="BZ137" s="109"/>
      <c r="CA137" s="109">
        <v>36</v>
      </c>
      <c r="CB137" s="110">
        <v>73</v>
      </c>
      <c r="CC137" s="109">
        <v>18</v>
      </c>
      <c r="CD137" s="109"/>
      <c r="CE137" s="109">
        <v>15</v>
      </c>
      <c r="CF137" s="110">
        <v>33</v>
      </c>
      <c r="CG137" s="109">
        <v>8</v>
      </c>
      <c r="CH137" s="109"/>
      <c r="CI137" s="109">
        <v>2</v>
      </c>
      <c r="CJ137" s="110">
        <v>10</v>
      </c>
      <c r="CK137" s="109"/>
      <c r="CL137" s="109"/>
      <c r="CM137" s="109">
        <v>1</v>
      </c>
      <c r="CN137" s="110">
        <v>1</v>
      </c>
      <c r="CO137" s="109"/>
      <c r="CP137" s="109"/>
      <c r="CQ137" s="109"/>
      <c r="CR137" s="110">
        <v>0</v>
      </c>
      <c r="CS137" s="111"/>
      <c r="CT137" s="112">
        <f t="shared" si="9"/>
        <v>5133</v>
      </c>
      <c r="CU137" s="112">
        <f t="shared" si="10"/>
        <v>0</v>
      </c>
      <c r="CV137" s="112">
        <f t="shared" si="11"/>
        <v>5152</v>
      </c>
      <c r="CW137" s="113">
        <f t="shared" si="12"/>
        <v>10285</v>
      </c>
    </row>
    <row r="138" spans="1:101" ht="14.1" customHeight="1">
      <c r="A138" s="31"/>
      <c r="B138" s="1043"/>
      <c r="C138" s="1047"/>
      <c r="D138" s="108" t="s">
        <v>608</v>
      </c>
      <c r="E138">
        <v>661</v>
      </c>
      <c r="F138"/>
      <c r="G138">
        <v>670</v>
      </c>
      <c r="H138" s="110">
        <v>1331</v>
      </c>
      <c r="I138">
        <v>504</v>
      </c>
      <c r="J138"/>
      <c r="K138">
        <v>535</v>
      </c>
      <c r="L138" s="110">
        <v>1039</v>
      </c>
      <c r="M138">
        <v>1348</v>
      </c>
      <c r="N138"/>
      <c r="O138">
        <v>1347</v>
      </c>
      <c r="P138" s="110">
        <v>2695</v>
      </c>
      <c r="Q138">
        <v>1307</v>
      </c>
      <c r="R138"/>
      <c r="S138">
        <v>1336</v>
      </c>
      <c r="T138" s="110">
        <v>2643</v>
      </c>
      <c r="U138">
        <v>1323</v>
      </c>
      <c r="V138"/>
      <c r="W138">
        <v>1368</v>
      </c>
      <c r="X138" s="110">
        <v>2691</v>
      </c>
      <c r="Y138">
        <v>1457</v>
      </c>
      <c r="Z138"/>
      <c r="AA138">
        <v>1473</v>
      </c>
      <c r="AB138" s="110">
        <v>2930</v>
      </c>
      <c r="AC138">
        <v>1550</v>
      </c>
      <c r="AD138"/>
      <c r="AE138">
        <v>1365</v>
      </c>
      <c r="AF138" s="110">
        <v>2915</v>
      </c>
      <c r="AG138">
        <v>1352</v>
      </c>
      <c r="AH138"/>
      <c r="AI138">
        <v>1126</v>
      </c>
      <c r="AJ138" s="110">
        <v>2478</v>
      </c>
      <c r="AK138">
        <v>1160</v>
      </c>
      <c r="AL138"/>
      <c r="AM138">
        <v>993</v>
      </c>
      <c r="AN138" s="110">
        <v>2153</v>
      </c>
      <c r="AO138">
        <v>1254</v>
      </c>
      <c r="AP138"/>
      <c r="AQ138">
        <v>1130</v>
      </c>
      <c r="AR138" s="110">
        <v>2384</v>
      </c>
      <c r="AS138">
        <v>1368</v>
      </c>
      <c r="AT138"/>
      <c r="AU138">
        <v>1230</v>
      </c>
      <c r="AV138" s="110">
        <v>2598</v>
      </c>
      <c r="AW138">
        <v>1371</v>
      </c>
      <c r="AX138"/>
      <c r="AY138">
        <v>1350</v>
      </c>
      <c r="AZ138" s="110">
        <v>2721</v>
      </c>
      <c r="BA138" s="109">
        <v>1171</v>
      </c>
      <c r="BB138" s="109"/>
      <c r="BC138" s="109">
        <v>1231</v>
      </c>
      <c r="BD138" s="110">
        <v>2402</v>
      </c>
      <c r="BE138" s="109">
        <v>970</v>
      </c>
      <c r="BF138" s="109"/>
      <c r="BG138" s="109">
        <v>1009</v>
      </c>
      <c r="BH138" s="110">
        <v>1979</v>
      </c>
      <c r="BI138" s="109">
        <v>823</v>
      </c>
      <c r="BJ138" s="109"/>
      <c r="BK138" s="109">
        <v>932</v>
      </c>
      <c r="BL138" s="110">
        <v>1755</v>
      </c>
      <c r="BM138" s="109">
        <v>612</v>
      </c>
      <c r="BN138" s="109"/>
      <c r="BO138" s="109">
        <v>724</v>
      </c>
      <c r="BP138" s="110">
        <v>1336</v>
      </c>
      <c r="BQ138" s="109">
        <v>416</v>
      </c>
      <c r="BR138" s="109"/>
      <c r="BS138" s="109">
        <v>504</v>
      </c>
      <c r="BT138" s="110">
        <v>920</v>
      </c>
      <c r="BU138" s="109">
        <v>291</v>
      </c>
      <c r="BV138" s="109"/>
      <c r="BW138" s="109">
        <v>273</v>
      </c>
      <c r="BX138" s="110">
        <v>564</v>
      </c>
      <c r="BY138" s="109">
        <v>166</v>
      </c>
      <c r="BZ138" s="109"/>
      <c r="CA138" s="109">
        <v>162</v>
      </c>
      <c r="CB138" s="110">
        <v>328</v>
      </c>
      <c r="CC138" s="109">
        <v>86</v>
      </c>
      <c r="CD138" s="109"/>
      <c r="CE138" s="109">
        <v>50</v>
      </c>
      <c r="CF138" s="110">
        <v>136</v>
      </c>
      <c r="CG138" s="109">
        <v>12</v>
      </c>
      <c r="CH138" s="109"/>
      <c r="CI138" s="109">
        <v>16</v>
      </c>
      <c r="CJ138" s="110">
        <v>28</v>
      </c>
      <c r="CK138" s="109">
        <v>5</v>
      </c>
      <c r="CL138" s="109"/>
      <c r="CM138" s="109">
        <v>3</v>
      </c>
      <c r="CN138" s="110">
        <v>8</v>
      </c>
      <c r="CO138" s="109">
        <v>3</v>
      </c>
      <c r="CP138" s="109">
        <v>1</v>
      </c>
      <c r="CQ138" s="109">
        <v>5</v>
      </c>
      <c r="CR138" s="110">
        <v>9</v>
      </c>
      <c r="CS138" s="111"/>
      <c r="CT138" s="112">
        <f t="shared" si="9"/>
        <v>19210</v>
      </c>
      <c r="CU138" s="112">
        <f t="shared" si="10"/>
        <v>1</v>
      </c>
      <c r="CV138" s="112">
        <f t="shared" si="11"/>
        <v>18832</v>
      </c>
      <c r="CW138" s="113">
        <f t="shared" si="12"/>
        <v>38043</v>
      </c>
    </row>
    <row r="139" spans="1:101" ht="14.1" customHeight="1">
      <c r="A139" s="31"/>
      <c r="B139" s="1043"/>
      <c r="C139" s="1047"/>
      <c r="D139" s="108" t="s">
        <v>609</v>
      </c>
      <c r="E139">
        <v>159</v>
      </c>
      <c r="F139"/>
      <c r="G139">
        <v>177</v>
      </c>
      <c r="H139" s="110">
        <v>336</v>
      </c>
      <c r="I139">
        <v>96</v>
      </c>
      <c r="J139"/>
      <c r="K139">
        <v>109</v>
      </c>
      <c r="L139" s="110">
        <v>205</v>
      </c>
      <c r="M139">
        <v>258</v>
      </c>
      <c r="N139"/>
      <c r="O139">
        <v>266</v>
      </c>
      <c r="P139" s="110">
        <v>524</v>
      </c>
      <c r="Q139">
        <v>258</v>
      </c>
      <c r="R139"/>
      <c r="S139">
        <v>278</v>
      </c>
      <c r="T139" s="110">
        <v>536</v>
      </c>
      <c r="U139">
        <v>268</v>
      </c>
      <c r="V139"/>
      <c r="W139">
        <v>269</v>
      </c>
      <c r="X139" s="110">
        <v>537</v>
      </c>
      <c r="Y139">
        <v>303</v>
      </c>
      <c r="Z139"/>
      <c r="AA139">
        <v>254</v>
      </c>
      <c r="AB139" s="110">
        <v>557</v>
      </c>
      <c r="AC139">
        <v>273</v>
      </c>
      <c r="AD139"/>
      <c r="AE139">
        <v>248</v>
      </c>
      <c r="AF139" s="110">
        <v>521</v>
      </c>
      <c r="AG139">
        <v>262</v>
      </c>
      <c r="AH139"/>
      <c r="AI139">
        <v>186</v>
      </c>
      <c r="AJ139" s="110">
        <v>448</v>
      </c>
      <c r="AK139">
        <v>232</v>
      </c>
      <c r="AL139"/>
      <c r="AM139">
        <v>181</v>
      </c>
      <c r="AN139" s="110">
        <v>413</v>
      </c>
      <c r="AO139">
        <v>229</v>
      </c>
      <c r="AP139"/>
      <c r="AQ139">
        <v>173</v>
      </c>
      <c r="AR139" s="110">
        <v>402</v>
      </c>
      <c r="AS139">
        <v>259</v>
      </c>
      <c r="AT139"/>
      <c r="AU139">
        <v>220</v>
      </c>
      <c r="AV139" s="110">
        <v>479</v>
      </c>
      <c r="AW139">
        <v>231</v>
      </c>
      <c r="AX139"/>
      <c r="AY139">
        <v>190</v>
      </c>
      <c r="AZ139" s="110">
        <v>421</v>
      </c>
      <c r="BA139" s="109">
        <v>213</v>
      </c>
      <c r="BB139" s="109"/>
      <c r="BC139" s="109">
        <v>173</v>
      </c>
      <c r="BD139" s="110">
        <v>386</v>
      </c>
      <c r="BE139" s="109">
        <v>148</v>
      </c>
      <c r="BF139" s="109"/>
      <c r="BG139" s="109">
        <v>155</v>
      </c>
      <c r="BH139" s="110">
        <v>303</v>
      </c>
      <c r="BI139" s="109">
        <v>149</v>
      </c>
      <c r="BJ139" s="109"/>
      <c r="BK139" s="109">
        <v>115</v>
      </c>
      <c r="BL139" s="110">
        <v>264</v>
      </c>
      <c r="BM139" s="109">
        <v>89</v>
      </c>
      <c r="BN139" s="109"/>
      <c r="BO139" s="109">
        <v>107</v>
      </c>
      <c r="BP139" s="110">
        <v>196</v>
      </c>
      <c r="BQ139" s="109">
        <v>70</v>
      </c>
      <c r="BR139" s="109"/>
      <c r="BS139" s="109">
        <v>71</v>
      </c>
      <c r="BT139" s="110">
        <v>141</v>
      </c>
      <c r="BU139" s="109">
        <v>31</v>
      </c>
      <c r="BV139" s="109"/>
      <c r="BW139" s="109">
        <v>40</v>
      </c>
      <c r="BX139" s="110">
        <v>71</v>
      </c>
      <c r="BY139" s="109">
        <v>13</v>
      </c>
      <c r="BZ139" s="109"/>
      <c r="CA139" s="109">
        <v>16</v>
      </c>
      <c r="CB139" s="110">
        <v>29</v>
      </c>
      <c r="CC139" s="109">
        <v>9</v>
      </c>
      <c r="CD139" s="109"/>
      <c r="CE139" s="109">
        <v>3</v>
      </c>
      <c r="CF139" s="110">
        <v>12</v>
      </c>
      <c r="CG139" s="109">
        <v>3</v>
      </c>
      <c r="CH139" s="109"/>
      <c r="CI139" s="109">
        <v>1</v>
      </c>
      <c r="CJ139" s="110">
        <v>4</v>
      </c>
      <c r="CK139" s="109"/>
      <c r="CL139" s="109"/>
      <c r="CM139" s="109">
        <v>1</v>
      </c>
      <c r="CN139" s="110">
        <v>1</v>
      </c>
      <c r="CO139" s="109"/>
      <c r="CP139" s="109"/>
      <c r="CQ139" s="109">
        <v>2</v>
      </c>
      <c r="CR139" s="110">
        <v>2</v>
      </c>
      <c r="CS139" s="111"/>
      <c r="CT139" s="112">
        <f t="shared" si="9"/>
        <v>3553</v>
      </c>
      <c r="CU139" s="112">
        <f t="shared" si="10"/>
        <v>0</v>
      </c>
      <c r="CV139" s="112">
        <f t="shared" si="11"/>
        <v>3235</v>
      </c>
      <c r="CW139" s="113">
        <f t="shared" si="12"/>
        <v>6788</v>
      </c>
    </row>
    <row r="140" spans="1:101" ht="14.1" customHeight="1">
      <c r="A140" s="31"/>
      <c r="B140" s="1043"/>
      <c r="C140" s="1047"/>
      <c r="D140" s="108" t="s">
        <v>610</v>
      </c>
      <c r="E140">
        <v>676</v>
      </c>
      <c r="F140"/>
      <c r="G140">
        <v>651</v>
      </c>
      <c r="H140" s="110">
        <v>1327</v>
      </c>
      <c r="I140">
        <v>509</v>
      </c>
      <c r="J140"/>
      <c r="K140">
        <v>516</v>
      </c>
      <c r="L140" s="110">
        <v>1025</v>
      </c>
      <c r="M140">
        <v>1314</v>
      </c>
      <c r="N140"/>
      <c r="O140">
        <v>1275</v>
      </c>
      <c r="P140" s="110">
        <v>2589</v>
      </c>
      <c r="Q140">
        <v>1267</v>
      </c>
      <c r="R140"/>
      <c r="S140">
        <v>1294</v>
      </c>
      <c r="T140" s="110">
        <v>2561</v>
      </c>
      <c r="U140">
        <v>1365</v>
      </c>
      <c r="V140"/>
      <c r="W140">
        <v>1382</v>
      </c>
      <c r="X140" s="110">
        <v>2747</v>
      </c>
      <c r="Y140">
        <v>1592</v>
      </c>
      <c r="Z140"/>
      <c r="AA140">
        <v>1382</v>
      </c>
      <c r="AB140" s="110">
        <v>2974</v>
      </c>
      <c r="AC140">
        <v>1526</v>
      </c>
      <c r="AD140"/>
      <c r="AE140">
        <v>1311</v>
      </c>
      <c r="AF140" s="110">
        <v>2837</v>
      </c>
      <c r="AG140">
        <v>1340</v>
      </c>
      <c r="AH140"/>
      <c r="AI140">
        <v>1035</v>
      </c>
      <c r="AJ140" s="110">
        <v>2375</v>
      </c>
      <c r="AK140">
        <v>1343</v>
      </c>
      <c r="AL140"/>
      <c r="AM140">
        <v>1056</v>
      </c>
      <c r="AN140" s="110">
        <v>2399</v>
      </c>
      <c r="AO140">
        <v>1353</v>
      </c>
      <c r="AP140"/>
      <c r="AQ140">
        <v>1182</v>
      </c>
      <c r="AR140" s="110">
        <v>2535</v>
      </c>
      <c r="AS140">
        <v>1389</v>
      </c>
      <c r="AT140"/>
      <c r="AU140">
        <v>1145</v>
      </c>
      <c r="AV140" s="110">
        <v>2534</v>
      </c>
      <c r="AW140">
        <v>1476</v>
      </c>
      <c r="AX140"/>
      <c r="AY140">
        <v>1335</v>
      </c>
      <c r="AZ140" s="110">
        <v>2811</v>
      </c>
      <c r="BA140" s="109">
        <v>1421</v>
      </c>
      <c r="BB140" s="109"/>
      <c r="BC140" s="109">
        <v>1284</v>
      </c>
      <c r="BD140" s="110">
        <v>2705</v>
      </c>
      <c r="BE140" s="109">
        <v>1198</v>
      </c>
      <c r="BF140" s="109"/>
      <c r="BG140" s="109">
        <v>1082</v>
      </c>
      <c r="BH140" s="110">
        <v>2280</v>
      </c>
      <c r="BI140" s="109">
        <v>1060</v>
      </c>
      <c r="BJ140" s="109"/>
      <c r="BK140" s="109">
        <v>850</v>
      </c>
      <c r="BL140" s="110">
        <v>1910</v>
      </c>
      <c r="BM140" s="109">
        <v>912</v>
      </c>
      <c r="BN140" s="109"/>
      <c r="BO140" s="109">
        <v>669</v>
      </c>
      <c r="BP140" s="110">
        <v>1581</v>
      </c>
      <c r="BQ140" s="109">
        <v>759</v>
      </c>
      <c r="BR140" s="109"/>
      <c r="BS140" s="109">
        <v>622</v>
      </c>
      <c r="BT140" s="110">
        <v>1381</v>
      </c>
      <c r="BU140" s="109">
        <v>569</v>
      </c>
      <c r="BV140" s="109"/>
      <c r="BW140" s="109">
        <v>403</v>
      </c>
      <c r="BX140" s="110">
        <v>972</v>
      </c>
      <c r="BY140" s="109">
        <v>384</v>
      </c>
      <c r="BZ140" s="109"/>
      <c r="CA140" s="109">
        <v>239</v>
      </c>
      <c r="CB140" s="110">
        <v>623</v>
      </c>
      <c r="CC140" s="109">
        <v>206</v>
      </c>
      <c r="CD140" s="109"/>
      <c r="CE140" s="109">
        <v>90</v>
      </c>
      <c r="CF140" s="110">
        <v>296</v>
      </c>
      <c r="CG140" s="109">
        <v>58</v>
      </c>
      <c r="CH140" s="109"/>
      <c r="CI140" s="109">
        <v>24</v>
      </c>
      <c r="CJ140" s="110">
        <v>82</v>
      </c>
      <c r="CK140" s="109">
        <v>7</v>
      </c>
      <c r="CL140" s="109"/>
      <c r="CM140" s="109">
        <v>6</v>
      </c>
      <c r="CN140" s="110">
        <v>13</v>
      </c>
      <c r="CO140" s="109">
        <v>3</v>
      </c>
      <c r="CP140" s="109"/>
      <c r="CQ140" s="109">
        <v>2</v>
      </c>
      <c r="CR140" s="110">
        <v>5</v>
      </c>
      <c r="CS140" s="111"/>
      <c r="CT140" s="112">
        <f t="shared" si="9"/>
        <v>21727</v>
      </c>
      <c r="CU140" s="112">
        <f t="shared" si="10"/>
        <v>0</v>
      </c>
      <c r="CV140" s="112">
        <f t="shared" si="11"/>
        <v>18835</v>
      </c>
      <c r="CW140" s="113">
        <f t="shared" si="12"/>
        <v>40562</v>
      </c>
    </row>
    <row r="141" spans="1:101" ht="14.1" customHeight="1">
      <c r="A141" s="31"/>
      <c r="B141" s="1043"/>
      <c r="C141" s="1047"/>
      <c r="D141" s="108" t="s">
        <v>611</v>
      </c>
      <c r="E141">
        <v>117</v>
      </c>
      <c r="F141"/>
      <c r="G141">
        <v>109</v>
      </c>
      <c r="H141" s="110">
        <v>226</v>
      </c>
      <c r="I141">
        <v>93</v>
      </c>
      <c r="J141"/>
      <c r="K141">
        <v>91</v>
      </c>
      <c r="L141" s="110">
        <v>184</v>
      </c>
      <c r="M141">
        <v>275</v>
      </c>
      <c r="N141"/>
      <c r="O141">
        <v>255</v>
      </c>
      <c r="P141" s="110">
        <v>530</v>
      </c>
      <c r="Q141">
        <v>273</v>
      </c>
      <c r="R141"/>
      <c r="S141">
        <v>286</v>
      </c>
      <c r="T141" s="110">
        <v>559</v>
      </c>
      <c r="U141">
        <v>261</v>
      </c>
      <c r="V141"/>
      <c r="W141">
        <v>303</v>
      </c>
      <c r="X141" s="110">
        <v>564</v>
      </c>
      <c r="Y141">
        <v>291</v>
      </c>
      <c r="Z141"/>
      <c r="AA141">
        <v>293</v>
      </c>
      <c r="AB141" s="110">
        <v>584</v>
      </c>
      <c r="AC141">
        <v>316</v>
      </c>
      <c r="AD141"/>
      <c r="AE141">
        <v>276</v>
      </c>
      <c r="AF141" s="110">
        <v>592</v>
      </c>
      <c r="AG141">
        <v>267</v>
      </c>
      <c r="AH141"/>
      <c r="AI141">
        <v>239</v>
      </c>
      <c r="AJ141" s="110">
        <v>506</v>
      </c>
      <c r="AK141">
        <v>258</v>
      </c>
      <c r="AL141"/>
      <c r="AM141">
        <v>207</v>
      </c>
      <c r="AN141" s="110">
        <v>465</v>
      </c>
      <c r="AO141">
        <v>276</v>
      </c>
      <c r="AP141"/>
      <c r="AQ141">
        <v>200</v>
      </c>
      <c r="AR141" s="110">
        <v>476</v>
      </c>
      <c r="AS141">
        <v>268</v>
      </c>
      <c r="AT141"/>
      <c r="AU141">
        <v>269</v>
      </c>
      <c r="AV141" s="110">
        <v>537</v>
      </c>
      <c r="AW141">
        <v>299</v>
      </c>
      <c r="AX141"/>
      <c r="AY141">
        <v>279</v>
      </c>
      <c r="AZ141" s="110">
        <v>578</v>
      </c>
      <c r="BA141" s="109">
        <v>289</v>
      </c>
      <c r="BB141" s="109"/>
      <c r="BC141" s="109">
        <v>303</v>
      </c>
      <c r="BD141" s="110">
        <v>592</v>
      </c>
      <c r="BE141" s="109">
        <v>211</v>
      </c>
      <c r="BF141" s="109"/>
      <c r="BG141" s="109">
        <v>245</v>
      </c>
      <c r="BH141" s="110">
        <v>456</v>
      </c>
      <c r="BI141" s="109">
        <v>220</v>
      </c>
      <c r="BJ141" s="109"/>
      <c r="BK141" s="109">
        <v>183</v>
      </c>
      <c r="BL141" s="110">
        <v>403</v>
      </c>
      <c r="BM141" s="109">
        <v>148</v>
      </c>
      <c r="BN141" s="109"/>
      <c r="BO141" s="109">
        <v>169</v>
      </c>
      <c r="BP141" s="110">
        <v>317</v>
      </c>
      <c r="BQ141" s="109">
        <v>144</v>
      </c>
      <c r="BR141" s="109"/>
      <c r="BS141" s="109">
        <v>125</v>
      </c>
      <c r="BT141" s="110">
        <v>269</v>
      </c>
      <c r="BU141" s="109">
        <v>94</v>
      </c>
      <c r="BV141" s="109"/>
      <c r="BW141" s="109">
        <v>74</v>
      </c>
      <c r="BX141" s="110">
        <v>168</v>
      </c>
      <c r="BY141" s="109">
        <v>54</v>
      </c>
      <c r="BZ141" s="109"/>
      <c r="CA141" s="109">
        <v>51</v>
      </c>
      <c r="CB141" s="110">
        <v>105</v>
      </c>
      <c r="CC141" s="109">
        <v>28</v>
      </c>
      <c r="CD141" s="109"/>
      <c r="CE141" s="109">
        <v>15</v>
      </c>
      <c r="CF141" s="110">
        <v>43</v>
      </c>
      <c r="CG141" s="109">
        <v>6</v>
      </c>
      <c r="CH141" s="109"/>
      <c r="CI141" s="109">
        <v>2</v>
      </c>
      <c r="CJ141" s="110">
        <v>8</v>
      </c>
      <c r="CK141" s="109"/>
      <c r="CL141" s="109"/>
      <c r="CM141" s="109"/>
      <c r="CN141" s="110">
        <v>0</v>
      </c>
      <c r="CO141" s="109">
        <v>1</v>
      </c>
      <c r="CP141" s="109">
        <v>2</v>
      </c>
      <c r="CQ141" s="109"/>
      <c r="CR141" s="110">
        <v>3</v>
      </c>
      <c r="CS141" s="111"/>
      <c r="CT141" s="112">
        <f t="shared" si="9"/>
        <v>4189</v>
      </c>
      <c r="CU141" s="112">
        <f t="shared" si="10"/>
        <v>2</v>
      </c>
      <c r="CV141" s="112">
        <f t="shared" si="11"/>
        <v>3974</v>
      </c>
      <c r="CW141" s="113">
        <f t="shared" si="12"/>
        <v>8165</v>
      </c>
    </row>
    <row r="142" spans="1:101" ht="14.1" customHeight="1">
      <c r="A142" s="31"/>
      <c r="B142" s="1043"/>
      <c r="C142" s="1047"/>
      <c r="D142" s="108" t="s">
        <v>612</v>
      </c>
      <c r="E142">
        <v>89</v>
      </c>
      <c r="F142"/>
      <c r="G142">
        <v>99</v>
      </c>
      <c r="H142" s="110">
        <v>188</v>
      </c>
      <c r="I142">
        <v>75</v>
      </c>
      <c r="J142"/>
      <c r="K142">
        <v>88</v>
      </c>
      <c r="L142" s="110">
        <v>163</v>
      </c>
      <c r="M142">
        <v>183</v>
      </c>
      <c r="N142"/>
      <c r="O142">
        <v>208</v>
      </c>
      <c r="P142" s="110">
        <v>391</v>
      </c>
      <c r="Q142">
        <v>193</v>
      </c>
      <c r="R142"/>
      <c r="S142">
        <v>194</v>
      </c>
      <c r="T142" s="110">
        <v>387</v>
      </c>
      <c r="U142">
        <v>194</v>
      </c>
      <c r="V142"/>
      <c r="W142">
        <v>202</v>
      </c>
      <c r="X142" s="110">
        <v>396</v>
      </c>
      <c r="Y142">
        <v>220</v>
      </c>
      <c r="Z142"/>
      <c r="AA142">
        <v>205</v>
      </c>
      <c r="AB142" s="110">
        <v>425</v>
      </c>
      <c r="AC142">
        <v>238</v>
      </c>
      <c r="AD142"/>
      <c r="AE142">
        <v>189</v>
      </c>
      <c r="AF142" s="110">
        <v>427</v>
      </c>
      <c r="AG142">
        <v>210</v>
      </c>
      <c r="AH142"/>
      <c r="AI142">
        <v>176</v>
      </c>
      <c r="AJ142" s="110">
        <v>386</v>
      </c>
      <c r="AK142">
        <v>198</v>
      </c>
      <c r="AL142"/>
      <c r="AM142">
        <v>186</v>
      </c>
      <c r="AN142" s="110">
        <v>384</v>
      </c>
      <c r="AO142">
        <v>171</v>
      </c>
      <c r="AP142"/>
      <c r="AQ142">
        <v>170</v>
      </c>
      <c r="AR142" s="110">
        <v>341</v>
      </c>
      <c r="AS142">
        <v>188</v>
      </c>
      <c r="AT142"/>
      <c r="AU142">
        <v>184</v>
      </c>
      <c r="AV142" s="110">
        <v>372</v>
      </c>
      <c r="AW142">
        <v>215</v>
      </c>
      <c r="AX142"/>
      <c r="AY142">
        <v>203</v>
      </c>
      <c r="AZ142" s="110">
        <v>418</v>
      </c>
      <c r="BA142" s="109">
        <v>162</v>
      </c>
      <c r="BB142" s="109"/>
      <c r="BC142" s="109">
        <v>189</v>
      </c>
      <c r="BD142" s="110">
        <v>351</v>
      </c>
      <c r="BE142" s="109">
        <v>166</v>
      </c>
      <c r="BF142" s="109"/>
      <c r="BG142" s="109">
        <v>149</v>
      </c>
      <c r="BH142" s="110">
        <v>315</v>
      </c>
      <c r="BI142" s="109">
        <v>138</v>
      </c>
      <c r="BJ142" s="109"/>
      <c r="BK142" s="109">
        <v>134</v>
      </c>
      <c r="BL142" s="110">
        <v>272</v>
      </c>
      <c r="BM142" s="109">
        <v>107</v>
      </c>
      <c r="BN142" s="109"/>
      <c r="BO142" s="109">
        <v>119</v>
      </c>
      <c r="BP142" s="110">
        <v>226</v>
      </c>
      <c r="BQ142" s="109">
        <v>101</v>
      </c>
      <c r="BR142" s="109"/>
      <c r="BS142" s="109">
        <v>98</v>
      </c>
      <c r="BT142" s="110">
        <v>199</v>
      </c>
      <c r="BU142" s="109">
        <v>56</v>
      </c>
      <c r="BV142" s="109"/>
      <c r="BW142" s="109">
        <v>62</v>
      </c>
      <c r="BX142" s="110">
        <v>118</v>
      </c>
      <c r="BY142" s="109">
        <v>42</v>
      </c>
      <c r="BZ142" s="109"/>
      <c r="CA142" s="109">
        <v>25</v>
      </c>
      <c r="CB142" s="110">
        <v>67</v>
      </c>
      <c r="CC142" s="109">
        <v>17</v>
      </c>
      <c r="CD142" s="109"/>
      <c r="CE142" s="109">
        <v>16</v>
      </c>
      <c r="CF142" s="110">
        <v>33</v>
      </c>
      <c r="CG142" s="109">
        <v>4</v>
      </c>
      <c r="CH142" s="109"/>
      <c r="CI142" s="109">
        <v>2</v>
      </c>
      <c r="CJ142" s="110">
        <v>6</v>
      </c>
      <c r="CK142" s="109"/>
      <c r="CL142" s="109"/>
      <c r="CM142" s="109">
        <v>2</v>
      </c>
      <c r="CN142" s="110">
        <v>2</v>
      </c>
      <c r="CO142" s="109">
        <v>1</v>
      </c>
      <c r="CP142" s="109"/>
      <c r="CQ142" s="109"/>
      <c r="CR142" s="110">
        <v>1</v>
      </c>
      <c r="CS142" s="111"/>
      <c r="CT142" s="112">
        <f t="shared" si="9"/>
        <v>2968</v>
      </c>
      <c r="CU142" s="112">
        <f t="shared" si="10"/>
        <v>0</v>
      </c>
      <c r="CV142" s="112">
        <f t="shared" si="11"/>
        <v>2900</v>
      </c>
      <c r="CW142" s="113">
        <f t="shared" si="12"/>
        <v>5868</v>
      </c>
    </row>
    <row r="143" spans="1:101" ht="14.1" customHeight="1">
      <c r="A143" s="31"/>
      <c r="B143" s="1043"/>
      <c r="C143" s="1047"/>
      <c r="D143" s="108" t="s">
        <v>613</v>
      </c>
      <c r="E143">
        <v>2395</v>
      </c>
      <c r="F143"/>
      <c r="G143">
        <v>2421</v>
      </c>
      <c r="H143" s="110">
        <v>4816</v>
      </c>
      <c r="I143">
        <v>1870</v>
      </c>
      <c r="J143"/>
      <c r="K143">
        <v>1868</v>
      </c>
      <c r="L143" s="110">
        <v>3738</v>
      </c>
      <c r="M143">
        <v>4706</v>
      </c>
      <c r="N143"/>
      <c r="O143">
        <v>4647</v>
      </c>
      <c r="P143" s="110">
        <v>9353</v>
      </c>
      <c r="Q143">
        <v>4338</v>
      </c>
      <c r="R143"/>
      <c r="S143">
        <v>4710</v>
      </c>
      <c r="T143" s="110">
        <v>9048</v>
      </c>
      <c r="U143">
        <v>4548</v>
      </c>
      <c r="V143"/>
      <c r="W143">
        <v>4613</v>
      </c>
      <c r="X143" s="110">
        <v>9161</v>
      </c>
      <c r="Y143">
        <v>5287</v>
      </c>
      <c r="Z143"/>
      <c r="AA143">
        <v>5223</v>
      </c>
      <c r="AB143" s="110">
        <v>10510</v>
      </c>
      <c r="AC143">
        <v>6098</v>
      </c>
      <c r="AD143"/>
      <c r="AE143">
        <v>5453</v>
      </c>
      <c r="AF143" s="110">
        <v>11551</v>
      </c>
      <c r="AG143">
        <v>5547</v>
      </c>
      <c r="AH143"/>
      <c r="AI143">
        <v>4882</v>
      </c>
      <c r="AJ143" s="110">
        <v>10429</v>
      </c>
      <c r="AK143">
        <v>5262</v>
      </c>
      <c r="AL143"/>
      <c r="AM143">
        <v>4501</v>
      </c>
      <c r="AN143" s="110">
        <v>9763</v>
      </c>
      <c r="AO143">
        <v>4972</v>
      </c>
      <c r="AP143"/>
      <c r="AQ143">
        <v>4563</v>
      </c>
      <c r="AR143" s="110">
        <v>9535</v>
      </c>
      <c r="AS143">
        <v>4739</v>
      </c>
      <c r="AT143"/>
      <c r="AU143">
        <v>4248</v>
      </c>
      <c r="AV143" s="110">
        <v>8987</v>
      </c>
      <c r="AW143">
        <v>5191</v>
      </c>
      <c r="AX143"/>
      <c r="AY143">
        <v>4358</v>
      </c>
      <c r="AZ143" s="110">
        <v>9549</v>
      </c>
      <c r="BA143" s="109">
        <v>4726</v>
      </c>
      <c r="BB143" s="109"/>
      <c r="BC143" s="109">
        <v>4138</v>
      </c>
      <c r="BD143" s="110">
        <v>8864</v>
      </c>
      <c r="BE143" s="109">
        <v>3875</v>
      </c>
      <c r="BF143" s="109"/>
      <c r="BG143" s="109">
        <v>3198</v>
      </c>
      <c r="BH143" s="110">
        <v>7073</v>
      </c>
      <c r="BI143" s="109">
        <v>3138</v>
      </c>
      <c r="BJ143" s="109"/>
      <c r="BK143" s="109">
        <v>2672</v>
      </c>
      <c r="BL143" s="110">
        <v>5810</v>
      </c>
      <c r="BM143" s="109">
        <v>2415</v>
      </c>
      <c r="BN143" s="109"/>
      <c r="BO143" s="109">
        <v>1938</v>
      </c>
      <c r="BP143" s="110">
        <v>4353</v>
      </c>
      <c r="BQ143" s="109">
        <v>1717</v>
      </c>
      <c r="BR143" s="109"/>
      <c r="BS143" s="109">
        <v>1291</v>
      </c>
      <c r="BT143" s="110">
        <v>3008</v>
      </c>
      <c r="BU143" s="109">
        <v>1089</v>
      </c>
      <c r="BV143" s="109"/>
      <c r="BW143" s="109">
        <v>751</v>
      </c>
      <c r="BX143" s="110">
        <v>1840</v>
      </c>
      <c r="BY143" s="109">
        <v>672</v>
      </c>
      <c r="BZ143" s="109"/>
      <c r="CA143" s="109">
        <v>380</v>
      </c>
      <c r="CB143" s="110">
        <v>1052</v>
      </c>
      <c r="CC143" s="109">
        <v>315</v>
      </c>
      <c r="CD143" s="109"/>
      <c r="CE143" s="109">
        <v>153</v>
      </c>
      <c r="CF143" s="110">
        <v>468</v>
      </c>
      <c r="CG143" s="109">
        <v>80</v>
      </c>
      <c r="CH143" s="109"/>
      <c r="CI143" s="109">
        <v>27</v>
      </c>
      <c r="CJ143" s="110">
        <v>107</v>
      </c>
      <c r="CK143" s="109">
        <v>17</v>
      </c>
      <c r="CL143" s="109"/>
      <c r="CM143" s="109">
        <v>2</v>
      </c>
      <c r="CN143" s="110">
        <v>19</v>
      </c>
      <c r="CO143" s="109">
        <v>6</v>
      </c>
      <c r="CP143" s="109">
        <v>1</v>
      </c>
      <c r="CQ143" s="109">
        <v>17</v>
      </c>
      <c r="CR143" s="110">
        <v>24</v>
      </c>
      <c r="CS143" s="111"/>
      <c r="CT143" s="112">
        <f t="shared" si="9"/>
        <v>73003</v>
      </c>
      <c r="CU143" s="112">
        <f t="shared" si="10"/>
        <v>1</v>
      </c>
      <c r="CV143" s="112">
        <f t="shared" si="11"/>
        <v>66054</v>
      </c>
      <c r="CW143" s="113">
        <f t="shared" si="12"/>
        <v>139058</v>
      </c>
    </row>
    <row r="144" spans="1:101" ht="14.1" customHeight="1">
      <c r="A144" s="31"/>
      <c r="B144" s="1043"/>
      <c r="C144" s="1047"/>
      <c r="D144" s="108" t="s">
        <v>614</v>
      </c>
      <c r="E144">
        <v>91</v>
      </c>
      <c r="F144"/>
      <c r="G144">
        <v>85</v>
      </c>
      <c r="H144" s="110">
        <v>176</v>
      </c>
      <c r="I144">
        <v>78</v>
      </c>
      <c r="J144"/>
      <c r="K144">
        <v>76</v>
      </c>
      <c r="L144" s="110">
        <v>154</v>
      </c>
      <c r="M144">
        <v>167</v>
      </c>
      <c r="N144"/>
      <c r="O144">
        <v>205</v>
      </c>
      <c r="P144" s="110">
        <v>372</v>
      </c>
      <c r="Q144">
        <v>221</v>
      </c>
      <c r="R144"/>
      <c r="S144">
        <v>235</v>
      </c>
      <c r="T144" s="110">
        <v>456</v>
      </c>
      <c r="U144">
        <v>266</v>
      </c>
      <c r="V144"/>
      <c r="W144">
        <v>268</v>
      </c>
      <c r="X144" s="110">
        <v>534</v>
      </c>
      <c r="Y144">
        <v>279</v>
      </c>
      <c r="Z144"/>
      <c r="AA144">
        <v>262</v>
      </c>
      <c r="AB144" s="110">
        <v>541</v>
      </c>
      <c r="AC144">
        <v>303</v>
      </c>
      <c r="AD144"/>
      <c r="AE144">
        <v>262</v>
      </c>
      <c r="AF144" s="110">
        <v>565</v>
      </c>
      <c r="AG144">
        <v>247</v>
      </c>
      <c r="AH144"/>
      <c r="AI144">
        <v>218</v>
      </c>
      <c r="AJ144" s="110">
        <v>465</v>
      </c>
      <c r="AK144">
        <v>216</v>
      </c>
      <c r="AL144"/>
      <c r="AM144">
        <v>164</v>
      </c>
      <c r="AN144" s="110">
        <v>380</v>
      </c>
      <c r="AO144">
        <v>239</v>
      </c>
      <c r="AP144"/>
      <c r="AQ144">
        <v>183</v>
      </c>
      <c r="AR144" s="110">
        <v>422</v>
      </c>
      <c r="AS144">
        <v>277</v>
      </c>
      <c r="AT144"/>
      <c r="AU144">
        <v>244</v>
      </c>
      <c r="AV144" s="110">
        <v>521</v>
      </c>
      <c r="AW144">
        <v>304</v>
      </c>
      <c r="AX144"/>
      <c r="AY144">
        <v>284</v>
      </c>
      <c r="AZ144" s="110">
        <v>588</v>
      </c>
      <c r="BA144" s="109">
        <v>285</v>
      </c>
      <c r="BB144" s="109"/>
      <c r="BC144" s="109">
        <v>298</v>
      </c>
      <c r="BD144" s="110">
        <v>583</v>
      </c>
      <c r="BE144" s="109">
        <v>239</v>
      </c>
      <c r="BF144" s="109"/>
      <c r="BG144" s="109">
        <v>276</v>
      </c>
      <c r="BH144" s="110">
        <v>515</v>
      </c>
      <c r="BI144" s="109">
        <v>226</v>
      </c>
      <c r="BJ144" s="109"/>
      <c r="BK144" s="109">
        <v>234</v>
      </c>
      <c r="BL144" s="110">
        <v>460</v>
      </c>
      <c r="BM144" s="109">
        <v>155</v>
      </c>
      <c r="BN144" s="109"/>
      <c r="BO144" s="109">
        <v>168</v>
      </c>
      <c r="BP144" s="110">
        <v>323</v>
      </c>
      <c r="BQ144" s="109">
        <v>113</v>
      </c>
      <c r="BR144" s="109"/>
      <c r="BS144" s="109">
        <v>130</v>
      </c>
      <c r="BT144" s="110">
        <v>243</v>
      </c>
      <c r="BU144" s="109">
        <v>100</v>
      </c>
      <c r="BV144" s="109"/>
      <c r="BW144" s="109">
        <v>72</v>
      </c>
      <c r="BX144" s="110">
        <v>172</v>
      </c>
      <c r="BY144" s="109">
        <v>50</v>
      </c>
      <c r="BZ144" s="109"/>
      <c r="CA144" s="109">
        <v>54</v>
      </c>
      <c r="CB144" s="110">
        <v>104</v>
      </c>
      <c r="CC144" s="109">
        <v>27</v>
      </c>
      <c r="CD144" s="109"/>
      <c r="CE144" s="109">
        <v>19</v>
      </c>
      <c r="CF144" s="110">
        <v>46</v>
      </c>
      <c r="CG144" s="109">
        <v>6</v>
      </c>
      <c r="CH144" s="109"/>
      <c r="CI144" s="109">
        <v>5</v>
      </c>
      <c r="CJ144" s="110">
        <v>11</v>
      </c>
      <c r="CK144" s="109">
        <v>1</v>
      </c>
      <c r="CL144" s="109"/>
      <c r="CM144" s="109"/>
      <c r="CN144" s="110">
        <v>1</v>
      </c>
      <c r="CO144" s="109">
        <v>4</v>
      </c>
      <c r="CP144" s="109"/>
      <c r="CQ144" s="109"/>
      <c r="CR144" s="110">
        <v>4</v>
      </c>
      <c r="CS144" s="111"/>
      <c r="CT144" s="112">
        <f t="shared" si="9"/>
        <v>3894</v>
      </c>
      <c r="CU144" s="112">
        <f t="shared" si="10"/>
        <v>0</v>
      </c>
      <c r="CV144" s="112">
        <f t="shared" si="11"/>
        <v>3742</v>
      </c>
      <c r="CW144" s="113">
        <f t="shared" si="12"/>
        <v>7636</v>
      </c>
    </row>
    <row r="145" spans="1:101" ht="14.1" customHeight="1">
      <c r="A145" s="31"/>
      <c r="B145" s="1043"/>
      <c r="C145" s="1047"/>
      <c r="D145" s="108" t="s">
        <v>615</v>
      </c>
      <c r="E145">
        <v>72</v>
      </c>
      <c r="F145"/>
      <c r="G145">
        <v>74</v>
      </c>
      <c r="H145" s="110">
        <v>146</v>
      </c>
      <c r="I145">
        <v>53</v>
      </c>
      <c r="J145"/>
      <c r="K145">
        <v>50</v>
      </c>
      <c r="L145" s="110">
        <v>103</v>
      </c>
      <c r="M145">
        <v>177</v>
      </c>
      <c r="N145"/>
      <c r="O145">
        <v>140</v>
      </c>
      <c r="P145" s="110">
        <v>317</v>
      </c>
      <c r="Q145">
        <v>149</v>
      </c>
      <c r="R145"/>
      <c r="S145">
        <v>203</v>
      </c>
      <c r="T145" s="110">
        <v>352</v>
      </c>
      <c r="U145">
        <v>177</v>
      </c>
      <c r="V145"/>
      <c r="W145">
        <v>200</v>
      </c>
      <c r="X145" s="110">
        <v>377</v>
      </c>
      <c r="Y145">
        <v>208</v>
      </c>
      <c r="Z145"/>
      <c r="AA145">
        <v>202</v>
      </c>
      <c r="AB145" s="110">
        <v>410</v>
      </c>
      <c r="AC145">
        <v>206</v>
      </c>
      <c r="AD145"/>
      <c r="AE145">
        <v>190</v>
      </c>
      <c r="AF145" s="110">
        <v>396</v>
      </c>
      <c r="AG145">
        <v>208</v>
      </c>
      <c r="AH145"/>
      <c r="AI145">
        <v>163</v>
      </c>
      <c r="AJ145" s="110">
        <v>371</v>
      </c>
      <c r="AK145">
        <v>175</v>
      </c>
      <c r="AL145"/>
      <c r="AM145">
        <v>150</v>
      </c>
      <c r="AN145" s="110">
        <v>325</v>
      </c>
      <c r="AO145">
        <v>165</v>
      </c>
      <c r="AP145"/>
      <c r="AQ145">
        <v>157</v>
      </c>
      <c r="AR145" s="110">
        <v>322</v>
      </c>
      <c r="AS145">
        <v>186</v>
      </c>
      <c r="AT145"/>
      <c r="AU145">
        <v>170</v>
      </c>
      <c r="AV145" s="110">
        <v>356</v>
      </c>
      <c r="AW145">
        <v>201</v>
      </c>
      <c r="AX145"/>
      <c r="AY145">
        <v>211</v>
      </c>
      <c r="AZ145" s="110">
        <v>412</v>
      </c>
      <c r="BA145" s="109">
        <v>192</v>
      </c>
      <c r="BB145" s="109"/>
      <c r="BC145" s="109">
        <v>193</v>
      </c>
      <c r="BD145" s="110">
        <v>385</v>
      </c>
      <c r="BE145" s="109">
        <v>174</v>
      </c>
      <c r="BF145" s="109"/>
      <c r="BG145" s="109">
        <v>171</v>
      </c>
      <c r="BH145" s="110">
        <v>345</v>
      </c>
      <c r="BI145" s="109">
        <v>138</v>
      </c>
      <c r="BJ145" s="109"/>
      <c r="BK145" s="109">
        <v>124</v>
      </c>
      <c r="BL145" s="110">
        <v>262</v>
      </c>
      <c r="BM145" s="109">
        <v>82</v>
      </c>
      <c r="BN145" s="109"/>
      <c r="BO145" s="109">
        <v>100</v>
      </c>
      <c r="BP145" s="110">
        <v>182</v>
      </c>
      <c r="BQ145" s="109">
        <v>66</v>
      </c>
      <c r="BR145" s="109"/>
      <c r="BS145" s="109">
        <v>79</v>
      </c>
      <c r="BT145" s="110">
        <v>145</v>
      </c>
      <c r="BU145" s="109">
        <v>61</v>
      </c>
      <c r="BV145" s="109"/>
      <c r="BW145" s="109">
        <v>40</v>
      </c>
      <c r="BX145" s="110">
        <v>101</v>
      </c>
      <c r="BY145" s="109">
        <v>32</v>
      </c>
      <c r="BZ145" s="109"/>
      <c r="CA145" s="109">
        <v>29</v>
      </c>
      <c r="CB145" s="110">
        <v>61</v>
      </c>
      <c r="CC145" s="109">
        <v>24</v>
      </c>
      <c r="CD145" s="109"/>
      <c r="CE145" s="109">
        <v>6</v>
      </c>
      <c r="CF145" s="110">
        <v>30</v>
      </c>
      <c r="CG145" s="109">
        <v>3</v>
      </c>
      <c r="CH145" s="109"/>
      <c r="CI145" s="109">
        <v>2</v>
      </c>
      <c r="CJ145" s="110">
        <v>5</v>
      </c>
      <c r="CK145" s="109">
        <v>3</v>
      </c>
      <c r="CL145" s="109"/>
      <c r="CM145" s="109">
        <v>1</v>
      </c>
      <c r="CN145" s="110">
        <v>4</v>
      </c>
      <c r="CO145" s="109">
        <v>1</v>
      </c>
      <c r="CP145" s="109"/>
      <c r="CQ145" s="109"/>
      <c r="CR145" s="110">
        <v>1</v>
      </c>
      <c r="CS145" s="111"/>
      <c r="CT145" s="112">
        <f t="shared" si="9"/>
        <v>2753</v>
      </c>
      <c r="CU145" s="112">
        <f t="shared" si="10"/>
        <v>0</v>
      </c>
      <c r="CV145" s="112">
        <f t="shared" si="11"/>
        <v>2655</v>
      </c>
      <c r="CW145" s="113">
        <f t="shared" si="12"/>
        <v>5408</v>
      </c>
    </row>
    <row r="146" spans="1:101" ht="14.1" customHeight="1">
      <c r="A146" s="31"/>
      <c r="B146" s="1043"/>
      <c r="C146" s="1047"/>
      <c r="D146" s="108" t="s">
        <v>616</v>
      </c>
      <c r="E146">
        <v>560</v>
      </c>
      <c r="F146"/>
      <c r="G146">
        <v>587</v>
      </c>
      <c r="H146" s="110">
        <v>1147</v>
      </c>
      <c r="I146">
        <v>508</v>
      </c>
      <c r="J146"/>
      <c r="K146">
        <v>553</v>
      </c>
      <c r="L146" s="110">
        <v>1061</v>
      </c>
      <c r="M146">
        <v>1208</v>
      </c>
      <c r="N146"/>
      <c r="O146">
        <v>1316</v>
      </c>
      <c r="P146" s="110">
        <v>2524</v>
      </c>
      <c r="Q146">
        <v>1147</v>
      </c>
      <c r="R146"/>
      <c r="S146">
        <v>1266</v>
      </c>
      <c r="T146" s="110">
        <v>2413</v>
      </c>
      <c r="U146">
        <v>1172</v>
      </c>
      <c r="V146"/>
      <c r="W146">
        <v>1232</v>
      </c>
      <c r="X146" s="110">
        <v>2404</v>
      </c>
      <c r="Y146">
        <v>1385</v>
      </c>
      <c r="Z146"/>
      <c r="AA146">
        <v>1272</v>
      </c>
      <c r="AB146" s="110">
        <v>2657</v>
      </c>
      <c r="AC146">
        <v>1477</v>
      </c>
      <c r="AD146"/>
      <c r="AE146">
        <v>1269</v>
      </c>
      <c r="AF146" s="110">
        <v>2746</v>
      </c>
      <c r="AG146">
        <v>1371</v>
      </c>
      <c r="AH146"/>
      <c r="AI146">
        <v>1134</v>
      </c>
      <c r="AJ146" s="110">
        <v>2505</v>
      </c>
      <c r="AK146">
        <v>1352</v>
      </c>
      <c r="AL146"/>
      <c r="AM146">
        <v>1028</v>
      </c>
      <c r="AN146" s="110">
        <v>2380</v>
      </c>
      <c r="AO146">
        <v>1293</v>
      </c>
      <c r="AP146"/>
      <c r="AQ146">
        <v>1080</v>
      </c>
      <c r="AR146" s="110">
        <v>2373</v>
      </c>
      <c r="AS146">
        <v>1151</v>
      </c>
      <c r="AT146"/>
      <c r="AU146">
        <v>1044</v>
      </c>
      <c r="AV146" s="110">
        <v>2195</v>
      </c>
      <c r="AW146">
        <v>1449</v>
      </c>
      <c r="AX146"/>
      <c r="AY146">
        <v>1285</v>
      </c>
      <c r="AZ146" s="110">
        <v>2734</v>
      </c>
      <c r="BA146" s="109">
        <v>1207</v>
      </c>
      <c r="BB146" s="109"/>
      <c r="BC146" s="109">
        <v>1222</v>
      </c>
      <c r="BD146" s="110">
        <v>2429</v>
      </c>
      <c r="BE146" s="109">
        <v>1052</v>
      </c>
      <c r="BF146" s="109"/>
      <c r="BG146" s="109">
        <v>1045</v>
      </c>
      <c r="BH146" s="110">
        <v>2097</v>
      </c>
      <c r="BI146" s="109">
        <v>886</v>
      </c>
      <c r="BJ146" s="109"/>
      <c r="BK146" s="109">
        <v>801</v>
      </c>
      <c r="BL146" s="110">
        <v>1687</v>
      </c>
      <c r="BM146" s="109">
        <v>680</v>
      </c>
      <c r="BN146" s="109"/>
      <c r="BO146" s="109">
        <v>684</v>
      </c>
      <c r="BP146" s="110">
        <v>1364</v>
      </c>
      <c r="BQ146" s="109">
        <v>455</v>
      </c>
      <c r="BR146" s="109"/>
      <c r="BS146" s="109">
        <v>417</v>
      </c>
      <c r="BT146" s="110">
        <v>872</v>
      </c>
      <c r="BU146" s="109">
        <v>325</v>
      </c>
      <c r="BV146" s="109"/>
      <c r="BW146" s="109">
        <v>283</v>
      </c>
      <c r="BX146" s="110">
        <v>608</v>
      </c>
      <c r="BY146" s="109">
        <v>190</v>
      </c>
      <c r="BZ146" s="109"/>
      <c r="CA146" s="109">
        <v>117</v>
      </c>
      <c r="CB146" s="110">
        <v>307</v>
      </c>
      <c r="CC146" s="109">
        <v>86</v>
      </c>
      <c r="CD146" s="109"/>
      <c r="CE146" s="109">
        <v>53</v>
      </c>
      <c r="CF146" s="110">
        <v>139</v>
      </c>
      <c r="CG146" s="109">
        <v>18</v>
      </c>
      <c r="CH146" s="109"/>
      <c r="CI146" s="109">
        <v>18</v>
      </c>
      <c r="CJ146" s="110">
        <v>36</v>
      </c>
      <c r="CK146" s="109">
        <v>4</v>
      </c>
      <c r="CL146" s="109"/>
      <c r="CM146" s="109"/>
      <c r="CN146" s="110">
        <v>4</v>
      </c>
      <c r="CO146" s="109">
        <v>1</v>
      </c>
      <c r="CP146" s="109">
        <v>3</v>
      </c>
      <c r="CQ146" s="109">
        <v>1</v>
      </c>
      <c r="CR146" s="110">
        <v>5</v>
      </c>
      <c r="CS146" s="111"/>
      <c r="CT146" s="112">
        <f t="shared" si="9"/>
        <v>18977</v>
      </c>
      <c r="CU146" s="112">
        <f t="shared" si="10"/>
        <v>3</v>
      </c>
      <c r="CV146" s="112">
        <f t="shared" si="11"/>
        <v>17707</v>
      </c>
      <c r="CW146" s="113">
        <f t="shared" si="12"/>
        <v>36687</v>
      </c>
    </row>
    <row r="147" spans="1:101" ht="14.1" customHeight="1">
      <c r="A147" s="31"/>
      <c r="B147" s="1043"/>
      <c r="C147" s="1047"/>
      <c r="D147" s="108" t="s">
        <v>617</v>
      </c>
      <c r="E147">
        <v>127</v>
      </c>
      <c r="F147"/>
      <c r="G147">
        <v>163</v>
      </c>
      <c r="H147" s="110">
        <v>290</v>
      </c>
      <c r="I147">
        <v>81</v>
      </c>
      <c r="J147"/>
      <c r="K147">
        <v>103</v>
      </c>
      <c r="L147" s="110">
        <v>184</v>
      </c>
      <c r="M147">
        <v>239</v>
      </c>
      <c r="N147"/>
      <c r="O147">
        <v>255</v>
      </c>
      <c r="P147" s="110">
        <v>494</v>
      </c>
      <c r="Q147">
        <v>238</v>
      </c>
      <c r="R147"/>
      <c r="S147">
        <v>268</v>
      </c>
      <c r="T147" s="110">
        <v>506</v>
      </c>
      <c r="U147">
        <v>254</v>
      </c>
      <c r="V147"/>
      <c r="W147">
        <v>272</v>
      </c>
      <c r="X147" s="110">
        <v>526</v>
      </c>
      <c r="Y147">
        <v>346</v>
      </c>
      <c r="Z147"/>
      <c r="AA147">
        <v>303</v>
      </c>
      <c r="AB147" s="110">
        <v>649</v>
      </c>
      <c r="AC147">
        <v>315</v>
      </c>
      <c r="AD147"/>
      <c r="AE147">
        <v>282</v>
      </c>
      <c r="AF147" s="110">
        <v>597</v>
      </c>
      <c r="AG147">
        <v>270</v>
      </c>
      <c r="AH147"/>
      <c r="AI147">
        <v>274</v>
      </c>
      <c r="AJ147" s="110">
        <v>544</v>
      </c>
      <c r="AK147">
        <v>246</v>
      </c>
      <c r="AL147"/>
      <c r="AM147">
        <v>228</v>
      </c>
      <c r="AN147" s="110">
        <v>474</v>
      </c>
      <c r="AO147">
        <v>301</v>
      </c>
      <c r="AP147"/>
      <c r="AQ147">
        <v>223</v>
      </c>
      <c r="AR147" s="110">
        <v>524</v>
      </c>
      <c r="AS147">
        <v>299</v>
      </c>
      <c r="AT147"/>
      <c r="AU147">
        <v>283</v>
      </c>
      <c r="AV147" s="110">
        <v>582</v>
      </c>
      <c r="AW147">
        <v>285</v>
      </c>
      <c r="AX147"/>
      <c r="AY147">
        <v>329</v>
      </c>
      <c r="AZ147" s="110">
        <v>614</v>
      </c>
      <c r="BA147" s="109">
        <v>255</v>
      </c>
      <c r="BB147" s="109"/>
      <c r="BC147" s="109">
        <v>266</v>
      </c>
      <c r="BD147" s="110">
        <v>521</v>
      </c>
      <c r="BE147" s="109">
        <v>224</v>
      </c>
      <c r="BF147" s="109"/>
      <c r="BG147" s="109">
        <v>238</v>
      </c>
      <c r="BH147" s="110">
        <v>462</v>
      </c>
      <c r="BI147" s="109">
        <v>178</v>
      </c>
      <c r="BJ147" s="109"/>
      <c r="BK147" s="109">
        <v>193</v>
      </c>
      <c r="BL147" s="110">
        <v>371</v>
      </c>
      <c r="BM147" s="109">
        <v>151</v>
      </c>
      <c r="BN147" s="109"/>
      <c r="BO147" s="109">
        <v>154</v>
      </c>
      <c r="BP147" s="110">
        <v>305</v>
      </c>
      <c r="BQ147" s="109">
        <v>125</v>
      </c>
      <c r="BR147" s="109"/>
      <c r="BS147" s="109">
        <v>112</v>
      </c>
      <c r="BT147" s="110">
        <v>237</v>
      </c>
      <c r="BU147" s="109">
        <v>82</v>
      </c>
      <c r="BV147" s="109"/>
      <c r="BW147" s="109">
        <v>51</v>
      </c>
      <c r="BX147" s="110">
        <v>133</v>
      </c>
      <c r="BY147" s="109">
        <v>45</v>
      </c>
      <c r="BZ147" s="109"/>
      <c r="CA147" s="109">
        <v>37</v>
      </c>
      <c r="CB147" s="110">
        <v>82</v>
      </c>
      <c r="CC147" s="109">
        <v>17</v>
      </c>
      <c r="CD147" s="109"/>
      <c r="CE147" s="109">
        <v>14</v>
      </c>
      <c r="CF147" s="110">
        <v>31</v>
      </c>
      <c r="CG147" s="109">
        <v>4</v>
      </c>
      <c r="CH147" s="109"/>
      <c r="CI147" s="109">
        <v>3</v>
      </c>
      <c r="CJ147" s="110">
        <v>7</v>
      </c>
      <c r="CK147" s="109">
        <v>2</v>
      </c>
      <c r="CL147" s="109"/>
      <c r="CM147" s="109">
        <v>1</v>
      </c>
      <c r="CN147" s="110">
        <v>3</v>
      </c>
      <c r="CO147" s="109">
        <v>2</v>
      </c>
      <c r="CP147" s="109"/>
      <c r="CQ147" s="109"/>
      <c r="CR147" s="110">
        <v>2</v>
      </c>
      <c r="CS147" s="111"/>
      <c r="CT147" s="112">
        <f t="shared" si="9"/>
        <v>4086</v>
      </c>
      <c r="CU147" s="112">
        <f t="shared" si="10"/>
        <v>0</v>
      </c>
      <c r="CV147" s="112">
        <f t="shared" si="11"/>
        <v>4052</v>
      </c>
      <c r="CW147" s="113">
        <f t="shared" si="12"/>
        <v>8138</v>
      </c>
    </row>
    <row r="148" spans="1:101" ht="14.1" customHeight="1">
      <c r="A148" s="31"/>
      <c r="B148" s="1043"/>
      <c r="C148" s="1047"/>
      <c r="D148" s="108" t="s">
        <v>618</v>
      </c>
      <c r="E148">
        <v>201</v>
      </c>
      <c r="F148"/>
      <c r="G148">
        <v>217</v>
      </c>
      <c r="H148" s="110">
        <v>418</v>
      </c>
      <c r="I148">
        <v>181</v>
      </c>
      <c r="J148"/>
      <c r="K148">
        <v>139</v>
      </c>
      <c r="L148" s="110">
        <v>320</v>
      </c>
      <c r="M148">
        <v>352</v>
      </c>
      <c r="N148"/>
      <c r="O148">
        <v>402</v>
      </c>
      <c r="P148" s="110">
        <v>754</v>
      </c>
      <c r="Q148">
        <v>388</v>
      </c>
      <c r="R148"/>
      <c r="S148">
        <v>404</v>
      </c>
      <c r="T148" s="110">
        <v>792</v>
      </c>
      <c r="U148">
        <v>399</v>
      </c>
      <c r="V148"/>
      <c r="W148">
        <v>431</v>
      </c>
      <c r="X148" s="110">
        <v>830</v>
      </c>
      <c r="Y148">
        <v>462</v>
      </c>
      <c r="Z148"/>
      <c r="AA148">
        <v>455</v>
      </c>
      <c r="AB148" s="110">
        <v>917</v>
      </c>
      <c r="AC148">
        <v>532</v>
      </c>
      <c r="AD148"/>
      <c r="AE148">
        <v>437</v>
      </c>
      <c r="AF148" s="110">
        <v>969</v>
      </c>
      <c r="AG148">
        <v>429</v>
      </c>
      <c r="AH148"/>
      <c r="AI148">
        <v>426</v>
      </c>
      <c r="AJ148" s="110">
        <v>855</v>
      </c>
      <c r="AK148">
        <v>434</v>
      </c>
      <c r="AL148"/>
      <c r="AM148">
        <v>299</v>
      </c>
      <c r="AN148" s="110">
        <v>733</v>
      </c>
      <c r="AO148">
        <v>455</v>
      </c>
      <c r="AP148"/>
      <c r="AQ148">
        <v>382</v>
      </c>
      <c r="AR148" s="110">
        <v>837</v>
      </c>
      <c r="AS148">
        <v>414</v>
      </c>
      <c r="AT148"/>
      <c r="AU148">
        <v>418</v>
      </c>
      <c r="AV148" s="110">
        <v>832</v>
      </c>
      <c r="AW148">
        <v>462</v>
      </c>
      <c r="AX148"/>
      <c r="AY148">
        <v>456</v>
      </c>
      <c r="AZ148" s="110">
        <v>918</v>
      </c>
      <c r="BA148" s="109">
        <v>409</v>
      </c>
      <c r="BB148" s="109"/>
      <c r="BC148" s="109">
        <v>417</v>
      </c>
      <c r="BD148" s="110">
        <v>826</v>
      </c>
      <c r="BE148" s="109">
        <v>322</v>
      </c>
      <c r="BF148" s="109"/>
      <c r="BG148" s="109">
        <v>331</v>
      </c>
      <c r="BH148" s="110">
        <v>653</v>
      </c>
      <c r="BI148" s="109">
        <v>258</v>
      </c>
      <c r="BJ148" s="109"/>
      <c r="BK148" s="109">
        <v>266</v>
      </c>
      <c r="BL148" s="110">
        <v>524</v>
      </c>
      <c r="BM148" s="109">
        <v>218</v>
      </c>
      <c r="BN148" s="109"/>
      <c r="BO148" s="109">
        <v>203</v>
      </c>
      <c r="BP148" s="110">
        <v>421</v>
      </c>
      <c r="BQ148" s="109">
        <v>130</v>
      </c>
      <c r="BR148" s="109"/>
      <c r="BS148" s="109">
        <v>140</v>
      </c>
      <c r="BT148" s="110">
        <v>270</v>
      </c>
      <c r="BU148" s="109">
        <v>78</v>
      </c>
      <c r="BV148" s="109"/>
      <c r="BW148" s="109">
        <v>87</v>
      </c>
      <c r="BX148" s="110">
        <v>165</v>
      </c>
      <c r="BY148" s="109">
        <v>65</v>
      </c>
      <c r="BZ148" s="109"/>
      <c r="CA148" s="109">
        <v>50</v>
      </c>
      <c r="CB148" s="110">
        <v>115</v>
      </c>
      <c r="CC148" s="109">
        <v>23</v>
      </c>
      <c r="CD148" s="109"/>
      <c r="CE148" s="109">
        <v>14</v>
      </c>
      <c r="CF148" s="110">
        <v>37</v>
      </c>
      <c r="CG148" s="109">
        <v>3</v>
      </c>
      <c r="CH148" s="109"/>
      <c r="CI148" s="109">
        <v>3</v>
      </c>
      <c r="CJ148" s="110">
        <v>6</v>
      </c>
      <c r="CK148" s="109"/>
      <c r="CL148" s="109"/>
      <c r="CM148" s="109"/>
      <c r="CN148" s="110">
        <v>0</v>
      </c>
      <c r="CO148" s="109"/>
      <c r="CP148" s="109"/>
      <c r="CQ148" s="109"/>
      <c r="CR148" s="110">
        <v>0</v>
      </c>
      <c r="CS148" s="111"/>
      <c r="CT148" s="112">
        <f t="shared" si="9"/>
        <v>6215</v>
      </c>
      <c r="CU148" s="112">
        <f t="shared" si="10"/>
        <v>0</v>
      </c>
      <c r="CV148" s="112">
        <f t="shared" si="11"/>
        <v>5977</v>
      </c>
      <c r="CW148" s="113">
        <f t="shared" si="12"/>
        <v>12192</v>
      </c>
    </row>
    <row r="149" spans="1:101" ht="14.1" customHeight="1">
      <c r="A149" s="31"/>
      <c r="B149" s="1043"/>
      <c r="C149" s="1047"/>
      <c r="D149" s="108" t="s">
        <v>619</v>
      </c>
      <c r="E149">
        <v>221</v>
      </c>
      <c r="F149"/>
      <c r="G149">
        <v>206</v>
      </c>
      <c r="H149" s="110">
        <v>427</v>
      </c>
      <c r="I149">
        <v>195</v>
      </c>
      <c r="J149"/>
      <c r="K149">
        <v>169</v>
      </c>
      <c r="L149" s="110">
        <v>364</v>
      </c>
      <c r="M149">
        <v>451</v>
      </c>
      <c r="N149"/>
      <c r="O149">
        <v>443</v>
      </c>
      <c r="P149" s="110">
        <v>894</v>
      </c>
      <c r="Q149">
        <v>465</v>
      </c>
      <c r="R149"/>
      <c r="S149">
        <v>478</v>
      </c>
      <c r="T149" s="110">
        <v>943</v>
      </c>
      <c r="U149">
        <v>478</v>
      </c>
      <c r="V149"/>
      <c r="W149">
        <v>459</v>
      </c>
      <c r="X149" s="110">
        <v>937</v>
      </c>
      <c r="Y149">
        <v>576</v>
      </c>
      <c r="Z149"/>
      <c r="AA149">
        <v>493</v>
      </c>
      <c r="AB149" s="110">
        <v>1069</v>
      </c>
      <c r="AC149">
        <v>588</v>
      </c>
      <c r="AD149"/>
      <c r="AE149">
        <v>536</v>
      </c>
      <c r="AF149" s="110">
        <v>1124</v>
      </c>
      <c r="AG149">
        <v>539</v>
      </c>
      <c r="AH149"/>
      <c r="AI149">
        <v>516</v>
      </c>
      <c r="AJ149" s="110">
        <v>1055</v>
      </c>
      <c r="AK149">
        <v>517</v>
      </c>
      <c r="AL149"/>
      <c r="AM149">
        <v>453</v>
      </c>
      <c r="AN149" s="110">
        <v>970</v>
      </c>
      <c r="AO149">
        <v>491</v>
      </c>
      <c r="AP149"/>
      <c r="AQ149">
        <v>411</v>
      </c>
      <c r="AR149" s="110">
        <v>902</v>
      </c>
      <c r="AS149">
        <v>529</v>
      </c>
      <c r="AT149"/>
      <c r="AU149">
        <v>473</v>
      </c>
      <c r="AV149" s="110">
        <v>1002</v>
      </c>
      <c r="AW149">
        <v>577</v>
      </c>
      <c r="AX149"/>
      <c r="AY149">
        <v>617</v>
      </c>
      <c r="AZ149" s="110">
        <v>1194</v>
      </c>
      <c r="BA149" s="109">
        <v>507</v>
      </c>
      <c r="BB149" s="109"/>
      <c r="BC149" s="109">
        <v>535</v>
      </c>
      <c r="BD149" s="110">
        <v>1042</v>
      </c>
      <c r="BE149" s="109">
        <v>445</v>
      </c>
      <c r="BF149" s="109"/>
      <c r="BG149" s="109">
        <v>472</v>
      </c>
      <c r="BH149" s="110">
        <v>917</v>
      </c>
      <c r="BI149" s="109">
        <v>366</v>
      </c>
      <c r="BJ149" s="109"/>
      <c r="BK149" s="109">
        <v>394</v>
      </c>
      <c r="BL149" s="110">
        <v>760</v>
      </c>
      <c r="BM149" s="109">
        <v>229</v>
      </c>
      <c r="BN149" s="109"/>
      <c r="BO149" s="109">
        <v>297</v>
      </c>
      <c r="BP149" s="110">
        <v>526</v>
      </c>
      <c r="BQ149" s="109">
        <v>172</v>
      </c>
      <c r="BR149" s="109"/>
      <c r="BS149" s="109">
        <v>176</v>
      </c>
      <c r="BT149" s="110">
        <v>348</v>
      </c>
      <c r="BU149" s="109">
        <v>121</v>
      </c>
      <c r="BV149" s="109"/>
      <c r="BW149" s="109">
        <v>117</v>
      </c>
      <c r="BX149" s="110">
        <v>238</v>
      </c>
      <c r="BY149" s="109">
        <v>66</v>
      </c>
      <c r="BZ149" s="109"/>
      <c r="CA149" s="109">
        <v>60</v>
      </c>
      <c r="CB149" s="110">
        <v>126</v>
      </c>
      <c r="CC149" s="109">
        <v>28</v>
      </c>
      <c r="CD149" s="109"/>
      <c r="CE149" s="109">
        <v>19</v>
      </c>
      <c r="CF149" s="110">
        <v>47</v>
      </c>
      <c r="CG149" s="109">
        <v>3</v>
      </c>
      <c r="CH149" s="109"/>
      <c r="CI149" s="109">
        <v>1</v>
      </c>
      <c r="CJ149" s="110">
        <v>4</v>
      </c>
      <c r="CK149" s="109">
        <v>1</v>
      </c>
      <c r="CL149" s="109"/>
      <c r="CM149" s="109">
        <v>2</v>
      </c>
      <c r="CN149" s="110">
        <v>3</v>
      </c>
      <c r="CO149" s="109">
        <v>1</v>
      </c>
      <c r="CP149" s="109"/>
      <c r="CQ149" s="109"/>
      <c r="CR149" s="110">
        <v>1</v>
      </c>
      <c r="CS149" s="111"/>
      <c r="CT149" s="112">
        <f t="shared" si="9"/>
        <v>7566</v>
      </c>
      <c r="CU149" s="112">
        <f t="shared" si="10"/>
        <v>0</v>
      </c>
      <c r="CV149" s="112">
        <f t="shared" si="11"/>
        <v>7327</v>
      </c>
      <c r="CW149" s="113">
        <f t="shared" si="12"/>
        <v>14893</v>
      </c>
    </row>
    <row r="150" spans="1:101" ht="14.1" customHeight="1">
      <c r="A150" s="31"/>
      <c r="B150" s="1043"/>
      <c r="C150" s="1047"/>
      <c r="D150" s="108" t="s">
        <v>620</v>
      </c>
      <c r="E150">
        <v>311</v>
      </c>
      <c r="F150"/>
      <c r="G150">
        <v>335</v>
      </c>
      <c r="H150" s="110">
        <v>646</v>
      </c>
      <c r="I150">
        <v>285</v>
      </c>
      <c r="J150"/>
      <c r="K150">
        <v>311</v>
      </c>
      <c r="L150" s="110">
        <v>596</v>
      </c>
      <c r="M150">
        <v>699</v>
      </c>
      <c r="N150"/>
      <c r="O150">
        <v>710</v>
      </c>
      <c r="P150" s="110">
        <v>1409</v>
      </c>
      <c r="Q150">
        <v>736</v>
      </c>
      <c r="R150"/>
      <c r="S150">
        <v>758</v>
      </c>
      <c r="T150" s="110">
        <v>1494</v>
      </c>
      <c r="U150">
        <v>743</v>
      </c>
      <c r="V150"/>
      <c r="W150">
        <v>781</v>
      </c>
      <c r="X150" s="110">
        <v>1524</v>
      </c>
      <c r="Y150">
        <v>918</v>
      </c>
      <c r="Z150"/>
      <c r="AA150">
        <v>903</v>
      </c>
      <c r="AB150" s="110">
        <v>1821</v>
      </c>
      <c r="AC150">
        <v>989</v>
      </c>
      <c r="AD150"/>
      <c r="AE150">
        <v>875</v>
      </c>
      <c r="AF150" s="110">
        <v>1864</v>
      </c>
      <c r="AG150">
        <v>826</v>
      </c>
      <c r="AH150"/>
      <c r="AI150">
        <v>776</v>
      </c>
      <c r="AJ150" s="110">
        <v>1602</v>
      </c>
      <c r="AK150">
        <v>721</v>
      </c>
      <c r="AL150"/>
      <c r="AM150">
        <v>639</v>
      </c>
      <c r="AN150" s="110">
        <v>1360</v>
      </c>
      <c r="AO150">
        <v>779</v>
      </c>
      <c r="AP150"/>
      <c r="AQ150">
        <v>597</v>
      </c>
      <c r="AR150" s="110">
        <v>1376</v>
      </c>
      <c r="AS150">
        <v>852</v>
      </c>
      <c r="AT150"/>
      <c r="AU150">
        <v>722</v>
      </c>
      <c r="AV150" s="110">
        <v>1574</v>
      </c>
      <c r="AW150">
        <v>894</v>
      </c>
      <c r="AX150"/>
      <c r="AY150">
        <v>933</v>
      </c>
      <c r="AZ150" s="110">
        <v>1827</v>
      </c>
      <c r="BA150" s="109">
        <v>791</v>
      </c>
      <c r="BB150" s="109"/>
      <c r="BC150" s="109">
        <v>842</v>
      </c>
      <c r="BD150" s="110">
        <v>1633</v>
      </c>
      <c r="BE150" s="109">
        <v>611</v>
      </c>
      <c r="BF150" s="109"/>
      <c r="BG150" s="109">
        <v>646</v>
      </c>
      <c r="BH150" s="110">
        <v>1257</v>
      </c>
      <c r="BI150" s="109">
        <v>465</v>
      </c>
      <c r="BJ150" s="109"/>
      <c r="BK150" s="109">
        <v>541</v>
      </c>
      <c r="BL150" s="110">
        <v>1006</v>
      </c>
      <c r="BM150" s="109">
        <v>366</v>
      </c>
      <c r="BN150" s="109"/>
      <c r="BO150" s="109">
        <v>400</v>
      </c>
      <c r="BP150" s="110">
        <v>766</v>
      </c>
      <c r="BQ150" s="109">
        <v>286</v>
      </c>
      <c r="BR150" s="109"/>
      <c r="BS150" s="109">
        <v>286</v>
      </c>
      <c r="BT150" s="110">
        <v>572</v>
      </c>
      <c r="BU150" s="109">
        <v>206</v>
      </c>
      <c r="BV150" s="109"/>
      <c r="BW150" s="109">
        <v>169</v>
      </c>
      <c r="BX150" s="110">
        <v>375</v>
      </c>
      <c r="BY150" s="109">
        <v>101</v>
      </c>
      <c r="BZ150" s="109"/>
      <c r="CA150" s="109">
        <v>98</v>
      </c>
      <c r="CB150" s="110">
        <v>199</v>
      </c>
      <c r="CC150" s="109">
        <v>49</v>
      </c>
      <c r="CD150" s="109"/>
      <c r="CE150" s="109">
        <v>23</v>
      </c>
      <c r="CF150" s="110">
        <v>72</v>
      </c>
      <c r="CG150" s="109">
        <v>15</v>
      </c>
      <c r="CH150" s="109"/>
      <c r="CI150" s="109">
        <v>9</v>
      </c>
      <c r="CJ150" s="110">
        <v>24</v>
      </c>
      <c r="CK150" s="109"/>
      <c r="CL150" s="109"/>
      <c r="CM150" s="109"/>
      <c r="CN150" s="110">
        <v>0</v>
      </c>
      <c r="CO150" s="109">
        <v>6</v>
      </c>
      <c r="CP150" s="109">
        <v>1</v>
      </c>
      <c r="CQ150" s="109">
        <v>4</v>
      </c>
      <c r="CR150" s="110">
        <v>11</v>
      </c>
      <c r="CS150" s="111"/>
      <c r="CT150" s="112">
        <f t="shared" si="9"/>
        <v>11649</v>
      </c>
      <c r="CU150" s="112">
        <f t="shared" si="10"/>
        <v>1</v>
      </c>
      <c r="CV150" s="112">
        <f t="shared" si="11"/>
        <v>11358</v>
      </c>
      <c r="CW150" s="113">
        <f t="shared" si="12"/>
        <v>23008</v>
      </c>
    </row>
    <row r="151" spans="1:101" ht="14.1" customHeight="1">
      <c r="A151" s="31"/>
      <c r="B151" s="1043"/>
      <c r="C151" s="1047"/>
      <c r="D151" s="108" t="s">
        <v>621</v>
      </c>
      <c r="E151">
        <v>40</v>
      </c>
      <c r="F151"/>
      <c r="G151">
        <v>36</v>
      </c>
      <c r="H151" s="110">
        <v>76</v>
      </c>
      <c r="I151">
        <v>21</v>
      </c>
      <c r="J151"/>
      <c r="K151">
        <v>24</v>
      </c>
      <c r="L151" s="110">
        <v>45</v>
      </c>
      <c r="M151">
        <v>95</v>
      </c>
      <c r="N151"/>
      <c r="O151">
        <v>91</v>
      </c>
      <c r="P151" s="110">
        <v>186</v>
      </c>
      <c r="Q151">
        <v>97</v>
      </c>
      <c r="R151"/>
      <c r="S151">
        <v>97</v>
      </c>
      <c r="T151" s="110">
        <v>194</v>
      </c>
      <c r="U151">
        <v>130</v>
      </c>
      <c r="V151"/>
      <c r="W151">
        <v>127</v>
      </c>
      <c r="X151" s="110">
        <v>257</v>
      </c>
      <c r="Y151">
        <v>128</v>
      </c>
      <c r="Z151"/>
      <c r="AA151">
        <v>143</v>
      </c>
      <c r="AB151" s="110">
        <v>271</v>
      </c>
      <c r="AC151">
        <v>120</v>
      </c>
      <c r="AD151"/>
      <c r="AE151">
        <v>96</v>
      </c>
      <c r="AF151" s="110">
        <v>216</v>
      </c>
      <c r="AG151">
        <v>90</v>
      </c>
      <c r="AH151"/>
      <c r="AI151">
        <v>89</v>
      </c>
      <c r="AJ151" s="110">
        <v>179</v>
      </c>
      <c r="AK151">
        <v>90</v>
      </c>
      <c r="AL151"/>
      <c r="AM151">
        <v>77</v>
      </c>
      <c r="AN151" s="110">
        <v>167</v>
      </c>
      <c r="AO151">
        <v>113</v>
      </c>
      <c r="AP151"/>
      <c r="AQ151">
        <v>98</v>
      </c>
      <c r="AR151" s="110">
        <v>211</v>
      </c>
      <c r="AS151">
        <v>142</v>
      </c>
      <c r="AT151"/>
      <c r="AU151">
        <v>104</v>
      </c>
      <c r="AV151" s="110">
        <v>246</v>
      </c>
      <c r="AW151">
        <v>135</v>
      </c>
      <c r="AX151"/>
      <c r="AY151">
        <v>148</v>
      </c>
      <c r="AZ151" s="110">
        <v>283</v>
      </c>
      <c r="BA151" s="109">
        <v>129</v>
      </c>
      <c r="BB151" s="109"/>
      <c r="BC151" s="109">
        <v>139</v>
      </c>
      <c r="BD151" s="110">
        <v>268</v>
      </c>
      <c r="BE151" s="109">
        <v>90</v>
      </c>
      <c r="BF151" s="109"/>
      <c r="BG151" s="109">
        <v>105</v>
      </c>
      <c r="BH151" s="110">
        <v>195</v>
      </c>
      <c r="BI151" s="109">
        <v>84</v>
      </c>
      <c r="BJ151" s="109"/>
      <c r="BK151" s="109">
        <v>101</v>
      </c>
      <c r="BL151" s="110">
        <v>185</v>
      </c>
      <c r="BM151" s="109">
        <v>70</v>
      </c>
      <c r="BN151" s="109"/>
      <c r="BO151" s="109">
        <v>88</v>
      </c>
      <c r="BP151" s="110">
        <v>158</v>
      </c>
      <c r="BQ151" s="109">
        <v>62</v>
      </c>
      <c r="BR151" s="109"/>
      <c r="BS151" s="109">
        <v>70</v>
      </c>
      <c r="BT151" s="110">
        <v>132</v>
      </c>
      <c r="BU151" s="109">
        <v>46</v>
      </c>
      <c r="BV151" s="109"/>
      <c r="BW151" s="109">
        <v>43</v>
      </c>
      <c r="BX151" s="110">
        <v>89</v>
      </c>
      <c r="BY151" s="109">
        <v>32</v>
      </c>
      <c r="BZ151" s="109"/>
      <c r="CA151" s="109">
        <v>20</v>
      </c>
      <c r="CB151" s="110">
        <v>52</v>
      </c>
      <c r="CC151" s="109">
        <v>8</v>
      </c>
      <c r="CD151" s="109"/>
      <c r="CE151" s="109">
        <v>7</v>
      </c>
      <c r="CF151" s="110">
        <v>15</v>
      </c>
      <c r="CG151" s="109">
        <v>3</v>
      </c>
      <c r="CH151" s="109"/>
      <c r="CI151" s="109"/>
      <c r="CJ151" s="110">
        <v>3</v>
      </c>
      <c r="CK151" s="109">
        <v>1</v>
      </c>
      <c r="CL151" s="109"/>
      <c r="CM151" s="109">
        <v>1</v>
      </c>
      <c r="CN151" s="110">
        <v>2</v>
      </c>
      <c r="CO151" s="109">
        <v>1</v>
      </c>
      <c r="CP151" s="109"/>
      <c r="CQ151" s="109"/>
      <c r="CR151" s="110">
        <v>1</v>
      </c>
      <c r="CS151" s="111"/>
      <c r="CT151" s="112">
        <f t="shared" si="9"/>
        <v>1727</v>
      </c>
      <c r="CU151" s="112">
        <f t="shared" si="10"/>
        <v>0</v>
      </c>
      <c r="CV151" s="112">
        <f t="shared" si="11"/>
        <v>1704</v>
      </c>
      <c r="CW151" s="113">
        <f t="shared" si="12"/>
        <v>3431</v>
      </c>
    </row>
    <row r="152" spans="1:101" ht="14.1" customHeight="1">
      <c r="A152" s="31"/>
      <c r="B152" s="1043"/>
      <c r="C152" s="1047"/>
      <c r="D152" s="108" t="s">
        <v>622</v>
      </c>
      <c r="E152">
        <v>1500</v>
      </c>
      <c r="F152"/>
      <c r="G152">
        <v>1545</v>
      </c>
      <c r="H152" s="110">
        <v>3045</v>
      </c>
      <c r="I152">
        <v>1169</v>
      </c>
      <c r="J152"/>
      <c r="K152">
        <v>1200</v>
      </c>
      <c r="L152" s="110">
        <v>2369</v>
      </c>
      <c r="M152">
        <v>2947</v>
      </c>
      <c r="N152"/>
      <c r="O152">
        <v>3164</v>
      </c>
      <c r="P152" s="110">
        <v>6111</v>
      </c>
      <c r="Q152">
        <v>2710</v>
      </c>
      <c r="R152"/>
      <c r="S152">
        <v>2886</v>
      </c>
      <c r="T152" s="110">
        <v>5596</v>
      </c>
      <c r="U152">
        <v>2830</v>
      </c>
      <c r="V152"/>
      <c r="W152">
        <v>2946</v>
      </c>
      <c r="X152" s="110">
        <v>5776</v>
      </c>
      <c r="Y152">
        <v>3227</v>
      </c>
      <c r="Z152"/>
      <c r="AA152">
        <v>3178</v>
      </c>
      <c r="AB152" s="110">
        <v>6405</v>
      </c>
      <c r="AC152">
        <v>3546</v>
      </c>
      <c r="AD152"/>
      <c r="AE152">
        <v>3111</v>
      </c>
      <c r="AF152" s="110">
        <v>6657</v>
      </c>
      <c r="AG152">
        <v>3144</v>
      </c>
      <c r="AH152">
        <v>1</v>
      </c>
      <c r="AI152">
        <v>2558</v>
      </c>
      <c r="AJ152" s="110">
        <v>5703</v>
      </c>
      <c r="AK152">
        <v>3188</v>
      </c>
      <c r="AL152">
        <v>1</v>
      </c>
      <c r="AM152">
        <v>2380</v>
      </c>
      <c r="AN152" s="110">
        <v>5569</v>
      </c>
      <c r="AO152">
        <v>2869</v>
      </c>
      <c r="AP152"/>
      <c r="AQ152">
        <v>2349</v>
      </c>
      <c r="AR152" s="110">
        <v>5218</v>
      </c>
      <c r="AS152">
        <v>2890</v>
      </c>
      <c r="AT152"/>
      <c r="AU152">
        <v>2368</v>
      </c>
      <c r="AV152" s="110">
        <v>5258</v>
      </c>
      <c r="AW152">
        <v>3290</v>
      </c>
      <c r="AX152"/>
      <c r="AY152">
        <v>2754</v>
      </c>
      <c r="AZ152" s="110">
        <v>6044</v>
      </c>
      <c r="BA152" s="109">
        <v>2970</v>
      </c>
      <c r="BB152" s="109"/>
      <c r="BC152" s="109">
        <v>2619</v>
      </c>
      <c r="BD152" s="110">
        <v>5589</v>
      </c>
      <c r="BE152" s="109">
        <v>2567</v>
      </c>
      <c r="BF152" s="109"/>
      <c r="BG152" s="109">
        <v>1997</v>
      </c>
      <c r="BH152" s="110">
        <v>4564</v>
      </c>
      <c r="BI152" s="109">
        <v>2074</v>
      </c>
      <c r="BJ152" s="109"/>
      <c r="BK152" s="109">
        <v>1716</v>
      </c>
      <c r="BL152" s="110">
        <v>3790</v>
      </c>
      <c r="BM152" s="109">
        <v>1628</v>
      </c>
      <c r="BN152" s="109"/>
      <c r="BO152" s="109">
        <v>1345</v>
      </c>
      <c r="BP152" s="110">
        <v>2973</v>
      </c>
      <c r="BQ152" s="109">
        <v>1312</v>
      </c>
      <c r="BR152" s="109"/>
      <c r="BS152" s="109">
        <v>918</v>
      </c>
      <c r="BT152" s="110">
        <v>2230</v>
      </c>
      <c r="BU152" s="109">
        <v>862</v>
      </c>
      <c r="BV152" s="109"/>
      <c r="BW152" s="109">
        <v>605</v>
      </c>
      <c r="BX152" s="110">
        <v>1467</v>
      </c>
      <c r="BY152" s="109">
        <v>540</v>
      </c>
      <c r="BZ152" s="109"/>
      <c r="CA152" s="109">
        <v>344</v>
      </c>
      <c r="CB152" s="110">
        <v>884</v>
      </c>
      <c r="CC152" s="109">
        <v>232</v>
      </c>
      <c r="CD152" s="109"/>
      <c r="CE152" s="109">
        <v>128</v>
      </c>
      <c r="CF152" s="110">
        <v>360</v>
      </c>
      <c r="CG152" s="109">
        <v>78</v>
      </c>
      <c r="CH152" s="109"/>
      <c r="CI152" s="109">
        <v>22</v>
      </c>
      <c r="CJ152" s="110">
        <v>100</v>
      </c>
      <c r="CK152" s="109">
        <v>17</v>
      </c>
      <c r="CL152" s="109"/>
      <c r="CM152" s="109">
        <v>9</v>
      </c>
      <c r="CN152" s="110">
        <v>26</v>
      </c>
      <c r="CO152" s="109">
        <v>11</v>
      </c>
      <c r="CP152" s="109">
        <v>2</v>
      </c>
      <c r="CQ152" s="109">
        <v>7</v>
      </c>
      <c r="CR152" s="110">
        <v>20</v>
      </c>
      <c r="CS152" s="111"/>
      <c r="CT152" s="112">
        <f t="shared" si="9"/>
        <v>45601</v>
      </c>
      <c r="CU152" s="112">
        <f t="shared" si="10"/>
        <v>4</v>
      </c>
      <c r="CV152" s="112">
        <f t="shared" si="11"/>
        <v>40149</v>
      </c>
      <c r="CW152" s="113">
        <f t="shared" si="12"/>
        <v>85754</v>
      </c>
    </row>
    <row r="153" spans="1:101" ht="14.1" customHeight="1">
      <c r="A153" s="31"/>
      <c r="B153" s="1043"/>
      <c r="C153" s="1047"/>
      <c r="D153" s="108" t="s">
        <v>623</v>
      </c>
      <c r="E153">
        <v>292</v>
      </c>
      <c r="F153"/>
      <c r="G153">
        <v>327</v>
      </c>
      <c r="H153" s="110">
        <v>619</v>
      </c>
      <c r="I153">
        <v>202</v>
      </c>
      <c r="J153"/>
      <c r="K153">
        <v>265</v>
      </c>
      <c r="L153" s="110">
        <v>467</v>
      </c>
      <c r="M153">
        <v>575</v>
      </c>
      <c r="N153"/>
      <c r="O153">
        <v>670</v>
      </c>
      <c r="P153" s="110">
        <v>1245</v>
      </c>
      <c r="Q153">
        <v>619</v>
      </c>
      <c r="R153"/>
      <c r="S153">
        <v>607</v>
      </c>
      <c r="T153" s="110">
        <v>1226</v>
      </c>
      <c r="U153">
        <v>630</v>
      </c>
      <c r="V153"/>
      <c r="W153">
        <v>637</v>
      </c>
      <c r="X153" s="110">
        <v>1267</v>
      </c>
      <c r="Y153">
        <v>682</v>
      </c>
      <c r="Z153"/>
      <c r="AA153">
        <v>720</v>
      </c>
      <c r="AB153" s="110">
        <v>1402</v>
      </c>
      <c r="AC153">
        <v>730</v>
      </c>
      <c r="AD153"/>
      <c r="AE153">
        <v>651</v>
      </c>
      <c r="AF153" s="110">
        <v>1381</v>
      </c>
      <c r="AG153">
        <v>632</v>
      </c>
      <c r="AH153"/>
      <c r="AI153">
        <v>552</v>
      </c>
      <c r="AJ153" s="110">
        <v>1184</v>
      </c>
      <c r="AK153">
        <v>604</v>
      </c>
      <c r="AL153"/>
      <c r="AM153">
        <v>518</v>
      </c>
      <c r="AN153" s="110">
        <v>1122</v>
      </c>
      <c r="AO153">
        <v>572</v>
      </c>
      <c r="AP153"/>
      <c r="AQ153">
        <v>512</v>
      </c>
      <c r="AR153" s="110">
        <v>1084</v>
      </c>
      <c r="AS153">
        <v>613</v>
      </c>
      <c r="AT153"/>
      <c r="AU153">
        <v>514</v>
      </c>
      <c r="AV153" s="110">
        <v>1127</v>
      </c>
      <c r="AW153">
        <v>605</v>
      </c>
      <c r="AX153"/>
      <c r="AY153">
        <v>613</v>
      </c>
      <c r="AZ153" s="110">
        <v>1218</v>
      </c>
      <c r="BA153" s="109">
        <v>559</v>
      </c>
      <c r="BB153" s="109"/>
      <c r="BC153" s="109">
        <v>555</v>
      </c>
      <c r="BD153" s="110">
        <v>1114</v>
      </c>
      <c r="BE153" s="109">
        <v>489</v>
      </c>
      <c r="BF153" s="109"/>
      <c r="BG153" s="109">
        <v>458</v>
      </c>
      <c r="BH153" s="110">
        <v>947</v>
      </c>
      <c r="BI153" s="109">
        <v>400</v>
      </c>
      <c r="BJ153" s="109"/>
      <c r="BK153" s="109">
        <v>434</v>
      </c>
      <c r="BL153" s="110">
        <v>834</v>
      </c>
      <c r="BM153" s="109">
        <v>294</v>
      </c>
      <c r="BN153" s="109"/>
      <c r="BO153" s="109">
        <v>332</v>
      </c>
      <c r="BP153" s="110">
        <v>626</v>
      </c>
      <c r="BQ153" s="109">
        <v>215</v>
      </c>
      <c r="BR153" s="109"/>
      <c r="BS153" s="109">
        <v>236</v>
      </c>
      <c r="BT153" s="110">
        <v>451</v>
      </c>
      <c r="BU153" s="109">
        <v>126</v>
      </c>
      <c r="BV153" s="109"/>
      <c r="BW153" s="109">
        <v>114</v>
      </c>
      <c r="BX153" s="110">
        <v>240</v>
      </c>
      <c r="BY153" s="109">
        <v>88</v>
      </c>
      <c r="BZ153" s="109"/>
      <c r="CA153" s="109">
        <v>63</v>
      </c>
      <c r="CB153" s="110">
        <v>151</v>
      </c>
      <c r="CC153" s="109">
        <v>41</v>
      </c>
      <c r="CD153" s="109"/>
      <c r="CE153" s="109">
        <v>31</v>
      </c>
      <c r="CF153" s="110">
        <v>72</v>
      </c>
      <c r="CG153" s="109">
        <v>11</v>
      </c>
      <c r="CH153" s="109"/>
      <c r="CI153" s="109">
        <v>5</v>
      </c>
      <c r="CJ153" s="110">
        <v>16</v>
      </c>
      <c r="CK153" s="109">
        <v>1</v>
      </c>
      <c r="CL153" s="109"/>
      <c r="CM153" s="109"/>
      <c r="CN153" s="110">
        <v>1</v>
      </c>
      <c r="CO153" s="109">
        <v>1</v>
      </c>
      <c r="CP153" s="109"/>
      <c r="CQ153" s="109">
        <v>1</v>
      </c>
      <c r="CR153" s="110">
        <v>2</v>
      </c>
      <c r="CS153" s="111"/>
      <c r="CT153" s="112">
        <f t="shared" si="9"/>
        <v>8981</v>
      </c>
      <c r="CU153" s="112">
        <f t="shared" si="10"/>
        <v>0</v>
      </c>
      <c r="CV153" s="112">
        <f t="shared" si="11"/>
        <v>8815</v>
      </c>
      <c r="CW153" s="113">
        <f t="shared" si="12"/>
        <v>17796</v>
      </c>
    </row>
    <row r="154" spans="1:101" ht="14.1" customHeight="1">
      <c r="A154" s="31"/>
      <c r="B154" s="1043"/>
      <c r="C154" s="1047"/>
      <c r="D154" s="108" t="s">
        <v>624</v>
      </c>
      <c r="E154">
        <v>447</v>
      </c>
      <c r="F154"/>
      <c r="G154">
        <v>456</v>
      </c>
      <c r="H154" s="110">
        <v>903</v>
      </c>
      <c r="I154">
        <v>341</v>
      </c>
      <c r="J154"/>
      <c r="K154">
        <v>358</v>
      </c>
      <c r="L154" s="110">
        <v>699</v>
      </c>
      <c r="M154">
        <v>801</v>
      </c>
      <c r="N154"/>
      <c r="O154">
        <v>785</v>
      </c>
      <c r="P154" s="110">
        <v>1586</v>
      </c>
      <c r="Q154">
        <v>839</v>
      </c>
      <c r="R154"/>
      <c r="S154">
        <v>891</v>
      </c>
      <c r="T154" s="110">
        <v>1730</v>
      </c>
      <c r="U154">
        <v>896</v>
      </c>
      <c r="V154"/>
      <c r="W154">
        <v>884</v>
      </c>
      <c r="X154" s="110">
        <v>1780</v>
      </c>
      <c r="Y154">
        <v>1021</v>
      </c>
      <c r="Z154"/>
      <c r="AA154">
        <v>1005</v>
      </c>
      <c r="AB154" s="110">
        <v>2026</v>
      </c>
      <c r="AC154">
        <v>1083</v>
      </c>
      <c r="AD154"/>
      <c r="AE154">
        <v>1025</v>
      </c>
      <c r="AF154" s="110">
        <v>2108</v>
      </c>
      <c r="AG154">
        <v>987</v>
      </c>
      <c r="AH154"/>
      <c r="AI154">
        <v>942</v>
      </c>
      <c r="AJ154" s="110">
        <v>1929</v>
      </c>
      <c r="AK154">
        <v>867</v>
      </c>
      <c r="AL154"/>
      <c r="AM154">
        <v>829</v>
      </c>
      <c r="AN154" s="110">
        <v>1696</v>
      </c>
      <c r="AO154">
        <v>876</v>
      </c>
      <c r="AP154"/>
      <c r="AQ154">
        <v>789</v>
      </c>
      <c r="AR154" s="110">
        <v>1665</v>
      </c>
      <c r="AS154">
        <v>943</v>
      </c>
      <c r="AT154"/>
      <c r="AU154">
        <v>825</v>
      </c>
      <c r="AV154" s="110">
        <v>1768</v>
      </c>
      <c r="AW154">
        <v>1028</v>
      </c>
      <c r="AX154"/>
      <c r="AY154">
        <v>971</v>
      </c>
      <c r="AZ154" s="110">
        <v>1999</v>
      </c>
      <c r="BA154" s="109">
        <v>894</v>
      </c>
      <c r="BB154" s="109"/>
      <c r="BC154" s="109">
        <v>972</v>
      </c>
      <c r="BD154" s="110">
        <v>1866</v>
      </c>
      <c r="BE154" s="109">
        <v>690</v>
      </c>
      <c r="BF154" s="109"/>
      <c r="BG154" s="109">
        <v>814</v>
      </c>
      <c r="BH154" s="110">
        <v>1504</v>
      </c>
      <c r="BI154" s="109">
        <v>564</v>
      </c>
      <c r="BJ154" s="109"/>
      <c r="BK154" s="109">
        <v>595</v>
      </c>
      <c r="BL154" s="110">
        <v>1159</v>
      </c>
      <c r="BM154" s="109">
        <v>470</v>
      </c>
      <c r="BN154" s="109"/>
      <c r="BO154" s="109">
        <v>508</v>
      </c>
      <c r="BP154" s="110">
        <v>978</v>
      </c>
      <c r="BQ154" s="109">
        <v>313</v>
      </c>
      <c r="BR154" s="109"/>
      <c r="BS154" s="109">
        <v>342</v>
      </c>
      <c r="BT154" s="110">
        <v>655</v>
      </c>
      <c r="BU154" s="109">
        <v>180</v>
      </c>
      <c r="BV154" s="109"/>
      <c r="BW154" s="109">
        <v>181</v>
      </c>
      <c r="BX154" s="110">
        <v>361</v>
      </c>
      <c r="BY154" s="109">
        <v>100</v>
      </c>
      <c r="BZ154" s="109"/>
      <c r="CA154" s="109">
        <v>117</v>
      </c>
      <c r="CB154" s="110">
        <v>217</v>
      </c>
      <c r="CC154" s="109">
        <v>63</v>
      </c>
      <c r="CD154" s="109"/>
      <c r="CE154" s="109">
        <v>38</v>
      </c>
      <c r="CF154" s="110">
        <v>101</v>
      </c>
      <c r="CG154" s="109">
        <v>8</v>
      </c>
      <c r="CH154" s="109"/>
      <c r="CI154" s="109">
        <v>10</v>
      </c>
      <c r="CJ154" s="110">
        <v>18</v>
      </c>
      <c r="CK154" s="109">
        <v>4</v>
      </c>
      <c r="CL154" s="109"/>
      <c r="CM154" s="109">
        <v>2</v>
      </c>
      <c r="CN154" s="110">
        <v>6</v>
      </c>
      <c r="CO154" s="109"/>
      <c r="CP154" s="109"/>
      <c r="CQ154" s="109">
        <v>2</v>
      </c>
      <c r="CR154" s="110">
        <v>2</v>
      </c>
      <c r="CS154" s="111"/>
      <c r="CT154" s="112">
        <f t="shared" si="9"/>
        <v>13415</v>
      </c>
      <c r="CU154" s="112">
        <f t="shared" si="10"/>
        <v>0</v>
      </c>
      <c r="CV154" s="112">
        <f t="shared" si="11"/>
        <v>13341</v>
      </c>
      <c r="CW154" s="113">
        <f t="shared" si="12"/>
        <v>26756</v>
      </c>
    </row>
    <row r="155" spans="1:101" ht="14.1" customHeight="1">
      <c r="A155" s="31"/>
      <c r="B155" s="1043"/>
      <c r="C155" s="1047"/>
      <c r="D155" s="108" t="s">
        <v>625</v>
      </c>
      <c r="E155">
        <v>596</v>
      </c>
      <c r="F155"/>
      <c r="G155">
        <v>596</v>
      </c>
      <c r="H155" s="110">
        <v>1192</v>
      </c>
      <c r="I155">
        <v>524</v>
      </c>
      <c r="J155"/>
      <c r="K155">
        <v>515</v>
      </c>
      <c r="L155" s="110">
        <v>1039</v>
      </c>
      <c r="M155">
        <v>1371</v>
      </c>
      <c r="N155"/>
      <c r="O155">
        <v>1481</v>
      </c>
      <c r="P155" s="110">
        <v>2852</v>
      </c>
      <c r="Q155">
        <v>1308</v>
      </c>
      <c r="R155"/>
      <c r="S155">
        <v>1331</v>
      </c>
      <c r="T155" s="110">
        <v>2639</v>
      </c>
      <c r="U155">
        <v>1240</v>
      </c>
      <c r="V155"/>
      <c r="W155">
        <v>1292</v>
      </c>
      <c r="X155" s="110">
        <v>2532</v>
      </c>
      <c r="Y155">
        <v>1599</v>
      </c>
      <c r="Z155"/>
      <c r="AA155">
        <v>1404</v>
      </c>
      <c r="AB155" s="110">
        <v>3003</v>
      </c>
      <c r="AC155">
        <v>1554</v>
      </c>
      <c r="AD155"/>
      <c r="AE155">
        <v>1420</v>
      </c>
      <c r="AF155" s="110">
        <v>2974</v>
      </c>
      <c r="AG155">
        <v>1393</v>
      </c>
      <c r="AH155"/>
      <c r="AI155">
        <v>1149</v>
      </c>
      <c r="AJ155" s="110">
        <v>2542</v>
      </c>
      <c r="AK155">
        <v>1324</v>
      </c>
      <c r="AL155"/>
      <c r="AM155">
        <v>1020</v>
      </c>
      <c r="AN155" s="110">
        <v>2344</v>
      </c>
      <c r="AO155">
        <v>1264</v>
      </c>
      <c r="AP155"/>
      <c r="AQ155">
        <v>1025</v>
      </c>
      <c r="AR155" s="110">
        <v>2289</v>
      </c>
      <c r="AS155">
        <v>1525</v>
      </c>
      <c r="AT155"/>
      <c r="AU155">
        <v>1200</v>
      </c>
      <c r="AV155" s="110">
        <v>2725</v>
      </c>
      <c r="AW155">
        <v>1493</v>
      </c>
      <c r="AX155"/>
      <c r="AY155">
        <v>1364</v>
      </c>
      <c r="AZ155" s="110">
        <v>2857</v>
      </c>
      <c r="BA155" s="109">
        <v>1299</v>
      </c>
      <c r="BB155" s="109"/>
      <c r="BC155" s="109">
        <v>1319</v>
      </c>
      <c r="BD155" s="110">
        <v>2618</v>
      </c>
      <c r="BE155" s="109">
        <v>1116</v>
      </c>
      <c r="BF155" s="109"/>
      <c r="BG155" s="109">
        <v>1088</v>
      </c>
      <c r="BH155" s="110">
        <v>2204</v>
      </c>
      <c r="BI155" s="109">
        <v>908</v>
      </c>
      <c r="BJ155" s="109"/>
      <c r="BK155" s="109">
        <v>943</v>
      </c>
      <c r="BL155" s="110">
        <v>1851</v>
      </c>
      <c r="BM155" s="109">
        <v>805</v>
      </c>
      <c r="BN155" s="109"/>
      <c r="BO155" s="109">
        <v>721</v>
      </c>
      <c r="BP155" s="110">
        <v>1526</v>
      </c>
      <c r="BQ155" s="109">
        <v>629</v>
      </c>
      <c r="BR155" s="109"/>
      <c r="BS155" s="109">
        <v>520</v>
      </c>
      <c r="BT155" s="110">
        <v>1149</v>
      </c>
      <c r="BU155" s="109">
        <v>458</v>
      </c>
      <c r="BV155" s="109"/>
      <c r="BW155" s="109">
        <v>337</v>
      </c>
      <c r="BX155" s="110">
        <v>795</v>
      </c>
      <c r="BY155" s="109">
        <v>256</v>
      </c>
      <c r="BZ155" s="109"/>
      <c r="CA155" s="109">
        <v>164</v>
      </c>
      <c r="CB155" s="110">
        <v>420</v>
      </c>
      <c r="CC155" s="109">
        <v>128</v>
      </c>
      <c r="CD155" s="109"/>
      <c r="CE155" s="109">
        <v>53</v>
      </c>
      <c r="CF155" s="110">
        <v>181</v>
      </c>
      <c r="CG155" s="109">
        <v>38</v>
      </c>
      <c r="CH155" s="109"/>
      <c r="CI155" s="109">
        <v>12</v>
      </c>
      <c r="CJ155" s="110">
        <v>50</v>
      </c>
      <c r="CK155" s="109">
        <v>7</v>
      </c>
      <c r="CL155" s="109"/>
      <c r="CM155" s="109">
        <v>3</v>
      </c>
      <c r="CN155" s="110">
        <v>10</v>
      </c>
      <c r="CO155" s="109">
        <v>1</v>
      </c>
      <c r="CP155" s="109"/>
      <c r="CQ155" s="109">
        <v>2</v>
      </c>
      <c r="CR155" s="110">
        <v>3</v>
      </c>
      <c r="CS155" s="111"/>
      <c r="CT155" s="112">
        <f t="shared" si="9"/>
        <v>20836</v>
      </c>
      <c r="CU155" s="112">
        <f t="shared" si="10"/>
        <v>0</v>
      </c>
      <c r="CV155" s="112">
        <f t="shared" si="11"/>
        <v>18959</v>
      </c>
      <c r="CW155" s="113">
        <f t="shared" si="12"/>
        <v>39795</v>
      </c>
    </row>
    <row r="156" spans="1:101" ht="14.1" customHeight="1">
      <c r="A156" s="31"/>
      <c r="B156" s="1043"/>
      <c r="C156" s="1047"/>
      <c r="D156" s="108" t="s">
        <v>626</v>
      </c>
      <c r="E156">
        <v>256</v>
      </c>
      <c r="F156"/>
      <c r="G156">
        <v>255</v>
      </c>
      <c r="H156" s="110">
        <v>511</v>
      </c>
      <c r="I156">
        <v>211</v>
      </c>
      <c r="J156"/>
      <c r="K156">
        <v>227</v>
      </c>
      <c r="L156" s="110">
        <v>438</v>
      </c>
      <c r="M156">
        <v>456</v>
      </c>
      <c r="N156"/>
      <c r="O156">
        <v>494</v>
      </c>
      <c r="P156" s="110">
        <v>950</v>
      </c>
      <c r="Q156">
        <v>501</v>
      </c>
      <c r="R156"/>
      <c r="S156">
        <v>490</v>
      </c>
      <c r="T156" s="110">
        <v>991</v>
      </c>
      <c r="U156">
        <v>555</v>
      </c>
      <c r="V156"/>
      <c r="W156">
        <v>566</v>
      </c>
      <c r="X156" s="110">
        <v>1121</v>
      </c>
      <c r="Y156">
        <v>663</v>
      </c>
      <c r="Z156"/>
      <c r="AA156">
        <v>592</v>
      </c>
      <c r="AB156" s="110">
        <v>1255</v>
      </c>
      <c r="AC156">
        <v>644</v>
      </c>
      <c r="AD156"/>
      <c r="AE156">
        <v>573</v>
      </c>
      <c r="AF156" s="110">
        <v>1217</v>
      </c>
      <c r="AG156">
        <v>528</v>
      </c>
      <c r="AH156"/>
      <c r="AI156">
        <v>453</v>
      </c>
      <c r="AJ156" s="110">
        <v>981</v>
      </c>
      <c r="AK156">
        <v>484</v>
      </c>
      <c r="AL156"/>
      <c r="AM156">
        <v>392</v>
      </c>
      <c r="AN156" s="110">
        <v>876</v>
      </c>
      <c r="AO156">
        <v>525</v>
      </c>
      <c r="AP156"/>
      <c r="AQ156">
        <v>426</v>
      </c>
      <c r="AR156" s="110">
        <v>951</v>
      </c>
      <c r="AS156">
        <v>580</v>
      </c>
      <c r="AT156"/>
      <c r="AU156">
        <v>542</v>
      </c>
      <c r="AV156" s="110">
        <v>1122</v>
      </c>
      <c r="AW156">
        <v>638</v>
      </c>
      <c r="AX156"/>
      <c r="AY156">
        <v>625</v>
      </c>
      <c r="AZ156" s="110">
        <v>1263</v>
      </c>
      <c r="BA156" s="109">
        <v>531</v>
      </c>
      <c r="BB156" s="109"/>
      <c r="BC156" s="109">
        <v>585</v>
      </c>
      <c r="BD156" s="110">
        <v>1116</v>
      </c>
      <c r="BE156" s="109">
        <v>450</v>
      </c>
      <c r="BF156" s="109"/>
      <c r="BG156" s="109">
        <v>426</v>
      </c>
      <c r="BH156" s="110">
        <v>876</v>
      </c>
      <c r="BI156" s="109">
        <v>363</v>
      </c>
      <c r="BJ156" s="109"/>
      <c r="BK156" s="109">
        <v>417</v>
      </c>
      <c r="BL156" s="110">
        <v>780</v>
      </c>
      <c r="BM156" s="109">
        <v>281</v>
      </c>
      <c r="BN156" s="109"/>
      <c r="BO156" s="109">
        <v>292</v>
      </c>
      <c r="BP156" s="110">
        <v>573</v>
      </c>
      <c r="BQ156" s="109">
        <v>209</v>
      </c>
      <c r="BR156" s="109"/>
      <c r="BS156" s="109">
        <v>192</v>
      </c>
      <c r="BT156" s="110">
        <v>401</v>
      </c>
      <c r="BU156" s="109">
        <v>145</v>
      </c>
      <c r="BV156" s="109"/>
      <c r="BW156" s="109">
        <v>120</v>
      </c>
      <c r="BX156" s="110">
        <v>265</v>
      </c>
      <c r="BY156" s="109">
        <v>78</v>
      </c>
      <c r="BZ156" s="109"/>
      <c r="CA156" s="109">
        <v>62</v>
      </c>
      <c r="CB156" s="110">
        <v>140</v>
      </c>
      <c r="CC156" s="109">
        <v>38</v>
      </c>
      <c r="CD156" s="109"/>
      <c r="CE156" s="109">
        <v>26</v>
      </c>
      <c r="CF156" s="110">
        <v>64</v>
      </c>
      <c r="CG156" s="109">
        <v>9</v>
      </c>
      <c r="CH156" s="109"/>
      <c r="CI156" s="109">
        <v>6</v>
      </c>
      <c r="CJ156" s="110">
        <v>15</v>
      </c>
      <c r="CK156" s="109"/>
      <c r="CL156" s="109"/>
      <c r="CM156" s="109">
        <v>2</v>
      </c>
      <c r="CN156" s="110">
        <v>2</v>
      </c>
      <c r="CO156" s="109"/>
      <c r="CP156" s="109"/>
      <c r="CQ156" s="109"/>
      <c r="CR156" s="110">
        <v>0</v>
      </c>
      <c r="CS156" s="111"/>
      <c r="CT156" s="112">
        <f t="shared" si="9"/>
        <v>8145</v>
      </c>
      <c r="CU156" s="112">
        <f t="shared" si="10"/>
        <v>0</v>
      </c>
      <c r="CV156" s="112">
        <f t="shared" si="11"/>
        <v>7763</v>
      </c>
      <c r="CW156" s="113">
        <f t="shared" si="12"/>
        <v>15908</v>
      </c>
    </row>
    <row r="157" spans="1:101" ht="14.1" customHeight="1">
      <c r="A157" s="31"/>
      <c r="B157" s="1043"/>
      <c r="C157" s="1047"/>
      <c r="D157" s="108" t="s">
        <v>627</v>
      </c>
      <c r="E157">
        <v>546</v>
      </c>
      <c r="F157"/>
      <c r="G157">
        <v>527</v>
      </c>
      <c r="H157" s="110">
        <v>1073</v>
      </c>
      <c r="I157">
        <v>520</v>
      </c>
      <c r="J157"/>
      <c r="K157">
        <v>518</v>
      </c>
      <c r="L157" s="110">
        <v>1038</v>
      </c>
      <c r="M157">
        <v>1342</v>
      </c>
      <c r="N157"/>
      <c r="O157">
        <v>1398</v>
      </c>
      <c r="P157" s="110">
        <v>2740</v>
      </c>
      <c r="Q157">
        <v>1310</v>
      </c>
      <c r="R157"/>
      <c r="S157">
        <v>1325</v>
      </c>
      <c r="T157" s="110">
        <v>2635</v>
      </c>
      <c r="U157">
        <v>1342</v>
      </c>
      <c r="V157"/>
      <c r="W157">
        <v>1422</v>
      </c>
      <c r="X157" s="110">
        <v>2764</v>
      </c>
      <c r="Y157">
        <v>1468</v>
      </c>
      <c r="Z157"/>
      <c r="AA157">
        <v>1427</v>
      </c>
      <c r="AB157" s="110">
        <v>2895</v>
      </c>
      <c r="AC157">
        <v>1584</v>
      </c>
      <c r="AD157"/>
      <c r="AE157">
        <v>1267</v>
      </c>
      <c r="AF157" s="110">
        <v>2851</v>
      </c>
      <c r="AG157">
        <v>1411</v>
      </c>
      <c r="AH157"/>
      <c r="AI157">
        <v>1123</v>
      </c>
      <c r="AJ157" s="110">
        <v>2534</v>
      </c>
      <c r="AK157">
        <v>1237</v>
      </c>
      <c r="AL157"/>
      <c r="AM157">
        <v>999</v>
      </c>
      <c r="AN157" s="110">
        <v>2236</v>
      </c>
      <c r="AO157">
        <v>1181</v>
      </c>
      <c r="AP157"/>
      <c r="AQ157">
        <v>1012</v>
      </c>
      <c r="AR157" s="110">
        <v>2193</v>
      </c>
      <c r="AS157">
        <v>1352</v>
      </c>
      <c r="AT157"/>
      <c r="AU157">
        <v>1183</v>
      </c>
      <c r="AV157" s="110">
        <v>2535</v>
      </c>
      <c r="AW157">
        <v>1425</v>
      </c>
      <c r="AX157"/>
      <c r="AY157">
        <v>1314</v>
      </c>
      <c r="AZ157" s="110">
        <v>2739</v>
      </c>
      <c r="BA157" s="109">
        <v>1218</v>
      </c>
      <c r="BB157" s="109"/>
      <c r="BC157" s="109">
        <v>1219</v>
      </c>
      <c r="BD157" s="110">
        <v>2437</v>
      </c>
      <c r="BE157" s="109">
        <v>1006</v>
      </c>
      <c r="BF157" s="109"/>
      <c r="BG157" s="109">
        <v>908</v>
      </c>
      <c r="BH157" s="110">
        <v>1914</v>
      </c>
      <c r="BI157" s="109">
        <v>903</v>
      </c>
      <c r="BJ157" s="109"/>
      <c r="BK157" s="109">
        <v>865</v>
      </c>
      <c r="BL157" s="110">
        <v>1768</v>
      </c>
      <c r="BM157" s="109">
        <v>715</v>
      </c>
      <c r="BN157" s="109"/>
      <c r="BO157" s="109">
        <v>724</v>
      </c>
      <c r="BP157" s="110">
        <v>1439</v>
      </c>
      <c r="BQ157" s="109">
        <v>548</v>
      </c>
      <c r="BR157" s="109"/>
      <c r="BS157" s="109">
        <v>466</v>
      </c>
      <c r="BT157" s="110">
        <v>1014</v>
      </c>
      <c r="BU157" s="109">
        <v>350</v>
      </c>
      <c r="BV157" s="109"/>
      <c r="BW157" s="109">
        <v>247</v>
      </c>
      <c r="BX157" s="110">
        <v>597</v>
      </c>
      <c r="BY157" s="109">
        <v>204</v>
      </c>
      <c r="BZ157" s="109"/>
      <c r="CA157" s="109">
        <v>143</v>
      </c>
      <c r="CB157" s="110">
        <v>347</v>
      </c>
      <c r="CC157" s="109">
        <v>123</v>
      </c>
      <c r="CD157" s="109"/>
      <c r="CE157" s="109">
        <v>45</v>
      </c>
      <c r="CF157" s="110">
        <v>168</v>
      </c>
      <c r="CG157" s="109">
        <v>39</v>
      </c>
      <c r="CH157" s="109"/>
      <c r="CI157" s="109">
        <v>13</v>
      </c>
      <c r="CJ157" s="110">
        <v>52</v>
      </c>
      <c r="CK157" s="109">
        <v>5</v>
      </c>
      <c r="CL157" s="109"/>
      <c r="CM157" s="109">
        <v>1</v>
      </c>
      <c r="CN157" s="110">
        <v>6</v>
      </c>
      <c r="CO157" s="109"/>
      <c r="CP157" s="109"/>
      <c r="CQ157" s="109">
        <v>2</v>
      </c>
      <c r="CR157" s="110">
        <v>2</v>
      </c>
      <c r="CS157" s="111"/>
      <c r="CT157" s="112">
        <f t="shared" si="9"/>
        <v>19829</v>
      </c>
      <c r="CU157" s="112">
        <f t="shared" si="10"/>
        <v>0</v>
      </c>
      <c r="CV157" s="112">
        <f t="shared" si="11"/>
        <v>18148</v>
      </c>
      <c r="CW157" s="113">
        <f t="shared" si="12"/>
        <v>37977</v>
      </c>
    </row>
    <row r="158" spans="1:101" ht="14.1" customHeight="1">
      <c r="A158" s="31"/>
      <c r="B158" s="1043"/>
      <c r="C158" s="1047"/>
      <c r="D158" s="108" t="s">
        <v>628</v>
      </c>
      <c r="E158">
        <v>178</v>
      </c>
      <c r="F158"/>
      <c r="G158">
        <v>192</v>
      </c>
      <c r="H158" s="110">
        <v>370</v>
      </c>
      <c r="I158">
        <v>146</v>
      </c>
      <c r="J158"/>
      <c r="K158">
        <v>160</v>
      </c>
      <c r="L158" s="110">
        <v>306</v>
      </c>
      <c r="M158">
        <v>424</v>
      </c>
      <c r="N158"/>
      <c r="O158">
        <v>428</v>
      </c>
      <c r="P158" s="110">
        <v>852</v>
      </c>
      <c r="Q158">
        <v>408</v>
      </c>
      <c r="R158"/>
      <c r="S158">
        <v>401</v>
      </c>
      <c r="T158" s="110">
        <v>809</v>
      </c>
      <c r="U158">
        <v>462</v>
      </c>
      <c r="V158"/>
      <c r="W158">
        <v>452</v>
      </c>
      <c r="X158" s="110">
        <v>914</v>
      </c>
      <c r="Y158">
        <v>456</v>
      </c>
      <c r="Z158"/>
      <c r="AA158">
        <v>425</v>
      </c>
      <c r="AB158" s="110">
        <v>881</v>
      </c>
      <c r="AC158">
        <v>474</v>
      </c>
      <c r="AD158"/>
      <c r="AE158">
        <v>381</v>
      </c>
      <c r="AF158" s="110">
        <v>855</v>
      </c>
      <c r="AG158">
        <v>400</v>
      </c>
      <c r="AH158"/>
      <c r="AI158">
        <v>377</v>
      </c>
      <c r="AJ158" s="110">
        <v>777</v>
      </c>
      <c r="AK158">
        <v>422</v>
      </c>
      <c r="AL158"/>
      <c r="AM158">
        <v>314</v>
      </c>
      <c r="AN158" s="110">
        <v>736</v>
      </c>
      <c r="AO158">
        <v>394</v>
      </c>
      <c r="AP158"/>
      <c r="AQ158">
        <v>296</v>
      </c>
      <c r="AR158" s="110">
        <v>690</v>
      </c>
      <c r="AS158">
        <v>420</v>
      </c>
      <c r="AT158"/>
      <c r="AU158">
        <v>375</v>
      </c>
      <c r="AV158" s="110">
        <v>795</v>
      </c>
      <c r="AW158">
        <v>492</v>
      </c>
      <c r="AX158"/>
      <c r="AY158">
        <v>390</v>
      </c>
      <c r="AZ158" s="110">
        <v>882</v>
      </c>
      <c r="BA158" s="109">
        <v>425</v>
      </c>
      <c r="BB158" s="109"/>
      <c r="BC158" s="109">
        <v>389</v>
      </c>
      <c r="BD158" s="110">
        <v>814</v>
      </c>
      <c r="BE158" s="109">
        <v>385</v>
      </c>
      <c r="BF158" s="109"/>
      <c r="BG158" s="109">
        <v>343</v>
      </c>
      <c r="BH158" s="110">
        <v>728</v>
      </c>
      <c r="BI158" s="109">
        <v>342</v>
      </c>
      <c r="BJ158" s="109"/>
      <c r="BK158" s="109">
        <v>274</v>
      </c>
      <c r="BL158" s="110">
        <v>616</v>
      </c>
      <c r="BM158" s="109">
        <v>255</v>
      </c>
      <c r="BN158" s="109"/>
      <c r="BO158" s="109">
        <v>277</v>
      </c>
      <c r="BP158" s="110">
        <v>532</v>
      </c>
      <c r="BQ158" s="109">
        <v>206</v>
      </c>
      <c r="BR158" s="109"/>
      <c r="BS158" s="109">
        <v>173</v>
      </c>
      <c r="BT158" s="110">
        <v>379</v>
      </c>
      <c r="BU158" s="109">
        <v>135</v>
      </c>
      <c r="BV158" s="109"/>
      <c r="BW158" s="109">
        <v>101</v>
      </c>
      <c r="BX158" s="110">
        <v>236</v>
      </c>
      <c r="BY158" s="109">
        <v>70</v>
      </c>
      <c r="BZ158" s="109"/>
      <c r="CA158" s="109">
        <v>52</v>
      </c>
      <c r="CB158" s="110">
        <v>122</v>
      </c>
      <c r="CC158" s="109">
        <v>36</v>
      </c>
      <c r="CD158" s="109"/>
      <c r="CE158" s="109">
        <v>20</v>
      </c>
      <c r="CF158" s="110">
        <v>56</v>
      </c>
      <c r="CG158" s="109">
        <v>6</v>
      </c>
      <c r="CH158" s="109"/>
      <c r="CI158" s="109">
        <v>6</v>
      </c>
      <c r="CJ158" s="110">
        <v>12</v>
      </c>
      <c r="CK158" s="109">
        <v>1</v>
      </c>
      <c r="CL158" s="109"/>
      <c r="CM158" s="109"/>
      <c r="CN158" s="110">
        <v>1</v>
      </c>
      <c r="CO158" s="109">
        <v>3</v>
      </c>
      <c r="CP158" s="109"/>
      <c r="CQ158" s="109">
        <v>1</v>
      </c>
      <c r="CR158" s="110">
        <v>4</v>
      </c>
      <c r="CS158" s="111"/>
      <c r="CT158" s="112">
        <f t="shared" si="9"/>
        <v>6540</v>
      </c>
      <c r="CU158" s="112">
        <f t="shared" si="10"/>
        <v>0</v>
      </c>
      <c r="CV158" s="112">
        <f t="shared" si="11"/>
        <v>5827</v>
      </c>
      <c r="CW158" s="113">
        <f t="shared" si="12"/>
        <v>12367</v>
      </c>
    </row>
    <row r="159" spans="1:101" ht="14.1" customHeight="1">
      <c r="A159" s="31"/>
      <c r="B159" s="1043"/>
      <c r="C159" s="1047"/>
      <c r="D159" s="108" t="s">
        <v>629</v>
      </c>
      <c r="E159" s="817">
        <v>235</v>
      </c>
      <c r="F159" s="817"/>
      <c r="G159" s="817">
        <v>224</v>
      </c>
      <c r="H159" s="110">
        <v>459</v>
      </c>
      <c r="I159" s="817">
        <v>186</v>
      </c>
      <c r="J159" s="817"/>
      <c r="K159" s="817">
        <v>186</v>
      </c>
      <c r="L159" s="110">
        <v>372</v>
      </c>
      <c r="M159" s="817">
        <v>524</v>
      </c>
      <c r="N159" s="817"/>
      <c r="O159" s="817">
        <v>526</v>
      </c>
      <c r="P159" s="110">
        <v>1050</v>
      </c>
      <c r="Q159" s="817">
        <v>547</v>
      </c>
      <c r="R159" s="817"/>
      <c r="S159" s="817">
        <v>534</v>
      </c>
      <c r="T159" s="110">
        <v>1081</v>
      </c>
      <c r="U159" s="817">
        <v>525</v>
      </c>
      <c r="V159" s="817"/>
      <c r="W159" s="817">
        <v>575</v>
      </c>
      <c r="X159" s="110">
        <v>1100</v>
      </c>
      <c r="Y159" s="817">
        <v>622</v>
      </c>
      <c r="Z159" s="817"/>
      <c r="AA159" s="817">
        <v>576</v>
      </c>
      <c r="AB159" s="110">
        <v>1198</v>
      </c>
      <c r="AC159" s="817">
        <v>580</v>
      </c>
      <c r="AD159" s="817"/>
      <c r="AE159" s="817">
        <v>562</v>
      </c>
      <c r="AF159" s="110">
        <v>1142</v>
      </c>
      <c r="AG159" s="817">
        <v>543</v>
      </c>
      <c r="AH159" s="817"/>
      <c r="AI159" s="817">
        <v>504</v>
      </c>
      <c r="AJ159" s="110">
        <v>1047</v>
      </c>
      <c r="AK159" s="817">
        <v>535</v>
      </c>
      <c r="AL159" s="817"/>
      <c r="AM159" s="817">
        <v>437</v>
      </c>
      <c r="AN159" s="110">
        <v>972</v>
      </c>
      <c r="AO159" s="817">
        <v>500</v>
      </c>
      <c r="AP159" s="817"/>
      <c r="AQ159" s="817">
        <v>461</v>
      </c>
      <c r="AR159" s="110">
        <v>961</v>
      </c>
      <c r="AS159" s="817">
        <v>543</v>
      </c>
      <c r="AT159" s="817"/>
      <c r="AU159" s="817">
        <v>464</v>
      </c>
      <c r="AV159" s="110">
        <v>1007</v>
      </c>
      <c r="AW159" s="817">
        <v>583</v>
      </c>
      <c r="AX159" s="817"/>
      <c r="AY159" s="817">
        <v>533</v>
      </c>
      <c r="AZ159" s="110">
        <v>1116</v>
      </c>
      <c r="BA159" s="109">
        <v>462</v>
      </c>
      <c r="BB159" s="109"/>
      <c r="BC159" s="109">
        <v>505</v>
      </c>
      <c r="BD159" s="110">
        <v>967</v>
      </c>
      <c r="BE159" s="109">
        <v>379</v>
      </c>
      <c r="BF159" s="109"/>
      <c r="BG159" s="109">
        <v>393</v>
      </c>
      <c r="BH159" s="110">
        <v>772</v>
      </c>
      <c r="BI159" s="109">
        <v>336</v>
      </c>
      <c r="BJ159" s="109"/>
      <c r="BK159" s="109">
        <v>340</v>
      </c>
      <c r="BL159" s="110">
        <v>676</v>
      </c>
      <c r="BM159" s="109">
        <v>236</v>
      </c>
      <c r="BN159" s="109"/>
      <c r="BO159" s="109">
        <v>266</v>
      </c>
      <c r="BP159" s="110">
        <v>502</v>
      </c>
      <c r="BQ159" s="109">
        <v>146</v>
      </c>
      <c r="BR159" s="109"/>
      <c r="BS159" s="109">
        <v>174</v>
      </c>
      <c r="BT159" s="110">
        <v>320</v>
      </c>
      <c r="BU159" s="109">
        <v>87</v>
      </c>
      <c r="BV159" s="109"/>
      <c r="BW159" s="109">
        <v>96</v>
      </c>
      <c r="BX159" s="110">
        <v>183</v>
      </c>
      <c r="BY159" s="109">
        <v>57</v>
      </c>
      <c r="BZ159" s="109"/>
      <c r="CA159" s="109">
        <v>57</v>
      </c>
      <c r="CB159" s="110">
        <v>114</v>
      </c>
      <c r="CC159" s="109">
        <v>21</v>
      </c>
      <c r="CD159" s="109"/>
      <c r="CE159" s="109">
        <v>18</v>
      </c>
      <c r="CF159" s="110">
        <v>39</v>
      </c>
      <c r="CG159" s="109">
        <v>10</v>
      </c>
      <c r="CH159" s="109"/>
      <c r="CI159" s="109">
        <v>6</v>
      </c>
      <c r="CJ159" s="110">
        <v>16</v>
      </c>
      <c r="CK159" s="109">
        <v>2</v>
      </c>
      <c r="CL159" s="109"/>
      <c r="CM159" s="109">
        <v>5</v>
      </c>
      <c r="CN159" s="110">
        <v>7</v>
      </c>
      <c r="CO159" s="109">
        <v>1</v>
      </c>
      <c r="CP159" s="109">
        <v>1</v>
      </c>
      <c r="CQ159" s="109">
        <v>2</v>
      </c>
      <c r="CR159" s="110">
        <v>4</v>
      </c>
      <c r="CS159" s="111"/>
      <c r="CT159" s="112">
        <f t="shared" si="9"/>
        <v>7660</v>
      </c>
      <c r="CU159" s="112">
        <f t="shared" si="10"/>
        <v>1</v>
      </c>
      <c r="CV159" s="112">
        <f t="shared" si="11"/>
        <v>7444</v>
      </c>
      <c r="CW159" s="113">
        <f t="shared" si="12"/>
        <v>15105</v>
      </c>
    </row>
    <row r="160" spans="1:101" ht="14.1" customHeight="1">
      <c r="A160" s="31"/>
      <c r="B160" s="1043"/>
      <c r="C160" s="1045" t="s">
        <v>108</v>
      </c>
      <c r="D160" s="1046"/>
      <c r="E160" s="236">
        <v>15192</v>
      </c>
      <c r="F160" s="236">
        <v>0</v>
      </c>
      <c r="G160" s="236">
        <v>15697</v>
      </c>
      <c r="H160" s="236">
        <v>30889</v>
      </c>
      <c r="I160" s="236">
        <v>12133</v>
      </c>
      <c r="J160" s="236">
        <v>0</v>
      </c>
      <c r="K160" s="236">
        <v>12395</v>
      </c>
      <c r="L160" s="236">
        <v>24528</v>
      </c>
      <c r="M160" s="236">
        <v>29932</v>
      </c>
      <c r="N160" s="236">
        <v>0</v>
      </c>
      <c r="O160" s="236">
        <v>31335</v>
      </c>
      <c r="P160" s="236">
        <v>61267</v>
      </c>
      <c r="Q160" s="236">
        <v>29244</v>
      </c>
      <c r="R160" s="236">
        <v>0</v>
      </c>
      <c r="S160" s="236">
        <v>30641</v>
      </c>
      <c r="T160" s="236">
        <v>59885</v>
      </c>
      <c r="U160" s="236">
        <v>30527</v>
      </c>
      <c r="V160" s="236">
        <v>0</v>
      </c>
      <c r="W160" s="236">
        <v>31618</v>
      </c>
      <c r="X160" s="236">
        <v>62145</v>
      </c>
      <c r="Y160" s="236">
        <v>35207</v>
      </c>
      <c r="Z160" s="236">
        <v>0</v>
      </c>
      <c r="AA160" s="236">
        <v>33522</v>
      </c>
      <c r="AB160" s="236">
        <v>68729</v>
      </c>
      <c r="AC160" s="236">
        <v>37897</v>
      </c>
      <c r="AD160" s="236">
        <v>1</v>
      </c>
      <c r="AE160" s="236">
        <v>32786</v>
      </c>
      <c r="AF160" s="236">
        <v>70684</v>
      </c>
      <c r="AG160" s="236">
        <v>33512</v>
      </c>
      <c r="AH160" s="236">
        <v>1</v>
      </c>
      <c r="AI160" s="236">
        <v>27997</v>
      </c>
      <c r="AJ160" s="236">
        <v>61510</v>
      </c>
      <c r="AK160" s="236">
        <v>31589</v>
      </c>
      <c r="AL160" s="236">
        <v>2</v>
      </c>
      <c r="AM160" s="236">
        <v>25557</v>
      </c>
      <c r="AN160" s="236">
        <v>57148</v>
      </c>
      <c r="AO160" s="236">
        <v>30709</v>
      </c>
      <c r="AP160" s="236">
        <v>0</v>
      </c>
      <c r="AQ160" s="236">
        <v>25930</v>
      </c>
      <c r="AR160" s="236">
        <v>56639</v>
      </c>
      <c r="AS160" s="236">
        <v>31346</v>
      </c>
      <c r="AT160" s="236">
        <v>0</v>
      </c>
      <c r="AU160" s="236">
        <v>26919</v>
      </c>
      <c r="AV160" s="236">
        <v>58265</v>
      </c>
      <c r="AW160" s="236">
        <v>33658</v>
      </c>
      <c r="AX160" s="236">
        <v>1</v>
      </c>
      <c r="AY160" s="236">
        <v>30009</v>
      </c>
      <c r="AZ160" s="236">
        <v>63668</v>
      </c>
      <c r="BA160" s="236">
        <v>30017</v>
      </c>
      <c r="BB160" s="236">
        <v>0</v>
      </c>
      <c r="BC160" s="236">
        <v>28272</v>
      </c>
      <c r="BD160" s="236">
        <v>58289</v>
      </c>
      <c r="BE160" s="236">
        <v>25316</v>
      </c>
      <c r="BF160" s="236">
        <v>0</v>
      </c>
      <c r="BG160" s="236">
        <v>23001</v>
      </c>
      <c r="BH160" s="236">
        <v>48317</v>
      </c>
      <c r="BI160" s="236">
        <v>21111</v>
      </c>
      <c r="BJ160" s="236">
        <v>0</v>
      </c>
      <c r="BK160" s="236">
        <v>19536</v>
      </c>
      <c r="BL160" s="236">
        <v>40647</v>
      </c>
      <c r="BM160" s="236">
        <v>16660</v>
      </c>
      <c r="BN160" s="236">
        <v>0</v>
      </c>
      <c r="BO160" s="236">
        <v>15242</v>
      </c>
      <c r="BP160" s="236">
        <v>31902</v>
      </c>
      <c r="BQ160" s="236">
        <v>12348</v>
      </c>
      <c r="BR160" s="236">
        <v>0</v>
      </c>
      <c r="BS160" s="236">
        <v>10569</v>
      </c>
      <c r="BT160" s="236">
        <v>22917</v>
      </c>
      <c r="BU160" s="236">
        <v>8220</v>
      </c>
      <c r="BV160" s="236">
        <v>0</v>
      </c>
      <c r="BW160" s="236">
        <v>6204</v>
      </c>
      <c r="BX160" s="236">
        <v>14424</v>
      </c>
      <c r="BY160" s="236">
        <v>5038</v>
      </c>
      <c r="BZ160" s="236">
        <v>0</v>
      </c>
      <c r="CA160" s="236">
        <v>3389</v>
      </c>
      <c r="CB160" s="236">
        <v>8427</v>
      </c>
      <c r="CC160" s="236">
        <v>2369</v>
      </c>
      <c r="CD160" s="236">
        <v>0</v>
      </c>
      <c r="CE160" s="236">
        <v>1230</v>
      </c>
      <c r="CF160" s="236">
        <v>3599</v>
      </c>
      <c r="CG160" s="236">
        <v>597</v>
      </c>
      <c r="CH160" s="236">
        <v>0</v>
      </c>
      <c r="CI160" s="236">
        <v>275</v>
      </c>
      <c r="CJ160" s="236">
        <v>872</v>
      </c>
      <c r="CK160" s="236">
        <v>121</v>
      </c>
      <c r="CL160" s="236">
        <v>0</v>
      </c>
      <c r="CM160" s="236">
        <v>55</v>
      </c>
      <c r="CN160" s="236">
        <v>176</v>
      </c>
      <c r="CO160" s="236">
        <v>69</v>
      </c>
      <c r="CP160" s="236">
        <v>23</v>
      </c>
      <c r="CQ160" s="236">
        <v>76</v>
      </c>
      <c r="CR160" s="236">
        <v>168</v>
      </c>
      <c r="CS160" s="107"/>
      <c r="CT160" s="236">
        <f t="shared" si="9"/>
        <v>472812</v>
      </c>
      <c r="CU160" s="236">
        <f t="shared" si="10"/>
        <v>28</v>
      </c>
      <c r="CV160" s="236">
        <f t="shared" si="11"/>
        <v>432255</v>
      </c>
      <c r="CW160" s="240">
        <f t="shared" si="12"/>
        <v>905095</v>
      </c>
    </row>
    <row r="161" spans="1:101" ht="14.1" customHeight="1">
      <c r="A161" s="31"/>
      <c r="B161" s="1048" t="s">
        <v>882</v>
      </c>
      <c r="C161" s="1047" t="s">
        <v>664</v>
      </c>
      <c r="D161" s="108" t="s">
        <v>665</v>
      </c>
      <c r="E161">
        <v>1617</v>
      </c>
      <c r="F161"/>
      <c r="G161">
        <v>1703</v>
      </c>
      <c r="H161" s="110">
        <v>3320</v>
      </c>
      <c r="I161">
        <v>1831</v>
      </c>
      <c r="J161"/>
      <c r="K161">
        <v>1949</v>
      </c>
      <c r="L161" s="110">
        <v>3780</v>
      </c>
      <c r="M161">
        <v>4489</v>
      </c>
      <c r="N161"/>
      <c r="O161">
        <v>4643</v>
      </c>
      <c r="P161" s="110">
        <v>9132</v>
      </c>
      <c r="Q161">
        <v>4450</v>
      </c>
      <c r="R161"/>
      <c r="S161">
        <v>5502</v>
      </c>
      <c r="T161" s="110">
        <v>9952</v>
      </c>
      <c r="U161">
        <v>5819</v>
      </c>
      <c r="V161"/>
      <c r="W161">
        <v>5786</v>
      </c>
      <c r="X161" s="110">
        <v>11605</v>
      </c>
      <c r="Y161">
        <v>7053</v>
      </c>
      <c r="Z161"/>
      <c r="AA161">
        <v>6985</v>
      </c>
      <c r="AB161" s="110">
        <v>14038</v>
      </c>
      <c r="AC161">
        <v>8592</v>
      </c>
      <c r="AD161">
        <v>1</v>
      </c>
      <c r="AE161">
        <v>7990</v>
      </c>
      <c r="AF161" s="110">
        <v>16583</v>
      </c>
      <c r="AG161">
        <v>7290</v>
      </c>
      <c r="AH161">
        <v>1</v>
      </c>
      <c r="AI161">
        <v>6452</v>
      </c>
      <c r="AJ161" s="110">
        <v>13743</v>
      </c>
      <c r="AK161">
        <v>6578</v>
      </c>
      <c r="AL161">
        <v>2</v>
      </c>
      <c r="AM161">
        <v>5822</v>
      </c>
      <c r="AN161" s="110">
        <v>12402</v>
      </c>
      <c r="AO161">
        <v>5975</v>
      </c>
      <c r="AP161"/>
      <c r="AQ161">
        <v>5247</v>
      </c>
      <c r="AR161" s="110">
        <v>11222</v>
      </c>
      <c r="AS161">
        <v>6422</v>
      </c>
      <c r="AT161"/>
      <c r="AU161">
        <v>5754</v>
      </c>
      <c r="AV161" s="110">
        <v>12176</v>
      </c>
      <c r="AW161">
        <v>7322</v>
      </c>
      <c r="AX161"/>
      <c r="AY161">
        <v>6391</v>
      </c>
      <c r="AZ161" s="110">
        <v>13713</v>
      </c>
      <c r="BA161" s="109">
        <v>7200</v>
      </c>
      <c r="BB161" s="109"/>
      <c r="BC161" s="109">
        <v>6087</v>
      </c>
      <c r="BD161" s="110">
        <v>13287</v>
      </c>
      <c r="BE161" s="109">
        <v>6510</v>
      </c>
      <c r="BF161" s="109"/>
      <c r="BG161" s="109">
        <v>5167</v>
      </c>
      <c r="BH161" s="110">
        <v>11677</v>
      </c>
      <c r="BI161" s="109">
        <v>5814</v>
      </c>
      <c r="BJ161" s="109"/>
      <c r="BK161" s="109">
        <v>4462</v>
      </c>
      <c r="BL161" s="110">
        <v>10276</v>
      </c>
      <c r="BM161" s="109">
        <v>5026</v>
      </c>
      <c r="BN161" s="109"/>
      <c r="BO161" s="109">
        <v>3554</v>
      </c>
      <c r="BP161" s="110">
        <v>8580</v>
      </c>
      <c r="BQ161" s="109">
        <v>4033</v>
      </c>
      <c r="BR161" s="109"/>
      <c r="BS161" s="109">
        <v>2445</v>
      </c>
      <c r="BT161" s="110">
        <v>6478</v>
      </c>
      <c r="BU161" s="109">
        <v>2772</v>
      </c>
      <c r="BV161" s="109"/>
      <c r="BW161" s="109">
        <v>1506</v>
      </c>
      <c r="BX161" s="110">
        <v>4278</v>
      </c>
      <c r="BY161" s="109">
        <v>1885</v>
      </c>
      <c r="BZ161" s="109"/>
      <c r="CA161" s="109">
        <v>860</v>
      </c>
      <c r="CB161" s="110">
        <v>2745</v>
      </c>
      <c r="CC161" s="109">
        <v>961</v>
      </c>
      <c r="CD161" s="109"/>
      <c r="CE161" s="109">
        <v>316</v>
      </c>
      <c r="CF161" s="110">
        <v>1277</v>
      </c>
      <c r="CG161" s="109">
        <v>258</v>
      </c>
      <c r="CH161" s="109"/>
      <c r="CI161" s="109">
        <v>69</v>
      </c>
      <c r="CJ161" s="110">
        <v>327</v>
      </c>
      <c r="CK161" s="109">
        <v>48</v>
      </c>
      <c r="CL161" s="109"/>
      <c r="CM161" s="109">
        <v>16</v>
      </c>
      <c r="CN161" s="110">
        <v>64</v>
      </c>
      <c r="CO161" s="109">
        <v>16</v>
      </c>
      <c r="CP161" s="109">
        <v>68</v>
      </c>
      <c r="CQ161" s="109">
        <v>19</v>
      </c>
      <c r="CR161" s="110">
        <v>103</v>
      </c>
      <c r="CS161" s="111"/>
      <c r="CT161" s="112">
        <f t="shared" si="9"/>
        <v>101961</v>
      </c>
      <c r="CU161" s="112">
        <f t="shared" si="10"/>
        <v>72</v>
      </c>
      <c r="CV161" s="112">
        <f t="shared" si="11"/>
        <v>88725</v>
      </c>
      <c r="CW161" s="113">
        <f t="shared" ref="CW161:CW182" si="13">SUM(CT161:CV161)</f>
        <v>190758</v>
      </c>
    </row>
    <row r="162" spans="1:101" ht="14.1" customHeight="1">
      <c r="A162" s="31"/>
      <c r="B162" s="1049"/>
      <c r="C162" s="1047"/>
      <c r="D162" s="108" t="s">
        <v>666</v>
      </c>
      <c r="E162">
        <v>115</v>
      </c>
      <c r="F162"/>
      <c r="G162">
        <v>102</v>
      </c>
      <c r="H162" s="110">
        <v>217</v>
      </c>
      <c r="I162">
        <v>127</v>
      </c>
      <c r="J162"/>
      <c r="K162">
        <v>123</v>
      </c>
      <c r="L162" s="110">
        <v>250</v>
      </c>
      <c r="M162">
        <v>487</v>
      </c>
      <c r="N162"/>
      <c r="O162">
        <v>446</v>
      </c>
      <c r="P162" s="110">
        <v>933</v>
      </c>
      <c r="Q162">
        <v>525</v>
      </c>
      <c r="R162"/>
      <c r="S162">
        <v>3504</v>
      </c>
      <c r="T162" s="110">
        <v>4029</v>
      </c>
      <c r="U162">
        <v>3474</v>
      </c>
      <c r="V162"/>
      <c r="W162">
        <v>3584</v>
      </c>
      <c r="X162" s="110">
        <v>7058</v>
      </c>
      <c r="Y162">
        <v>3811</v>
      </c>
      <c r="Z162"/>
      <c r="AA162">
        <v>3654</v>
      </c>
      <c r="AB162" s="110">
        <v>7465</v>
      </c>
      <c r="AC162">
        <v>4322</v>
      </c>
      <c r="AD162"/>
      <c r="AE162">
        <v>3758</v>
      </c>
      <c r="AF162" s="110">
        <v>8080</v>
      </c>
      <c r="AG162">
        <v>3760</v>
      </c>
      <c r="AH162"/>
      <c r="AI162">
        <v>3053</v>
      </c>
      <c r="AJ162" s="110">
        <v>6813</v>
      </c>
      <c r="AK162">
        <v>3390</v>
      </c>
      <c r="AL162"/>
      <c r="AM162">
        <v>2732</v>
      </c>
      <c r="AN162" s="110">
        <v>6122</v>
      </c>
      <c r="AO162">
        <v>3127</v>
      </c>
      <c r="AP162"/>
      <c r="AQ162">
        <v>2499</v>
      </c>
      <c r="AR162" s="110">
        <v>5626</v>
      </c>
      <c r="AS162">
        <v>3493</v>
      </c>
      <c r="AT162"/>
      <c r="AU162">
        <v>3018</v>
      </c>
      <c r="AV162" s="110">
        <v>6511</v>
      </c>
      <c r="AW162">
        <v>3942</v>
      </c>
      <c r="AX162"/>
      <c r="AY162">
        <v>3501</v>
      </c>
      <c r="AZ162" s="110">
        <v>7443</v>
      </c>
      <c r="BA162" s="109">
        <v>3533</v>
      </c>
      <c r="BB162" s="109"/>
      <c r="BC162" s="109">
        <v>3225</v>
      </c>
      <c r="BD162" s="110">
        <v>6758</v>
      </c>
      <c r="BE162" s="109">
        <v>2781</v>
      </c>
      <c r="BF162" s="109"/>
      <c r="BG162" s="109">
        <v>2572</v>
      </c>
      <c r="BH162" s="110">
        <v>5353</v>
      </c>
      <c r="BI162" s="109">
        <v>2182</v>
      </c>
      <c r="BJ162" s="109"/>
      <c r="BK162" s="109">
        <v>1832</v>
      </c>
      <c r="BL162" s="110">
        <v>4014</v>
      </c>
      <c r="BM162" s="109">
        <v>1651</v>
      </c>
      <c r="BN162" s="109"/>
      <c r="BO162" s="109">
        <v>1278</v>
      </c>
      <c r="BP162" s="110">
        <v>2929</v>
      </c>
      <c r="BQ162" s="109">
        <v>1291</v>
      </c>
      <c r="BR162" s="109"/>
      <c r="BS162" s="109">
        <v>851</v>
      </c>
      <c r="BT162" s="110">
        <v>2142</v>
      </c>
      <c r="BU162" s="109">
        <v>742</v>
      </c>
      <c r="BV162" s="109"/>
      <c r="BW162" s="109">
        <v>537</v>
      </c>
      <c r="BX162" s="110">
        <v>1279</v>
      </c>
      <c r="BY162" s="109">
        <v>531</v>
      </c>
      <c r="BZ162" s="109"/>
      <c r="CA162" s="109">
        <v>288</v>
      </c>
      <c r="CB162" s="110">
        <v>819</v>
      </c>
      <c r="CC162" s="109">
        <v>209</v>
      </c>
      <c r="CD162" s="109"/>
      <c r="CE162" s="109">
        <v>92</v>
      </c>
      <c r="CF162" s="110">
        <v>301</v>
      </c>
      <c r="CG162" s="109">
        <v>39</v>
      </c>
      <c r="CH162" s="109"/>
      <c r="CI162" s="109">
        <v>19</v>
      </c>
      <c r="CJ162" s="110">
        <v>58</v>
      </c>
      <c r="CK162" s="109">
        <v>11</v>
      </c>
      <c r="CL162" s="109"/>
      <c r="CM162" s="109">
        <v>10</v>
      </c>
      <c r="CN162" s="110">
        <v>21</v>
      </c>
      <c r="CO162" s="109">
        <v>6</v>
      </c>
      <c r="CP162" s="109">
        <v>15</v>
      </c>
      <c r="CQ162" s="109">
        <v>12</v>
      </c>
      <c r="CR162" s="110">
        <v>33</v>
      </c>
      <c r="CS162" s="111"/>
      <c r="CT162" s="112">
        <f t="shared" si="9"/>
        <v>43549</v>
      </c>
      <c r="CU162" s="112">
        <f t="shared" si="10"/>
        <v>15</v>
      </c>
      <c r="CV162" s="112">
        <f t="shared" si="11"/>
        <v>40690</v>
      </c>
      <c r="CW162" s="113">
        <f t="shared" si="13"/>
        <v>84254</v>
      </c>
    </row>
    <row r="163" spans="1:101" ht="14.1" customHeight="1">
      <c r="A163" s="31"/>
      <c r="B163" s="1049"/>
      <c r="C163" s="1047"/>
      <c r="D163" s="108" t="s">
        <v>667</v>
      </c>
      <c r="E163">
        <v>28</v>
      </c>
      <c r="F163"/>
      <c r="G163">
        <v>42</v>
      </c>
      <c r="H163" s="110">
        <v>70</v>
      </c>
      <c r="I163">
        <v>31</v>
      </c>
      <c r="J163"/>
      <c r="K163">
        <v>33</v>
      </c>
      <c r="L163" s="110">
        <v>64</v>
      </c>
      <c r="M163">
        <v>107</v>
      </c>
      <c r="N163"/>
      <c r="O163">
        <v>108</v>
      </c>
      <c r="P163" s="110">
        <v>215</v>
      </c>
      <c r="Q163">
        <v>121</v>
      </c>
      <c r="R163"/>
      <c r="S163">
        <v>2112</v>
      </c>
      <c r="T163" s="110">
        <v>2233</v>
      </c>
      <c r="U163">
        <v>2223</v>
      </c>
      <c r="V163"/>
      <c r="W163">
        <v>2109</v>
      </c>
      <c r="X163" s="110">
        <v>4332</v>
      </c>
      <c r="Y163">
        <v>2495</v>
      </c>
      <c r="Z163"/>
      <c r="AA163">
        <v>2447</v>
      </c>
      <c r="AB163" s="110">
        <v>4942</v>
      </c>
      <c r="AC163">
        <v>2796</v>
      </c>
      <c r="AD163"/>
      <c r="AE163">
        <v>2410</v>
      </c>
      <c r="AF163" s="110">
        <v>5206</v>
      </c>
      <c r="AG163">
        <v>2270</v>
      </c>
      <c r="AH163"/>
      <c r="AI163">
        <v>1758</v>
      </c>
      <c r="AJ163" s="110">
        <v>4028</v>
      </c>
      <c r="AK163">
        <v>2085</v>
      </c>
      <c r="AL163"/>
      <c r="AM163">
        <v>1586</v>
      </c>
      <c r="AN163" s="110">
        <v>3671</v>
      </c>
      <c r="AO163">
        <v>1881</v>
      </c>
      <c r="AP163"/>
      <c r="AQ163">
        <v>1392</v>
      </c>
      <c r="AR163" s="110">
        <v>3273</v>
      </c>
      <c r="AS163">
        <v>2299</v>
      </c>
      <c r="AT163"/>
      <c r="AU163">
        <v>1747</v>
      </c>
      <c r="AV163" s="110">
        <v>4046</v>
      </c>
      <c r="AW163">
        <v>2501</v>
      </c>
      <c r="AX163"/>
      <c r="AY163">
        <v>1932</v>
      </c>
      <c r="AZ163" s="110">
        <v>4433</v>
      </c>
      <c r="BA163" s="109">
        <v>2155</v>
      </c>
      <c r="BB163" s="109"/>
      <c r="BC163" s="109">
        <v>1759</v>
      </c>
      <c r="BD163" s="110">
        <v>3914</v>
      </c>
      <c r="BE163" s="109">
        <v>1740</v>
      </c>
      <c r="BF163" s="109"/>
      <c r="BG163" s="109">
        <v>1460</v>
      </c>
      <c r="BH163" s="110">
        <v>3200</v>
      </c>
      <c r="BI163" s="109">
        <v>1425</v>
      </c>
      <c r="BJ163" s="109"/>
      <c r="BK163" s="109">
        <v>1131</v>
      </c>
      <c r="BL163" s="110">
        <v>2556</v>
      </c>
      <c r="BM163" s="109">
        <v>1049</v>
      </c>
      <c r="BN163" s="109"/>
      <c r="BO163" s="109">
        <v>783</v>
      </c>
      <c r="BP163" s="110">
        <v>1832</v>
      </c>
      <c r="BQ163" s="109">
        <v>706</v>
      </c>
      <c r="BR163" s="109"/>
      <c r="BS163" s="109">
        <v>459</v>
      </c>
      <c r="BT163" s="110">
        <v>1165</v>
      </c>
      <c r="BU163" s="109">
        <v>335</v>
      </c>
      <c r="BV163" s="109"/>
      <c r="BW163" s="109">
        <v>269</v>
      </c>
      <c r="BX163" s="110">
        <v>604</v>
      </c>
      <c r="BY163" s="109">
        <v>211</v>
      </c>
      <c r="BZ163" s="109"/>
      <c r="CA163" s="109">
        <v>84</v>
      </c>
      <c r="CB163" s="110">
        <v>295</v>
      </c>
      <c r="CC163" s="109">
        <v>110</v>
      </c>
      <c r="CD163" s="109"/>
      <c r="CE163" s="109">
        <v>21</v>
      </c>
      <c r="CF163" s="110">
        <v>131</v>
      </c>
      <c r="CG163" s="109">
        <v>20</v>
      </c>
      <c r="CH163" s="109"/>
      <c r="CI163" s="109">
        <v>11</v>
      </c>
      <c r="CJ163" s="110">
        <v>31</v>
      </c>
      <c r="CK163" s="109">
        <v>7</v>
      </c>
      <c r="CL163" s="109"/>
      <c r="CM163" s="109">
        <v>3</v>
      </c>
      <c r="CN163" s="110">
        <v>10</v>
      </c>
      <c r="CO163" s="109">
        <v>3</v>
      </c>
      <c r="CP163" s="109">
        <v>9</v>
      </c>
      <c r="CQ163" s="109">
        <v>8</v>
      </c>
      <c r="CR163" s="110">
        <v>20</v>
      </c>
      <c r="CS163" s="111"/>
      <c r="CT163" s="112">
        <f t="shared" si="9"/>
        <v>26598</v>
      </c>
      <c r="CU163" s="112">
        <f t="shared" si="10"/>
        <v>9</v>
      </c>
      <c r="CV163" s="112">
        <f t="shared" si="11"/>
        <v>23664</v>
      </c>
      <c r="CW163" s="113">
        <f t="shared" si="13"/>
        <v>50271</v>
      </c>
    </row>
    <row r="164" spans="1:101" ht="14.1" customHeight="1">
      <c r="A164" s="31"/>
      <c r="B164" s="1049"/>
      <c r="C164" s="1047"/>
      <c r="D164" s="108" t="s">
        <v>668</v>
      </c>
      <c r="E164">
        <v>22</v>
      </c>
      <c r="F164"/>
      <c r="G164">
        <v>34</v>
      </c>
      <c r="H164" s="110">
        <v>56</v>
      </c>
      <c r="I164">
        <v>41</v>
      </c>
      <c r="J164"/>
      <c r="K164">
        <v>50</v>
      </c>
      <c r="L164" s="110">
        <v>91</v>
      </c>
      <c r="M164">
        <v>76</v>
      </c>
      <c r="N164"/>
      <c r="O164">
        <v>84</v>
      </c>
      <c r="P164" s="110">
        <v>160</v>
      </c>
      <c r="Q164">
        <v>78</v>
      </c>
      <c r="R164"/>
      <c r="S164">
        <v>296</v>
      </c>
      <c r="T164" s="110">
        <v>374</v>
      </c>
      <c r="U164">
        <v>292</v>
      </c>
      <c r="V164"/>
      <c r="W164">
        <v>322</v>
      </c>
      <c r="X164" s="110">
        <v>614</v>
      </c>
      <c r="Y164">
        <v>299</v>
      </c>
      <c r="Z164"/>
      <c r="AA164">
        <v>307</v>
      </c>
      <c r="AB164" s="110">
        <v>606</v>
      </c>
      <c r="AC164">
        <v>349</v>
      </c>
      <c r="AD164"/>
      <c r="AE164">
        <v>298</v>
      </c>
      <c r="AF164" s="110">
        <v>647</v>
      </c>
      <c r="AG164">
        <v>311</v>
      </c>
      <c r="AH164"/>
      <c r="AI164">
        <v>282</v>
      </c>
      <c r="AJ164" s="110">
        <v>593</v>
      </c>
      <c r="AK164">
        <v>271</v>
      </c>
      <c r="AL164"/>
      <c r="AM164">
        <v>221</v>
      </c>
      <c r="AN164" s="110">
        <v>492</v>
      </c>
      <c r="AO164">
        <v>289</v>
      </c>
      <c r="AP164"/>
      <c r="AQ164">
        <v>222</v>
      </c>
      <c r="AR164" s="110">
        <v>511</v>
      </c>
      <c r="AS164">
        <v>334</v>
      </c>
      <c r="AT164"/>
      <c r="AU164">
        <v>355</v>
      </c>
      <c r="AV164" s="110">
        <v>689</v>
      </c>
      <c r="AW164">
        <v>390</v>
      </c>
      <c r="AX164"/>
      <c r="AY164">
        <v>334</v>
      </c>
      <c r="AZ164" s="110">
        <v>724</v>
      </c>
      <c r="BA164" s="109">
        <v>345</v>
      </c>
      <c r="BB164" s="109"/>
      <c r="BC164" s="109">
        <v>341</v>
      </c>
      <c r="BD164" s="110">
        <v>686</v>
      </c>
      <c r="BE164" s="109">
        <v>261</v>
      </c>
      <c r="BF164" s="109"/>
      <c r="BG164" s="109">
        <v>291</v>
      </c>
      <c r="BH164" s="110">
        <v>552</v>
      </c>
      <c r="BI164" s="109">
        <v>242</v>
      </c>
      <c r="BJ164" s="109"/>
      <c r="BK164" s="109">
        <v>242</v>
      </c>
      <c r="BL164" s="110">
        <v>484</v>
      </c>
      <c r="BM164" s="109">
        <v>178</v>
      </c>
      <c r="BN164" s="109"/>
      <c r="BO164" s="109">
        <v>220</v>
      </c>
      <c r="BP164" s="110">
        <v>398</v>
      </c>
      <c r="BQ164" s="109">
        <v>145</v>
      </c>
      <c r="BR164" s="109"/>
      <c r="BS164" s="109">
        <v>148</v>
      </c>
      <c r="BT164" s="110">
        <v>293</v>
      </c>
      <c r="BU164" s="109">
        <v>114</v>
      </c>
      <c r="BV164" s="109"/>
      <c r="BW164" s="109">
        <v>76</v>
      </c>
      <c r="BX164" s="110">
        <v>190</v>
      </c>
      <c r="BY164" s="109">
        <v>66</v>
      </c>
      <c r="BZ164" s="109"/>
      <c r="CA164" s="109">
        <v>53</v>
      </c>
      <c r="CB164" s="110">
        <v>119</v>
      </c>
      <c r="CC164" s="109">
        <v>30</v>
      </c>
      <c r="CD164" s="109"/>
      <c r="CE164" s="109">
        <v>20</v>
      </c>
      <c r="CF164" s="110">
        <v>50</v>
      </c>
      <c r="CG164" s="109">
        <v>13</v>
      </c>
      <c r="CH164" s="109"/>
      <c r="CI164" s="109">
        <v>2</v>
      </c>
      <c r="CJ164" s="110">
        <v>15</v>
      </c>
      <c r="CK164" s="109">
        <v>3</v>
      </c>
      <c r="CL164" s="109"/>
      <c r="CM164" s="109"/>
      <c r="CN164" s="110">
        <v>3</v>
      </c>
      <c r="CO164" s="109">
        <v>1</v>
      </c>
      <c r="CP164" s="109">
        <v>5</v>
      </c>
      <c r="CQ164" s="109"/>
      <c r="CR164" s="110">
        <v>6</v>
      </c>
      <c r="CS164" s="111"/>
      <c r="CT164" s="112">
        <f t="shared" si="9"/>
        <v>4150</v>
      </c>
      <c r="CU164" s="112">
        <f t="shared" si="10"/>
        <v>5</v>
      </c>
      <c r="CV164" s="112">
        <f t="shared" si="11"/>
        <v>4198</v>
      </c>
      <c r="CW164" s="113">
        <f t="shared" si="13"/>
        <v>8353</v>
      </c>
    </row>
    <row r="165" spans="1:101" ht="14.1" customHeight="1">
      <c r="A165" s="31"/>
      <c r="B165" s="1049"/>
      <c r="C165" s="1047"/>
      <c r="D165" s="108" t="s">
        <v>669</v>
      </c>
      <c r="E165">
        <v>348</v>
      </c>
      <c r="F165"/>
      <c r="G165">
        <v>350</v>
      </c>
      <c r="H165" s="110">
        <v>698</v>
      </c>
      <c r="I165">
        <v>295</v>
      </c>
      <c r="J165"/>
      <c r="K165">
        <v>288</v>
      </c>
      <c r="L165" s="110">
        <v>583</v>
      </c>
      <c r="M165">
        <v>784</v>
      </c>
      <c r="N165"/>
      <c r="O165">
        <v>803</v>
      </c>
      <c r="P165" s="110">
        <v>1587</v>
      </c>
      <c r="Q165">
        <v>773</v>
      </c>
      <c r="R165"/>
      <c r="S165">
        <v>702</v>
      </c>
      <c r="T165" s="110">
        <v>1475</v>
      </c>
      <c r="U165">
        <v>769</v>
      </c>
      <c r="V165"/>
      <c r="W165">
        <v>754</v>
      </c>
      <c r="X165" s="110">
        <v>1523</v>
      </c>
      <c r="Y165">
        <v>790</v>
      </c>
      <c r="Z165"/>
      <c r="AA165">
        <v>801</v>
      </c>
      <c r="AB165" s="110">
        <v>1591</v>
      </c>
      <c r="AC165">
        <v>858</v>
      </c>
      <c r="AD165"/>
      <c r="AE165">
        <v>759</v>
      </c>
      <c r="AF165" s="110">
        <v>1617</v>
      </c>
      <c r="AG165">
        <v>761</v>
      </c>
      <c r="AH165">
        <v>1</v>
      </c>
      <c r="AI165">
        <v>629</v>
      </c>
      <c r="AJ165" s="110">
        <v>1391</v>
      </c>
      <c r="AK165">
        <v>775</v>
      </c>
      <c r="AL165"/>
      <c r="AM165">
        <v>621</v>
      </c>
      <c r="AN165" s="110">
        <v>1396</v>
      </c>
      <c r="AO165">
        <v>654</v>
      </c>
      <c r="AP165"/>
      <c r="AQ165">
        <v>543</v>
      </c>
      <c r="AR165" s="110">
        <v>1197</v>
      </c>
      <c r="AS165">
        <v>748</v>
      </c>
      <c r="AT165"/>
      <c r="AU165">
        <v>595</v>
      </c>
      <c r="AV165" s="110">
        <v>1343</v>
      </c>
      <c r="AW165">
        <v>739</v>
      </c>
      <c r="AX165"/>
      <c r="AY165">
        <v>697</v>
      </c>
      <c r="AZ165" s="110">
        <v>1436</v>
      </c>
      <c r="BA165" s="109">
        <v>676</v>
      </c>
      <c r="BB165" s="109"/>
      <c r="BC165" s="109">
        <v>640</v>
      </c>
      <c r="BD165" s="110">
        <v>1316</v>
      </c>
      <c r="BE165" s="109">
        <v>520</v>
      </c>
      <c r="BF165" s="109"/>
      <c r="BG165" s="109">
        <v>489</v>
      </c>
      <c r="BH165" s="110">
        <v>1009</v>
      </c>
      <c r="BI165" s="109">
        <v>409</v>
      </c>
      <c r="BJ165" s="109"/>
      <c r="BK165" s="109">
        <v>365</v>
      </c>
      <c r="BL165" s="110">
        <v>774</v>
      </c>
      <c r="BM165" s="109">
        <v>332</v>
      </c>
      <c r="BN165" s="109"/>
      <c r="BO165" s="109">
        <v>288</v>
      </c>
      <c r="BP165" s="110">
        <v>620</v>
      </c>
      <c r="BQ165" s="109">
        <v>254</v>
      </c>
      <c r="BR165" s="109"/>
      <c r="BS165" s="109">
        <v>183</v>
      </c>
      <c r="BT165" s="110">
        <v>437</v>
      </c>
      <c r="BU165" s="109">
        <v>144</v>
      </c>
      <c r="BV165" s="109"/>
      <c r="BW165" s="109">
        <v>117</v>
      </c>
      <c r="BX165" s="110">
        <v>261</v>
      </c>
      <c r="BY165" s="109">
        <v>110</v>
      </c>
      <c r="BZ165" s="109"/>
      <c r="CA165" s="109">
        <v>57</v>
      </c>
      <c r="CB165" s="110">
        <v>167</v>
      </c>
      <c r="CC165" s="109">
        <v>40</v>
      </c>
      <c r="CD165" s="109"/>
      <c r="CE165" s="109">
        <v>17</v>
      </c>
      <c r="CF165" s="110">
        <v>57</v>
      </c>
      <c r="CG165" s="109">
        <v>19</v>
      </c>
      <c r="CH165" s="109"/>
      <c r="CI165" s="109">
        <v>3</v>
      </c>
      <c r="CJ165" s="110">
        <v>22</v>
      </c>
      <c r="CK165" s="109">
        <v>3</v>
      </c>
      <c r="CL165" s="109"/>
      <c r="CM165" s="109">
        <v>2</v>
      </c>
      <c r="CN165" s="110">
        <v>5</v>
      </c>
      <c r="CO165" s="109"/>
      <c r="CP165" s="109">
        <v>7</v>
      </c>
      <c r="CQ165" s="109">
        <v>1</v>
      </c>
      <c r="CR165" s="110">
        <v>8</v>
      </c>
      <c r="CS165" s="111"/>
      <c r="CT165" s="112">
        <f t="shared" si="9"/>
        <v>10801</v>
      </c>
      <c r="CU165" s="112">
        <f t="shared" si="10"/>
        <v>8</v>
      </c>
      <c r="CV165" s="112">
        <f t="shared" si="11"/>
        <v>9704</v>
      </c>
      <c r="CW165" s="113">
        <f t="shared" si="13"/>
        <v>20513</v>
      </c>
    </row>
    <row r="166" spans="1:101" ht="14.1" customHeight="1">
      <c r="A166" s="31"/>
      <c r="B166" s="1049"/>
      <c r="C166" s="1047"/>
      <c r="D166" s="108" t="s">
        <v>670</v>
      </c>
      <c r="E166">
        <v>389</v>
      </c>
      <c r="F166"/>
      <c r="G166">
        <v>433</v>
      </c>
      <c r="H166" s="110">
        <v>822</v>
      </c>
      <c r="I166">
        <v>360</v>
      </c>
      <c r="J166"/>
      <c r="K166">
        <v>376</v>
      </c>
      <c r="L166" s="110">
        <v>736</v>
      </c>
      <c r="M166">
        <v>948</v>
      </c>
      <c r="N166"/>
      <c r="O166">
        <v>1017</v>
      </c>
      <c r="P166" s="110">
        <v>1965</v>
      </c>
      <c r="Q166">
        <v>926</v>
      </c>
      <c r="R166"/>
      <c r="S166">
        <v>1593</v>
      </c>
      <c r="T166" s="110">
        <v>2519</v>
      </c>
      <c r="U166">
        <v>1608</v>
      </c>
      <c r="V166"/>
      <c r="W166">
        <v>1684</v>
      </c>
      <c r="X166" s="110">
        <v>3292</v>
      </c>
      <c r="Y166">
        <v>1772</v>
      </c>
      <c r="Z166"/>
      <c r="AA166">
        <v>1714</v>
      </c>
      <c r="AB166" s="110">
        <v>3486</v>
      </c>
      <c r="AC166">
        <v>1874</v>
      </c>
      <c r="AD166"/>
      <c r="AE166">
        <v>1720</v>
      </c>
      <c r="AF166" s="110">
        <v>3594</v>
      </c>
      <c r="AG166">
        <v>1527</v>
      </c>
      <c r="AH166"/>
      <c r="AI166">
        <v>1359</v>
      </c>
      <c r="AJ166" s="110">
        <v>2886</v>
      </c>
      <c r="AK166">
        <v>1484</v>
      </c>
      <c r="AL166"/>
      <c r="AM166">
        <v>1244</v>
      </c>
      <c r="AN166" s="110">
        <v>2728</v>
      </c>
      <c r="AO166">
        <v>1417</v>
      </c>
      <c r="AP166"/>
      <c r="AQ166">
        <v>1276</v>
      </c>
      <c r="AR166" s="110">
        <v>2693</v>
      </c>
      <c r="AS166">
        <v>1720</v>
      </c>
      <c r="AT166"/>
      <c r="AU166">
        <v>1583</v>
      </c>
      <c r="AV166" s="110">
        <v>3303</v>
      </c>
      <c r="AW166">
        <v>1852</v>
      </c>
      <c r="AX166"/>
      <c r="AY166">
        <v>1657</v>
      </c>
      <c r="AZ166" s="110">
        <v>3509</v>
      </c>
      <c r="BA166" s="109">
        <v>1705</v>
      </c>
      <c r="BB166" s="109"/>
      <c r="BC166" s="109">
        <v>1569</v>
      </c>
      <c r="BD166" s="110">
        <v>3274</v>
      </c>
      <c r="BE166" s="109">
        <v>1446</v>
      </c>
      <c r="BF166" s="109"/>
      <c r="BG166" s="109">
        <v>1269</v>
      </c>
      <c r="BH166" s="110">
        <v>2715</v>
      </c>
      <c r="BI166" s="109">
        <v>1184</v>
      </c>
      <c r="BJ166" s="109"/>
      <c r="BK166" s="109">
        <v>1025</v>
      </c>
      <c r="BL166" s="110">
        <v>2209</v>
      </c>
      <c r="BM166" s="109">
        <v>900</v>
      </c>
      <c r="BN166" s="109"/>
      <c r="BO166" s="109">
        <v>748</v>
      </c>
      <c r="BP166" s="110">
        <v>1648</v>
      </c>
      <c r="BQ166" s="109">
        <v>728</v>
      </c>
      <c r="BR166" s="109"/>
      <c r="BS166" s="109">
        <v>515</v>
      </c>
      <c r="BT166" s="110">
        <v>1243</v>
      </c>
      <c r="BU166" s="109">
        <v>441</v>
      </c>
      <c r="BV166" s="109"/>
      <c r="BW166" s="109">
        <v>278</v>
      </c>
      <c r="BX166" s="110">
        <v>719</v>
      </c>
      <c r="BY166" s="109">
        <v>258</v>
      </c>
      <c r="BZ166" s="109"/>
      <c r="CA166" s="109">
        <v>163</v>
      </c>
      <c r="CB166" s="110">
        <v>421</v>
      </c>
      <c r="CC166" s="109">
        <v>120</v>
      </c>
      <c r="CD166" s="109"/>
      <c r="CE166" s="109">
        <v>43</v>
      </c>
      <c r="CF166" s="110">
        <v>163</v>
      </c>
      <c r="CG166" s="109">
        <v>21</v>
      </c>
      <c r="CH166" s="109"/>
      <c r="CI166" s="109">
        <v>14</v>
      </c>
      <c r="CJ166" s="110">
        <v>35</v>
      </c>
      <c r="CK166" s="109">
        <v>4</v>
      </c>
      <c r="CL166" s="109"/>
      <c r="CM166" s="109">
        <v>4</v>
      </c>
      <c r="CN166" s="110">
        <v>8</v>
      </c>
      <c r="CO166" s="109">
        <v>3</v>
      </c>
      <c r="CP166" s="109">
        <v>15</v>
      </c>
      <c r="CQ166" s="109">
        <v>4</v>
      </c>
      <c r="CR166" s="110">
        <v>22</v>
      </c>
      <c r="CS166" s="111"/>
      <c r="CT166" s="112">
        <f t="shared" si="9"/>
        <v>22687</v>
      </c>
      <c r="CU166" s="112">
        <f t="shared" si="10"/>
        <v>15</v>
      </c>
      <c r="CV166" s="112">
        <f t="shared" si="11"/>
        <v>21288</v>
      </c>
      <c r="CW166" s="113">
        <f t="shared" si="13"/>
        <v>43990</v>
      </c>
    </row>
    <row r="167" spans="1:101" ht="14.1" customHeight="1">
      <c r="A167" s="31"/>
      <c r="B167" s="1049"/>
      <c r="C167" s="1047"/>
      <c r="D167" s="108" t="s">
        <v>671</v>
      </c>
      <c r="E167">
        <v>39</v>
      </c>
      <c r="F167"/>
      <c r="G167">
        <v>55</v>
      </c>
      <c r="H167" s="110">
        <v>94</v>
      </c>
      <c r="I167">
        <v>68</v>
      </c>
      <c r="J167"/>
      <c r="K167">
        <v>82</v>
      </c>
      <c r="L167" s="110">
        <v>150</v>
      </c>
      <c r="M167">
        <v>255</v>
      </c>
      <c r="N167"/>
      <c r="O167">
        <v>291</v>
      </c>
      <c r="P167" s="110">
        <v>546</v>
      </c>
      <c r="Q167">
        <v>359</v>
      </c>
      <c r="R167"/>
      <c r="S167">
        <v>2814</v>
      </c>
      <c r="T167" s="110">
        <v>3173</v>
      </c>
      <c r="U167">
        <v>2678</v>
      </c>
      <c r="V167"/>
      <c r="W167">
        <v>2877</v>
      </c>
      <c r="X167" s="110">
        <v>5555</v>
      </c>
      <c r="Y167">
        <v>3041</v>
      </c>
      <c r="Z167"/>
      <c r="AA167">
        <v>2918</v>
      </c>
      <c r="AB167" s="110">
        <v>5959</v>
      </c>
      <c r="AC167">
        <v>3379</v>
      </c>
      <c r="AD167"/>
      <c r="AE167">
        <v>2786</v>
      </c>
      <c r="AF167" s="110">
        <v>6165</v>
      </c>
      <c r="AG167">
        <v>3167</v>
      </c>
      <c r="AH167"/>
      <c r="AI167">
        <v>2315</v>
      </c>
      <c r="AJ167" s="110">
        <v>5482</v>
      </c>
      <c r="AK167">
        <v>3005</v>
      </c>
      <c r="AL167"/>
      <c r="AM167">
        <v>2290</v>
      </c>
      <c r="AN167" s="110">
        <v>5295</v>
      </c>
      <c r="AO167">
        <v>2820</v>
      </c>
      <c r="AP167"/>
      <c r="AQ167">
        <v>2202</v>
      </c>
      <c r="AR167" s="110">
        <v>5022</v>
      </c>
      <c r="AS167">
        <v>2569</v>
      </c>
      <c r="AT167"/>
      <c r="AU167">
        <v>2142</v>
      </c>
      <c r="AV167" s="110">
        <v>4711</v>
      </c>
      <c r="AW167">
        <v>2365</v>
      </c>
      <c r="AX167"/>
      <c r="AY167">
        <v>1954</v>
      </c>
      <c r="AZ167" s="110">
        <v>4319</v>
      </c>
      <c r="BA167" s="109">
        <v>2072</v>
      </c>
      <c r="BB167" s="109"/>
      <c r="BC167" s="109">
        <v>1604</v>
      </c>
      <c r="BD167" s="110">
        <v>3676</v>
      </c>
      <c r="BE167" s="109">
        <v>1862</v>
      </c>
      <c r="BF167" s="109"/>
      <c r="BG167" s="109">
        <v>1305</v>
      </c>
      <c r="BH167" s="110">
        <v>3167</v>
      </c>
      <c r="BI167" s="109">
        <v>1488</v>
      </c>
      <c r="BJ167" s="109"/>
      <c r="BK167" s="109">
        <v>1096</v>
      </c>
      <c r="BL167" s="110">
        <v>2584</v>
      </c>
      <c r="BM167" s="109">
        <v>1008</v>
      </c>
      <c r="BN167" s="109"/>
      <c r="BO167" s="109">
        <v>770</v>
      </c>
      <c r="BP167" s="110">
        <v>1778</v>
      </c>
      <c r="BQ167" s="109">
        <v>657</v>
      </c>
      <c r="BR167" s="109"/>
      <c r="BS167" s="109">
        <v>453</v>
      </c>
      <c r="BT167" s="110">
        <v>1110</v>
      </c>
      <c r="BU167" s="109">
        <v>363</v>
      </c>
      <c r="BV167" s="109"/>
      <c r="BW167" s="109">
        <v>230</v>
      </c>
      <c r="BX167" s="110">
        <v>593</v>
      </c>
      <c r="BY167" s="109">
        <v>184</v>
      </c>
      <c r="BZ167" s="109"/>
      <c r="CA167" s="109">
        <v>92</v>
      </c>
      <c r="CB167" s="110">
        <v>276</v>
      </c>
      <c r="CC167" s="109">
        <v>84</v>
      </c>
      <c r="CD167" s="109"/>
      <c r="CE167" s="109">
        <v>28</v>
      </c>
      <c r="CF167" s="110">
        <v>112</v>
      </c>
      <c r="CG167" s="109">
        <v>23</v>
      </c>
      <c r="CH167" s="109"/>
      <c r="CI167" s="109">
        <v>8</v>
      </c>
      <c r="CJ167" s="110">
        <v>31</v>
      </c>
      <c r="CK167" s="109">
        <v>9</v>
      </c>
      <c r="CL167" s="109"/>
      <c r="CM167" s="109">
        <v>2</v>
      </c>
      <c r="CN167" s="110">
        <v>11</v>
      </c>
      <c r="CO167" s="109">
        <v>4</v>
      </c>
      <c r="CP167" s="109">
        <v>25</v>
      </c>
      <c r="CQ167" s="109">
        <v>10</v>
      </c>
      <c r="CR167" s="110">
        <v>39</v>
      </c>
      <c r="CS167" s="111"/>
      <c r="CT167" s="112">
        <f t="shared" si="9"/>
        <v>31499</v>
      </c>
      <c r="CU167" s="112">
        <f t="shared" si="10"/>
        <v>25</v>
      </c>
      <c r="CV167" s="112">
        <f t="shared" si="11"/>
        <v>28324</v>
      </c>
      <c r="CW167" s="113">
        <f t="shared" si="13"/>
        <v>59848</v>
      </c>
    </row>
    <row r="168" spans="1:101" ht="14.1" customHeight="1">
      <c r="A168" s="31"/>
      <c r="B168" s="1049"/>
      <c r="C168" s="1047"/>
      <c r="D168" s="108" t="s">
        <v>672</v>
      </c>
      <c r="E168">
        <v>49</v>
      </c>
      <c r="F168"/>
      <c r="G168">
        <v>41</v>
      </c>
      <c r="H168" s="110">
        <v>90</v>
      </c>
      <c r="I168">
        <v>44</v>
      </c>
      <c r="J168"/>
      <c r="K168">
        <v>41</v>
      </c>
      <c r="L168" s="110">
        <v>85</v>
      </c>
      <c r="M168">
        <v>118</v>
      </c>
      <c r="N168"/>
      <c r="O168">
        <v>107</v>
      </c>
      <c r="P168" s="110">
        <v>225</v>
      </c>
      <c r="Q168">
        <v>129</v>
      </c>
      <c r="R168"/>
      <c r="S168">
        <v>376</v>
      </c>
      <c r="T168" s="110">
        <v>505</v>
      </c>
      <c r="U168">
        <v>374</v>
      </c>
      <c r="V168"/>
      <c r="W168">
        <v>442</v>
      </c>
      <c r="X168" s="110">
        <v>816</v>
      </c>
      <c r="Y168">
        <v>512</v>
      </c>
      <c r="Z168"/>
      <c r="AA168">
        <v>475</v>
      </c>
      <c r="AB168" s="110">
        <v>987</v>
      </c>
      <c r="AC168">
        <v>496</v>
      </c>
      <c r="AD168"/>
      <c r="AE168">
        <v>415</v>
      </c>
      <c r="AF168" s="110">
        <v>911</v>
      </c>
      <c r="AG168">
        <v>426</v>
      </c>
      <c r="AH168"/>
      <c r="AI168">
        <v>367</v>
      </c>
      <c r="AJ168" s="110">
        <v>793</v>
      </c>
      <c r="AK168">
        <v>399</v>
      </c>
      <c r="AL168"/>
      <c r="AM168">
        <v>301</v>
      </c>
      <c r="AN168" s="110">
        <v>700</v>
      </c>
      <c r="AO168">
        <v>384</v>
      </c>
      <c r="AP168"/>
      <c r="AQ168">
        <v>300</v>
      </c>
      <c r="AR168" s="110">
        <v>684</v>
      </c>
      <c r="AS168">
        <v>472</v>
      </c>
      <c r="AT168"/>
      <c r="AU168">
        <v>405</v>
      </c>
      <c r="AV168" s="110">
        <v>877</v>
      </c>
      <c r="AW168">
        <v>434</v>
      </c>
      <c r="AX168"/>
      <c r="AY168">
        <v>452</v>
      </c>
      <c r="AZ168" s="110">
        <v>886</v>
      </c>
      <c r="BA168" s="109">
        <v>426</v>
      </c>
      <c r="BB168" s="109"/>
      <c r="BC168" s="109">
        <v>388</v>
      </c>
      <c r="BD168" s="110">
        <v>814</v>
      </c>
      <c r="BE168" s="109">
        <v>310</v>
      </c>
      <c r="BF168" s="109"/>
      <c r="BG168" s="109">
        <v>333</v>
      </c>
      <c r="BH168" s="110">
        <v>643</v>
      </c>
      <c r="BI168" s="109">
        <v>273</v>
      </c>
      <c r="BJ168" s="109"/>
      <c r="BK168" s="109">
        <v>260</v>
      </c>
      <c r="BL168" s="110">
        <v>533</v>
      </c>
      <c r="BM168" s="109">
        <v>221</v>
      </c>
      <c r="BN168" s="109"/>
      <c r="BO168" s="109">
        <v>224</v>
      </c>
      <c r="BP168" s="110">
        <v>445</v>
      </c>
      <c r="BQ168" s="109">
        <v>164</v>
      </c>
      <c r="BR168" s="109"/>
      <c r="BS168" s="109">
        <v>181</v>
      </c>
      <c r="BT168" s="110">
        <v>345</v>
      </c>
      <c r="BU168" s="109">
        <v>131</v>
      </c>
      <c r="BV168" s="109"/>
      <c r="BW168" s="109">
        <v>94</v>
      </c>
      <c r="BX168" s="110">
        <v>225</v>
      </c>
      <c r="BY168" s="109">
        <v>84</v>
      </c>
      <c r="BZ168" s="109"/>
      <c r="CA168" s="109">
        <v>57</v>
      </c>
      <c r="CB168" s="110">
        <v>141</v>
      </c>
      <c r="CC168" s="109">
        <v>34</v>
      </c>
      <c r="CD168" s="109"/>
      <c r="CE168" s="109">
        <v>13</v>
      </c>
      <c r="CF168" s="110">
        <v>47</v>
      </c>
      <c r="CG168" s="109">
        <v>8</v>
      </c>
      <c r="CH168" s="109"/>
      <c r="CI168" s="109">
        <v>6</v>
      </c>
      <c r="CJ168" s="110">
        <v>14</v>
      </c>
      <c r="CK168" s="109">
        <v>4</v>
      </c>
      <c r="CL168" s="109"/>
      <c r="CM168" s="109">
        <v>1</v>
      </c>
      <c r="CN168" s="110">
        <v>5</v>
      </c>
      <c r="CO168" s="109">
        <v>1</v>
      </c>
      <c r="CP168" s="109">
        <v>6</v>
      </c>
      <c r="CQ168" s="109">
        <v>1</v>
      </c>
      <c r="CR168" s="110">
        <v>8</v>
      </c>
      <c r="CS168" s="111"/>
      <c r="CT168" s="112">
        <f t="shared" si="9"/>
        <v>5493</v>
      </c>
      <c r="CU168" s="112">
        <f t="shared" si="10"/>
        <v>6</v>
      </c>
      <c r="CV168" s="112">
        <f t="shared" si="11"/>
        <v>5280</v>
      </c>
      <c r="CW168" s="113">
        <f t="shared" si="13"/>
        <v>10779</v>
      </c>
    </row>
    <row r="169" spans="1:101" ht="14.1" customHeight="1">
      <c r="A169" s="31"/>
      <c r="B169" s="1049"/>
      <c r="C169" s="1047"/>
      <c r="D169" s="108" t="s">
        <v>673</v>
      </c>
      <c r="E169">
        <v>80</v>
      </c>
      <c r="F169"/>
      <c r="G169">
        <v>65</v>
      </c>
      <c r="H169" s="110">
        <v>145</v>
      </c>
      <c r="I169">
        <v>87</v>
      </c>
      <c r="J169"/>
      <c r="K169">
        <v>99</v>
      </c>
      <c r="L169" s="110">
        <v>186</v>
      </c>
      <c r="M169">
        <v>246</v>
      </c>
      <c r="N169"/>
      <c r="O169">
        <v>251</v>
      </c>
      <c r="P169" s="110">
        <v>497</v>
      </c>
      <c r="Q169">
        <v>238</v>
      </c>
      <c r="R169"/>
      <c r="S169">
        <v>1431</v>
      </c>
      <c r="T169" s="110">
        <v>1669</v>
      </c>
      <c r="U169">
        <v>1439</v>
      </c>
      <c r="V169"/>
      <c r="W169">
        <v>1456</v>
      </c>
      <c r="X169" s="110">
        <v>2895</v>
      </c>
      <c r="Y169">
        <v>1572</v>
      </c>
      <c r="Z169"/>
      <c r="AA169">
        <v>1552</v>
      </c>
      <c r="AB169" s="110">
        <v>3124</v>
      </c>
      <c r="AC169">
        <v>1766</v>
      </c>
      <c r="AD169">
        <v>1</v>
      </c>
      <c r="AE169">
        <v>1559</v>
      </c>
      <c r="AF169" s="110">
        <v>3326</v>
      </c>
      <c r="AG169">
        <v>1656</v>
      </c>
      <c r="AH169"/>
      <c r="AI169">
        <v>1352</v>
      </c>
      <c r="AJ169" s="110">
        <v>3008</v>
      </c>
      <c r="AK169">
        <v>1432</v>
      </c>
      <c r="AL169"/>
      <c r="AM169">
        <v>1185</v>
      </c>
      <c r="AN169" s="110">
        <v>2617</v>
      </c>
      <c r="AO169">
        <v>1479</v>
      </c>
      <c r="AP169"/>
      <c r="AQ169">
        <v>1160</v>
      </c>
      <c r="AR169" s="110">
        <v>2639</v>
      </c>
      <c r="AS169">
        <v>1491</v>
      </c>
      <c r="AT169"/>
      <c r="AU169">
        <v>1282</v>
      </c>
      <c r="AV169" s="110">
        <v>2773</v>
      </c>
      <c r="AW169">
        <v>1697</v>
      </c>
      <c r="AX169"/>
      <c r="AY169">
        <v>1495</v>
      </c>
      <c r="AZ169" s="110">
        <v>3192</v>
      </c>
      <c r="BA169" s="109">
        <v>1588</v>
      </c>
      <c r="BB169" s="109"/>
      <c r="BC169" s="109">
        <v>1428</v>
      </c>
      <c r="BD169" s="110">
        <v>3016</v>
      </c>
      <c r="BE169" s="109">
        <v>1354</v>
      </c>
      <c r="BF169" s="109"/>
      <c r="BG169" s="109">
        <v>1189</v>
      </c>
      <c r="BH169" s="110">
        <v>2543</v>
      </c>
      <c r="BI169" s="109">
        <v>1179</v>
      </c>
      <c r="BJ169" s="109"/>
      <c r="BK169" s="109">
        <v>976</v>
      </c>
      <c r="BL169" s="110">
        <v>2155</v>
      </c>
      <c r="BM169" s="109">
        <v>924</v>
      </c>
      <c r="BN169" s="109"/>
      <c r="BO169" s="109">
        <v>740</v>
      </c>
      <c r="BP169" s="110">
        <v>1664</v>
      </c>
      <c r="BQ169" s="109">
        <v>693</v>
      </c>
      <c r="BR169" s="109"/>
      <c r="BS169" s="109">
        <v>498</v>
      </c>
      <c r="BT169" s="110">
        <v>1191</v>
      </c>
      <c r="BU169" s="109">
        <v>404</v>
      </c>
      <c r="BV169" s="109"/>
      <c r="BW169" s="109">
        <v>243</v>
      </c>
      <c r="BX169" s="110">
        <v>647</v>
      </c>
      <c r="BY169" s="109">
        <v>262</v>
      </c>
      <c r="BZ169" s="109"/>
      <c r="CA169" s="109">
        <v>121</v>
      </c>
      <c r="CB169" s="110">
        <v>383</v>
      </c>
      <c r="CC169" s="109">
        <v>108</v>
      </c>
      <c r="CD169" s="109"/>
      <c r="CE169" s="109">
        <v>32</v>
      </c>
      <c r="CF169" s="110">
        <v>140</v>
      </c>
      <c r="CG169" s="109">
        <v>25</v>
      </c>
      <c r="CH169" s="109"/>
      <c r="CI169" s="109">
        <v>5</v>
      </c>
      <c r="CJ169" s="110">
        <v>30</v>
      </c>
      <c r="CK169" s="109">
        <v>8</v>
      </c>
      <c r="CL169" s="109"/>
      <c r="CM169" s="109">
        <v>3</v>
      </c>
      <c r="CN169" s="110">
        <v>11</v>
      </c>
      <c r="CO169" s="109">
        <v>3</v>
      </c>
      <c r="CP169" s="109">
        <v>22</v>
      </c>
      <c r="CQ169" s="109">
        <v>1</v>
      </c>
      <c r="CR169" s="110">
        <v>26</v>
      </c>
      <c r="CS169" s="111"/>
      <c r="CT169" s="112">
        <f t="shared" si="9"/>
        <v>19731</v>
      </c>
      <c r="CU169" s="112">
        <f t="shared" si="10"/>
        <v>23</v>
      </c>
      <c r="CV169" s="112">
        <f t="shared" si="11"/>
        <v>18123</v>
      </c>
      <c r="CW169" s="113">
        <f t="shared" si="13"/>
        <v>37877</v>
      </c>
    </row>
    <row r="170" spans="1:101" ht="14.1" customHeight="1">
      <c r="A170" s="31"/>
      <c r="B170" s="1049"/>
      <c r="C170" s="1047"/>
      <c r="D170" s="108" t="s">
        <v>674</v>
      </c>
      <c r="E170">
        <v>102</v>
      </c>
      <c r="F170"/>
      <c r="G170">
        <v>109</v>
      </c>
      <c r="H170" s="110">
        <v>211</v>
      </c>
      <c r="I170">
        <v>65</v>
      </c>
      <c r="J170"/>
      <c r="K170">
        <v>92</v>
      </c>
      <c r="L170" s="110">
        <v>157</v>
      </c>
      <c r="M170">
        <v>189</v>
      </c>
      <c r="N170"/>
      <c r="O170">
        <v>187</v>
      </c>
      <c r="P170" s="110">
        <v>376</v>
      </c>
      <c r="Q170">
        <v>212</v>
      </c>
      <c r="R170"/>
      <c r="S170">
        <v>5312</v>
      </c>
      <c r="T170" s="110">
        <v>5524</v>
      </c>
      <c r="U170">
        <v>5386</v>
      </c>
      <c r="V170">
        <v>1</v>
      </c>
      <c r="W170">
        <v>5475</v>
      </c>
      <c r="X170" s="110">
        <v>10862</v>
      </c>
      <c r="Y170">
        <v>5752</v>
      </c>
      <c r="Z170"/>
      <c r="AA170">
        <v>5957</v>
      </c>
      <c r="AB170" s="110">
        <v>11709</v>
      </c>
      <c r="AC170">
        <v>6608</v>
      </c>
      <c r="AD170"/>
      <c r="AE170">
        <v>6128</v>
      </c>
      <c r="AF170" s="110">
        <v>12736</v>
      </c>
      <c r="AG170">
        <v>5543</v>
      </c>
      <c r="AH170"/>
      <c r="AI170">
        <v>4950</v>
      </c>
      <c r="AJ170" s="110">
        <v>10493</v>
      </c>
      <c r="AK170">
        <v>5244</v>
      </c>
      <c r="AL170"/>
      <c r="AM170">
        <v>4456</v>
      </c>
      <c r="AN170" s="110">
        <v>9700</v>
      </c>
      <c r="AO170">
        <v>5121</v>
      </c>
      <c r="AP170"/>
      <c r="AQ170">
        <v>4217</v>
      </c>
      <c r="AR170" s="110">
        <v>9338</v>
      </c>
      <c r="AS170">
        <v>5654</v>
      </c>
      <c r="AT170"/>
      <c r="AU170">
        <v>4913</v>
      </c>
      <c r="AV170" s="110">
        <v>10567</v>
      </c>
      <c r="AW170">
        <v>6602</v>
      </c>
      <c r="AX170"/>
      <c r="AY170">
        <v>5799</v>
      </c>
      <c r="AZ170" s="110">
        <v>12401</v>
      </c>
      <c r="BA170" s="109">
        <v>6534</v>
      </c>
      <c r="BB170" s="109"/>
      <c r="BC170" s="109">
        <v>5752</v>
      </c>
      <c r="BD170" s="110">
        <v>12286</v>
      </c>
      <c r="BE170" s="109">
        <v>6060</v>
      </c>
      <c r="BF170" s="109"/>
      <c r="BG170" s="109">
        <v>4720</v>
      </c>
      <c r="BH170" s="110">
        <v>10780</v>
      </c>
      <c r="BI170" s="109">
        <v>4882</v>
      </c>
      <c r="BJ170" s="109"/>
      <c r="BK170" s="109">
        <v>3973</v>
      </c>
      <c r="BL170" s="110">
        <v>8855</v>
      </c>
      <c r="BM170" s="109">
        <v>4071</v>
      </c>
      <c r="BN170" s="109"/>
      <c r="BO170" s="109">
        <v>3068</v>
      </c>
      <c r="BP170" s="110">
        <v>7139</v>
      </c>
      <c r="BQ170" s="109">
        <v>3226</v>
      </c>
      <c r="BR170" s="109"/>
      <c r="BS170" s="109">
        <v>2073</v>
      </c>
      <c r="BT170" s="110">
        <v>5299</v>
      </c>
      <c r="BU170" s="109">
        <v>2035</v>
      </c>
      <c r="BV170" s="109"/>
      <c r="BW170" s="109">
        <v>1195</v>
      </c>
      <c r="BX170" s="110">
        <v>3230</v>
      </c>
      <c r="BY170" s="109">
        <v>1360</v>
      </c>
      <c r="BZ170" s="109"/>
      <c r="CA170" s="109">
        <v>666</v>
      </c>
      <c r="CB170" s="110">
        <v>2026</v>
      </c>
      <c r="CC170" s="109">
        <v>568</v>
      </c>
      <c r="CD170" s="109"/>
      <c r="CE170" s="109">
        <v>229</v>
      </c>
      <c r="CF170" s="110">
        <v>797</v>
      </c>
      <c r="CG170" s="109">
        <v>153</v>
      </c>
      <c r="CH170" s="109"/>
      <c r="CI170" s="109">
        <v>46</v>
      </c>
      <c r="CJ170" s="110">
        <v>199</v>
      </c>
      <c r="CK170" s="109">
        <v>24</v>
      </c>
      <c r="CL170" s="109"/>
      <c r="CM170" s="109">
        <v>7</v>
      </c>
      <c r="CN170" s="110">
        <v>31</v>
      </c>
      <c r="CO170" s="109">
        <v>22</v>
      </c>
      <c r="CP170" s="109">
        <v>81</v>
      </c>
      <c r="CQ170" s="109">
        <v>12</v>
      </c>
      <c r="CR170" s="110">
        <v>115</v>
      </c>
      <c r="CS170" s="111"/>
      <c r="CT170" s="112">
        <f t="shared" si="9"/>
        <v>75413</v>
      </c>
      <c r="CU170" s="112">
        <f t="shared" si="10"/>
        <v>82</v>
      </c>
      <c r="CV170" s="112">
        <f t="shared" si="11"/>
        <v>69336</v>
      </c>
      <c r="CW170" s="113">
        <f t="shared" si="13"/>
        <v>144831</v>
      </c>
    </row>
    <row r="171" spans="1:101" ht="14.1" customHeight="1">
      <c r="A171" s="31"/>
      <c r="B171" s="1049"/>
      <c r="C171" s="1047"/>
      <c r="D171" s="108" t="s">
        <v>675</v>
      </c>
      <c r="E171">
        <v>144</v>
      </c>
      <c r="F171"/>
      <c r="G171">
        <v>147</v>
      </c>
      <c r="H171" s="110">
        <v>291</v>
      </c>
      <c r="I171">
        <v>112</v>
      </c>
      <c r="J171"/>
      <c r="K171">
        <v>139</v>
      </c>
      <c r="L171" s="110">
        <v>251</v>
      </c>
      <c r="M171">
        <v>308</v>
      </c>
      <c r="N171"/>
      <c r="O171">
        <v>329</v>
      </c>
      <c r="P171" s="110">
        <v>637</v>
      </c>
      <c r="Q171">
        <v>360</v>
      </c>
      <c r="R171"/>
      <c r="S171">
        <v>1709</v>
      </c>
      <c r="T171" s="110">
        <v>2069</v>
      </c>
      <c r="U171">
        <v>1731</v>
      </c>
      <c r="V171"/>
      <c r="W171">
        <v>1805</v>
      </c>
      <c r="X171" s="110">
        <v>3536</v>
      </c>
      <c r="Y171">
        <v>1963</v>
      </c>
      <c r="Z171"/>
      <c r="AA171">
        <v>1959</v>
      </c>
      <c r="AB171" s="110">
        <v>3922</v>
      </c>
      <c r="AC171">
        <v>2273</v>
      </c>
      <c r="AD171"/>
      <c r="AE171">
        <v>1879</v>
      </c>
      <c r="AF171" s="110">
        <v>4152</v>
      </c>
      <c r="AG171">
        <v>1911</v>
      </c>
      <c r="AH171"/>
      <c r="AI171">
        <v>1584</v>
      </c>
      <c r="AJ171" s="110">
        <v>3495</v>
      </c>
      <c r="AK171">
        <v>1875</v>
      </c>
      <c r="AL171"/>
      <c r="AM171">
        <v>1411</v>
      </c>
      <c r="AN171" s="110">
        <v>3286</v>
      </c>
      <c r="AO171">
        <v>1786</v>
      </c>
      <c r="AP171"/>
      <c r="AQ171">
        <v>1446</v>
      </c>
      <c r="AR171" s="110">
        <v>3232</v>
      </c>
      <c r="AS171">
        <v>1991</v>
      </c>
      <c r="AT171"/>
      <c r="AU171">
        <v>1674</v>
      </c>
      <c r="AV171" s="110">
        <v>3665</v>
      </c>
      <c r="AW171">
        <v>2040</v>
      </c>
      <c r="AX171"/>
      <c r="AY171">
        <v>1787</v>
      </c>
      <c r="AZ171" s="110">
        <v>3827</v>
      </c>
      <c r="BA171" s="109">
        <v>1944</v>
      </c>
      <c r="BB171" s="109"/>
      <c r="BC171" s="109">
        <v>1725</v>
      </c>
      <c r="BD171" s="110">
        <v>3669</v>
      </c>
      <c r="BE171" s="109">
        <v>1639</v>
      </c>
      <c r="BF171" s="109"/>
      <c r="BG171" s="109">
        <v>1384</v>
      </c>
      <c r="BH171" s="110">
        <v>3023</v>
      </c>
      <c r="BI171" s="109">
        <v>1488</v>
      </c>
      <c r="BJ171" s="109"/>
      <c r="BK171" s="109">
        <v>1063</v>
      </c>
      <c r="BL171" s="110">
        <v>2551</v>
      </c>
      <c r="BM171" s="109">
        <v>1268</v>
      </c>
      <c r="BN171" s="109"/>
      <c r="BO171" s="109">
        <v>958</v>
      </c>
      <c r="BP171" s="110">
        <v>2226</v>
      </c>
      <c r="BQ171" s="109">
        <v>1025</v>
      </c>
      <c r="BR171" s="109"/>
      <c r="BS171" s="109">
        <v>708</v>
      </c>
      <c r="BT171" s="110">
        <v>1733</v>
      </c>
      <c r="BU171" s="109">
        <v>624</v>
      </c>
      <c r="BV171" s="109"/>
      <c r="BW171" s="109">
        <v>431</v>
      </c>
      <c r="BX171" s="110">
        <v>1055</v>
      </c>
      <c r="BY171" s="109">
        <v>453</v>
      </c>
      <c r="BZ171" s="109"/>
      <c r="CA171" s="109">
        <v>229</v>
      </c>
      <c r="CB171" s="110">
        <v>682</v>
      </c>
      <c r="CC171" s="109">
        <v>185</v>
      </c>
      <c r="CD171" s="109"/>
      <c r="CE171" s="109">
        <v>89</v>
      </c>
      <c r="CF171" s="110">
        <v>274</v>
      </c>
      <c r="CG171" s="109">
        <v>67</v>
      </c>
      <c r="CH171" s="109"/>
      <c r="CI171" s="109">
        <v>19</v>
      </c>
      <c r="CJ171" s="110">
        <v>86</v>
      </c>
      <c r="CK171" s="109">
        <v>11</v>
      </c>
      <c r="CL171" s="109"/>
      <c r="CM171" s="109">
        <v>7</v>
      </c>
      <c r="CN171" s="110">
        <v>18</v>
      </c>
      <c r="CO171" s="109">
        <v>2</v>
      </c>
      <c r="CP171" s="109">
        <v>18</v>
      </c>
      <c r="CQ171" s="109">
        <v>3</v>
      </c>
      <c r="CR171" s="110">
        <v>23</v>
      </c>
      <c r="CS171" s="111"/>
      <c r="CT171" s="112">
        <f t="shared" si="9"/>
        <v>25200</v>
      </c>
      <c r="CU171" s="112">
        <f t="shared" si="10"/>
        <v>18</v>
      </c>
      <c r="CV171" s="112">
        <f t="shared" si="11"/>
        <v>22485</v>
      </c>
      <c r="CW171" s="113">
        <f t="shared" si="13"/>
        <v>47703</v>
      </c>
    </row>
    <row r="172" spans="1:101" ht="14.1" customHeight="1">
      <c r="A172" s="31"/>
      <c r="B172" s="1049"/>
      <c r="C172" s="1047"/>
      <c r="D172" s="108" t="s">
        <v>676</v>
      </c>
      <c r="E172">
        <v>55</v>
      </c>
      <c r="F172"/>
      <c r="G172">
        <v>58</v>
      </c>
      <c r="H172" s="110">
        <v>113</v>
      </c>
      <c r="I172">
        <v>33</v>
      </c>
      <c r="J172"/>
      <c r="K172">
        <v>34</v>
      </c>
      <c r="L172" s="110">
        <v>67</v>
      </c>
      <c r="M172">
        <v>107</v>
      </c>
      <c r="N172"/>
      <c r="O172">
        <v>110</v>
      </c>
      <c r="P172" s="110">
        <v>217</v>
      </c>
      <c r="Q172">
        <v>135</v>
      </c>
      <c r="R172"/>
      <c r="S172">
        <v>1776</v>
      </c>
      <c r="T172" s="110">
        <v>1911</v>
      </c>
      <c r="U172">
        <v>1708</v>
      </c>
      <c r="V172"/>
      <c r="W172">
        <v>1653</v>
      </c>
      <c r="X172" s="110">
        <v>3361</v>
      </c>
      <c r="Y172">
        <v>2360</v>
      </c>
      <c r="Z172"/>
      <c r="AA172">
        <v>1984</v>
      </c>
      <c r="AB172" s="110">
        <v>4344</v>
      </c>
      <c r="AC172">
        <v>2884</v>
      </c>
      <c r="AD172"/>
      <c r="AE172">
        <v>2061</v>
      </c>
      <c r="AF172" s="110">
        <v>4945</v>
      </c>
      <c r="AG172">
        <v>2396</v>
      </c>
      <c r="AH172"/>
      <c r="AI172">
        <v>1513</v>
      </c>
      <c r="AJ172" s="110">
        <v>3909</v>
      </c>
      <c r="AK172">
        <v>2223</v>
      </c>
      <c r="AL172"/>
      <c r="AM172">
        <v>1518</v>
      </c>
      <c r="AN172" s="110">
        <v>3741</v>
      </c>
      <c r="AO172">
        <v>1926</v>
      </c>
      <c r="AP172"/>
      <c r="AQ172">
        <v>1460</v>
      </c>
      <c r="AR172" s="110">
        <v>3386</v>
      </c>
      <c r="AS172">
        <v>1947</v>
      </c>
      <c r="AT172"/>
      <c r="AU172">
        <v>1480</v>
      </c>
      <c r="AV172" s="110">
        <v>3427</v>
      </c>
      <c r="AW172">
        <v>1950</v>
      </c>
      <c r="AX172"/>
      <c r="AY172">
        <v>1625</v>
      </c>
      <c r="AZ172" s="110">
        <v>3575</v>
      </c>
      <c r="BA172" s="109">
        <v>1701</v>
      </c>
      <c r="BB172" s="109"/>
      <c r="BC172" s="109">
        <v>1426</v>
      </c>
      <c r="BD172" s="110">
        <v>3127</v>
      </c>
      <c r="BE172" s="109">
        <v>1263</v>
      </c>
      <c r="BF172" s="109"/>
      <c r="BG172" s="109">
        <v>1009</v>
      </c>
      <c r="BH172" s="110">
        <v>2272</v>
      </c>
      <c r="BI172" s="109">
        <v>947</v>
      </c>
      <c r="BJ172" s="109"/>
      <c r="BK172" s="109">
        <v>829</v>
      </c>
      <c r="BL172" s="110">
        <v>1776</v>
      </c>
      <c r="BM172" s="109">
        <v>742</v>
      </c>
      <c r="BN172" s="109"/>
      <c r="BO172" s="109">
        <v>535</v>
      </c>
      <c r="BP172" s="110">
        <v>1277</v>
      </c>
      <c r="BQ172" s="109">
        <v>486</v>
      </c>
      <c r="BR172" s="109"/>
      <c r="BS172" s="109">
        <v>354</v>
      </c>
      <c r="BT172" s="110">
        <v>840</v>
      </c>
      <c r="BU172" s="109">
        <v>302</v>
      </c>
      <c r="BV172" s="109"/>
      <c r="BW172" s="109">
        <v>176</v>
      </c>
      <c r="BX172" s="110">
        <v>478</v>
      </c>
      <c r="BY172" s="109">
        <v>192</v>
      </c>
      <c r="BZ172" s="109"/>
      <c r="CA172" s="109">
        <v>92</v>
      </c>
      <c r="CB172" s="110">
        <v>284</v>
      </c>
      <c r="CC172" s="109">
        <v>93</v>
      </c>
      <c r="CD172" s="109"/>
      <c r="CE172" s="109">
        <v>34</v>
      </c>
      <c r="CF172" s="110">
        <v>127</v>
      </c>
      <c r="CG172" s="109">
        <v>19</v>
      </c>
      <c r="CH172" s="109"/>
      <c r="CI172" s="109">
        <v>5</v>
      </c>
      <c r="CJ172" s="110">
        <v>24</v>
      </c>
      <c r="CK172" s="109">
        <v>2</v>
      </c>
      <c r="CL172" s="109"/>
      <c r="CM172" s="109"/>
      <c r="CN172" s="110">
        <v>2</v>
      </c>
      <c r="CO172" s="109">
        <v>6</v>
      </c>
      <c r="CP172" s="109">
        <v>35</v>
      </c>
      <c r="CQ172" s="109">
        <v>6</v>
      </c>
      <c r="CR172" s="110">
        <v>47</v>
      </c>
      <c r="CS172" s="111"/>
      <c r="CT172" s="112">
        <f t="shared" si="9"/>
        <v>23477</v>
      </c>
      <c r="CU172" s="112">
        <f t="shared" si="10"/>
        <v>35</v>
      </c>
      <c r="CV172" s="112">
        <f t="shared" si="11"/>
        <v>19738</v>
      </c>
      <c r="CW172" s="113">
        <f t="shared" si="13"/>
        <v>43250</v>
      </c>
    </row>
    <row r="173" spans="1:101" ht="14.1" customHeight="1">
      <c r="A173" s="31"/>
      <c r="B173" s="1049"/>
      <c r="C173" s="1047"/>
      <c r="D173" s="108" t="s">
        <v>677</v>
      </c>
      <c r="E173">
        <v>144</v>
      </c>
      <c r="F173"/>
      <c r="G173">
        <v>164</v>
      </c>
      <c r="H173" s="110">
        <v>308</v>
      </c>
      <c r="I173">
        <v>142</v>
      </c>
      <c r="J173"/>
      <c r="K173">
        <v>148</v>
      </c>
      <c r="L173" s="110">
        <v>290</v>
      </c>
      <c r="M173">
        <v>374</v>
      </c>
      <c r="N173"/>
      <c r="O173">
        <v>433</v>
      </c>
      <c r="P173" s="110">
        <v>807</v>
      </c>
      <c r="Q173">
        <v>400</v>
      </c>
      <c r="R173"/>
      <c r="S173">
        <v>895</v>
      </c>
      <c r="T173" s="110">
        <v>1295</v>
      </c>
      <c r="U173">
        <v>963</v>
      </c>
      <c r="V173"/>
      <c r="W173">
        <v>995</v>
      </c>
      <c r="X173" s="110">
        <v>1958</v>
      </c>
      <c r="Y173">
        <v>954</v>
      </c>
      <c r="Z173"/>
      <c r="AA173">
        <v>853</v>
      </c>
      <c r="AB173" s="110">
        <v>1807</v>
      </c>
      <c r="AC173">
        <v>1063</v>
      </c>
      <c r="AD173"/>
      <c r="AE173">
        <v>800</v>
      </c>
      <c r="AF173" s="110">
        <v>1863</v>
      </c>
      <c r="AG173">
        <v>873</v>
      </c>
      <c r="AH173"/>
      <c r="AI173">
        <v>694</v>
      </c>
      <c r="AJ173" s="110">
        <v>1567</v>
      </c>
      <c r="AK173">
        <v>928</v>
      </c>
      <c r="AL173"/>
      <c r="AM173">
        <v>690</v>
      </c>
      <c r="AN173" s="110">
        <v>1618</v>
      </c>
      <c r="AO173">
        <v>839</v>
      </c>
      <c r="AP173"/>
      <c r="AQ173">
        <v>708</v>
      </c>
      <c r="AR173" s="110">
        <v>1547</v>
      </c>
      <c r="AS173">
        <v>897</v>
      </c>
      <c r="AT173"/>
      <c r="AU173">
        <v>719</v>
      </c>
      <c r="AV173" s="110">
        <v>1616</v>
      </c>
      <c r="AW173">
        <v>834</v>
      </c>
      <c r="AX173"/>
      <c r="AY173">
        <v>779</v>
      </c>
      <c r="AZ173" s="110">
        <v>1613</v>
      </c>
      <c r="BA173" s="109">
        <v>788</v>
      </c>
      <c r="BB173" s="109"/>
      <c r="BC173" s="109">
        <v>682</v>
      </c>
      <c r="BD173" s="110">
        <v>1470</v>
      </c>
      <c r="BE173" s="109">
        <v>673</v>
      </c>
      <c r="BF173" s="109"/>
      <c r="BG173" s="109">
        <v>614</v>
      </c>
      <c r="BH173" s="110">
        <v>1287</v>
      </c>
      <c r="BI173" s="109">
        <v>575</v>
      </c>
      <c r="BJ173" s="109"/>
      <c r="BK173" s="109">
        <v>448</v>
      </c>
      <c r="BL173" s="110">
        <v>1023</v>
      </c>
      <c r="BM173" s="109">
        <v>403</v>
      </c>
      <c r="BN173" s="109"/>
      <c r="BO173" s="109">
        <v>396</v>
      </c>
      <c r="BP173" s="110">
        <v>799</v>
      </c>
      <c r="BQ173" s="109">
        <v>283</v>
      </c>
      <c r="BR173" s="109"/>
      <c r="BS173" s="109">
        <v>256</v>
      </c>
      <c r="BT173" s="110">
        <v>539</v>
      </c>
      <c r="BU173" s="109">
        <v>184</v>
      </c>
      <c r="BV173" s="109"/>
      <c r="BW173" s="109">
        <v>173</v>
      </c>
      <c r="BX173" s="110">
        <v>357</v>
      </c>
      <c r="BY173" s="109">
        <v>126</v>
      </c>
      <c r="BZ173" s="109"/>
      <c r="CA173" s="109">
        <v>103</v>
      </c>
      <c r="CB173" s="110">
        <v>229</v>
      </c>
      <c r="CC173" s="109">
        <v>55</v>
      </c>
      <c r="CD173" s="109"/>
      <c r="CE173" s="109">
        <v>38</v>
      </c>
      <c r="CF173" s="110">
        <v>93</v>
      </c>
      <c r="CG173" s="109">
        <v>14</v>
      </c>
      <c r="CH173" s="109"/>
      <c r="CI173" s="109">
        <v>9</v>
      </c>
      <c r="CJ173" s="110">
        <v>23</v>
      </c>
      <c r="CK173" s="109">
        <v>3</v>
      </c>
      <c r="CL173" s="109"/>
      <c r="CM173" s="109">
        <v>4</v>
      </c>
      <c r="CN173" s="110">
        <v>7</v>
      </c>
      <c r="CO173" s="109"/>
      <c r="CP173" s="109">
        <v>8</v>
      </c>
      <c r="CQ173" s="109">
        <v>2</v>
      </c>
      <c r="CR173" s="110">
        <v>10</v>
      </c>
      <c r="CS173" s="111"/>
      <c r="CT173" s="112">
        <f t="shared" si="9"/>
        <v>11515</v>
      </c>
      <c r="CU173" s="112">
        <f t="shared" si="10"/>
        <v>8</v>
      </c>
      <c r="CV173" s="112">
        <f t="shared" si="11"/>
        <v>10603</v>
      </c>
      <c r="CW173" s="113">
        <f t="shared" si="13"/>
        <v>22126</v>
      </c>
    </row>
    <row r="174" spans="1:101" ht="14.1" customHeight="1">
      <c r="A174" s="31"/>
      <c r="B174" s="1049"/>
      <c r="C174" s="1047"/>
      <c r="D174" s="108" t="s">
        <v>678</v>
      </c>
      <c r="E174">
        <v>22</v>
      </c>
      <c r="F174"/>
      <c r="G174">
        <v>28</v>
      </c>
      <c r="H174" s="110">
        <v>50</v>
      </c>
      <c r="I174">
        <v>29</v>
      </c>
      <c r="J174"/>
      <c r="K174">
        <v>31</v>
      </c>
      <c r="L174" s="110">
        <v>60</v>
      </c>
      <c r="M174">
        <v>37</v>
      </c>
      <c r="N174"/>
      <c r="O174">
        <v>44</v>
      </c>
      <c r="P174" s="110">
        <v>81</v>
      </c>
      <c r="Q174">
        <v>33</v>
      </c>
      <c r="R174"/>
      <c r="S174">
        <v>1206</v>
      </c>
      <c r="T174" s="110">
        <v>1239</v>
      </c>
      <c r="U174">
        <v>1160</v>
      </c>
      <c r="V174"/>
      <c r="W174">
        <v>1326</v>
      </c>
      <c r="X174" s="110">
        <v>2486</v>
      </c>
      <c r="Y174">
        <v>1264</v>
      </c>
      <c r="Z174"/>
      <c r="AA174">
        <v>1196</v>
      </c>
      <c r="AB174" s="110">
        <v>2460</v>
      </c>
      <c r="AC174">
        <v>1351</v>
      </c>
      <c r="AD174"/>
      <c r="AE174">
        <v>1256</v>
      </c>
      <c r="AF174" s="110">
        <v>2607</v>
      </c>
      <c r="AG174">
        <v>1197</v>
      </c>
      <c r="AH174"/>
      <c r="AI174">
        <v>1052</v>
      </c>
      <c r="AJ174" s="110">
        <v>2249</v>
      </c>
      <c r="AK174">
        <v>1090</v>
      </c>
      <c r="AL174"/>
      <c r="AM174">
        <v>974</v>
      </c>
      <c r="AN174" s="110">
        <v>2064</v>
      </c>
      <c r="AO174">
        <v>1135</v>
      </c>
      <c r="AP174"/>
      <c r="AQ174">
        <v>908</v>
      </c>
      <c r="AR174" s="110">
        <v>2043</v>
      </c>
      <c r="AS174">
        <v>1218</v>
      </c>
      <c r="AT174"/>
      <c r="AU174">
        <v>1027</v>
      </c>
      <c r="AV174" s="110">
        <v>2245</v>
      </c>
      <c r="AW174">
        <v>1194</v>
      </c>
      <c r="AX174"/>
      <c r="AY174">
        <v>1141</v>
      </c>
      <c r="AZ174" s="110">
        <v>2335</v>
      </c>
      <c r="BA174" s="109">
        <v>1051</v>
      </c>
      <c r="BB174" s="109"/>
      <c r="BC174" s="109">
        <v>963</v>
      </c>
      <c r="BD174" s="110">
        <v>2014</v>
      </c>
      <c r="BE174" s="109">
        <v>849</v>
      </c>
      <c r="BF174" s="109"/>
      <c r="BG174" s="109">
        <v>760</v>
      </c>
      <c r="BH174" s="110">
        <v>1609</v>
      </c>
      <c r="BI174" s="109">
        <v>685</v>
      </c>
      <c r="BJ174" s="109"/>
      <c r="BK174" s="109">
        <v>634</v>
      </c>
      <c r="BL174" s="110">
        <v>1319</v>
      </c>
      <c r="BM174" s="109">
        <v>508</v>
      </c>
      <c r="BN174" s="109"/>
      <c r="BO174" s="109">
        <v>459</v>
      </c>
      <c r="BP174" s="110">
        <v>967</v>
      </c>
      <c r="BQ174" s="109">
        <v>349</v>
      </c>
      <c r="BR174" s="109"/>
      <c r="BS174" s="109">
        <v>383</v>
      </c>
      <c r="BT174" s="110">
        <v>732</v>
      </c>
      <c r="BU174" s="109">
        <v>255</v>
      </c>
      <c r="BV174" s="109"/>
      <c r="BW174" s="109">
        <v>190</v>
      </c>
      <c r="BX174" s="110">
        <v>445</v>
      </c>
      <c r="BY174" s="109">
        <v>160</v>
      </c>
      <c r="BZ174" s="109"/>
      <c r="CA174" s="109">
        <v>109</v>
      </c>
      <c r="CB174" s="110">
        <v>269</v>
      </c>
      <c r="CC174" s="109">
        <v>88</v>
      </c>
      <c r="CD174" s="109"/>
      <c r="CE174" s="109">
        <v>48</v>
      </c>
      <c r="CF174" s="110">
        <v>136</v>
      </c>
      <c r="CG174" s="109">
        <v>20</v>
      </c>
      <c r="CH174" s="109"/>
      <c r="CI174" s="109">
        <v>12</v>
      </c>
      <c r="CJ174" s="110">
        <v>32</v>
      </c>
      <c r="CK174" s="109">
        <v>7</v>
      </c>
      <c r="CL174" s="109"/>
      <c r="CM174" s="109">
        <v>2</v>
      </c>
      <c r="CN174" s="110">
        <v>9</v>
      </c>
      <c r="CO174" s="109">
        <v>1</v>
      </c>
      <c r="CP174" s="109">
        <v>10</v>
      </c>
      <c r="CQ174" s="109">
        <v>5</v>
      </c>
      <c r="CR174" s="110">
        <v>16</v>
      </c>
      <c r="CS174" s="111"/>
      <c r="CT174" s="112">
        <f t="shared" si="9"/>
        <v>13703</v>
      </c>
      <c r="CU174" s="112">
        <f t="shared" si="10"/>
        <v>10</v>
      </c>
      <c r="CV174" s="112">
        <f t="shared" si="11"/>
        <v>13754</v>
      </c>
      <c r="CW174" s="113">
        <f t="shared" si="13"/>
        <v>27467</v>
      </c>
    </row>
    <row r="175" spans="1:101" ht="14.1" customHeight="1">
      <c r="A175" s="31"/>
      <c r="B175" s="1049"/>
      <c r="C175" s="1047"/>
      <c r="D175" s="108" t="s">
        <v>679</v>
      </c>
      <c r="E175">
        <v>25</v>
      </c>
      <c r="F175">
        <v>0</v>
      </c>
      <c r="G175">
        <v>13</v>
      </c>
      <c r="H175" s="110">
        <v>38</v>
      </c>
      <c r="I175">
        <v>53</v>
      </c>
      <c r="J175">
        <v>0</v>
      </c>
      <c r="K175">
        <v>46</v>
      </c>
      <c r="L175" s="110">
        <v>99</v>
      </c>
      <c r="M175">
        <v>130</v>
      </c>
      <c r="N175">
        <v>0</v>
      </c>
      <c r="O175">
        <v>129</v>
      </c>
      <c r="P175" s="110">
        <v>259</v>
      </c>
      <c r="Q175">
        <v>135</v>
      </c>
      <c r="R175"/>
      <c r="S175">
        <v>1280</v>
      </c>
      <c r="T175" s="110">
        <v>1415</v>
      </c>
      <c r="U175">
        <v>1353</v>
      </c>
      <c r="V175"/>
      <c r="W175">
        <v>1312</v>
      </c>
      <c r="X175" s="110">
        <v>2665</v>
      </c>
      <c r="Y175">
        <v>1398</v>
      </c>
      <c r="Z175"/>
      <c r="AA175">
        <v>1336</v>
      </c>
      <c r="AB175" s="110">
        <v>2734</v>
      </c>
      <c r="AC175">
        <v>1371</v>
      </c>
      <c r="AD175"/>
      <c r="AE175">
        <v>1267</v>
      </c>
      <c r="AF175" s="110">
        <v>2638</v>
      </c>
      <c r="AG175">
        <v>1228</v>
      </c>
      <c r="AH175"/>
      <c r="AI175">
        <v>1057</v>
      </c>
      <c r="AJ175" s="110">
        <v>2285</v>
      </c>
      <c r="AK175">
        <v>1261</v>
      </c>
      <c r="AL175"/>
      <c r="AM175">
        <v>1016</v>
      </c>
      <c r="AN175" s="110">
        <v>2277</v>
      </c>
      <c r="AO175">
        <v>1177</v>
      </c>
      <c r="AP175"/>
      <c r="AQ175">
        <v>1005</v>
      </c>
      <c r="AR175" s="110">
        <v>2182</v>
      </c>
      <c r="AS175">
        <v>1217</v>
      </c>
      <c r="AT175"/>
      <c r="AU175">
        <v>1023</v>
      </c>
      <c r="AV175" s="110">
        <v>2240</v>
      </c>
      <c r="AW175">
        <v>1145</v>
      </c>
      <c r="AX175"/>
      <c r="AY175">
        <v>1061</v>
      </c>
      <c r="AZ175" s="110">
        <v>2206</v>
      </c>
      <c r="BA175" s="109">
        <v>978</v>
      </c>
      <c r="BB175" s="109"/>
      <c r="BC175" s="109">
        <v>966</v>
      </c>
      <c r="BD175" s="110">
        <v>1944</v>
      </c>
      <c r="BE175" s="109">
        <v>831</v>
      </c>
      <c r="BF175" s="109"/>
      <c r="BG175" s="109">
        <v>790</v>
      </c>
      <c r="BH175" s="110">
        <v>1621</v>
      </c>
      <c r="BI175" s="109">
        <v>682</v>
      </c>
      <c r="BJ175" s="109"/>
      <c r="BK175" s="109">
        <v>686</v>
      </c>
      <c r="BL175" s="110">
        <v>1368</v>
      </c>
      <c r="BM175" s="109">
        <v>613</v>
      </c>
      <c r="BN175" s="109"/>
      <c r="BO175" s="109">
        <v>507</v>
      </c>
      <c r="BP175" s="110">
        <v>1120</v>
      </c>
      <c r="BQ175" s="109">
        <v>424</v>
      </c>
      <c r="BR175" s="109"/>
      <c r="BS175" s="109">
        <v>389</v>
      </c>
      <c r="BT175" s="110">
        <v>813</v>
      </c>
      <c r="BU175" s="109">
        <v>278</v>
      </c>
      <c r="BV175" s="109"/>
      <c r="BW175" s="109">
        <v>227</v>
      </c>
      <c r="BX175" s="110">
        <v>505</v>
      </c>
      <c r="BY175" s="109">
        <v>184</v>
      </c>
      <c r="BZ175" s="109"/>
      <c r="CA175" s="109">
        <v>145</v>
      </c>
      <c r="CB175" s="110">
        <v>329</v>
      </c>
      <c r="CC175" s="109">
        <v>71</v>
      </c>
      <c r="CD175" s="109"/>
      <c r="CE175" s="109">
        <v>47</v>
      </c>
      <c r="CF175" s="110">
        <v>118</v>
      </c>
      <c r="CG175" s="109">
        <v>21</v>
      </c>
      <c r="CH175" s="109"/>
      <c r="CI175" s="109">
        <v>5</v>
      </c>
      <c r="CJ175" s="110">
        <v>26</v>
      </c>
      <c r="CK175" s="109">
        <v>3</v>
      </c>
      <c r="CL175" s="109"/>
      <c r="CM175" s="109">
        <v>3</v>
      </c>
      <c r="CN175" s="110">
        <v>6</v>
      </c>
      <c r="CO175" s="109">
        <v>1</v>
      </c>
      <c r="CP175" s="109">
        <v>9</v>
      </c>
      <c r="CQ175" s="109">
        <v>3</v>
      </c>
      <c r="CR175" s="110">
        <v>13</v>
      </c>
      <c r="CS175" s="111"/>
      <c r="CT175" s="112">
        <f t="shared" si="9"/>
        <v>14579</v>
      </c>
      <c r="CU175" s="112">
        <f t="shared" si="10"/>
        <v>9</v>
      </c>
      <c r="CV175" s="112">
        <f t="shared" si="11"/>
        <v>14313</v>
      </c>
      <c r="CW175" s="113">
        <f t="shared" si="13"/>
        <v>28901</v>
      </c>
    </row>
    <row r="176" spans="1:101" ht="14.1" customHeight="1">
      <c r="A176" s="31"/>
      <c r="B176" s="1049"/>
      <c r="C176" s="1047"/>
      <c r="D176" s="108" t="s">
        <v>680</v>
      </c>
      <c r="E176">
        <v>275</v>
      </c>
      <c r="F176"/>
      <c r="G176">
        <v>272</v>
      </c>
      <c r="H176" s="110">
        <v>547</v>
      </c>
      <c r="I176">
        <v>516</v>
      </c>
      <c r="J176"/>
      <c r="K176">
        <v>543</v>
      </c>
      <c r="L176" s="110">
        <v>1059</v>
      </c>
      <c r="M176">
        <v>1373</v>
      </c>
      <c r="N176"/>
      <c r="O176">
        <v>1356</v>
      </c>
      <c r="P176" s="110">
        <v>2729</v>
      </c>
      <c r="Q176">
        <v>1432</v>
      </c>
      <c r="R176"/>
      <c r="S176">
        <v>218</v>
      </c>
      <c r="T176" s="110">
        <v>1650</v>
      </c>
      <c r="U176">
        <v>222</v>
      </c>
      <c r="V176"/>
      <c r="W176">
        <v>247</v>
      </c>
      <c r="X176" s="110">
        <v>469</v>
      </c>
      <c r="Y176">
        <v>191</v>
      </c>
      <c r="Z176"/>
      <c r="AA176">
        <v>211</v>
      </c>
      <c r="AB176" s="110">
        <v>402</v>
      </c>
      <c r="AC176">
        <v>208</v>
      </c>
      <c r="AD176"/>
      <c r="AE176">
        <v>230</v>
      </c>
      <c r="AF176" s="110">
        <v>438</v>
      </c>
      <c r="AG176">
        <v>227</v>
      </c>
      <c r="AH176"/>
      <c r="AI176">
        <v>170</v>
      </c>
      <c r="AJ176" s="110">
        <v>397</v>
      </c>
      <c r="AK176">
        <v>188</v>
      </c>
      <c r="AL176"/>
      <c r="AM176">
        <v>145</v>
      </c>
      <c r="AN176" s="110">
        <v>333</v>
      </c>
      <c r="AO176">
        <v>201</v>
      </c>
      <c r="AP176"/>
      <c r="AQ176">
        <v>156</v>
      </c>
      <c r="AR176" s="110">
        <v>357</v>
      </c>
      <c r="AS176">
        <v>197</v>
      </c>
      <c r="AT176"/>
      <c r="AU176">
        <v>174</v>
      </c>
      <c r="AV176" s="110">
        <v>371</v>
      </c>
      <c r="AW176">
        <v>189</v>
      </c>
      <c r="AX176"/>
      <c r="AY176">
        <v>200</v>
      </c>
      <c r="AZ176" s="110">
        <v>389</v>
      </c>
      <c r="BA176" s="109">
        <v>192</v>
      </c>
      <c r="BB176" s="109"/>
      <c r="BC176" s="109">
        <v>205</v>
      </c>
      <c r="BD176" s="110">
        <v>397</v>
      </c>
      <c r="BE176" s="109">
        <v>153</v>
      </c>
      <c r="BF176" s="109"/>
      <c r="BG176" s="109">
        <v>156</v>
      </c>
      <c r="BH176" s="110">
        <v>309</v>
      </c>
      <c r="BI176" s="109">
        <v>115</v>
      </c>
      <c r="BJ176" s="109"/>
      <c r="BK176" s="109">
        <v>144</v>
      </c>
      <c r="BL176" s="110">
        <v>259</v>
      </c>
      <c r="BM176" s="109">
        <v>91</v>
      </c>
      <c r="BN176" s="109"/>
      <c r="BO176" s="109">
        <v>104</v>
      </c>
      <c r="BP176" s="110">
        <v>195</v>
      </c>
      <c r="BQ176" s="109">
        <v>104</v>
      </c>
      <c r="BR176" s="109"/>
      <c r="BS176" s="109">
        <v>97</v>
      </c>
      <c r="BT176" s="110">
        <v>201</v>
      </c>
      <c r="BU176" s="109">
        <v>63</v>
      </c>
      <c r="BV176" s="109"/>
      <c r="BW176" s="109">
        <v>50</v>
      </c>
      <c r="BX176" s="110">
        <v>113</v>
      </c>
      <c r="BY176" s="109">
        <v>28</v>
      </c>
      <c r="BZ176" s="109"/>
      <c r="CA176" s="109">
        <v>31</v>
      </c>
      <c r="CB176" s="110">
        <v>59</v>
      </c>
      <c r="CC176" s="109">
        <v>16</v>
      </c>
      <c r="CD176" s="109"/>
      <c r="CE176" s="109">
        <v>10</v>
      </c>
      <c r="CF176" s="110">
        <v>26</v>
      </c>
      <c r="CG176" s="109">
        <v>2</v>
      </c>
      <c r="CH176" s="109"/>
      <c r="CI176" s="109">
        <v>4</v>
      </c>
      <c r="CJ176" s="110">
        <v>6</v>
      </c>
      <c r="CK176" s="109"/>
      <c r="CL176" s="109"/>
      <c r="CM176" s="109">
        <v>1</v>
      </c>
      <c r="CN176" s="110">
        <v>1</v>
      </c>
      <c r="CO176" s="109"/>
      <c r="CP176" s="109">
        <v>2</v>
      </c>
      <c r="CQ176" s="109"/>
      <c r="CR176" s="110">
        <v>2</v>
      </c>
      <c r="CS176" s="111"/>
      <c r="CT176" s="112">
        <f t="shared" si="9"/>
        <v>5983</v>
      </c>
      <c r="CU176" s="112">
        <f t="shared" si="10"/>
        <v>2</v>
      </c>
      <c r="CV176" s="112">
        <f t="shared" si="11"/>
        <v>4724</v>
      </c>
      <c r="CW176" s="113">
        <f t="shared" si="13"/>
        <v>10709</v>
      </c>
    </row>
    <row r="177" spans="1:101" ht="14.1" customHeight="1">
      <c r="A177" s="31"/>
      <c r="B177" s="1049"/>
      <c r="C177" s="1047"/>
      <c r="D177" s="108" t="s">
        <v>681</v>
      </c>
      <c r="E177">
        <v>27</v>
      </c>
      <c r="F177"/>
      <c r="G177">
        <v>31</v>
      </c>
      <c r="H177" s="110">
        <v>58</v>
      </c>
      <c r="I177">
        <v>35</v>
      </c>
      <c r="J177"/>
      <c r="K177">
        <v>37</v>
      </c>
      <c r="L177" s="110">
        <v>72</v>
      </c>
      <c r="M177">
        <v>123</v>
      </c>
      <c r="N177"/>
      <c r="O177">
        <v>103</v>
      </c>
      <c r="P177" s="110">
        <v>226</v>
      </c>
      <c r="Q177">
        <v>105</v>
      </c>
      <c r="R177"/>
      <c r="S177">
        <v>1163</v>
      </c>
      <c r="T177" s="110">
        <v>1268</v>
      </c>
      <c r="U177">
        <v>1241</v>
      </c>
      <c r="V177"/>
      <c r="W177">
        <v>1317</v>
      </c>
      <c r="X177" s="110">
        <v>2558</v>
      </c>
      <c r="Y177">
        <v>1386</v>
      </c>
      <c r="Z177"/>
      <c r="AA177">
        <v>1323</v>
      </c>
      <c r="AB177" s="110">
        <v>2709</v>
      </c>
      <c r="AC177">
        <v>1331</v>
      </c>
      <c r="AD177"/>
      <c r="AE177">
        <v>1219</v>
      </c>
      <c r="AF177" s="110">
        <v>2550</v>
      </c>
      <c r="AG177">
        <v>1168</v>
      </c>
      <c r="AH177"/>
      <c r="AI177">
        <v>1109</v>
      </c>
      <c r="AJ177" s="110">
        <v>2277</v>
      </c>
      <c r="AK177">
        <v>1212</v>
      </c>
      <c r="AL177"/>
      <c r="AM177">
        <v>1105</v>
      </c>
      <c r="AN177" s="110">
        <v>2317</v>
      </c>
      <c r="AO177">
        <v>1180</v>
      </c>
      <c r="AP177"/>
      <c r="AQ177">
        <v>1144</v>
      </c>
      <c r="AR177" s="110">
        <v>2324</v>
      </c>
      <c r="AS177">
        <v>1188</v>
      </c>
      <c r="AT177"/>
      <c r="AU177">
        <v>1089</v>
      </c>
      <c r="AV177" s="110">
        <v>2277</v>
      </c>
      <c r="AW177">
        <v>1163</v>
      </c>
      <c r="AX177"/>
      <c r="AY177">
        <v>1101</v>
      </c>
      <c r="AZ177" s="110">
        <v>2264</v>
      </c>
      <c r="BA177" s="109">
        <v>1061</v>
      </c>
      <c r="BB177" s="109"/>
      <c r="BC177" s="109">
        <v>1118</v>
      </c>
      <c r="BD177" s="110">
        <v>2179</v>
      </c>
      <c r="BE177" s="109">
        <v>935</v>
      </c>
      <c r="BF177" s="109"/>
      <c r="BG177" s="109">
        <v>890</v>
      </c>
      <c r="BH177" s="110">
        <v>1825</v>
      </c>
      <c r="BI177" s="109">
        <v>744</v>
      </c>
      <c r="BJ177" s="109"/>
      <c r="BK177" s="109">
        <v>724</v>
      </c>
      <c r="BL177" s="110">
        <v>1468</v>
      </c>
      <c r="BM177" s="109">
        <v>537</v>
      </c>
      <c r="BN177" s="109"/>
      <c r="BO177" s="109">
        <v>540</v>
      </c>
      <c r="BP177" s="110">
        <v>1077</v>
      </c>
      <c r="BQ177" s="109">
        <v>398</v>
      </c>
      <c r="BR177" s="109"/>
      <c r="BS177" s="109">
        <v>317</v>
      </c>
      <c r="BT177" s="110">
        <v>715</v>
      </c>
      <c r="BU177" s="109">
        <v>240</v>
      </c>
      <c r="BV177" s="109"/>
      <c r="BW177" s="109">
        <v>211</v>
      </c>
      <c r="BX177" s="110">
        <v>451</v>
      </c>
      <c r="BY177" s="109">
        <v>163</v>
      </c>
      <c r="BZ177" s="109"/>
      <c r="CA177" s="109">
        <v>115</v>
      </c>
      <c r="CB177" s="110">
        <v>278</v>
      </c>
      <c r="CC177" s="109">
        <v>73</v>
      </c>
      <c r="CD177" s="109"/>
      <c r="CE177" s="109">
        <v>47</v>
      </c>
      <c r="CF177" s="110">
        <v>120</v>
      </c>
      <c r="CG177" s="109">
        <v>22</v>
      </c>
      <c r="CH177" s="109"/>
      <c r="CI177" s="109">
        <v>14</v>
      </c>
      <c r="CJ177" s="110">
        <v>36</v>
      </c>
      <c r="CK177" s="109">
        <v>4</v>
      </c>
      <c r="CL177" s="109"/>
      <c r="CM177" s="109">
        <v>1</v>
      </c>
      <c r="CN177" s="110">
        <v>5</v>
      </c>
      <c r="CO177" s="109">
        <v>3</v>
      </c>
      <c r="CP177" s="109">
        <v>11</v>
      </c>
      <c r="CQ177" s="109">
        <v>2</v>
      </c>
      <c r="CR177" s="110">
        <v>16</v>
      </c>
      <c r="CS177" s="111"/>
      <c r="CT177" s="112">
        <f t="shared" si="9"/>
        <v>14339</v>
      </c>
      <c r="CU177" s="112">
        <f t="shared" si="10"/>
        <v>11</v>
      </c>
      <c r="CV177" s="112">
        <f t="shared" si="11"/>
        <v>14720</v>
      </c>
      <c r="CW177" s="113">
        <f t="shared" si="13"/>
        <v>29070</v>
      </c>
    </row>
    <row r="178" spans="1:101" ht="14.1" customHeight="1">
      <c r="A178" s="31"/>
      <c r="B178" s="1049"/>
      <c r="C178" s="1047"/>
      <c r="D178" s="108" t="s">
        <v>682</v>
      </c>
      <c r="E178">
        <v>192</v>
      </c>
      <c r="F178"/>
      <c r="G178">
        <v>198</v>
      </c>
      <c r="H178" s="110">
        <v>390</v>
      </c>
      <c r="I178">
        <v>158</v>
      </c>
      <c r="J178"/>
      <c r="K178">
        <v>144</v>
      </c>
      <c r="L178" s="110">
        <v>302</v>
      </c>
      <c r="M178">
        <v>368</v>
      </c>
      <c r="N178"/>
      <c r="O178">
        <v>396</v>
      </c>
      <c r="P178" s="110">
        <v>764</v>
      </c>
      <c r="Q178">
        <v>441</v>
      </c>
      <c r="R178"/>
      <c r="S178">
        <v>776</v>
      </c>
      <c r="T178" s="110">
        <v>1217</v>
      </c>
      <c r="U178">
        <v>778</v>
      </c>
      <c r="V178"/>
      <c r="W178">
        <v>777</v>
      </c>
      <c r="X178" s="110">
        <v>1555</v>
      </c>
      <c r="Y178">
        <v>793</v>
      </c>
      <c r="Z178"/>
      <c r="AA178">
        <v>695</v>
      </c>
      <c r="AB178" s="110">
        <v>1488</v>
      </c>
      <c r="AC178">
        <v>750</v>
      </c>
      <c r="AD178"/>
      <c r="AE178">
        <v>672</v>
      </c>
      <c r="AF178" s="110">
        <v>1422</v>
      </c>
      <c r="AG178">
        <v>646</v>
      </c>
      <c r="AH178"/>
      <c r="AI178">
        <v>579</v>
      </c>
      <c r="AJ178" s="110">
        <v>1225</v>
      </c>
      <c r="AK178">
        <v>643</v>
      </c>
      <c r="AL178"/>
      <c r="AM178">
        <v>576</v>
      </c>
      <c r="AN178" s="110">
        <v>1219</v>
      </c>
      <c r="AO178">
        <v>607</v>
      </c>
      <c r="AP178"/>
      <c r="AQ178">
        <v>574</v>
      </c>
      <c r="AR178" s="110">
        <v>1181</v>
      </c>
      <c r="AS178">
        <v>670</v>
      </c>
      <c r="AT178"/>
      <c r="AU178">
        <v>582</v>
      </c>
      <c r="AV178" s="110">
        <v>1252</v>
      </c>
      <c r="AW178">
        <v>611</v>
      </c>
      <c r="AX178"/>
      <c r="AY178">
        <v>605</v>
      </c>
      <c r="AZ178" s="110">
        <v>1216</v>
      </c>
      <c r="BA178" s="109">
        <v>564</v>
      </c>
      <c r="BB178" s="109"/>
      <c r="BC178" s="109">
        <v>543</v>
      </c>
      <c r="BD178" s="110">
        <v>1107</v>
      </c>
      <c r="BE178" s="109">
        <v>445</v>
      </c>
      <c r="BF178" s="109"/>
      <c r="BG178" s="109">
        <v>407</v>
      </c>
      <c r="BH178" s="110">
        <v>852</v>
      </c>
      <c r="BI178" s="109">
        <v>369</v>
      </c>
      <c r="BJ178" s="109"/>
      <c r="BK178" s="109">
        <v>350</v>
      </c>
      <c r="BL178" s="110">
        <v>719</v>
      </c>
      <c r="BM178" s="109">
        <v>241</v>
      </c>
      <c r="BN178" s="109"/>
      <c r="BO178" s="109">
        <v>257</v>
      </c>
      <c r="BP178" s="110">
        <v>498</v>
      </c>
      <c r="BQ178" s="109">
        <v>169</v>
      </c>
      <c r="BR178" s="109"/>
      <c r="BS178" s="109">
        <v>170</v>
      </c>
      <c r="BT178" s="110">
        <v>339</v>
      </c>
      <c r="BU178" s="109">
        <v>106</v>
      </c>
      <c r="BV178" s="109"/>
      <c r="BW178" s="109">
        <v>106</v>
      </c>
      <c r="BX178" s="110">
        <v>212</v>
      </c>
      <c r="BY178" s="109">
        <v>92</v>
      </c>
      <c r="BZ178" s="109"/>
      <c r="CA178" s="109">
        <v>57</v>
      </c>
      <c r="CB178" s="110">
        <v>149</v>
      </c>
      <c r="CC178" s="109">
        <v>40</v>
      </c>
      <c r="CD178" s="109"/>
      <c r="CE178" s="109">
        <v>19</v>
      </c>
      <c r="CF178" s="110">
        <v>59</v>
      </c>
      <c r="CG178" s="109">
        <v>6</v>
      </c>
      <c r="CH178" s="109"/>
      <c r="CI178" s="109">
        <v>2</v>
      </c>
      <c r="CJ178" s="110">
        <v>8</v>
      </c>
      <c r="CK178" s="109">
        <v>1</v>
      </c>
      <c r="CL178" s="109"/>
      <c r="CM178" s="109">
        <v>2</v>
      </c>
      <c r="CN178" s="110">
        <v>3</v>
      </c>
      <c r="CO178" s="109">
        <v>2</v>
      </c>
      <c r="CP178" s="109">
        <v>5</v>
      </c>
      <c r="CQ178" s="109">
        <v>1</v>
      </c>
      <c r="CR178" s="110">
        <v>8</v>
      </c>
      <c r="CS178" s="111"/>
      <c r="CT178" s="112">
        <f t="shared" si="9"/>
        <v>8692</v>
      </c>
      <c r="CU178" s="112">
        <f t="shared" si="10"/>
        <v>5</v>
      </c>
      <c r="CV178" s="112">
        <f t="shared" si="11"/>
        <v>8488</v>
      </c>
      <c r="CW178" s="113">
        <f t="shared" si="13"/>
        <v>17185</v>
      </c>
    </row>
    <row r="179" spans="1:101" ht="14.1" customHeight="1">
      <c r="A179" s="31"/>
      <c r="B179" s="1049"/>
      <c r="C179" s="1047"/>
      <c r="D179" s="108" t="s">
        <v>683</v>
      </c>
      <c r="E179">
        <v>68</v>
      </c>
      <c r="F179"/>
      <c r="G179">
        <v>92</v>
      </c>
      <c r="H179" s="110">
        <v>160</v>
      </c>
      <c r="I179">
        <v>106</v>
      </c>
      <c r="J179"/>
      <c r="K179">
        <v>100</v>
      </c>
      <c r="L179" s="110">
        <v>206</v>
      </c>
      <c r="M179">
        <v>252</v>
      </c>
      <c r="N179"/>
      <c r="O179">
        <v>256</v>
      </c>
      <c r="P179" s="110">
        <v>508</v>
      </c>
      <c r="Q179">
        <v>266</v>
      </c>
      <c r="R179"/>
      <c r="S179">
        <v>406</v>
      </c>
      <c r="T179" s="110">
        <v>672</v>
      </c>
      <c r="U179">
        <v>446</v>
      </c>
      <c r="V179"/>
      <c r="W179">
        <v>431</v>
      </c>
      <c r="X179" s="110">
        <v>877</v>
      </c>
      <c r="Y179">
        <v>474</v>
      </c>
      <c r="Z179"/>
      <c r="AA179">
        <v>418</v>
      </c>
      <c r="AB179" s="110">
        <v>892</v>
      </c>
      <c r="AC179">
        <v>417</v>
      </c>
      <c r="AD179"/>
      <c r="AE179">
        <v>339</v>
      </c>
      <c r="AF179" s="110">
        <v>756</v>
      </c>
      <c r="AG179">
        <v>370</v>
      </c>
      <c r="AH179"/>
      <c r="AI179">
        <v>318</v>
      </c>
      <c r="AJ179" s="110">
        <v>688</v>
      </c>
      <c r="AK179">
        <v>370</v>
      </c>
      <c r="AL179"/>
      <c r="AM179">
        <v>280</v>
      </c>
      <c r="AN179" s="110">
        <v>650</v>
      </c>
      <c r="AO179">
        <v>308</v>
      </c>
      <c r="AP179"/>
      <c r="AQ179">
        <v>290</v>
      </c>
      <c r="AR179" s="110">
        <v>598</v>
      </c>
      <c r="AS179">
        <v>323</v>
      </c>
      <c r="AT179"/>
      <c r="AU179">
        <v>262</v>
      </c>
      <c r="AV179" s="110">
        <v>585</v>
      </c>
      <c r="AW179">
        <v>299</v>
      </c>
      <c r="AX179"/>
      <c r="AY179">
        <v>265</v>
      </c>
      <c r="AZ179" s="110">
        <v>564</v>
      </c>
      <c r="BA179" s="109">
        <v>251</v>
      </c>
      <c r="BB179" s="109"/>
      <c r="BC179" s="109">
        <v>263</v>
      </c>
      <c r="BD179" s="110">
        <v>514</v>
      </c>
      <c r="BE179" s="109">
        <v>228</v>
      </c>
      <c r="BF179" s="109"/>
      <c r="BG179" s="109">
        <v>209</v>
      </c>
      <c r="BH179" s="110">
        <v>437</v>
      </c>
      <c r="BI179" s="109">
        <v>163</v>
      </c>
      <c r="BJ179" s="109"/>
      <c r="BK179" s="109">
        <v>172</v>
      </c>
      <c r="BL179" s="110">
        <v>335</v>
      </c>
      <c r="BM179" s="109">
        <v>132</v>
      </c>
      <c r="BN179" s="109"/>
      <c r="BO179" s="109">
        <v>132</v>
      </c>
      <c r="BP179" s="110">
        <v>264</v>
      </c>
      <c r="BQ179" s="109">
        <v>92</v>
      </c>
      <c r="BR179" s="109"/>
      <c r="BS179" s="109">
        <v>98</v>
      </c>
      <c r="BT179" s="110">
        <v>190</v>
      </c>
      <c r="BU179" s="109">
        <v>58</v>
      </c>
      <c r="BV179" s="109"/>
      <c r="BW179" s="109">
        <v>67</v>
      </c>
      <c r="BX179" s="110">
        <v>125</v>
      </c>
      <c r="BY179" s="109">
        <v>34</v>
      </c>
      <c r="BZ179" s="109"/>
      <c r="CA179" s="109">
        <v>34</v>
      </c>
      <c r="CB179" s="110">
        <v>68</v>
      </c>
      <c r="CC179" s="109">
        <v>16</v>
      </c>
      <c r="CD179" s="109"/>
      <c r="CE179" s="109">
        <v>11</v>
      </c>
      <c r="CF179" s="110">
        <v>27</v>
      </c>
      <c r="CG179" s="109">
        <v>4</v>
      </c>
      <c r="CH179" s="109"/>
      <c r="CI179" s="109">
        <v>2</v>
      </c>
      <c r="CJ179" s="110">
        <v>6</v>
      </c>
      <c r="CK179" s="109">
        <v>3</v>
      </c>
      <c r="CL179" s="109"/>
      <c r="CM179" s="109"/>
      <c r="CN179" s="110">
        <v>3</v>
      </c>
      <c r="CO179" s="109">
        <v>1</v>
      </c>
      <c r="CP179" s="109">
        <v>2</v>
      </c>
      <c r="CQ179" s="109">
        <v>1</v>
      </c>
      <c r="CR179" s="110">
        <v>4</v>
      </c>
      <c r="CS179" s="111"/>
      <c r="CT179" s="112">
        <f t="shared" si="9"/>
        <v>4681</v>
      </c>
      <c r="CU179" s="112">
        <f t="shared" si="10"/>
        <v>2</v>
      </c>
      <c r="CV179" s="112">
        <f t="shared" si="11"/>
        <v>4446</v>
      </c>
      <c r="CW179" s="113">
        <f t="shared" si="13"/>
        <v>9129</v>
      </c>
    </row>
    <row r="180" spans="1:101" ht="14.1" customHeight="1">
      <c r="A180" s="31"/>
      <c r="B180" s="1049"/>
      <c r="C180" s="1047"/>
      <c r="D180" s="108" t="s">
        <v>684</v>
      </c>
      <c r="E180">
        <v>22</v>
      </c>
      <c r="F180"/>
      <c r="G180">
        <v>27</v>
      </c>
      <c r="H180" s="110">
        <v>49</v>
      </c>
      <c r="I180">
        <v>39</v>
      </c>
      <c r="J180"/>
      <c r="K180">
        <v>40</v>
      </c>
      <c r="L180" s="110">
        <v>79</v>
      </c>
      <c r="M180">
        <v>100</v>
      </c>
      <c r="N180"/>
      <c r="O180">
        <v>105</v>
      </c>
      <c r="P180" s="110">
        <v>205</v>
      </c>
      <c r="Q180">
        <v>146</v>
      </c>
      <c r="R180"/>
      <c r="S180">
        <v>6640</v>
      </c>
      <c r="T180" s="110">
        <v>6786</v>
      </c>
      <c r="U180">
        <v>6380</v>
      </c>
      <c r="V180">
        <v>1</v>
      </c>
      <c r="W180">
        <v>6474</v>
      </c>
      <c r="X180" s="110">
        <v>12855</v>
      </c>
      <c r="Y180">
        <v>7259</v>
      </c>
      <c r="Z180"/>
      <c r="AA180">
        <v>7085</v>
      </c>
      <c r="AB180" s="110">
        <v>14344</v>
      </c>
      <c r="AC180">
        <v>7840</v>
      </c>
      <c r="AD180"/>
      <c r="AE180">
        <v>6778</v>
      </c>
      <c r="AF180" s="110">
        <v>14618</v>
      </c>
      <c r="AG180">
        <v>6494</v>
      </c>
      <c r="AH180"/>
      <c r="AI180">
        <v>5538</v>
      </c>
      <c r="AJ180" s="110">
        <v>12032</v>
      </c>
      <c r="AK180">
        <v>6379</v>
      </c>
      <c r="AL180"/>
      <c r="AM180">
        <v>5328</v>
      </c>
      <c r="AN180" s="110">
        <v>11707</v>
      </c>
      <c r="AO180">
        <v>6040</v>
      </c>
      <c r="AP180"/>
      <c r="AQ180">
        <v>5119</v>
      </c>
      <c r="AR180" s="110">
        <v>11159</v>
      </c>
      <c r="AS180">
        <v>6627</v>
      </c>
      <c r="AT180"/>
      <c r="AU180">
        <v>5589</v>
      </c>
      <c r="AV180" s="110">
        <v>12216</v>
      </c>
      <c r="AW180">
        <v>6338</v>
      </c>
      <c r="AX180"/>
      <c r="AY180">
        <v>5751</v>
      </c>
      <c r="AZ180" s="110">
        <v>12089</v>
      </c>
      <c r="BA180" s="109">
        <v>5543</v>
      </c>
      <c r="BB180" s="109"/>
      <c r="BC180" s="109">
        <v>5060</v>
      </c>
      <c r="BD180" s="110">
        <v>10603</v>
      </c>
      <c r="BE180" s="109">
        <v>4548</v>
      </c>
      <c r="BF180" s="109"/>
      <c r="BG180" s="109">
        <v>4012</v>
      </c>
      <c r="BH180" s="110">
        <v>8560</v>
      </c>
      <c r="BI180" s="109">
        <v>3722</v>
      </c>
      <c r="BJ180" s="109"/>
      <c r="BK180" s="109">
        <v>3240</v>
      </c>
      <c r="BL180" s="110">
        <v>6962</v>
      </c>
      <c r="BM180" s="109">
        <v>3080</v>
      </c>
      <c r="BN180" s="109"/>
      <c r="BO180" s="109">
        <v>2621</v>
      </c>
      <c r="BP180" s="110">
        <v>5701</v>
      </c>
      <c r="BQ180" s="109">
        <v>2318</v>
      </c>
      <c r="BR180" s="109"/>
      <c r="BS180" s="109">
        <v>1852</v>
      </c>
      <c r="BT180" s="110">
        <v>4170</v>
      </c>
      <c r="BU180" s="109">
        <v>1520</v>
      </c>
      <c r="BV180" s="109"/>
      <c r="BW180" s="109">
        <v>1075</v>
      </c>
      <c r="BX180" s="110">
        <v>2595</v>
      </c>
      <c r="BY180" s="109">
        <v>989</v>
      </c>
      <c r="BZ180" s="109"/>
      <c r="CA180" s="109">
        <v>604</v>
      </c>
      <c r="CB180" s="110">
        <v>1593</v>
      </c>
      <c r="CC180" s="109">
        <v>438</v>
      </c>
      <c r="CD180" s="109"/>
      <c r="CE180" s="109">
        <v>238</v>
      </c>
      <c r="CF180" s="110">
        <v>676</v>
      </c>
      <c r="CG180" s="109">
        <v>105</v>
      </c>
      <c r="CH180" s="109"/>
      <c r="CI180" s="109">
        <v>42</v>
      </c>
      <c r="CJ180" s="110">
        <v>147</v>
      </c>
      <c r="CK180" s="109">
        <v>32</v>
      </c>
      <c r="CL180" s="109"/>
      <c r="CM180" s="109">
        <v>9</v>
      </c>
      <c r="CN180" s="110">
        <v>41</v>
      </c>
      <c r="CO180" s="109">
        <v>11</v>
      </c>
      <c r="CP180" s="109">
        <v>6</v>
      </c>
      <c r="CQ180" s="109">
        <v>7</v>
      </c>
      <c r="CR180" s="110">
        <v>24</v>
      </c>
      <c r="CS180" s="111"/>
      <c r="CT180" s="112">
        <f t="shared" si="9"/>
        <v>75970</v>
      </c>
      <c r="CU180" s="112">
        <f t="shared" si="10"/>
        <v>7</v>
      </c>
      <c r="CV180" s="112">
        <f t="shared" si="11"/>
        <v>73234</v>
      </c>
      <c r="CW180" s="113">
        <f t="shared" si="13"/>
        <v>149211</v>
      </c>
    </row>
    <row r="181" spans="1:101" ht="14.1" customHeight="1">
      <c r="A181" s="31"/>
      <c r="B181" s="1049"/>
      <c r="C181" s="1047"/>
      <c r="D181" s="108" t="s">
        <v>685</v>
      </c>
      <c r="E181" s="817">
        <v>41</v>
      </c>
      <c r="F181" s="817"/>
      <c r="G181" s="817">
        <v>48</v>
      </c>
      <c r="H181" s="110">
        <v>89</v>
      </c>
      <c r="I181" s="817">
        <v>39</v>
      </c>
      <c r="J181" s="817"/>
      <c r="K181" s="817">
        <v>44</v>
      </c>
      <c r="L181" s="110">
        <v>83</v>
      </c>
      <c r="M181" s="817">
        <v>105</v>
      </c>
      <c r="N181" s="817"/>
      <c r="O181" s="817">
        <v>121</v>
      </c>
      <c r="P181" s="110">
        <v>226</v>
      </c>
      <c r="Q181" s="817">
        <v>132</v>
      </c>
      <c r="R181" s="817"/>
      <c r="S181" s="817">
        <v>139</v>
      </c>
      <c r="T181" s="110">
        <v>271</v>
      </c>
      <c r="U181" s="817">
        <v>135</v>
      </c>
      <c r="V181" s="817"/>
      <c r="W181" s="817">
        <v>144</v>
      </c>
      <c r="X181" s="110">
        <v>279</v>
      </c>
      <c r="Y181" s="817">
        <v>139</v>
      </c>
      <c r="Z181" s="817"/>
      <c r="AA181" s="817">
        <v>163</v>
      </c>
      <c r="AB181" s="110">
        <v>302</v>
      </c>
      <c r="AC181" s="817">
        <v>157</v>
      </c>
      <c r="AD181" s="817"/>
      <c r="AE181" s="817">
        <v>125</v>
      </c>
      <c r="AF181" s="110">
        <v>282</v>
      </c>
      <c r="AG181" s="817">
        <v>123</v>
      </c>
      <c r="AH181" s="817"/>
      <c r="AI181" s="817">
        <v>130</v>
      </c>
      <c r="AJ181" s="110">
        <v>253</v>
      </c>
      <c r="AK181" s="817">
        <v>150</v>
      </c>
      <c r="AL181" s="817"/>
      <c r="AM181" s="817">
        <v>155</v>
      </c>
      <c r="AN181" s="110">
        <v>305</v>
      </c>
      <c r="AO181" s="817">
        <v>142</v>
      </c>
      <c r="AP181" s="817"/>
      <c r="AQ181" s="817">
        <v>101</v>
      </c>
      <c r="AR181" s="110">
        <v>243</v>
      </c>
      <c r="AS181" s="817">
        <v>144</v>
      </c>
      <c r="AT181" s="817"/>
      <c r="AU181" s="817">
        <v>125</v>
      </c>
      <c r="AV181" s="110">
        <v>269</v>
      </c>
      <c r="AW181" s="817">
        <v>162</v>
      </c>
      <c r="AX181" s="817"/>
      <c r="AY181" s="817">
        <v>150</v>
      </c>
      <c r="AZ181" s="110">
        <v>312</v>
      </c>
      <c r="BA181" s="109">
        <v>153</v>
      </c>
      <c r="BB181" s="109"/>
      <c r="BC181" s="109">
        <v>135</v>
      </c>
      <c r="BD181" s="110">
        <v>288</v>
      </c>
      <c r="BE181" s="109">
        <v>131</v>
      </c>
      <c r="BF181" s="109"/>
      <c r="BG181" s="109">
        <v>110</v>
      </c>
      <c r="BH181" s="110">
        <v>241</v>
      </c>
      <c r="BI181" s="109">
        <v>115</v>
      </c>
      <c r="BJ181" s="109"/>
      <c r="BK181" s="109">
        <v>87</v>
      </c>
      <c r="BL181" s="110">
        <v>202</v>
      </c>
      <c r="BM181" s="109">
        <v>107</v>
      </c>
      <c r="BN181" s="109"/>
      <c r="BO181" s="109">
        <v>74</v>
      </c>
      <c r="BP181" s="110">
        <v>181</v>
      </c>
      <c r="BQ181" s="109">
        <v>94</v>
      </c>
      <c r="BR181" s="109"/>
      <c r="BS181" s="109">
        <v>69</v>
      </c>
      <c r="BT181" s="110">
        <v>163</v>
      </c>
      <c r="BU181" s="109">
        <v>55</v>
      </c>
      <c r="BV181" s="109"/>
      <c r="BW181" s="109">
        <v>43</v>
      </c>
      <c r="BX181" s="110">
        <v>98</v>
      </c>
      <c r="BY181" s="109">
        <v>41</v>
      </c>
      <c r="BZ181" s="109"/>
      <c r="CA181" s="109">
        <v>28</v>
      </c>
      <c r="CB181" s="110">
        <v>69</v>
      </c>
      <c r="CC181" s="109">
        <v>20</v>
      </c>
      <c r="CD181" s="109"/>
      <c r="CE181" s="109">
        <v>8</v>
      </c>
      <c r="CF181" s="110">
        <v>28</v>
      </c>
      <c r="CG181" s="109">
        <v>8</v>
      </c>
      <c r="CH181" s="109"/>
      <c r="CI181" s="109">
        <v>2</v>
      </c>
      <c r="CJ181" s="110">
        <v>10</v>
      </c>
      <c r="CK181" s="109"/>
      <c r="CL181" s="109"/>
      <c r="CM181" s="109"/>
      <c r="CN181" s="110">
        <v>0</v>
      </c>
      <c r="CO181" s="109"/>
      <c r="CP181" s="109"/>
      <c r="CQ181" s="109">
        <v>1</v>
      </c>
      <c r="CR181" s="110">
        <v>1</v>
      </c>
      <c r="CS181" s="111"/>
      <c r="CT181" s="112">
        <f t="shared" si="9"/>
        <v>2193</v>
      </c>
      <c r="CU181" s="112">
        <f t="shared" si="10"/>
        <v>0</v>
      </c>
      <c r="CV181" s="112">
        <f t="shared" si="11"/>
        <v>2002</v>
      </c>
      <c r="CW181" s="113">
        <f t="shared" si="13"/>
        <v>4195</v>
      </c>
    </row>
    <row r="182" spans="1:101" ht="14.1" customHeight="1">
      <c r="A182" s="31"/>
      <c r="B182" s="1049"/>
      <c r="C182" s="237" t="s">
        <v>108</v>
      </c>
      <c r="D182" s="238" t="s">
        <v>843</v>
      </c>
      <c r="E182" s="236">
        <v>3804</v>
      </c>
      <c r="F182" s="236">
        <v>0</v>
      </c>
      <c r="G182" s="236">
        <v>4012</v>
      </c>
      <c r="H182" s="236">
        <v>7816</v>
      </c>
      <c r="I182" s="236">
        <v>4211</v>
      </c>
      <c r="J182" s="236">
        <v>0</v>
      </c>
      <c r="K182" s="236">
        <v>4439</v>
      </c>
      <c r="L182" s="236">
        <v>8650</v>
      </c>
      <c r="M182" s="236">
        <v>10976</v>
      </c>
      <c r="N182" s="236">
        <v>0</v>
      </c>
      <c r="O182" s="236">
        <v>11319</v>
      </c>
      <c r="P182" s="236">
        <v>22295</v>
      </c>
      <c r="Q182" s="236">
        <v>11396</v>
      </c>
      <c r="R182" s="236">
        <v>0</v>
      </c>
      <c r="S182" s="236">
        <v>39850</v>
      </c>
      <c r="T182" s="236">
        <v>51246</v>
      </c>
      <c r="U182" s="236">
        <v>40179</v>
      </c>
      <c r="V182" s="236">
        <v>2</v>
      </c>
      <c r="W182" s="236">
        <v>40970</v>
      </c>
      <c r="X182" s="236">
        <v>81151</v>
      </c>
      <c r="Y182" s="236">
        <v>45278</v>
      </c>
      <c r="Z182" s="236">
        <v>0</v>
      </c>
      <c r="AA182" s="236">
        <v>44033</v>
      </c>
      <c r="AB182" s="236">
        <v>89311</v>
      </c>
      <c r="AC182" s="236">
        <v>50685</v>
      </c>
      <c r="AD182" s="236">
        <v>2</v>
      </c>
      <c r="AE182" s="236">
        <v>44449</v>
      </c>
      <c r="AF182" s="236">
        <v>95136</v>
      </c>
      <c r="AG182" s="236">
        <v>43344</v>
      </c>
      <c r="AH182" s="236">
        <v>2</v>
      </c>
      <c r="AI182" s="236">
        <v>36261</v>
      </c>
      <c r="AJ182" s="236">
        <v>79607</v>
      </c>
      <c r="AK182" s="236">
        <v>40982</v>
      </c>
      <c r="AL182" s="236">
        <v>2</v>
      </c>
      <c r="AM182" s="236">
        <v>33656</v>
      </c>
      <c r="AN182" s="236">
        <v>74640</v>
      </c>
      <c r="AO182" s="236">
        <v>38488</v>
      </c>
      <c r="AP182" s="236">
        <v>0</v>
      </c>
      <c r="AQ182" s="236">
        <v>31969</v>
      </c>
      <c r="AR182" s="236">
        <v>70457</v>
      </c>
      <c r="AS182" s="236">
        <v>41621</v>
      </c>
      <c r="AT182" s="236">
        <v>0</v>
      </c>
      <c r="AU182" s="236">
        <v>35538</v>
      </c>
      <c r="AV182" s="236">
        <v>77159</v>
      </c>
      <c r="AW182" s="236">
        <v>43769</v>
      </c>
      <c r="AX182" s="236">
        <v>0</v>
      </c>
      <c r="AY182" s="236">
        <v>38677</v>
      </c>
      <c r="AZ182" s="236">
        <v>82446</v>
      </c>
      <c r="BA182" s="236">
        <v>40460</v>
      </c>
      <c r="BB182" s="236">
        <v>0</v>
      </c>
      <c r="BC182" s="236">
        <v>35879</v>
      </c>
      <c r="BD182" s="236">
        <v>76339</v>
      </c>
      <c r="BE182" s="236">
        <v>34539</v>
      </c>
      <c r="BF182" s="236">
        <v>0</v>
      </c>
      <c r="BG182" s="236">
        <v>29136</v>
      </c>
      <c r="BH182" s="236">
        <v>63675</v>
      </c>
      <c r="BI182" s="236">
        <v>28683</v>
      </c>
      <c r="BJ182" s="236">
        <v>0</v>
      </c>
      <c r="BK182" s="236">
        <v>23739</v>
      </c>
      <c r="BL182" s="236">
        <v>52422</v>
      </c>
      <c r="BM182" s="236">
        <v>23082</v>
      </c>
      <c r="BN182" s="236">
        <v>0</v>
      </c>
      <c r="BO182" s="236">
        <v>18256</v>
      </c>
      <c r="BP182" s="236">
        <v>41338</v>
      </c>
      <c r="BQ182" s="236">
        <v>17639</v>
      </c>
      <c r="BR182" s="236">
        <v>0</v>
      </c>
      <c r="BS182" s="236">
        <v>12499</v>
      </c>
      <c r="BT182" s="236">
        <v>30138</v>
      </c>
      <c r="BU182" s="236">
        <v>11166</v>
      </c>
      <c r="BV182" s="236">
        <v>0</v>
      </c>
      <c r="BW182" s="236">
        <v>7294</v>
      </c>
      <c r="BX182" s="236">
        <v>18460</v>
      </c>
      <c r="BY182" s="236">
        <v>7413</v>
      </c>
      <c r="BZ182" s="236">
        <v>0</v>
      </c>
      <c r="CA182" s="236">
        <v>3988</v>
      </c>
      <c r="CB182" s="236">
        <v>11401</v>
      </c>
      <c r="CC182" s="236">
        <v>3359</v>
      </c>
      <c r="CD182" s="236">
        <v>0</v>
      </c>
      <c r="CE182" s="236">
        <v>1400</v>
      </c>
      <c r="CF182" s="236">
        <v>4759</v>
      </c>
      <c r="CG182" s="236">
        <v>867</v>
      </c>
      <c r="CH182" s="236">
        <v>0</v>
      </c>
      <c r="CI182" s="236">
        <v>299</v>
      </c>
      <c r="CJ182" s="236">
        <v>1166</v>
      </c>
      <c r="CK182" s="236">
        <v>187</v>
      </c>
      <c r="CL182" s="236">
        <v>0</v>
      </c>
      <c r="CM182" s="236">
        <v>77</v>
      </c>
      <c r="CN182" s="236">
        <v>264</v>
      </c>
      <c r="CO182" s="236">
        <v>86</v>
      </c>
      <c r="CP182" s="236">
        <v>359</v>
      </c>
      <c r="CQ182" s="236">
        <v>99</v>
      </c>
      <c r="CR182" s="236">
        <v>544</v>
      </c>
      <c r="CS182" s="107"/>
      <c r="CT182" s="236">
        <f t="shared" si="9"/>
        <v>542214</v>
      </c>
      <c r="CU182" s="236">
        <f t="shared" si="10"/>
        <v>367</v>
      </c>
      <c r="CV182" s="236">
        <f t="shared" si="11"/>
        <v>497839</v>
      </c>
      <c r="CW182" s="240">
        <f t="shared" si="13"/>
        <v>1040420</v>
      </c>
    </row>
    <row r="183" spans="1:101" ht="14.1" customHeight="1">
      <c r="A183" s="31"/>
      <c r="B183" s="1049"/>
      <c r="C183" s="1047" t="s">
        <v>630</v>
      </c>
      <c r="D183" s="108" t="s">
        <v>630</v>
      </c>
      <c r="E183">
        <v>2376</v>
      </c>
      <c r="F183"/>
      <c r="G183">
        <v>2428</v>
      </c>
      <c r="H183" s="110">
        <v>4804</v>
      </c>
      <c r="I183">
        <v>1940</v>
      </c>
      <c r="J183"/>
      <c r="K183">
        <v>2090</v>
      </c>
      <c r="L183" s="110">
        <v>4030</v>
      </c>
      <c r="M183">
        <v>5159</v>
      </c>
      <c r="N183"/>
      <c r="O183">
        <v>5431</v>
      </c>
      <c r="P183" s="110">
        <v>10590</v>
      </c>
      <c r="Q183">
        <v>5047</v>
      </c>
      <c r="R183"/>
      <c r="S183">
        <v>1000</v>
      </c>
      <c r="T183" s="110">
        <v>6047</v>
      </c>
      <c r="U183">
        <v>1025</v>
      </c>
      <c r="V183"/>
      <c r="W183">
        <v>994</v>
      </c>
      <c r="X183" s="110">
        <v>2019</v>
      </c>
      <c r="Y183">
        <v>1082</v>
      </c>
      <c r="Z183"/>
      <c r="AA183">
        <v>1030</v>
      </c>
      <c r="AB183" s="110">
        <v>2112</v>
      </c>
      <c r="AC183">
        <v>1071</v>
      </c>
      <c r="AD183"/>
      <c r="AE183">
        <v>1002</v>
      </c>
      <c r="AF183" s="110">
        <v>2073</v>
      </c>
      <c r="AG183">
        <v>906</v>
      </c>
      <c r="AH183"/>
      <c r="AI183">
        <v>785</v>
      </c>
      <c r="AJ183" s="110">
        <v>1691</v>
      </c>
      <c r="AK183">
        <v>965</v>
      </c>
      <c r="AL183"/>
      <c r="AM183">
        <v>807</v>
      </c>
      <c r="AN183" s="110">
        <v>1772</v>
      </c>
      <c r="AO183">
        <v>896</v>
      </c>
      <c r="AP183"/>
      <c r="AQ183">
        <v>839</v>
      </c>
      <c r="AR183" s="110">
        <v>1735</v>
      </c>
      <c r="AS183">
        <v>1027</v>
      </c>
      <c r="AT183"/>
      <c r="AU183">
        <v>946</v>
      </c>
      <c r="AV183" s="110">
        <v>1973</v>
      </c>
      <c r="AW183">
        <v>983</v>
      </c>
      <c r="AX183"/>
      <c r="AY183">
        <v>1010</v>
      </c>
      <c r="AZ183" s="110">
        <v>1993</v>
      </c>
      <c r="BA183" s="109">
        <v>829</v>
      </c>
      <c r="BB183" s="109"/>
      <c r="BC183" s="109">
        <v>896</v>
      </c>
      <c r="BD183" s="110">
        <v>1725</v>
      </c>
      <c r="BE183" s="109">
        <v>623</v>
      </c>
      <c r="BF183" s="109"/>
      <c r="BG183" s="109">
        <v>652</v>
      </c>
      <c r="BH183" s="110">
        <v>1275</v>
      </c>
      <c r="BI183" s="109">
        <v>524</v>
      </c>
      <c r="BJ183" s="109"/>
      <c r="BK183" s="109">
        <v>557</v>
      </c>
      <c r="BL183" s="110">
        <v>1081</v>
      </c>
      <c r="BM183" s="109">
        <v>460</v>
      </c>
      <c r="BN183" s="109"/>
      <c r="BO183" s="109">
        <v>421</v>
      </c>
      <c r="BP183" s="110">
        <v>881</v>
      </c>
      <c r="BQ183" s="109">
        <v>340</v>
      </c>
      <c r="BR183" s="109"/>
      <c r="BS183" s="109">
        <v>266</v>
      </c>
      <c r="BT183" s="110">
        <v>606</v>
      </c>
      <c r="BU183" s="109">
        <v>209</v>
      </c>
      <c r="BV183" s="109"/>
      <c r="BW183" s="109">
        <v>189</v>
      </c>
      <c r="BX183" s="110">
        <v>398</v>
      </c>
      <c r="BY183" s="109">
        <v>127</v>
      </c>
      <c r="BZ183" s="109"/>
      <c r="CA183" s="109">
        <v>97</v>
      </c>
      <c r="CB183" s="110">
        <v>224</v>
      </c>
      <c r="CC183" s="109">
        <v>50</v>
      </c>
      <c r="CD183" s="109"/>
      <c r="CE183" s="109">
        <v>44</v>
      </c>
      <c r="CF183" s="110">
        <v>94</v>
      </c>
      <c r="CG183" s="109">
        <v>10</v>
      </c>
      <c r="CH183" s="109"/>
      <c r="CI183" s="109">
        <v>8</v>
      </c>
      <c r="CJ183" s="110">
        <v>18</v>
      </c>
      <c r="CK183" s="109">
        <v>5</v>
      </c>
      <c r="CL183" s="109"/>
      <c r="CM183" s="109">
        <v>3</v>
      </c>
      <c r="CN183" s="110">
        <v>8</v>
      </c>
      <c r="CO183" s="109">
        <v>2</v>
      </c>
      <c r="CP183" s="109"/>
      <c r="CQ183" s="109">
        <v>1</v>
      </c>
      <c r="CR183" s="110">
        <v>3</v>
      </c>
      <c r="CS183" s="111"/>
      <c r="CT183" s="112">
        <f t="shared" si="9"/>
        <v>25656</v>
      </c>
      <c r="CU183" s="112">
        <f t="shared" si="10"/>
        <v>0</v>
      </c>
      <c r="CV183" s="112">
        <f t="shared" si="11"/>
        <v>21496</v>
      </c>
      <c r="CW183" s="113">
        <f t="shared" si="12"/>
        <v>47152</v>
      </c>
    </row>
    <row r="184" spans="1:101" ht="14.1" customHeight="1">
      <c r="A184" s="31"/>
      <c r="B184" s="1049"/>
      <c r="C184" s="1047"/>
      <c r="D184" s="108" t="s">
        <v>631</v>
      </c>
      <c r="E184">
        <v>1747</v>
      </c>
      <c r="F184"/>
      <c r="G184">
        <v>1792</v>
      </c>
      <c r="H184" s="110">
        <v>3539</v>
      </c>
      <c r="I184">
        <v>1518</v>
      </c>
      <c r="J184"/>
      <c r="K184">
        <v>1477</v>
      </c>
      <c r="L184" s="110">
        <v>2995</v>
      </c>
      <c r="M184">
        <v>3568</v>
      </c>
      <c r="N184"/>
      <c r="O184">
        <v>3712</v>
      </c>
      <c r="P184" s="110">
        <v>7280</v>
      </c>
      <c r="Q184">
        <v>3349</v>
      </c>
      <c r="R184"/>
      <c r="S184">
        <v>660</v>
      </c>
      <c r="T184" s="110">
        <v>4009</v>
      </c>
      <c r="U184">
        <v>768</v>
      </c>
      <c r="V184"/>
      <c r="W184">
        <v>722</v>
      </c>
      <c r="X184" s="110">
        <v>1490</v>
      </c>
      <c r="Y184">
        <v>780</v>
      </c>
      <c r="Z184"/>
      <c r="AA184">
        <v>823</v>
      </c>
      <c r="AB184" s="110">
        <v>1603</v>
      </c>
      <c r="AC184">
        <v>810</v>
      </c>
      <c r="AD184"/>
      <c r="AE184">
        <v>708</v>
      </c>
      <c r="AF184" s="110">
        <v>1518</v>
      </c>
      <c r="AG184">
        <v>628</v>
      </c>
      <c r="AH184"/>
      <c r="AI184">
        <v>513</v>
      </c>
      <c r="AJ184" s="110">
        <v>1141</v>
      </c>
      <c r="AK184">
        <v>679</v>
      </c>
      <c r="AL184"/>
      <c r="AM184">
        <v>544</v>
      </c>
      <c r="AN184" s="110">
        <v>1223</v>
      </c>
      <c r="AO184">
        <v>640</v>
      </c>
      <c r="AP184"/>
      <c r="AQ184">
        <v>527</v>
      </c>
      <c r="AR184" s="110">
        <v>1167</v>
      </c>
      <c r="AS184">
        <v>720</v>
      </c>
      <c r="AT184"/>
      <c r="AU184">
        <v>623</v>
      </c>
      <c r="AV184" s="110">
        <v>1343</v>
      </c>
      <c r="AW184">
        <v>759</v>
      </c>
      <c r="AX184"/>
      <c r="AY184">
        <v>721</v>
      </c>
      <c r="AZ184" s="110">
        <v>1480</v>
      </c>
      <c r="BA184" s="109">
        <v>704</v>
      </c>
      <c r="BB184" s="109"/>
      <c r="BC184" s="109">
        <v>676</v>
      </c>
      <c r="BD184" s="110">
        <v>1380</v>
      </c>
      <c r="BE184" s="109">
        <v>587</v>
      </c>
      <c r="BF184" s="109"/>
      <c r="BG184" s="109">
        <v>537</v>
      </c>
      <c r="BH184" s="110">
        <v>1124</v>
      </c>
      <c r="BI184" s="109">
        <v>545</v>
      </c>
      <c r="BJ184" s="109"/>
      <c r="BK184" s="109">
        <v>462</v>
      </c>
      <c r="BL184" s="110">
        <v>1007</v>
      </c>
      <c r="BM184" s="109">
        <v>473</v>
      </c>
      <c r="BN184" s="109"/>
      <c r="BO184" s="109">
        <v>409</v>
      </c>
      <c r="BP184" s="110">
        <v>882</v>
      </c>
      <c r="BQ184" s="109">
        <v>319</v>
      </c>
      <c r="BR184" s="109"/>
      <c r="BS184" s="109">
        <v>318</v>
      </c>
      <c r="BT184" s="110">
        <v>637</v>
      </c>
      <c r="BU184" s="109">
        <v>192</v>
      </c>
      <c r="BV184" s="109"/>
      <c r="BW184" s="109">
        <v>164</v>
      </c>
      <c r="BX184" s="110">
        <v>356</v>
      </c>
      <c r="BY184" s="109">
        <v>105</v>
      </c>
      <c r="BZ184" s="109"/>
      <c r="CA184" s="109">
        <v>79</v>
      </c>
      <c r="CB184" s="110">
        <v>184</v>
      </c>
      <c r="CC184" s="109">
        <v>58</v>
      </c>
      <c r="CD184" s="109"/>
      <c r="CE184" s="109">
        <v>32</v>
      </c>
      <c r="CF184" s="110">
        <v>90</v>
      </c>
      <c r="CG184" s="109">
        <v>11</v>
      </c>
      <c r="CH184" s="109"/>
      <c r="CI184" s="109">
        <v>5</v>
      </c>
      <c r="CJ184" s="110">
        <v>16</v>
      </c>
      <c r="CK184" s="109">
        <v>2</v>
      </c>
      <c r="CL184" s="109"/>
      <c r="CM184" s="109">
        <v>1</v>
      </c>
      <c r="CN184" s="110">
        <v>3</v>
      </c>
      <c r="CO184" s="109">
        <v>4</v>
      </c>
      <c r="CP184" s="109">
        <v>2</v>
      </c>
      <c r="CQ184" s="109">
        <v>1</v>
      </c>
      <c r="CR184" s="110">
        <v>7</v>
      </c>
      <c r="CS184" s="111"/>
      <c r="CT184" s="112">
        <f t="shared" si="9"/>
        <v>18966</v>
      </c>
      <c r="CU184" s="112">
        <f t="shared" si="10"/>
        <v>2</v>
      </c>
      <c r="CV184" s="112">
        <f t="shared" si="11"/>
        <v>15506</v>
      </c>
      <c r="CW184" s="113">
        <f t="shared" si="12"/>
        <v>34474</v>
      </c>
    </row>
    <row r="185" spans="1:101" ht="14.1" customHeight="1">
      <c r="A185" s="31"/>
      <c r="B185" s="1049"/>
      <c r="C185" s="1047"/>
      <c r="D185" s="108" t="s">
        <v>632</v>
      </c>
      <c r="E185">
        <v>1020</v>
      </c>
      <c r="F185"/>
      <c r="G185">
        <v>1089</v>
      </c>
      <c r="H185" s="110">
        <v>2109</v>
      </c>
      <c r="I185">
        <v>796</v>
      </c>
      <c r="J185"/>
      <c r="K185">
        <v>811</v>
      </c>
      <c r="L185" s="110">
        <v>1607</v>
      </c>
      <c r="M185">
        <v>2092</v>
      </c>
      <c r="N185"/>
      <c r="O185">
        <v>2215</v>
      </c>
      <c r="P185" s="110">
        <v>4307</v>
      </c>
      <c r="Q185">
        <v>1915</v>
      </c>
      <c r="R185"/>
      <c r="S185">
        <v>995</v>
      </c>
      <c r="T185" s="110">
        <v>2910</v>
      </c>
      <c r="U185">
        <v>1022</v>
      </c>
      <c r="V185"/>
      <c r="W185">
        <v>1053</v>
      </c>
      <c r="X185" s="110">
        <v>2075</v>
      </c>
      <c r="Y185">
        <v>1129</v>
      </c>
      <c r="Z185"/>
      <c r="AA185">
        <v>1038</v>
      </c>
      <c r="AB185" s="110">
        <v>2167</v>
      </c>
      <c r="AC185">
        <v>1098</v>
      </c>
      <c r="AD185"/>
      <c r="AE185">
        <v>1044</v>
      </c>
      <c r="AF185" s="110">
        <v>2142</v>
      </c>
      <c r="AG185">
        <v>1011</v>
      </c>
      <c r="AH185"/>
      <c r="AI185">
        <v>806</v>
      </c>
      <c r="AJ185" s="110">
        <v>1817</v>
      </c>
      <c r="AK185">
        <v>920</v>
      </c>
      <c r="AL185"/>
      <c r="AM185">
        <v>837</v>
      </c>
      <c r="AN185" s="110">
        <v>1757</v>
      </c>
      <c r="AO185">
        <v>826</v>
      </c>
      <c r="AP185"/>
      <c r="AQ185">
        <v>744</v>
      </c>
      <c r="AR185" s="110">
        <v>1570</v>
      </c>
      <c r="AS185">
        <v>962</v>
      </c>
      <c r="AT185"/>
      <c r="AU185">
        <v>836</v>
      </c>
      <c r="AV185" s="110">
        <v>1798</v>
      </c>
      <c r="AW185">
        <v>997</v>
      </c>
      <c r="AX185"/>
      <c r="AY185">
        <v>943</v>
      </c>
      <c r="AZ185" s="110">
        <v>1940</v>
      </c>
      <c r="BA185" s="109">
        <v>845</v>
      </c>
      <c r="BB185" s="109"/>
      <c r="BC185" s="109">
        <v>828</v>
      </c>
      <c r="BD185" s="110">
        <v>1673</v>
      </c>
      <c r="BE185" s="109">
        <v>772</v>
      </c>
      <c r="BF185" s="109"/>
      <c r="BG185" s="109">
        <v>715</v>
      </c>
      <c r="BH185" s="110">
        <v>1487</v>
      </c>
      <c r="BI185" s="109">
        <v>623</v>
      </c>
      <c r="BJ185" s="109"/>
      <c r="BK185" s="109">
        <v>555</v>
      </c>
      <c r="BL185" s="110">
        <v>1178</v>
      </c>
      <c r="BM185" s="109">
        <v>506</v>
      </c>
      <c r="BN185" s="109"/>
      <c r="BO185" s="109">
        <v>500</v>
      </c>
      <c r="BP185" s="110">
        <v>1006</v>
      </c>
      <c r="BQ185" s="109">
        <v>425</v>
      </c>
      <c r="BR185" s="109"/>
      <c r="BS185" s="109">
        <v>322</v>
      </c>
      <c r="BT185" s="110">
        <v>747</v>
      </c>
      <c r="BU185" s="109">
        <v>319</v>
      </c>
      <c r="BV185" s="109"/>
      <c r="BW185" s="109">
        <v>205</v>
      </c>
      <c r="BX185" s="110">
        <v>524</v>
      </c>
      <c r="BY185" s="109">
        <v>200</v>
      </c>
      <c r="BZ185" s="109"/>
      <c r="CA185" s="109">
        <v>116</v>
      </c>
      <c r="CB185" s="110">
        <v>316</v>
      </c>
      <c r="CC185" s="109">
        <v>87</v>
      </c>
      <c r="CD185" s="109"/>
      <c r="CE185" s="109">
        <v>52</v>
      </c>
      <c r="CF185" s="110">
        <v>139</v>
      </c>
      <c r="CG185" s="109">
        <v>26</v>
      </c>
      <c r="CH185" s="109"/>
      <c r="CI185" s="109">
        <v>11</v>
      </c>
      <c r="CJ185" s="110">
        <v>37</v>
      </c>
      <c r="CK185" s="109">
        <v>5</v>
      </c>
      <c r="CL185" s="109"/>
      <c r="CM185" s="109">
        <v>3</v>
      </c>
      <c r="CN185" s="110">
        <v>8</v>
      </c>
      <c r="CO185" s="109"/>
      <c r="CP185" s="109">
        <v>1</v>
      </c>
      <c r="CQ185" s="109">
        <v>1</v>
      </c>
      <c r="CR185" s="110">
        <v>2</v>
      </c>
      <c r="CS185" s="111"/>
      <c r="CT185" s="112">
        <f t="shared" si="9"/>
        <v>17596</v>
      </c>
      <c r="CU185" s="112">
        <f t="shared" si="10"/>
        <v>1</v>
      </c>
      <c r="CV185" s="112">
        <f t="shared" si="11"/>
        <v>15719</v>
      </c>
      <c r="CW185" s="113">
        <f t="shared" si="12"/>
        <v>33316</v>
      </c>
    </row>
    <row r="186" spans="1:101" ht="14.1" customHeight="1">
      <c r="A186" s="31"/>
      <c r="B186" s="1049"/>
      <c r="C186" s="1047"/>
      <c r="D186" s="108" t="s">
        <v>633</v>
      </c>
      <c r="E186">
        <v>90</v>
      </c>
      <c r="F186"/>
      <c r="G186">
        <v>97</v>
      </c>
      <c r="H186" s="110">
        <v>187</v>
      </c>
      <c r="I186">
        <v>95</v>
      </c>
      <c r="J186"/>
      <c r="K186">
        <v>87</v>
      </c>
      <c r="L186" s="110">
        <v>182</v>
      </c>
      <c r="M186">
        <v>279</v>
      </c>
      <c r="N186"/>
      <c r="O186">
        <v>289</v>
      </c>
      <c r="P186" s="110">
        <v>568</v>
      </c>
      <c r="Q186">
        <v>276</v>
      </c>
      <c r="R186"/>
      <c r="S186">
        <v>976</v>
      </c>
      <c r="T186" s="110">
        <v>1252</v>
      </c>
      <c r="U186">
        <v>952</v>
      </c>
      <c r="V186"/>
      <c r="W186">
        <v>970</v>
      </c>
      <c r="X186" s="110">
        <v>1922</v>
      </c>
      <c r="Y186">
        <v>985</v>
      </c>
      <c r="Z186"/>
      <c r="AA186">
        <v>1019</v>
      </c>
      <c r="AB186" s="110">
        <v>2004</v>
      </c>
      <c r="AC186">
        <v>1081</v>
      </c>
      <c r="AD186"/>
      <c r="AE186">
        <v>967</v>
      </c>
      <c r="AF186" s="110">
        <v>2048</v>
      </c>
      <c r="AG186">
        <v>827</v>
      </c>
      <c r="AH186"/>
      <c r="AI186">
        <v>765</v>
      </c>
      <c r="AJ186" s="110">
        <v>1592</v>
      </c>
      <c r="AK186">
        <v>882</v>
      </c>
      <c r="AL186"/>
      <c r="AM186">
        <v>779</v>
      </c>
      <c r="AN186" s="110">
        <v>1661</v>
      </c>
      <c r="AO186">
        <v>892</v>
      </c>
      <c r="AP186"/>
      <c r="AQ186">
        <v>722</v>
      </c>
      <c r="AR186" s="110">
        <v>1614</v>
      </c>
      <c r="AS186">
        <v>873</v>
      </c>
      <c r="AT186"/>
      <c r="AU186">
        <v>814</v>
      </c>
      <c r="AV186" s="110">
        <v>1687</v>
      </c>
      <c r="AW186">
        <v>862</v>
      </c>
      <c r="AX186"/>
      <c r="AY186">
        <v>931</v>
      </c>
      <c r="AZ186" s="110">
        <v>1793</v>
      </c>
      <c r="BA186" s="109">
        <v>852</v>
      </c>
      <c r="BB186" s="109"/>
      <c r="BC186" s="109">
        <v>869</v>
      </c>
      <c r="BD186" s="110">
        <v>1721</v>
      </c>
      <c r="BE186" s="109">
        <v>645</v>
      </c>
      <c r="BF186" s="109"/>
      <c r="BG186" s="109">
        <v>741</v>
      </c>
      <c r="BH186" s="110">
        <v>1386</v>
      </c>
      <c r="BI186" s="109">
        <v>530</v>
      </c>
      <c r="BJ186" s="109"/>
      <c r="BK186" s="109">
        <v>525</v>
      </c>
      <c r="BL186" s="110">
        <v>1055</v>
      </c>
      <c r="BM186" s="109">
        <v>439</v>
      </c>
      <c r="BN186" s="109"/>
      <c r="BO186" s="109">
        <v>420</v>
      </c>
      <c r="BP186" s="110">
        <v>859</v>
      </c>
      <c r="BQ186" s="109">
        <v>319</v>
      </c>
      <c r="BR186" s="109"/>
      <c r="BS186" s="109">
        <v>332</v>
      </c>
      <c r="BT186" s="110">
        <v>651</v>
      </c>
      <c r="BU186" s="109">
        <v>256</v>
      </c>
      <c r="BV186" s="109"/>
      <c r="BW186" s="109">
        <v>194</v>
      </c>
      <c r="BX186" s="110">
        <v>450</v>
      </c>
      <c r="BY186" s="109">
        <v>128</v>
      </c>
      <c r="BZ186" s="109"/>
      <c r="CA186" s="109">
        <v>109</v>
      </c>
      <c r="CB186" s="110">
        <v>237</v>
      </c>
      <c r="CC186" s="109">
        <v>82</v>
      </c>
      <c r="CD186" s="109"/>
      <c r="CE186" s="109">
        <v>40</v>
      </c>
      <c r="CF186" s="110">
        <v>122</v>
      </c>
      <c r="CG186" s="109">
        <v>27</v>
      </c>
      <c r="CH186" s="109"/>
      <c r="CI186" s="109">
        <v>10</v>
      </c>
      <c r="CJ186" s="110">
        <v>37</v>
      </c>
      <c r="CK186" s="109">
        <v>6</v>
      </c>
      <c r="CL186" s="109"/>
      <c r="CM186" s="109">
        <v>1</v>
      </c>
      <c r="CN186" s="110">
        <v>7</v>
      </c>
      <c r="CO186" s="109">
        <v>11</v>
      </c>
      <c r="CP186" s="109">
        <v>1</v>
      </c>
      <c r="CQ186" s="109"/>
      <c r="CR186" s="110">
        <v>12</v>
      </c>
      <c r="CS186" s="111"/>
      <c r="CT186" s="112">
        <f t="shared" si="9"/>
        <v>11389</v>
      </c>
      <c r="CU186" s="112">
        <f t="shared" si="10"/>
        <v>1</v>
      </c>
      <c r="CV186" s="112">
        <f t="shared" si="11"/>
        <v>11657</v>
      </c>
      <c r="CW186" s="113">
        <f t="shared" si="12"/>
        <v>23047</v>
      </c>
    </row>
    <row r="187" spans="1:101" ht="14.1" customHeight="1">
      <c r="A187" s="31"/>
      <c r="B187" s="1049"/>
      <c r="C187" s="1047"/>
      <c r="D187" s="108" t="s">
        <v>634</v>
      </c>
      <c r="E187">
        <v>344</v>
      </c>
      <c r="F187">
        <v>1</v>
      </c>
      <c r="G187">
        <v>377</v>
      </c>
      <c r="H187" s="110">
        <v>722</v>
      </c>
      <c r="I187">
        <v>300</v>
      </c>
      <c r="J187"/>
      <c r="K187">
        <v>317</v>
      </c>
      <c r="L187" s="110">
        <v>617</v>
      </c>
      <c r="M187">
        <v>754</v>
      </c>
      <c r="N187"/>
      <c r="O187">
        <v>832</v>
      </c>
      <c r="P187" s="110">
        <v>1586</v>
      </c>
      <c r="Q187">
        <v>641</v>
      </c>
      <c r="R187"/>
      <c r="S187">
        <v>316</v>
      </c>
      <c r="T187" s="110">
        <v>957</v>
      </c>
      <c r="U187">
        <v>296</v>
      </c>
      <c r="V187"/>
      <c r="W187">
        <v>310</v>
      </c>
      <c r="X187" s="110">
        <v>606</v>
      </c>
      <c r="Y187">
        <v>353</v>
      </c>
      <c r="Z187"/>
      <c r="AA187">
        <v>293</v>
      </c>
      <c r="AB187" s="110">
        <v>646</v>
      </c>
      <c r="AC187">
        <v>383</v>
      </c>
      <c r="AD187"/>
      <c r="AE187">
        <v>358</v>
      </c>
      <c r="AF187" s="110">
        <v>741</v>
      </c>
      <c r="AG187">
        <v>293</v>
      </c>
      <c r="AH187"/>
      <c r="AI187">
        <v>258</v>
      </c>
      <c r="AJ187" s="110">
        <v>551</v>
      </c>
      <c r="AK187">
        <v>301</v>
      </c>
      <c r="AL187"/>
      <c r="AM187">
        <v>242</v>
      </c>
      <c r="AN187" s="110">
        <v>543</v>
      </c>
      <c r="AO187">
        <v>301</v>
      </c>
      <c r="AP187"/>
      <c r="AQ187">
        <v>268</v>
      </c>
      <c r="AR187" s="110">
        <v>569</v>
      </c>
      <c r="AS187">
        <v>342</v>
      </c>
      <c r="AT187"/>
      <c r="AU187">
        <v>298</v>
      </c>
      <c r="AV187" s="110">
        <v>640</v>
      </c>
      <c r="AW187">
        <v>320</v>
      </c>
      <c r="AX187"/>
      <c r="AY187">
        <v>314</v>
      </c>
      <c r="AZ187" s="110">
        <v>634</v>
      </c>
      <c r="BA187" s="109">
        <v>286</v>
      </c>
      <c r="BB187" s="109"/>
      <c r="BC187" s="109">
        <v>301</v>
      </c>
      <c r="BD187" s="110">
        <v>587</v>
      </c>
      <c r="BE187" s="109">
        <v>235</v>
      </c>
      <c r="BF187" s="109"/>
      <c r="BG187" s="109">
        <v>242</v>
      </c>
      <c r="BH187" s="110">
        <v>477</v>
      </c>
      <c r="BI187" s="109">
        <v>178</v>
      </c>
      <c r="BJ187" s="109"/>
      <c r="BK187" s="109">
        <v>178</v>
      </c>
      <c r="BL187" s="110">
        <v>356</v>
      </c>
      <c r="BM187" s="109">
        <v>171</v>
      </c>
      <c r="BN187" s="109"/>
      <c r="BO187" s="109">
        <v>148</v>
      </c>
      <c r="BP187" s="110">
        <v>319</v>
      </c>
      <c r="BQ187" s="109">
        <v>127</v>
      </c>
      <c r="BR187" s="109"/>
      <c r="BS187" s="109">
        <v>108</v>
      </c>
      <c r="BT187" s="110">
        <v>235</v>
      </c>
      <c r="BU187" s="109">
        <v>82</v>
      </c>
      <c r="BV187" s="109"/>
      <c r="BW187" s="109">
        <v>66</v>
      </c>
      <c r="BX187" s="110">
        <v>148</v>
      </c>
      <c r="BY187" s="109">
        <v>63</v>
      </c>
      <c r="BZ187" s="109"/>
      <c r="CA187" s="109">
        <v>44</v>
      </c>
      <c r="CB187" s="110">
        <v>107</v>
      </c>
      <c r="CC187" s="109">
        <v>38</v>
      </c>
      <c r="CD187" s="109"/>
      <c r="CE187" s="109">
        <v>12</v>
      </c>
      <c r="CF187" s="110">
        <v>50</v>
      </c>
      <c r="CG187" s="109">
        <v>12</v>
      </c>
      <c r="CH187" s="109"/>
      <c r="CI187" s="109">
        <v>3</v>
      </c>
      <c r="CJ187" s="110">
        <v>15</v>
      </c>
      <c r="CK187" s="109">
        <v>2</v>
      </c>
      <c r="CL187" s="109"/>
      <c r="CM187" s="109">
        <v>1</v>
      </c>
      <c r="CN187" s="110">
        <v>3</v>
      </c>
      <c r="CO187" s="109">
        <v>1</v>
      </c>
      <c r="CP187" s="109"/>
      <c r="CQ187" s="109">
        <v>1</v>
      </c>
      <c r="CR187" s="110">
        <v>2</v>
      </c>
      <c r="CS187" s="111"/>
      <c r="CT187" s="112">
        <f t="shared" si="9"/>
        <v>5823</v>
      </c>
      <c r="CU187" s="112">
        <f t="shared" si="10"/>
        <v>1</v>
      </c>
      <c r="CV187" s="112">
        <f t="shared" si="11"/>
        <v>5287</v>
      </c>
      <c r="CW187" s="113">
        <f t="shared" si="12"/>
        <v>11111</v>
      </c>
    </row>
    <row r="188" spans="1:101" ht="14.1" customHeight="1">
      <c r="A188" s="31"/>
      <c r="B188" s="1049"/>
      <c r="C188" s="1047"/>
      <c r="D188" s="108" t="s">
        <v>635</v>
      </c>
      <c r="E188">
        <v>657</v>
      </c>
      <c r="F188"/>
      <c r="G188">
        <v>697</v>
      </c>
      <c r="H188" s="110">
        <v>1354</v>
      </c>
      <c r="I188">
        <v>601</v>
      </c>
      <c r="J188"/>
      <c r="K188">
        <v>639</v>
      </c>
      <c r="L188" s="110">
        <v>1240</v>
      </c>
      <c r="M188">
        <v>1629</v>
      </c>
      <c r="N188"/>
      <c r="O188">
        <v>1608</v>
      </c>
      <c r="P188" s="110">
        <v>3237</v>
      </c>
      <c r="Q188">
        <v>1592</v>
      </c>
      <c r="R188"/>
      <c r="S188">
        <v>94</v>
      </c>
      <c r="T188" s="110">
        <v>1686</v>
      </c>
      <c r="U188">
        <v>105</v>
      </c>
      <c r="V188"/>
      <c r="W188">
        <v>111</v>
      </c>
      <c r="X188" s="110">
        <v>216</v>
      </c>
      <c r="Y188">
        <v>133</v>
      </c>
      <c r="Z188"/>
      <c r="AA188">
        <v>126</v>
      </c>
      <c r="AB188" s="110">
        <v>259</v>
      </c>
      <c r="AC188">
        <v>134</v>
      </c>
      <c r="AD188"/>
      <c r="AE188">
        <v>150</v>
      </c>
      <c r="AF188" s="110">
        <v>284</v>
      </c>
      <c r="AG188">
        <v>133</v>
      </c>
      <c r="AH188"/>
      <c r="AI188">
        <v>118</v>
      </c>
      <c r="AJ188" s="110">
        <v>251</v>
      </c>
      <c r="AK188">
        <v>101</v>
      </c>
      <c r="AL188"/>
      <c r="AM188">
        <v>106</v>
      </c>
      <c r="AN188" s="110">
        <v>207</v>
      </c>
      <c r="AO188">
        <v>88</v>
      </c>
      <c r="AP188"/>
      <c r="AQ188">
        <v>81</v>
      </c>
      <c r="AR188" s="110">
        <v>169</v>
      </c>
      <c r="AS188">
        <v>126</v>
      </c>
      <c r="AT188"/>
      <c r="AU188">
        <v>107</v>
      </c>
      <c r="AV188" s="110">
        <v>233</v>
      </c>
      <c r="AW188">
        <v>128</v>
      </c>
      <c r="AX188"/>
      <c r="AY188">
        <v>109</v>
      </c>
      <c r="AZ188" s="110">
        <v>237</v>
      </c>
      <c r="BA188" s="109">
        <v>136</v>
      </c>
      <c r="BB188" s="109"/>
      <c r="BC188" s="109">
        <v>111</v>
      </c>
      <c r="BD188" s="110">
        <v>247</v>
      </c>
      <c r="BE188" s="109">
        <v>113</v>
      </c>
      <c r="BF188" s="109"/>
      <c r="BG188" s="109">
        <v>101</v>
      </c>
      <c r="BH188" s="110">
        <v>214</v>
      </c>
      <c r="BI188" s="109">
        <v>119</v>
      </c>
      <c r="BJ188" s="109"/>
      <c r="BK188" s="109">
        <v>102</v>
      </c>
      <c r="BL188" s="110">
        <v>221</v>
      </c>
      <c r="BM188" s="109">
        <v>86</v>
      </c>
      <c r="BN188" s="109"/>
      <c r="BO188" s="109">
        <v>75</v>
      </c>
      <c r="BP188" s="110">
        <v>161</v>
      </c>
      <c r="BQ188" s="109">
        <v>72</v>
      </c>
      <c r="BR188" s="109"/>
      <c r="BS188" s="109">
        <v>62</v>
      </c>
      <c r="BT188" s="110">
        <v>134</v>
      </c>
      <c r="BU188" s="109">
        <v>48</v>
      </c>
      <c r="BV188" s="109"/>
      <c r="BW188" s="109">
        <v>51</v>
      </c>
      <c r="BX188" s="110">
        <v>99</v>
      </c>
      <c r="BY188" s="109">
        <v>32</v>
      </c>
      <c r="BZ188" s="109"/>
      <c r="CA188" s="109">
        <v>28</v>
      </c>
      <c r="CB188" s="110">
        <v>60</v>
      </c>
      <c r="CC188" s="109">
        <v>18</v>
      </c>
      <c r="CD188" s="109"/>
      <c r="CE188" s="109">
        <v>11</v>
      </c>
      <c r="CF188" s="110">
        <v>29</v>
      </c>
      <c r="CG188" s="109">
        <v>5</v>
      </c>
      <c r="CH188" s="109"/>
      <c r="CI188" s="109">
        <v>2</v>
      </c>
      <c r="CJ188" s="110">
        <v>7</v>
      </c>
      <c r="CK188" s="109"/>
      <c r="CL188" s="109"/>
      <c r="CM188" s="109">
        <v>2</v>
      </c>
      <c r="CN188" s="110">
        <v>2</v>
      </c>
      <c r="CO188" s="109">
        <v>1</v>
      </c>
      <c r="CP188" s="109"/>
      <c r="CQ188" s="109"/>
      <c r="CR188" s="110">
        <v>1</v>
      </c>
      <c r="CS188" s="111"/>
      <c r="CT188" s="112">
        <f t="shared" si="9"/>
        <v>6057</v>
      </c>
      <c r="CU188" s="112">
        <f t="shared" si="10"/>
        <v>0</v>
      </c>
      <c r="CV188" s="112">
        <f t="shared" si="11"/>
        <v>4491</v>
      </c>
      <c r="CW188" s="113">
        <f t="shared" si="12"/>
        <v>10548</v>
      </c>
    </row>
    <row r="189" spans="1:101" ht="14.1" customHeight="1">
      <c r="A189" s="31"/>
      <c r="B189" s="1049"/>
      <c r="C189" s="1047"/>
      <c r="D189" s="108" t="s">
        <v>636</v>
      </c>
      <c r="E189">
        <v>1487</v>
      </c>
      <c r="F189"/>
      <c r="G189">
        <v>1720</v>
      </c>
      <c r="H189" s="110">
        <v>3207</v>
      </c>
      <c r="I189">
        <v>1313</v>
      </c>
      <c r="J189"/>
      <c r="K189">
        <v>1356</v>
      </c>
      <c r="L189" s="110">
        <v>2669</v>
      </c>
      <c r="M189">
        <v>3195</v>
      </c>
      <c r="N189"/>
      <c r="O189">
        <v>3161</v>
      </c>
      <c r="P189" s="110">
        <v>6356</v>
      </c>
      <c r="Q189">
        <v>2749</v>
      </c>
      <c r="R189"/>
      <c r="S189">
        <v>304</v>
      </c>
      <c r="T189" s="110">
        <v>3053</v>
      </c>
      <c r="U189">
        <v>294</v>
      </c>
      <c r="V189"/>
      <c r="W189">
        <v>300</v>
      </c>
      <c r="X189" s="110">
        <v>594</v>
      </c>
      <c r="Y189">
        <v>338</v>
      </c>
      <c r="Z189"/>
      <c r="AA189">
        <v>327</v>
      </c>
      <c r="AB189" s="110">
        <v>665</v>
      </c>
      <c r="AC189">
        <v>324</v>
      </c>
      <c r="AD189"/>
      <c r="AE189">
        <v>328</v>
      </c>
      <c r="AF189" s="110">
        <v>652</v>
      </c>
      <c r="AG189">
        <v>275</v>
      </c>
      <c r="AH189"/>
      <c r="AI189">
        <v>237</v>
      </c>
      <c r="AJ189" s="110">
        <v>512</v>
      </c>
      <c r="AK189">
        <v>236</v>
      </c>
      <c r="AL189"/>
      <c r="AM189">
        <v>227</v>
      </c>
      <c r="AN189" s="110">
        <v>463</v>
      </c>
      <c r="AO189">
        <v>263</v>
      </c>
      <c r="AP189"/>
      <c r="AQ189">
        <v>219</v>
      </c>
      <c r="AR189" s="110">
        <v>482</v>
      </c>
      <c r="AS189">
        <v>330</v>
      </c>
      <c r="AT189"/>
      <c r="AU189">
        <v>275</v>
      </c>
      <c r="AV189" s="110">
        <v>605</v>
      </c>
      <c r="AW189">
        <v>291</v>
      </c>
      <c r="AX189"/>
      <c r="AY189">
        <v>296</v>
      </c>
      <c r="AZ189" s="110">
        <v>587</v>
      </c>
      <c r="BA189" s="109">
        <v>268</v>
      </c>
      <c r="BB189" s="109"/>
      <c r="BC189" s="109">
        <v>234</v>
      </c>
      <c r="BD189" s="110">
        <v>502</v>
      </c>
      <c r="BE189" s="109">
        <v>234</v>
      </c>
      <c r="BF189" s="109"/>
      <c r="BG189" s="109">
        <v>209</v>
      </c>
      <c r="BH189" s="110">
        <v>443</v>
      </c>
      <c r="BI189" s="109">
        <v>223</v>
      </c>
      <c r="BJ189" s="109"/>
      <c r="BK189" s="109">
        <v>198</v>
      </c>
      <c r="BL189" s="110">
        <v>421</v>
      </c>
      <c r="BM189" s="109">
        <v>180</v>
      </c>
      <c r="BN189" s="109"/>
      <c r="BO189" s="109">
        <v>209</v>
      </c>
      <c r="BP189" s="110">
        <v>389</v>
      </c>
      <c r="BQ189" s="109">
        <v>158</v>
      </c>
      <c r="BR189" s="109"/>
      <c r="BS189" s="109">
        <v>173</v>
      </c>
      <c r="BT189" s="110">
        <v>331</v>
      </c>
      <c r="BU189" s="109">
        <v>100</v>
      </c>
      <c r="BV189" s="109"/>
      <c r="BW189" s="109">
        <v>101</v>
      </c>
      <c r="BX189" s="110">
        <v>201</v>
      </c>
      <c r="BY189" s="109">
        <v>53</v>
      </c>
      <c r="BZ189" s="109"/>
      <c r="CA189" s="109">
        <v>52</v>
      </c>
      <c r="CB189" s="110">
        <v>105</v>
      </c>
      <c r="CC189" s="109">
        <v>33</v>
      </c>
      <c r="CD189" s="109"/>
      <c r="CE189" s="109">
        <v>31</v>
      </c>
      <c r="CF189" s="110">
        <v>64</v>
      </c>
      <c r="CG189" s="109">
        <v>8</v>
      </c>
      <c r="CH189" s="109"/>
      <c r="CI189" s="109">
        <v>7</v>
      </c>
      <c r="CJ189" s="110">
        <v>15</v>
      </c>
      <c r="CK189" s="109">
        <v>5</v>
      </c>
      <c r="CL189" s="109"/>
      <c r="CM189" s="109">
        <v>2</v>
      </c>
      <c r="CN189" s="110">
        <v>7</v>
      </c>
      <c r="CO189" s="109"/>
      <c r="CP189" s="109"/>
      <c r="CQ189" s="109">
        <v>1</v>
      </c>
      <c r="CR189" s="110">
        <v>1</v>
      </c>
      <c r="CS189" s="111"/>
      <c r="CT189" s="112">
        <f t="shared" si="9"/>
        <v>12357</v>
      </c>
      <c r="CU189" s="112">
        <f t="shared" si="10"/>
        <v>0</v>
      </c>
      <c r="CV189" s="112">
        <f t="shared" si="11"/>
        <v>9967</v>
      </c>
      <c r="CW189" s="113">
        <f t="shared" si="12"/>
        <v>22324</v>
      </c>
    </row>
    <row r="190" spans="1:101" ht="14.1" customHeight="1">
      <c r="A190" s="31"/>
      <c r="B190" s="1049"/>
      <c r="C190" s="1047"/>
      <c r="D190" s="108" t="s">
        <v>637</v>
      </c>
      <c r="E190" s="817">
        <v>190</v>
      </c>
      <c r="F190" s="817"/>
      <c r="G190" s="817">
        <v>217</v>
      </c>
      <c r="H190" s="110">
        <v>407</v>
      </c>
      <c r="I190" s="817">
        <v>160</v>
      </c>
      <c r="J190" s="817"/>
      <c r="K190" s="817">
        <v>161</v>
      </c>
      <c r="L190" s="110">
        <v>321</v>
      </c>
      <c r="M190" s="817">
        <v>424</v>
      </c>
      <c r="N190" s="817"/>
      <c r="O190" s="817">
        <v>431</v>
      </c>
      <c r="P190" s="110">
        <v>855</v>
      </c>
      <c r="Q190" s="817">
        <v>407</v>
      </c>
      <c r="R190" s="817"/>
      <c r="S190" s="817">
        <v>141</v>
      </c>
      <c r="T190" s="110">
        <v>548</v>
      </c>
      <c r="U190" s="817">
        <v>115</v>
      </c>
      <c r="V190" s="817"/>
      <c r="W190" s="817">
        <v>137</v>
      </c>
      <c r="X190" s="110">
        <v>252</v>
      </c>
      <c r="Y190" s="817">
        <v>147</v>
      </c>
      <c r="Z190" s="817"/>
      <c r="AA190" s="817">
        <v>134</v>
      </c>
      <c r="AB190" s="110">
        <v>281</v>
      </c>
      <c r="AC190" s="817">
        <v>130</v>
      </c>
      <c r="AD190" s="817"/>
      <c r="AE190" s="817">
        <v>124</v>
      </c>
      <c r="AF190" s="110">
        <v>254</v>
      </c>
      <c r="AG190" s="817">
        <v>90</v>
      </c>
      <c r="AH190" s="817"/>
      <c r="AI190" s="817">
        <v>100</v>
      </c>
      <c r="AJ190" s="110">
        <v>190</v>
      </c>
      <c r="AK190" s="817">
        <v>103</v>
      </c>
      <c r="AL190" s="817"/>
      <c r="AM190" s="817">
        <v>62</v>
      </c>
      <c r="AN190" s="110">
        <v>165</v>
      </c>
      <c r="AO190" s="817">
        <v>105</v>
      </c>
      <c r="AP190" s="817"/>
      <c r="AQ190" s="817">
        <v>88</v>
      </c>
      <c r="AR190" s="110">
        <v>193</v>
      </c>
      <c r="AS190" s="817">
        <v>112</v>
      </c>
      <c r="AT190" s="817"/>
      <c r="AU190" s="817">
        <v>114</v>
      </c>
      <c r="AV190" s="110">
        <v>226</v>
      </c>
      <c r="AW190" s="817">
        <v>120</v>
      </c>
      <c r="AX190" s="817"/>
      <c r="AY190" s="817">
        <v>107</v>
      </c>
      <c r="AZ190" s="110">
        <v>227</v>
      </c>
      <c r="BA190" s="109">
        <v>132</v>
      </c>
      <c r="BB190" s="109"/>
      <c r="BC190" s="109">
        <v>115</v>
      </c>
      <c r="BD190" s="110">
        <v>247</v>
      </c>
      <c r="BE190" s="109">
        <v>106</v>
      </c>
      <c r="BF190" s="109"/>
      <c r="BG190" s="109">
        <v>85</v>
      </c>
      <c r="BH190" s="110">
        <v>191</v>
      </c>
      <c r="BI190" s="109">
        <v>78</v>
      </c>
      <c r="BJ190" s="109"/>
      <c r="BK190" s="109">
        <v>84</v>
      </c>
      <c r="BL190" s="110">
        <v>162</v>
      </c>
      <c r="BM190" s="109">
        <v>80</v>
      </c>
      <c r="BN190" s="109"/>
      <c r="BO190" s="109">
        <v>72</v>
      </c>
      <c r="BP190" s="110">
        <v>152</v>
      </c>
      <c r="BQ190" s="109">
        <v>67</v>
      </c>
      <c r="BR190" s="109"/>
      <c r="BS190" s="109">
        <v>65</v>
      </c>
      <c r="BT190" s="110">
        <v>132</v>
      </c>
      <c r="BU190" s="109">
        <v>37</v>
      </c>
      <c r="BV190" s="109"/>
      <c r="BW190" s="109">
        <v>31</v>
      </c>
      <c r="BX190" s="110">
        <v>68</v>
      </c>
      <c r="BY190" s="109">
        <v>21</v>
      </c>
      <c r="BZ190" s="109"/>
      <c r="CA190" s="109">
        <v>15</v>
      </c>
      <c r="CB190" s="110">
        <v>36</v>
      </c>
      <c r="CC190" s="109">
        <v>8</v>
      </c>
      <c r="CD190" s="109"/>
      <c r="CE190" s="109">
        <v>4</v>
      </c>
      <c r="CF190" s="110">
        <v>12</v>
      </c>
      <c r="CG190" s="109">
        <v>3</v>
      </c>
      <c r="CH190" s="109"/>
      <c r="CI190" s="109">
        <v>2</v>
      </c>
      <c r="CJ190" s="110">
        <v>5</v>
      </c>
      <c r="CK190" s="109"/>
      <c r="CL190" s="109"/>
      <c r="CM190" s="109"/>
      <c r="CN190" s="110">
        <v>0</v>
      </c>
      <c r="CO190" s="109"/>
      <c r="CP190" s="109"/>
      <c r="CQ190" s="109">
        <v>2</v>
      </c>
      <c r="CR190" s="110">
        <v>2</v>
      </c>
      <c r="CS190" s="111"/>
      <c r="CT190" s="112">
        <f t="shared" si="9"/>
        <v>2635</v>
      </c>
      <c r="CU190" s="112">
        <f t="shared" si="10"/>
        <v>0</v>
      </c>
      <c r="CV190" s="112">
        <f t="shared" si="11"/>
        <v>2291</v>
      </c>
      <c r="CW190" s="113">
        <f t="shared" si="12"/>
        <v>4926</v>
      </c>
    </row>
    <row r="191" spans="1:101" ht="14.1" customHeight="1">
      <c r="A191" s="31"/>
      <c r="B191" s="1049"/>
      <c r="C191" s="237" t="s">
        <v>108</v>
      </c>
      <c r="D191" s="238" t="s">
        <v>843</v>
      </c>
      <c r="E191" s="236">
        <v>7911</v>
      </c>
      <c r="F191" s="236">
        <v>1</v>
      </c>
      <c r="G191" s="236">
        <v>8417</v>
      </c>
      <c r="H191" s="236">
        <v>16329</v>
      </c>
      <c r="I191" s="236">
        <v>6723</v>
      </c>
      <c r="J191" s="236">
        <v>0</v>
      </c>
      <c r="K191" s="236">
        <v>6938</v>
      </c>
      <c r="L191" s="236">
        <v>13661</v>
      </c>
      <c r="M191" s="236">
        <v>17100</v>
      </c>
      <c r="N191" s="236">
        <v>0</v>
      </c>
      <c r="O191" s="236">
        <v>17679</v>
      </c>
      <c r="P191" s="236">
        <v>34779</v>
      </c>
      <c r="Q191" s="236">
        <v>15976</v>
      </c>
      <c r="R191" s="236">
        <v>0</v>
      </c>
      <c r="S191" s="236">
        <v>4486</v>
      </c>
      <c r="T191" s="236">
        <v>20462</v>
      </c>
      <c r="U191" s="236">
        <v>4577</v>
      </c>
      <c r="V191" s="236">
        <v>0</v>
      </c>
      <c r="W191" s="236">
        <v>4597</v>
      </c>
      <c r="X191" s="236">
        <v>9174</v>
      </c>
      <c r="Y191" s="236">
        <v>4947</v>
      </c>
      <c r="Z191" s="236">
        <v>0</v>
      </c>
      <c r="AA191" s="236">
        <v>4790</v>
      </c>
      <c r="AB191" s="236">
        <v>9737</v>
      </c>
      <c r="AC191" s="236">
        <v>5031</v>
      </c>
      <c r="AD191" s="236">
        <v>0</v>
      </c>
      <c r="AE191" s="236">
        <v>4681</v>
      </c>
      <c r="AF191" s="236">
        <v>9712</v>
      </c>
      <c r="AG191" s="236">
        <v>4163</v>
      </c>
      <c r="AH191" s="236">
        <v>0</v>
      </c>
      <c r="AI191" s="236">
        <v>3582</v>
      </c>
      <c r="AJ191" s="236">
        <v>7745</v>
      </c>
      <c r="AK191" s="236">
        <v>4187</v>
      </c>
      <c r="AL191" s="236">
        <v>0</v>
      </c>
      <c r="AM191" s="236">
        <v>3604</v>
      </c>
      <c r="AN191" s="236">
        <v>7791</v>
      </c>
      <c r="AO191" s="236">
        <v>4011</v>
      </c>
      <c r="AP191" s="236">
        <v>0</v>
      </c>
      <c r="AQ191" s="236">
        <v>3488</v>
      </c>
      <c r="AR191" s="236">
        <v>7499</v>
      </c>
      <c r="AS191" s="236">
        <v>4492</v>
      </c>
      <c r="AT191" s="236">
        <v>0</v>
      </c>
      <c r="AU191" s="236">
        <v>4013</v>
      </c>
      <c r="AV191" s="236">
        <v>8505</v>
      </c>
      <c r="AW191" s="236">
        <v>4460</v>
      </c>
      <c r="AX191" s="236">
        <v>0</v>
      </c>
      <c r="AY191" s="236">
        <v>4431</v>
      </c>
      <c r="AZ191" s="236">
        <v>8891</v>
      </c>
      <c r="BA191" s="236">
        <v>4052</v>
      </c>
      <c r="BB191" s="236">
        <v>0</v>
      </c>
      <c r="BC191" s="236">
        <v>4030</v>
      </c>
      <c r="BD191" s="236">
        <v>8082</v>
      </c>
      <c r="BE191" s="236">
        <v>3315</v>
      </c>
      <c r="BF191" s="236">
        <v>0</v>
      </c>
      <c r="BG191" s="236">
        <v>3282</v>
      </c>
      <c r="BH191" s="236">
        <v>6597</v>
      </c>
      <c r="BI191" s="236">
        <v>2820</v>
      </c>
      <c r="BJ191" s="236">
        <v>0</v>
      </c>
      <c r="BK191" s="236">
        <v>2661</v>
      </c>
      <c r="BL191" s="236">
        <v>5481</v>
      </c>
      <c r="BM191" s="236">
        <v>2395</v>
      </c>
      <c r="BN191" s="236">
        <v>0</v>
      </c>
      <c r="BO191" s="236">
        <v>2254</v>
      </c>
      <c r="BP191" s="236">
        <v>4649</v>
      </c>
      <c r="BQ191" s="236">
        <v>1827</v>
      </c>
      <c r="BR191" s="236">
        <v>0</v>
      </c>
      <c r="BS191" s="236">
        <v>1646</v>
      </c>
      <c r="BT191" s="236">
        <v>3473</v>
      </c>
      <c r="BU191" s="236">
        <v>1243</v>
      </c>
      <c r="BV191" s="236">
        <v>0</v>
      </c>
      <c r="BW191" s="236">
        <v>1001</v>
      </c>
      <c r="BX191" s="236">
        <v>2244</v>
      </c>
      <c r="BY191" s="236">
        <v>729</v>
      </c>
      <c r="BZ191" s="236">
        <v>0</v>
      </c>
      <c r="CA191" s="236">
        <v>540</v>
      </c>
      <c r="CB191" s="236">
        <v>1269</v>
      </c>
      <c r="CC191" s="236">
        <v>374</v>
      </c>
      <c r="CD191" s="236">
        <v>0</v>
      </c>
      <c r="CE191" s="236">
        <v>226</v>
      </c>
      <c r="CF191" s="236">
        <v>600</v>
      </c>
      <c r="CG191" s="236">
        <v>102</v>
      </c>
      <c r="CH191" s="236">
        <v>0</v>
      </c>
      <c r="CI191" s="236">
        <v>48</v>
      </c>
      <c r="CJ191" s="236">
        <v>150</v>
      </c>
      <c r="CK191" s="236">
        <v>25</v>
      </c>
      <c r="CL191" s="236">
        <v>0</v>
      </c>
      <c r="CM191" s="236">
        <v>13</v>
      </c>
      <c r="CN191" s="236">
        <v>38</v>
      </c>
      <c r="CO191" s="236">
        <v>19</v>
      </c>
      <c r="CP191" s="236">
        <v>4</v>
      </c>
      <c r="CQ191" s="236">
        <v>7</v>
      </c>
      <c r="CR191" s="236">
        <v>30</v>
      </c>
      <c r="CS191" s="107"/>
      <c r="CT191" s="236">
        <f t="shared" si="9"/>
        <v>100479</v>
      </c>
      <c r="CU191" s="236">
        <f t="shared" si="10"/>
        <v>5</v>
      </c>
      <c r="CV191" s="236">
        <f t="shared" si="11"/>
        <v>86414</v>
      </c>
      <c r="CW191" s="240">
        <f t="shared" si="12"/>
        <v>186898</v>
      </c>
    </row>
    <row r="192" spans="1:101" ht="14.1" customHeight="1">
      <c r="A192" s="31"/>
      <c r="B192" s="1049"/>
      <c r="C192" s="1047" t="s">
        <v>638</v>
      </c>
      <c r="D192" s="108" t="s">
        <v>639</v>
      </c>
      <c r="E192">
        <v>636</v>
      </c>
      <c r="F192"/>
      <c r="G192">
        <v>693</v>
      </c>
      <c r="H192" s="110">
        <v>1329</v>
      </c>
      <c r="I192">
        <v>539</v>
      </c>
      <c r="J192"/>
      <c r="K192">
        <v>563</v>
      </c>
      <c r="L192" s="110">
        <v>1102</v>
      </c>
      <c r="M192">
        <v>1454</v>
      </c>
      <c r="N192"/>
      <c r="O192">
        <v>1502</v>
      </c>
      <c r="P192" s="110">
        <v>2956</v>
      </c>
      <c r="Q192">
        <v>1318</v>
      </c>
      <c r="R192"/>
      <c r="S192">
        <v>504</v>
      </c>
      <c r="T192" s="110">
        <v>1822</v>
      </c>
      <c r="U192">
        <v>550</v>
      </c>
      <c r="V192"/>
      <c r="W192">
        <v>538</v>
      </c>
      <c r="X192" s="110">
        <v>1088</v>
      </c>
      <c r="Y192">
        <v>606</v>
      </c>
      <c r="Z192"/>
      <c r="AA192">
        <v>563</v>
      </c>
      <c r="AB192" s="110">
        <v>1169</v>
      </c>
      <c r="AC192">
        <v>620</v>
      </c>
      <c r="AD192"/>
      <c r="AE192">
        <v>573</v>
      </c>
      <c r="AF192" s="110">
        <v>1193</v>
      </c>
      <c r="AG192">
        <v>557</v>
      </c>
      <c r="AH192"/>
      <c r="AI192">
        <v>454</v>
      </c>
      <c r="AJ192" s="110">
        <v>1011</v>
      </c>
      <c r="AK192">
        <v>535</v>
      </c>
      <c r="AL192"/>
      <c r="AM192">
        <v>455</v>
      </c>
      <c r="AN192" s="110">
        <v>990</v>
      </c>
      <c r="AO192">
        <v>450</v>
      </c>
      <c r="AP192"/>
      <c r="AQ192">
        <v>392</v>
      </c>
      <c r="AR192" s="110">
        <v>842</v>
      </c>
      <c r="AS192">
        <v>489</v>
      </c>
      <c r="AT192"/>
      <c r="AU192">
        <v>406</v>
      </c>
      <c r="AV192" s="110">
        <v>895</v>
      </c>
      <c r="AW192">
        <v>521</v>
      </c>
      <c r="AX192"/>
      <c r="AY192">
        <v>477</v>
      </c>
      <c r="AZ192" s="110">
        <v>998</v>
      </c>
      <c r="BA192" s="109">
        <v>494</v>
      </c>
      <c r="BB192" s="109"/>
      <c r="BC192" s="109">
        <v>463</v>
      </c>
      <c r="BD192" s="110">
        <v>957</v>
      </c>
      <c r="BE192" s="109">
        <v>413</v>
      </c>
      <c r="BF192" s="109"/>
      <c r="BG192" s="109">
        <v>429</v>
      </c>
      <c r="BH192" s="110">
        <v>842</v>
      </c>
      <c r="BI192" s="109">
        <v>346</v>
      </c>
      <c r="BJ192" s="109"/>
      <c r="BK192" s="109">
        <v>332</v>
      </c>
      <c r="BL192" s="110">
        <v>678</v>
      </c>
      <c r="BM192" s="109">
        <v>322</v>
      </c>
      <c r="BN192" s="109"/>
      <c r="BO192" s="109">
        <v>263</v>
      </c>
      <c r="BP192" s="110">
        <v>585</v>
      </c>
      <c r="BQ192" s="109">
        <v>210</v>
      </c>
      <c r="BR192" s="109"/>
      <c r="BS192" s="109">
        <v>205</v>
      </c>
      <c r="BT192" s="110">
        <v>415</v>
      </c>
      <c r="BU192" s="109">
        <v>136</v>
      </c>
      <c r="BV192" s="109"/>
      <c r="BW192" s="109">
        <v>136</v>
      </c>
      <c r="BX192" s="110">
        <v>272</v>
      </c>
      <c r="BY192" s="109">
        <v>85</v>
      </c>
      <c r="BZ192" s="109"/>
      <c r="CA192" s="109">
        <v>79</v>
      </c>
      <c r="CB192" s="110">
        <v>164</v>
      </c>
      <c r="CC192" s="109">
        <v>64</v>
      </c>
      <c r="CD192" s="109"/>
      <c r="CE192" s="109">
        <v>32</v>
      </c>
      <c r="CF192" s="110">
        <v>96</v>
      </c>
      <c r="CG192" s="109">
        <v>13</v>
      </c>
      <c r="CH192" s="109"/>
      <c r="CI192" s="109">
        <v>7</v>
      </c>
      <c r="CJ192" s="110">
        <v>20</v>
      </c>
      <c r="CK192" s="109">
        <v>6</v>
      </c>
      <c r="CL192" s="109"/>
      <c r="CM192" s="109">
        <v>1</v>
      </c>
      <c r="CN192" s="110">
        <v>7</v>
      </c>
      <c r="CO192" s="109">
        <v>1</v>
      </c>
      <c r="CP192" s="109">
        <v>3</v>
      </c>
      <c r="CQ192" s="109">
        <v>1</v>
      </c>
      <c r="CR192" s="110">
        <v>5</v>
      </c>
      <c r="CS192" s="111"/>
      <c r="CT192" s="112">
        <f t="shared" si="9"/>
        <v>10365</v>
      </c>
      <c r="CU192" s="112">
        <f t="shared" si="10"/>
        <v>3</v>
      </c>
      <c r="CV192" s="112">
        <f t="shared" si="11"/>
        <v>9068</v>
      </c>
      <c r="CW192" s="113">
        <f t="shared" si="12"/>
        <v>19436</v>
      </c>
    </row>
    <row r="193" spans="1:101" ht="14.1" customHeight="1">
      <c r="A193" s="31"/>
      <c r="B193" s="1049"/>
      <c r="C193" s="1047"/>
      <c r="D193" s="108" t="s">
        <v>638</v>
      </c>
      <c r="E193">
        <v>1846</v>
      </c>
      <c r="F193"/>
      <c r="G193">
        <v>1936</v>
      </c>
      <c r="H193" s="110">
        <v>3782</v>
      </c>
      <c r="I193">
        <v>1582</v>
      </c>
      <c r="J193"/>
      <c r="K193">
        <v>1615</v>
      </c>
      <c r="L193" s="110">
        <v>3197</v>
      </c>
      <c r="M193">
        <v>4479</v>
      </c>
      <c r="N193"/>
      <c r="O193">
        <v>4606</v>
      </c>
      <c r="P193" s="110">
        <v>9085</v>
      </c>
      <c r="Q193">
        <v>4899</v>
      </c>
      <c r="R193"/>
      <c r="S193">
        <v>478</v>
      </c>
      <c r="T193" s="110">
        <v>5377</v>
      </c>
      <c r="U193">
        <v>467</v>
      </c>
      <c r="V193"/>
      <c r="W193">
        <v>470</v>
      </c>
      <c r="X193" s="110">
        <v>937</v>
      </c>
      <c r="Y193">
        <v>502</v>
      </c>
      <c r="Z193"/>
      <c r="AA193">
        <v>471</v>
      </c>
      <c r="AB193" s="110">
        <v>973</v>
      </c>
      <c r="AC193">
        <v>485</v>
      </c>
      <c r="AD193"/>
      <c r="AE193">
        <v>415</v>
      </c>
      <c r="AF193" s="110">
        <v>900</v>
      </c>
      <c r="AG193">
        <v>446</v>
      </c>
      <c r="AH193"/>
      <c r="AI193">
        <v>371</v>
      </c>
      <c r="AJ193" s="110">
        <v>817</v>
      </c>
      <c r="AK193">
        <v>417</v>
      </c>
      <c r="AL193"/>
      <c r="AM193">
        <v>351</v>
      </c>
      <c r="AN193" s="110">
        <v>768</v>
      </c>
      <c r="AO193">
        <v>367</v>
      </c>
      <c r="AP193"/>
      <c r="AQ193">
        <v>328</v>
      </c>
      <c r="AR193" s="110">
        <v>695</v>
      </c>
      <c r="AS193">
        <v>470</v>
      </c>
      <c r="AT193"/>
      <c r="AU193">
        <v>380</v>
      </c>
      <c r="AV193" s="110">
        <v>850</v>
      </c>
      <c r="AW193">
        <v>435</v>
      </c>
      <c r="AX193"/>
      <c r="AY193">
        <v>435</v>
      </c>
      <c r="AZ193" s="110">
        <v>870</v>
      </c>
      <c r="BA193" s="109">
        <v>390</v>
      </c>
      <c r="BB193" s="109"/>
      <c r="BC193" s="109">
        <v>436</v>
      </c>
      <c r="BD193" s="110">
        <v>826</v>
      </c>
      <c r="BE193" s="109">
        <v>351</v>
      </c>
      <c r="BF193" s="109"/>
      <c r="BG193" s="109">
        <v>328</v>
      </c>
      <c r="BH193" s="110">
        <v>679</v>
      </c>
      <c r="BI193" s="109">
        <v>299</v>
      </c>
      <c r="BJ193" s="109"/>
      <c r="BK193" s="109">
        <v>265</v>
      </c>
      <c r="BL193" s="110">
        <v>564</v>
      </c>
      <c r="BM193" s="109">
        <v>255</v>
      </c>
      <c r="BN193" s="109"/>
      <c r="BO193" s="109">
        <v>233</v>
      </c>
      <c r="BP193" s="110">
        <v>488</v>
      </c>
      <c r="BQ193" s="109">
        <v>194</v>
      </c>
      <c r="BR193" s="109"/>
      <c r="BS193" s="109">
        <v>182</v>
      </c>
      <c r="BT193" s="110">
        <v>376</v>
      </c>
      <c r="BU193" s="109">
        <v>131</v>
      </c>
      <c r="BV193" s="109"/>
      <c r="BW193" s="109">
        <v>105</v>
      </c>
      <c r="BX193" s="110">
        <v>236</v>
      </c>
      <c r="BY193" s="109">
        <v>84</v>
      </c>
      <c r="BZ193" s="109"/>
      <c r="CA193" s="109">
        <v>67</v>
      </c>
      <c r="CB193" s="110">
        <v>151</v>
      </c>
      <c r="CC193" s="109">
        <v>37</v>
      </c>
      <c r="CD193" s="109"/>
      <c r="CE193" s="109">
        <v>28</v>
      </c>
      <c r="CF193" s="110">
        <v>65</v>
      </c>
      <c r="CG193" s="109">
        <v>14</v>
      </c>
      <c r="CH193" s="109"/>
      <c r="CI193" s="109">
        <v>4</v>
      </c>
      <c r="CJ193" s="110">
        <v>18</v>
      </c>
      <c r="CK193" s="109">
        <v>1</v>
      </c>
      <c r="CL193" s="109"/>
      <c r="CM193" s="109"/>
      <c r="CN193" s="110">
        <v>1</v>
      </c>
      <c r="CO193" s="109">
        <v>1</v>
      </c>
      <c r="CP193" s="109"/>
      <c r="CQ193" s="109">
        <v>1</v>
      </c>
      <c r="CR193" s="110">
        <v>2</v>
      </c>
      <c r="CS193" s="111"/>
      <c r="CT193" s="112">
        <f t="shared" si="9"/>
        <v>18152</v>
      </c>
      <c r="CU193" s="112">
        <f t="shared" si="10"/>
        <v>0</v>
      </c>
      <c r="CV193" s="112">
        <f t="shared" si="11"/>
        <v>13505</v>
      </c>
      <c r="CW193" s="113">
        <f t="shared" si="12"/>
        <v>31657</v>
      </c>
    </row>
    <row r="194" spans="1:101" ht="14.1" customHeight="1">
      <c r="A194" s="31"/>
      <c r="B194" s="1049"/>
      <c r="C194" s="1047"/>
      <c r="D194" s="108" t="s">
        <v>640</v>
      </c>
      <c r="E194">
        <v>764</v>
      </c>
      <c r="F194"/>
      <c r="G194">
        <v>813</v>
      </c>
      <c r="H194" s="110">
        <v>1577</v>
      </c>
      <c r="I194">
        <v>715</v>
      </c>
      <c r="J194"/>
      <c r="K194">
        <v>660</v>
      </c>
      <c r="L194" s="110">
        <v>1375</v>
      </c>
      <c r="M194">
        <v>1684</v>
      </c>
      <c r="N194"/>
      <c r="O194">
        <v>1761</v>
      </c>
      <c r="P194" s="110">
        <v>3445</v>
      </c>
      <c r="Q194">
        <v>1655</v>
      </c>
      <c r="R194"/>
      <c r="S194">
        <v>567</v>
      </c>
      <c r="T194" s="110">
        <v>2222</v>
      </c>
      <c r="U194">
        <v>575</v>
      </c>
      <c r="V194"/>
      <c r="W194">
        <v>605</v>
      </c>
      <c r="X194" s="110">
        <v>1180</v>
      </c>
      <c r="Y194">
        <v>636</v>
      </c>
      <c r="Z194"/>
      <c r="AA194">
        <v>660</v>
      </c>
      <c r="AB194" s="110">
        <v>1296</v>
      </c>
      <c r="AC194">
        <v>620</v>
      </c>
      <c r="AD194"/>
      <c r="AE194">
        <v>602</v>
      </c>
      <c r="AF194" s="110">
        <v>1222</v>
      </c>
      <c r="AG194">
        <v>577</v>
      </c>
      <c r="AH194"/>
      <c r="AI194">
        <v>487</v>
      </c>
      <c r="AJ194" s="110">
        <v>1064</v>
      </c>
      <c r="AK194">
        <v>560</v>
      </c>
      <c r="AL194"/>
      <c r="AM194">
        <v>502</v>
      </c>
      <c r="AN194" s="110">
        <v>1062</v>
      </c>
      <c r="AO194">
        <v>574</v>
      </c>
      <c r="AP194"/>
      <c r="AQ194">
        <v>503</v>
      </c>
      <c r="AR194" s="110">
        <v>1077</v>
      </c>
      <c r="AS194">
        <v>647</v>
      </c>
      <c r="AT194"/>
      <c r="AU194">
        <v>531</v>
      </c>
      <c r="AV194" s="110">
        <v>1178</v>
      </c>
      <c r="AW194">
        <v>712</v>
      </c>
      <c r="AX194"/>
      <c r="AY194">
        <v>623</v>
      </c>
      <c r="AZ194" s="110">
        <v>1335</v>
      </c>
      <c r="BA194" s="109">
        <v>563</v>
      </c>
      <c r="BB194" s="109"/>
      <c r="BC194" s="109">
        <v>648</v>
      </c>
      <c r="BD194" s="110">
        <v>1211</v>
      </c>
      <c r="BE194" s="109">
        <v>538</v>
      </c>
      <c r="BF194" s="109"/>
      <c r="BG194" s="109">
        <v>525</v>
      </c>
      <c r="BH194" s="110">
        <v>1063</v>
      </c>
      <c r="BI194" s="109">
        <v>423</v>
      </c>
      <c r="BJ194" s="109"/>
      <c r="BK194" s="109">
        <v>448</v>
      </c>
      <c r="BL194" s="110">
        <v>871</v>
      </c>
      <c r="BM194" s="109">
        <v>410</v>
      </c>
      <c r="BN194" s="109"/>
      <c r="BO194" s="109">
        <v>354</v>
      </c>
      <c r="BP194" s="110">
        <v>764</v>
      </c>
      <c r="BQ194" s="109">
        <v>345</v>
      </c>
      <c r="BR194" s="109"/>
      <c r="BS194" s="109">
        <v>281</v>
      </c>
      <c r="BT194" s="110">
        <v>626</v>
      </c>
      <c r="BU194" s="109">
        <v>229</v>
      </c>
      <c r="BV194" s="109"/>
      <c r="BW194" s="109">
        <v>188</v>
      </c>
      <c r="BX194" s="110">
        <v>417</v>
      </c>
      <c r="BY194" s="109">
        <v>149</v>
      </c>
      <c r="BZ194" s="109"/>
      <c r="CA194" s="109">
        <v>91</v>
      </c>
      <c r="CB194" s="110">
        <v>240</v>
      </c>
      <c r="CC194" s="109">
        <v>60</v>
      </c>
      <c r="CD194" s="109"/>
      <c r="CE194" s="109">
        <v>42</v>
      </c>
      <c r="CF194" s="110">
        <v>102</v>
      </c>
      <c r="CG194" s="109">
        <v>15</v>
      </c>
      <c r="CH194" s="109"/>
      <c r="CI194" s="109">
        <v>8</v>
      </c>
      <c r="CJ194" s="110">
        <v>23</v>
      </c>
      <c r="CK194" s="109">
        <v>5</v>
      </c>
      <c r="CL194" s="109"/>
      <c r="CM194" s="109"/>
      <c r="CN194" s="110">
        <v>5</v>
      </c>
      <c r="CO194" s="109">
        <v>1</v>
      </c>
      <c r="CP194" s="109"/>
      <c r="CQ194" s="109">
        <v>3</v>
      </c>
      <c r="CR194" s="110">
        <v>4</v>
      </c>
      <c r="CS194" s="111"/>
      <c r="CT194" s="112">
        <f t="shared" si="9"/>
        <v>12457</v>
      </c>
      <c r="CU194" s="112">
        <f t="shared" si="10"/>
        <v>0</v>
      </c>
      <c r="CV194" s="112">
        <f t="shared" si="11"/>
        <v>10902</v>
      </c>
      <c r="CW194" s="113">
        <f t="shared" si="12"/>
        <v>23359</v>
      </c>
    </row>
    <row r="195" spans="1:101" ht="14.1" customHeight="1">
      <c r="A195" s="31"/>
      <c r="B195" s="1049"/>
      <c r="C195" s="1047"/>
      <c r="D195" s="108" t="s">
        <v>641</v>
      </c>
      <c r="E195" s="817">
        <v>1265</v>
      </c>
      <c r="F195" s="817"/>
      <c r="G195" s="817">
        <v>1318</v>
      </c>
      <c r="H195" s="110">
        <v>2583</v>
      </c>
      <c r="I195" s="817">
        <v>1055</v>
      </c>
      <c r="J195" s="817"/>
      <c r="K195" s="817">
        <v>1085</v>
      </c>
      <c r="L195" s="110">
        <v>2140</v>
      </c>
      <c r="M195" s="817">
        <v>2194</v>
      </c>
      <c r="N195" s="817"/>
      <c r="O195" s="817">
        <v>2448</v>
      </c>
      <c r="P195" s="110">
        <v>4642</v>
      </c>
      <c r="Q195" s="817">
        <v>1664</v>
      </c>
      <c r="R195" s="817"/>
      <c r="S195" s="817">
        <v>281</v>
      </c>
      <c r="T195" s="110">
        <v>1945</v>
      </c>
      <c r="U195" s="817">
        <v>205</v>
      </c>
      <c r="V195" s="817"/>
      <c r="W195" s="817">
        <v>198</v>
      </c>
      <c r="X195" s="110">
        <v>403</v>
      </c>
      <c r="Y195" s="817">
        <v>226</v>
      </c>
      <c r="Z195" s="817"/>
      <c r="AA195" s="817">
        <v>207</v>
      </c>
      <c r="AB195" s="110">
        <v>433</v>
      </c>
      <c r="AC195" s="817">
        <v>221</v>
      </c>
      <c r="AD195" s="817"/>
      <c r="AE195" s="817">
        <v>211</v>
      </c>
      <c r="AF195" s="110">
        <v>432</v>
      </c>
      <c r="AG195" s="817">
        <v>203</v>
      </c>
      <c r="AH195" s="817"/>
      <c r="AI195" s="817">
        <v>182</v>
      </c>
      <c r="AJ195" s="110">
        <v>385</v>
      </c>
      <c r="AK195" s="817">
        <v>181</v>
      </c>
      <c r="AL195" s="817"/>
      <c r="AM195" s="817">
        <v>203</v>
      </c>
      <c r="AN195" s="110">
        <v>384</v>
      </c>
      <c r="AO195" s="817">
        <v>157</v>
      </c>
      <c r="AP195" s="817"/>
      <c r="AQ195" s="817">
        <v>147</v>
      </c>
      <c r="AR195" s="110">
        <v>304</v>
      </c>
      <c r="AS195" s="817">
        <v>140</v>
      </c>
      <c r="AT195" s="817"/>
      <c r="AU195" s="817">
        <v>125</v>
      </c>
      <c r="AV195" s="110">
        <v>265</v>
      </c>
      <c r="AW195" s="817">
        <v>106</v>
      </c>
      <c r="AX195" s="817"/>
      <c r="AY195" s="817">
        <v>93</v>
      </c>
      <c r="AZ195" s="110">
        <v>199</v>
      </c>
      <c r="BA195" s="109">
        <v>85</v>
      </c>
      <c r="BB195" s="109"/>
      <c r="BC195" s="109">
        <v>81</v>
      </c>
      <c r="BD195" s="110">
        <v>166</v>
      </c>
      <c r="BE195" s="109">
        <v>75</v>
      </c>
      <c r="BF195" s="109"/>
      <c r="BG195" s="109">
        <v>72</v>
      </c>
      <c r="BH195" s="110">
        <v>147</v>
      </c>
      <c r="BI195" s="109">
        <v>74</v>
      </c>
      <c r="BJ195" s="109"/>
      <c r="BK195" s="109">
        <v>60</v>
      </c>
      <c r="BL195" s="110">
        <v>134</v>
      </c>
      <c r="BM195" s="109">
        <v>46</v>
      </c>
      <c r="BN195" s="109"/>
      <c r="BO195" s="109">
        <v>43</v>
      </c>
      <c r="BP195" s="110">
        <v>89</v>
      </c>
      <c r="BQ195" s="109">
        <v>44</v>
      </c>
      <c r="BR195" s="109"/>
      <c r="BS195" s="109">
        <v>39</v>
      </c>
      <c r="BT195" s="110">
        <v>83</v>
      </c>
      <c r="BU195" s="109">
        <v>23</v>
      </c>
      <c r="BV195" s="109"/>
      <c r="BW195" s="109">
        <v>15</v>
      </c>
      <c r="BX195" s="110">
        <v>38</v>
      </c>
      <c r="BY195" s="109">
        <v>5</v>
      </c>
      <c r="BZ195" s="109"/>
      <c r="CA195" s="109">
        <v>4</v>
      </c>
      <c r="CB195" s="110">
        <v>9</v>
      </c>
      <c r="CC195" s="109">
        <v>6</v>
      </c>
      <c r="CD195" s="109"/>
      <c r="CE195" s="109">
        <v>2</v>
      </c>
      <c r="CF195" s="110">
        <v>8</v>
      </c>
      <c r="CG195" s="109">
        <v>1</v>
      </c>
      <c r="CH195" s="109"/>
      <c r="CI195" s="109"/>
      <c r="CJ195" s="110">
        <v>1</v>
      </c>
      <c r="CK195" s="109">
        <v>1</v>
      </c>
      <c r="CL195" s="109"/>
      <c r="CM195" s="109"/>
      <c r="CN195" s="110">
        <v>1</v>
      </c>
      <c r="CO195" s="109"/>
      <c r="CP195" s="109">
        <v>1</v>
      </c>
      <c r="CQ195" s="109"/>
      <c r="CR195" s="110">
        <v>1</v>
      </c>
      <c r="CS195" s="111"/>
      <c r="CT195" s="112">
        <f t="shared" si="9"/>
        <v>7977</v>
      </c>
      <c r="CU195" s="112">
        <f t="shared" si="10"/>
        <v>1</v>
      </c>
      <c r="CV195" s="112">
        <f t="shared" si="11"/>
        <v>6814</v>
      </c>
      <c r="CW195" s="113">
        <f t="shared" si="12"/>
        <v>14792</v>
      </c>
    </row>
    <row r="196" spans="1:101" ht="14.1" customHeight="1">
      <c r="A196" s="31"/>
      <c r="B196" s="1049"/>
      <c r="C196" s="237" t="s">
        <v>108</v>
      </c>
      <c r="D196" s="238" t="s">
        <v>843</v>
      </c>
      <c r="E196" s="236">
        <v>4511</v>
      </c>
      <c r="F196" s="236">
        <v>0</v>
      </c>
      <c r="G196" s="236">
        <v>4760</v>
      </c>
      <c r="H196" s="236">
        <v>9271</v>
      </c>
      <c r="I196" s="236">
        <v>3891</v>
      </c>
      <c r="J196" s="236">
        <v>0</v>
      </c>
      <c r="K196" s="236">
        <v>3923</v>
      </c>
      <c r="L196" s="236">
        <v>7814</v>
      </c>
      <c r="M196" s="236">
        <v>9811</v>
      </c>
      <c r="N196" s="236">
        <v>0</v>
      </c>
      <c r="O196" s="236">
        <v>10317</v>
      </c>
      <c r="P196" s="236">
        <v>20128</v>
      </c>
      <c r="Q196" s="236">
        <v>9536</v>
      </c>
      <c r="R196" s="236">
        <v>0</v>
      </c>
      <c r="S196" s="236">
        <v>1830</v>
      </c>
      <c r="T196" s="236">
        <v>11366</v>
      </c>
      <c r="U196" s="236">
        <v>1797</v>
      </c>
      <c r="V196" s="236">
        <v>0</v>
      </c>
      <c r="W196" s="236">
        <v>1811</v>
      </c>
      <c r="X196" s="236">
        <v>3608</v>
      </c>
      <c r="Y196" s="236">
        <v>1970</v>
      </c>
      <c r="Z196" s="236">
        <v>0</v>
      </c>
      <c r="AA196" s="236">
        <v>1901</v>
      </c>
      <c r="AB196" s="236">
        <v>3871</v>
      </c>
      <c r="AC196" s="236">
        <v>1946</v>
      </c>
      <c r="AD196" s="236">
        <v>0</v>
      </c>
      <c r="AE196" s="236">
        <v>1801</v>
      </c>
      <c r="AF196" s="236">
        <v>3747</v>
      </c>
      <c r="AG196" s="236">
        <v>1783</v>
      </c>
      <c r="AH196" s="236">
        <v>0</v>
      </c>
      <c r="AI196" s="236">
        <v>1494</v>
      </c>
      <c r="AJ196" s="236">
        <v>3277</v>
      </c>
      <c r="AK196" s="236">
        <v>1693</v>
      </c>
      <c r="AL196" s="236">
        <v>0</v>
      </c>
      <c r="AM196" s="236">
        <v>1511</v>
      </c>
      <c r="AN196" s="236">
        <v>3204</v>
      </c>
      <c r="AO196" s="236">
        <v>1548</v>
      </c>
      <c r="AP196" s="236">
        <v>0</v>
      </c>
      <c r="AQ196" s="236">
        <v>1370</v>
      </c>
      <c r="AR196" s="236">
        <v>2918</v>
      </c>
      <c r="AS196" s="236">
        <v>1746</v>
      </c>
      <c r="AT196" s="236">
        <v>0</v>
      </c>
      <c r="AU196" s="236">
        <v>1442</v>
      </c>
      <c r="AV196" s="236">
        <v>3188</v>
      </c>
      <c r="AW196" s="236">
        <v>1774</v>
      </c>
      <c r="AX196" s="236">
        <v>0</v>
      </c>
      <c r="AY196" s="236">
        <v>1628</v>
      </c>
      <c r="AZ196" s="236">
        <v>3402</v>
      </c>
      <c r="BA196" s="236">
        <v>1532</v>
      </c>
      <c r="BB196" s="236">
        <v>0</v>
      </c>
      <c r="BC196" s="236">
        <v>1628</v>
      </c>
      <c r="BD196" s="236">
        <v>3160</v>
      </c>
      <c r="BE196" s="236">
        <v>1377</v>
      </c>
      <c r="BF196" s="236">
        <v>0</v>
      </c>
      <c r="BG196" s="236">
        <v>1354</v>
      </c>
      <c r="BH196" s="236">
        <v>2731</v>
      </c>
      <c r="BI196" s="236">
        <v>1142</v>
      </c>
      <c r="BJ196" s="236">
        <v>0</v>
      </c>
      <c r="BK196" s="236">
        <v>1105</v>
      </c>
      <c r="BL196" s="236">
        <v>2247</v>
      </c>
      <c r="BM196" s="236">
        <v>1033</v>
      </c>
      <c r="BN196" s="236">
        <v>0</v>
      </c>
      <c r="BO196" s="236">
        <v>893</v>
      </c>
      <c r="BP196" s="236">
        <v>1926</v>
      </c>
      <c r="BQ196" s="236">
        <v>793</v>
      </c>
      <c r="BR196" s="236">
        <v>0</v>
      </c>
      <c r="BS196" s="236">
        <v>707</v>
      </c>
      <c r="BT196" s="236">
        <v>1500</v>
      </c>
      <c r="BU196" s="236">
        <v>519</v>
      </c>
      <c r="BV196" s="236">
        <v>0</v>
      </c>
      <c r="BW196" s="236">
        <v>444</v>
      </c>
      <c r="BX196" s="236">
        <v>963</v>
      </c>
      <c r="BY196" s="236">
        <v>323</v>
      </c>
      <c r="BZ196" s="236">
        <v>0</v>
      </c>
      <c r="CA196" s="236">
        <v>241</v>
      </c>
      <c r="CB196" s="236">
        <v>564</v>
      </c>
      <c r="CC196" s="236">
        <v>167</v>
      </c>
      <c r="CD196" s="236">
        <v>0</v>
      </c>
      <c r="CE196" s="236">
        <v>104</v>
      </c>
      <c r="CF196" s="236">
        <v>271</v>
      </c>
      <c r="CG196" s="236">
        <v>43</v>
      </c>
      <c r="CH196" s="236">
        <v>0</v>
      </c>
      <c r="CI196" s="236">
        <v>19</v>
      </c>
      <c r="CJ196" s="236">
        <v>62</v>
      </c>
      <c r="CK196" s="236">
        <v>13</v>
      </c>
      <c r="CL196" s="236">
        <v>0</v>
      </c>
      <c r="CM196" s="236">
        <v>1</v>
      </c>
      <c r="CN196" s="236">
        <v>14</v>
      </c>
      <c r="CO196" s="236">
        <v>3</v>
      </c>
      <c r="CP196" s="236">
        <v>4</v>
      </c>
      <c r="CQ196" s="236">
        <v>5</v>
      </c>
      <c r="CR196" s="236">
        <v>12</v>
      </c>
      <c r="CS196" s="107"/>
      <c r="CT196" s="236">
        <f t="shared" si="9"/>
        <v>48951</v>
      </c>
      <c r="CU196" s="236">
        <f t="shared" si="10"/>
        <v>4</v>
      </c>
      <c r="CV196" s="236">
        <f t="shared" si="11"/>
        <v>40289</v>
      </c>
      <c r="CW196" s="240">
        <f t="shared" si="12"/>
        <v>89244</v>
      </c>
    </row>
    <row r="197" spans="1:101" ht="14.1" customHeight="1">
      <c r="A197" s="31"/>
      <c r="B197" s="1049"/>
      <c r="C197" s="1047" t="s">
        <v>649</v>
      </c>
      <c r="D197" s="108" t="s">
        <v>650</v>
      </c>
      <c r="E197">
        <v>3349</v>
      </c>
      <c r="F197"/>
      <c r="G197">
        <v>3445</v>
      </c>
      <c r="H197" s="110">
        <v>6794</v>
      </c>
      <c r="I197">
        <v>2479</v>
      </c>
      <c r="J197"/>
      <c r="K197">
        <v>2628</v>
      </c>
      <c r="L197" s="110">
        <v>5107</v>
      </c>
      <c r="M197">
        <v>6334</v>
      </c>
      <c r="N197"/>
      <c r="O197">
        <v>6619</v>
      </c>
      <c r="P197" s="110">
        <v>12953</v>
      </c>
      <c r="Q197">
        <v>6213</v>
      </c>
      <c r="R197"/>
      <c r="S197">
        <v>4572</v>
      </c>
      <c r="T197" s="110">
        <v>10785</v>
      </c>
      <c r="U197">
        <v>4666</v>
      </c>
      <c r="V197">
        <v>1</v>
      </c>
      <c r="W197">
        <v>4788</v>
      </c>
      <c r="X197" s="110">
        <v>9455</v>
      </c>
      <c r="Y197">
        <v>5553</v>
      </c>
      <c r="Z197"/>
      <c r="AA197">
        <v>5029</v>
      </c>
      <c r="AB197" s="110">
        <v>10582</v>
      </c>
      <c r="AC197">
        <v>5733</v>
      </c>
      <c r="AD197"/>
      <c r="AE197">
        <v>4813</v>
      </c>
      <c r="AF197" s="110">
        <v>10546</v>
      </c>
      <c r="AG197">
        <v>5105</v>
      </c>
      <c r="AH197"/>
      <c r="AI197">
        <v>3800</v>
      </c>
      <c r="AJ197" s="110">
        <v>8905</v>
      </c>
      <c r="AK197">
        <v>4829</v>
      </c>
      <c r="AL197"/>
      <c r="AM197">
        <v>3447</v>
      </c>
      <c r="AN197" s="110">
        <v>8276</v>
      </c>
      <c r="AO197">
        <v>4465</v>
      </c>
      <c r="AP197"/>
      <c r="AQ197">
        <v>3269</v>
      </c>
      <c r="AR197" s="110">
        <v>7734</v>
      </c>
      <c r="AS197">
        <v>5283</v>
      </c>
      <c r="AT197"/>
      <c r="AU197">
        <v>3884</v>
      </c>
      <c r="AV197" s="110">
        <v>9167</v>
      </c>
      <c r="AW197">
        <v>5295</v>
      </c>
      <c r="AX197"/>
      <c r="AY197">
        <v>4206</v>
      </c>
      <c r="AZ197" s="110">
        <v>9501</v>
      </c>
      <c r="BA197" s="109">
        <v>4881</v>
      </c>
      <c r="BB197" s="109"/>
      <c r="BC197" s="109">
        <v>4026</v>
      </c>
      <c r="BD197" s="110">
        <v>8907</v>
      </c>
      <c r="BE197" s="109">
        <v>4248</v>
      </c>
      <c r="BF197" s="109"/>
      <c r="BG197" s="109">
        <v>3235</v>
      </c>
      <c r="BH197" s="110">
        <v>7483</v>
      </c>
      <c r="BI197" s="109">
        <v>3483</v>
      </c>
      <c r="BJ197" s="109"/>
      <c r="BK197" s="109">
        <v>2694</v>
      </c>
      <c r="BL197" s="110">
        <v>6177</v>
      </c>
      <c r="BM197" s="109">
        <v>3001</v>
      </c>
      <c r="BN197" s="109"/>
      <c r="BO197" s="109">
        <v>2166</v>
      </c>
      <c r="BP197" s="110">
        <v>5167</v>
      </c>
      <c r="BQ197" s="109">
        <v>2306</v>
      </c>
      <c r="BR197" s="109"/>
      <c r="BS197" s="109">
        <v>1576</v>
      </c>
      <c r="BT197" s="110">
        <v>3882</v>
      </c>
      <c r="BU197" s="109">
        <v>1499</v>
      </c>
      <c r="BV197" s="109"/>
      <c r="BW197" s="109">
        <v>915</v>
      </c>
      <c r="BX197" s="110">
        <v>2414</v>
      </c>
      <c r="BY197" s="109">
        <v>934</v>
      </c>
      <c r="BZ197" s="109"/>
      <c r="CA197" s="109">
        <v>470</v>
      </c>
      <c r="CB197" s="110">
        <v>1404</v>
      </c>
      <c r="CC197" s="109">
        <v>398</v>
      </c>
      <c r="CD197" s="109"/>
      <c r="CE197" s="109">
        <v>186</v>
      </c>
      <c r="CF197" s="110">
        <v>584</v>
      </c>
      <c r="CG197" s="109">
        <v>109</v>
      </c>
      <c r="CH197" s="109"/>
      <c r="CI197" s="109">
        <v>23</v>
      </c>
      <c r="CJ197" s="110">
        <v>132</v>
      </c>
      <c r="CK197" s="109">
        <v>21</v>
      </c>
      <c r="CL197" s="109"/>
      <c r="CM197" s="109">
        <v>11</v>
      </c>
      <c r="CN197" s="110">
        <v>32</v>
      </c>
      <c r="CO197" s="109">
        <v>8</v>
      </c>
      <c r="CP197" s="109">
        <v>135</v>
      </c>
      <c r="CQ197" s="109">
        <v>6</v>
      </c>
      <c r="CR197" s="110">
        <v>149</v>
      </c>
      <c r="CS197" s="111"/>
      <c r="CT197" s="112">
        <f t="shared" si="9"/>
        <v>80192</v>
      </c>
      <c r="CU197" s="112">
        <f t="shared" si="10"/>
        <v>136</v>
      </c>
      <c r="CV197" s="112">
        <f t="shared" si="11"/>
        <v>65808</v>
      </c>
      <c r="CW197" s="113">
        <f t="shared" ref="CW197:CW211" si="14">SUM(CT197:CV197)</f>
        <v>146136</v>
      </c>
    </row>
    <row r="198" spans="1:101" ht="14.1" customHeight="1">
      <c r="A198" s="31"/>
      <c r="B198" s="1049"/>
      <c r="C198" s="1047"/>
      <c r="D198" s="108" t="s">
        <v>651</v>
      </c>
      <c r="E198">
        <v>36</v>
      </c>
      <c r="F198"/>
      <c r="G198">
        <v>62</v>
      </c>
      <c r="H198" s="110">
        <v>98</v>
      </c>
      <c r="I198">
        <v>44</v>
      </c>
      <c r="J198"/>
      <c r="K198">
        <v>52</v>
      </c>
      <c r="L198" s="110">
        <v>96</v>
      </c>
      <c r="M198">
        <v>115</v>
      </c>
      <c r="N198"/>
      <c r="O198">
        <v>120</v>
      </c>
      <c r="P198" s="110">
        <v>235</v>
      </c>
      <c r="Q198">
        <v>141</v>
      </c>
      <c r="R198"/>
      <c r="S198">
        <v>549</v>
      </c>
      <c r="T198" s="110">
        <v>690</v>
      </c>
      <c r="U198">
        <v>548</v>
      </c>
      <c r="V198"/>
      <c r="W198">
        <v>580</v>
      </c>
      <c r="X198" s="110">
        <v>1128</v>
      </c>
      <c r="Y198">
        <v>578</v>
      </c>
      <c r="Z198"/>
      <c r="AA198">
        <v>624</v>
      </c>
      <c r="AB198" s="110">
        <v>1202</v>
      </c>
      <c r="AC198">
        <v>570</v>
      </c>
      <c r="AD198"/>
      <c r="AE198">
        <v>506</v>
      </c>
      <c r="AF198" s="110">
        <v>1076</v>
      </c>
      <c r="AG198">
        <v>482</v>
      </c>
      <c r="AH198"/>
      <c r="AI198">
        <v>364</v>
      </c>
      <c r="AJ198" s="110">
        <v>846</v>
      </c>
      <c r="AK198">
        <v>465</v>
      </c>
      <c r="AL198"/>
      <c r="AM198">
        <v>363</v>
      </c>
      <c r="AN198" s="110">
        <v>828</v>
      </c>
      <c r="AO198">
        <v>499</v>
      </c>
      <c r="AP198"/>
      <c r="AQ198">
        <v>382</v>
      </c>
      <c r="AR198" s="110">
        <v>881</v>
      </c>
      <c r="AS198">
        <v>603</v>
      </c>
      <c r="AT198"/>
      <c r="AU198">
        <v>483</v>
      </c>
      <c r="AV198" s="110">
        <v>1086</v>
      </c>
      <c r="AW198">
        <v>629</v>
      </c>
      <c r="AX198"/>
      <c r="AY198">
        <v>581</v>
      </c>
      <c r="AZ198" s="110">
        <v>1210</v>
      </c>
      <c r="BA198" s="109">
        <v>598</v>
      </c>
      <c r="BB198" s="109"/>
      <c r="BC198" s="109">
        <v>580</v>
      </c>
      <c r="BD198" s="110">
        <v>1178</v>
      </c>
      <c r="BE198" s="109">
        <v>475</v>
      </c>
      <c r="BF198" s="109"/>
      <c r="BG198" s="109">
        <v>462</v>
      </c>
      <c r="BH198" s="110">
        <v>937</v>
      </c>
      <c r="BI198" s="109">
        <v>408</v>
      </c>
      <c r="BJ198" s="109"/>
      <c r="BK198" s="109">
        <v>370</v>
      </c>
      <c r="BL198" s="110">
        <v>778</v>
      </c>
      <c r="BM198" s="109">
        <v>352</v>
      </c>
      <c r="BN198" s="109"/>
      <c r="BO198" s="109">
        <v>300</v>
      </c>
      <c r="BP198" s="110">
        <v>652</v>
      </c>
      <c r="BQ198" s="109">
        <v>253</v>
      </c>
      <c r="BR198" s="109"/>
      <c r="BS198" s="109">
        <v>232</v>
      </c>
      <c r="BT198" s="110">
        <v>485</v>
      </c>
      <c r="BU198" s="109">
        <v>155</v>
      </c>
      <c r="BV198" s="109"/>
      <c r="BW198" s="109">
        <v>115</v>
      </c>
      <c r="BX198" s="110">
        <v>270</v>
      </c>
      <c r="BY198" s="109">
        <v>95</v>
      </c>
      <c r="BZ198" s="109"/>
      <c r="CA198" s="109">
        <v>54</v>
      </c>
      <c r="CB198" s="110">
        <v>149</v>
      </c>
      <c r="CC198" s="109">
        <v>36</v>
      </c>
      <c r="CD198" s="109"/>
      <c r="CE198" s="109">
        <v>38</v>
      </c>
      <c r="CF198" s="110">
        <v>74</v>
      </c>
      <c r="CG198" s="109">
        <v>12</v>
      </c>
      <c r="CH198" s="109"/>
      <c r="CI198" s="109">
        <v>16</v>
      </c>
      <c r="CJ198" s="110">
        <v>28</v>
      </c>
      <c r="CK198" s="109">
        <v>1</v>
      </c>
      <c r="CL198" s="109"/>
      <c r="CM198" s="109"/>
      <c r="CN198" s="110">
        <v>1</v>
      </c>
      <c r="CO198" s="109"/>
      <c r="CP198" s="109">
        <v>13</v>
      </c>
      <c r="CQ198" s="109">
        <v>2</v>
      </c>
      <c r="CR198" s="110">
        <v>15</v>
      </c>
      <c r="CS198" s="111"/>
      <c r="CT198" s="112">
        <f t="shared" si="9"/>
        <v>7095</v>
      </c>
      <c r="CU198" s="112">
        <f t="shared" si="10"/>
        <v>13</v>
      </c>
      <c r="CV198" s="112">
        <f t="shared" si="11"/>
        <v>6835</v>
      </c>
      <c r="CW198" s="113">
        <f t="shared" si="14"/>
        <v>13943</v>
      </c>
    </row>
    <row r="199" spans="1:101" ht="14.1" customHeight="1">
      <c r="A199" s="31"/>
      <c r="B199" s="1049"/>
      <c r="C199" s="1047"/>
      <c r="D199" s="108" t="s">
        <v>652</v>
      </c>
      <c r="E199">
        <v>390</v>
      </c>
      <c r="F199"/>
      <c r="G199">
        <v>418</v>
      </c>
      <c r="H199" s="110">
        <v>808</v>
      </c>
      <c r="I199">
        <v>305</v>
      </c>
      <c r="J199"/>
      <c r="K199">
        <v>357</v>
      </c>
      <c r="L199" s="110">
        <v>662</v>
      </c>
      <c r="M199">
        <v>805</v>
      </c>
      <c r="N199"/>
      <c r="O199">
        <v>897</v>
      </c>
      <c r="P199" s="110">
        <v>1702</v>
      </c>
      <c r="Q199">
        <v>946</v>
      </c>
      <c r="R199"/>
      <c r="S199">
        <v>93</v>
      </c>
      <c r="T199" s="110">
        <v>1039</v>
      </c>
      <c r="U199">
        <v>118</v>
      </c>
      <c r="V199"/>
      <c r="W199">
        <v>123</v>
      </c>
      <c r="X199" s="110">
        <v>241</v>
      </c>
      <c r="Y199">
        <v>136</v>
      </c>
      <c r="Z199"/>
      <c r="AA199">
        <v>133</v>
      </c>
      <c r="AB199" s="110">
        <v>269</v>
      </c>
      <c r="AC199">
        <v>129</v>
      </c>
      <c r="AD199"/>
      <c r="AE199">
        <v>128</v>
      </c>
      <c r="AF199" s="110">
        <v>257</v>
      </c>
      <c r="AG199">
        <v>128</v>
      </c>
      <c r="AH199"/>
      <c r="AI199">
        <v>98</v>
      </c>
      <c r="AJ199" s="110">
        <v>226</v>
      </c>
      <c r="AK199">
        <v>129</v>
      </c>
      <c r="AL199"/>
      <c r="AM199">
        <v>95</v>
      </c>
      <c r="AN199" s="110">
        <v>224</v>
      </c>
      <c r="AO199">
        <v>122</v>
      </c>
      <c r="AP199"/>
      <c r="AQ199">
        <v>93</v>
      </c>
      <c r="AR199" s="110">
        <v>215</v>
      </c>
      <c r="AS199">
        <v>153</v>
      </c>
      <c r="AT199"/>
      <c r="AU199">
        <v>135</v>
      </c>
      <c r="AV199" s="110">
        <v>288</v>
      </c>
      <c r="AW199">
        <v>157</v>
      </c>
      <c r="AX199"/>
      <c r="AY199">
        <v>131</v>
      </c>
      <c r="AZ199" s="110">
        <v>288</v>
      </c>
      <c r="BA199" s="109">
        <v>153</v>
      </c>
      <c r="BB199" s="109"/>
      <c r="BC199" s="109">
        <v>159</v>
      </c>
      <c r="BD199" s="110">
        <v>312</v>
      </c>
      <c r="BE199" s="109">
        <v>147</v>
      </c>
      <c r="BF199" s="109"/>
      <c r="BG199" s="109">
        <v>142</v>
      </c>
      <c r="BH199" s="110">
        <v>289</v>
      </c>
      <c r="BI199" s="109">
        <v>109</v>
      </c>
      <c r="BJ199" s="109"/>
      <c r="BK199" s="109">
        <v>112</v>
      </c>
      <c r="BL199" s="110">
        <v>221</v>
      </c>
      <c r="BM199" s="109">
        <v>94</v>
      </c>
      <c r="BN199" s="109"/>
      <c r="BO199" s="109">
        <v>117</v>
      </c>
      <c r="BP199" s="110">
        <v>211</v>
      </c>
      <c r="BQ199" s="109">
        <v>70</v>
      </c>
      <c r="BR199" s="109"/>
      <c r="BS199" s="109">
        <v>79</v>
      </c>
      <c r="BT199" s="110">
        <v>149</v>
      </c>
      <c r="BU199" s="109">
        <v>58</v>
      </c>
      <c r="BV199" s="109"/>
      <c r="BW199" s="109">
        <v>48</v>
      </c>
      <c r="BX199" s="110">
        <v>106</v>
      </c>
      <c r="BY199" s="109">
        <v>29</v>
      </c>
      <c r="BZ199" s="109"/>
      <c r="CA199" s="109">
        <v>28</v>
      </c>
      <c r="CB199" s="110">
        <v>57</v>
      </c>
      <c r="CC199" s="109">
        <v>8</v>
      </c>
      <c r="CD199" s="109"/>
      <c r="CE199" s="109">
        <v>4</v>
      </c>
      <c r="CF199" s="110">
        <v>12</v>
      </c>
      <c r="CG199" s="109">
        <v>3</v>
      </c>
      <c r="CH199" s="109"/>
      <c r="CI199" s="109"/>
      <c r="CJ199" s="110">
        <v>3</v>
      </c>
      <c r="CK199" s="109">
        <v>2</v>
      </c>
      <c r="CL199" s="109"/>
      <c r="CM199" s="109"/>
      <c r="CN199" s="110">
        <v>2</v>
      </c>
      <c r="CO199" s="109"/>
      <c r="CP199" s="109">
        <v>4</v>
      </c>
      <c r="CQ199" s="109"/>
      <c r="CR199" s="110">
        <v>4</v>
      </c>
      <c r="CS199" s="111"/>
      <c r="CT199" s="112">
        <f t="shared" ref="CT199:CT262" si="15">+E199+I199+M199+Q199+U199+Y199+AC199+AG199+AK199+AO199+AS199+AW199+BA199+BE199+BI199+BM199+BQ199+BU199+CO199+BY199+CC199+CG199+CK199</f>
        <v>4191</v>
      </c>
      <c r="CU199" s="112">
        <f t="shared" ref="CU199:CU262" si="16">+F199+J199+N199+R199+V199+Z199+AD199+AH199+AL199+AP199+AT199+AX199+BB199+BF199+BJ199+BN199+BR199+BV199+CP199+BZ199+CD199+CH199+CL199</f>
        <v>4</v>
      </c>
      <c r="CV199" s="112">
        <f t="shared" ref="CV199:CV262" si="17">+G199+K199+O199+S199+W199+AA199+AE199+AI199+AM199+AQ199+AU199+AY199+BC199+BG199+BK199+BO199+BS199+BW199+CQ199+CA199+CE199+CI199+CM199</f>
        <v>3390</v>
      </c>
      <c r="CW199" s="113">
        <f t="shared" si="14"/>
        <v>7585</v>
      </c>
    </row>
    <row r="200" spans="1:101" ht="14.1" customHeight="1">
      <c r="A200" s="31"/>
      <c r="B200" s="1049"/>
      <c r="C200" s="1047"/>
      <c r="D200" s="108" t="s">
        <v>653</v>
      </c>
      <c r="E200">
        <v>241</v>
      </c>
      <c r="F200"/>
      <c r="G200">
        <v>246</v>
      </c>
      <c r="H200" s="110">
        <v>487</v>
      </c>
      <c r="I200">
        <v>232</v>
      </c>
      <c r="J200"/>
      <c r="K200">
        <v>268</v>
      </c>
      <c r="L200" s="110">
        <v>500</v>
      </c>
      <c r="M200">
        <v>688</v>
      </c>
      <c r="N200"/>
      <c r="O200">
        <v>700</v>
      </c>
      <c r="P200" s="110">
        <v>1388</v>
      </c>
      <c r="Q200">
        <v>672</v>
      </c>
      <c r="R200"/>
      <c r="S200">
        <v>96</v>
      </c>
      <c r="T200" s="110">
        <v>768</v>
      </c>
      <c r="U200">
        <v>74</v>
      </c>
      <c r="V200"/>
      <c r="W200">
        <v>92</v>
      </c>
      <c r="X200" s="110">
        <v>166</v>
      </c>
      <c r="Y200">
        <v>102</v>
      </c>
      <c r="Z200"/>
      <c r="AA200">
        <v>114</v>
      </c>
      <c r="AB200" s="110">
        <v>216</v>
      </c>
      <c r="AC200">
        <v>91</v>
      </c>
      <c r="AD200"/>
      <c r="AE200">
        <v>99</v>
      </c>
      <c r="AF200" s="110">
        <v>190</v>
      </c>
      <c r="AG200">
        <v>65</v>
      </c>
      <c r="AH200"/>
      <c r="AI200">
        <v>68</v>
      </c>
      <c r="AJ200" s="110">
        <v>133</v>
      </c>
      <c r="AK200">
        <v>67</v>
      </c>
      <c r="AL200"/>
      <c r="AM200">
        <v>55</v>
      </c>
      <c r="AN200" s="110">
        <v>122</v>
      </c>
      <c r="AO200">
        <v>81</v>
      </c>
      <c r="AP200"/>
      <c r="AQ200">
        <v>67</v>
      </c>
      <c r="AR200" s="110">
        <v>148</v>
      </c>
      <c r="AS200">
        <v>90</v>
      </c>
      <c r="AT200"/>
      <c r="AU200">
        <v>69</v>
      </c>
      <c r="AV200" s="110">
        <v>159</v>
      </c>
      <c r="AW200">
        <v>104</v>
      </c>
      <c r="AX200"/>
      <c r="AY200">
        <v>100</v>
      </c>
      <c r="AZ200" s="110">
        <v>204</v>
      </c>
      <c r="BA200" s="109">
        <v>102</v>
      </c>
      <c r="BB200" s="109"/>
      <c r="BC200" s="109">
        <v>96</v>
      </c>
      <c r="BD200" s="110">
        <v>198</v>
      </c>
      <c r="BE200" s="109">
        <v>84</v>
      </c>
      <c r="BF200" s="109"/>
      <c r="BG200" s="109">
        <v>76</v>
      </c>
      <c r="BH200" s="110">
        <v>160</v>
      </c>
      <c r="BI200" s="109">
        <v>52</v>
      </c>
      <c r="BJ200" s="109"/>
      <c r="BK200" s="109">
        <v>84</v>
      </c>
      <c r="BL200" s="110">
        <v>136</v>
      </c>
      <c r="BM200" s="109">
        <v>57</v>
      </c>
      <c r="BN200" s="109"/>
      <c r="BO200" s="109">
        <v>47</v>
      </c>
      <c r="BP200" s="110">
        <v>104</v>
      </c>
      <c r="BQ200" s="109">
        <v>39</v>
      </c>
      <c r="BR200" s="109"/>
      <c r="BS200" s="109">
        <v>32</v>
      </c>
      <c r="BT200" s="110">
        <v>71</v>
      </c>
      <c r="BU200" s="109">
        <v>27</v>
      </c>
      <c r="BV200" s="109"/>
      <c r="BW200" s="109">
        <v>25</v>
      </c>
      <c r="BX200" s="110">
        <v>52</v>
      </c>
      <c r="BY200" s="109">
        <v>13</v>
      </c>
      <c r="BZ200" s="109"/>
      <c r="CA200" s="109">
        <v>21</v>
      </c>
      <c r="CB200" s="110">
        <v>34</v>
      </c>
      <c r="CC200" s="109">
        <v>4</v>
      </c>
      <c r="CD200" s="109"/>
      <c r="CE200" s="109">
        <v>9</v>
      </c>
      <c r="CF200" s="110">
        <v>13</v>
      </c>
      <c r="CG200" s="109">
        <v>1</v>
      </c>
      <c r="CH200" s="109"/>
      <c r="CI200" s="109"/>
      <c r="CJ200" s="110">
        <v>1</v>
      </c>
      <c r="CK200" s="109">
        <v>2</v>
      </c>
      <c r="CL200" s="109"/>
      <c r="CM200" s="109"/>
      <c r="CN200" s="110">
        <v>2</v>
      </c>
      <c r="CO200" s="109">
        <v>4</v>
      </c>
      <c r="CP200" s="109">
        <v>6</v>
      </c>
      <c r="CQ200" s="109"/>
      <c r="CR200" s="110">
        <v>10</v>
      </c>
      <c r="CS200" s="111"/>
      <c r="CT200" s="112">
        <f t="shared" si="15"/>
        <v>2892</v>
      </c>
      <c r="CU200" s="112">
        <f t="shared" si="16"/>
        <v>6</v>
      </c>
      <c r="CV200" s="112">
        <f t="shared" si="17"/>
        <v>2364</v>
      </c>
      <c r="CW200" s="113">
        <f t="shared" si="14"/>
        <v>5262</v>
      </c>
    </row>
    <row r="201" spans="1:101" ht="14.1" customHeight="1">
      <c r="A201" s="31"/>
      <c r="B201" s="1049"/>
      <c r="C201" s="1047"/>
      <c r="D201" s="108" t="s">
        <v>654</v>
      </c>
      <c r="E201">
        <v>398</v>
      </c>
      <c r="F201"/>
      <c r="G201">
        <v>410</v>
      </c>
      <c r="H201" s="110">
        <v>808</v>
      </c>
      <c r="I201">
        <v>352</v>
      </c>
      <c r="J201"/>
      <c r="K201">
        <v>352</v>
      </c>
      <c r="L201" s="110">
        <v>704</v>
      </c>
      <c r="M201">
        <v>1010</v>
      </c>
      <c r="N201"/>
      <c r="O201">
        <v>1017</v>
      </c>
      <c r="P201" s="110">
        <v>2027</v>
      </c>
      <c r="Q201">
        <v>1004</v>
      </c>
      <c r="R201"/>
      <c r="S201">
        <v>801</v>
      </c>
      <c r="T201" s="110">
        <v>1805</v>
      </c>
      <c r="U201">
        <v>845</v>
      </c>
      <c r="V201"/>
      <c r="W201">
        <v>863</v>
      </c>
      <c r="X201" s="110">
        <v>1708</v>
      </c>
      <c r="Y201">
        <v>900</v>
      </c>
      <c r="Z201"/>
      <c r="AA201">
        <v>890</v>
      </c>
      <c r="AB201" s="110">
        <v>1790</v>
      </c>
      <c r="AC201">
        <v>887</v>
      </c>
      <c r="AD201"/>
      <c r="AE201">
        <v>866</v>
      </c>
      <c r="AF201" s="110">
        <v>1753</v>
      </c>
      <c r="AG201">
        <v>828</v>
      </c>
      <c r="AH201"/>
      <c r="AI201">
        <v>686</v>
      </c>
      <c r="AJ201" s="110">
        <v>1514</v>
      </c>
      <c r="AK201">
        <v>723</v>
      </c>
      <c r="AL201"/>
      <c r="AM201">
        <v>646</v>
      </c>
      <c r="AN201" s="110">
        <v>1369</v>
      </c>
      <c r="AO201">
        <v>740</v>
      </c>
      <c r="AP201"/>
      <c r="AQ201">
        <v>610</v>
      </c>
      <c r="AR201" s="110">
        <v>1350</v>
      </c>
      <c r="AS201">
        <v>835</v>
      </c>
      <c r="AT201"/>
      <c r="AU201">
        <v>743</v>
      </c>
      <c r="AV201" s="110">
        <v>1578</v>
      </c>
      <c r="AW201">
        <v>773</v>
      </c>
      <c r="AX201"/>
      <c r="AY201">
        <v>743</v>
      </c>
      <c r="AZ201" s="110">
        <v>1516</v>
      </c>
      <c r="BA201" s="109">
        <v>717</v>
      </c>
      <c r="BB201" s="109"/>
      <c r="BC201" s="109">
        <v>714</v>
      </c>
      <c r="BD201" s="110">
        <v>1431</v>
      </c>
      <c r="BE201" s="109">
        <v>540</v>
      </c>
      <c r="BF201" s="109"/>
      <c r="BG201" s="109">
        <v>541</v>
      </c>
      <c r="BH201" s="110">
        <v>1081</v>
      </c>
      <c r="BI201" s="109">
        <v>400</v>
      </c>
      <c r="BJ201" s="109"/>
      <c r="BK201" s="109">
        <v>425</v>
      </c>
      <c r="BL201" s="110">
        <v>825</v>
      </c>
      <c r="BM201" s="109">
        <v>298</v>
      </c>
      <c r="BN201" s="109"/>
      <c r="BO201" s="109">
        <v>373</v>
      </c>
      <c r="BP201" s="110">
        <v>671</v>
      </c>
      <c r="BQ201" s="109">
        <v>234</v>
      </c>
      <c r="BR201" s="109"/>
      <c r="BS201" s="109">
        <v>254</v>
      </c>
      <c r="BT201" s="110">
        <v>488</v>
      </c>
      <c r="BU201" s="109">
        <v>181</v>
      </c>
      <c r="BV201" s="109"/>
      <c r="BW201" s="109">
        <v>146</v>
      </c>
      <c r="BX201" s="110">
        <v>327</v>
      </c>
      <c r="BY201" s="109">
        <v>80</v>
      </c>
      <c r="BZ201" s="109"/>
      <c r="CA201" s="109">
        <v>82</v>
      </c>
      <c r="CB201" s="110">
        <v>162</v>
      </c>
      <c r="CC201" s="109">
        <v>46</v>
      </c>
      <c r="CD201" s="109"/>
      <c r="CE201" s="109">
        <v>33</v>
      </c>
      <c r="CF201" s="110">
        <v>79</v>
      </c>
      <c r="CG201" s="109">
        <v>10</v>
      </c>
      <c r="CH201" s="109"/>
      <c r="CI201" s="109">
        <v>6</v>
      </c>
      <c r="CJ201" s="110">
        <v>16</v>
      </c>
      <c r="CK201" s="109">
        <v>5</v>
      </c>
      <c r="CL201" s="109"/>
      <c r="CM201" s="109">
        <v>2</v>
      </c>
      <c r="CN201" s="110">
        <v>7</v>
      </c>
      <c r="CO201" s="109">
        <v>2</v>
      </c>
      <c r="CP201" s="109">
        <v>11</v>
      </c>
      <c r="CQ201" s="109">
        <v>1</v>
      </c>
      <c r="CR201" s="110">
        <v>14</v>
      </c>
      <c r="CS201" s="111"/>
      <c r="CT201" s="112">
        <f t="shared" si="15"/>
        <v>11808</v>
      </c>
      <c r="CU201" s="112">
        <f t="shared" si="16"/>
        <v>11</v>
      </c>
      <c r="CV201" s="112">
        <f t="shared" si="17"/>
        <v>11204</v>
      </c>
      <c r="CW201" s="113">
        <f t="shared" si="14"/>
        <v>23023</v>
      </c>
    </row>
    <row r="202" spans="1:101" ht="14.1" customHeight="1">
      <c r="A202" s="31"/>
      <c r="B202" s="1049"/>
      <c r="C202" s="1047"/>
      <c r="D202" s="108" t="s">
        <v>655</v>
      </c>
      <c r="E202">
        <v>381</v>
      </c>
      <c r="F202"/>
      <c r="G202">
        <v>389</v>
      </c>
      <c r="H202" s="110">
        <v>770</v>
      </c>
      <c r="I202">
        <v>321</v>
      </c>
      <c r="J202"/>
      <c r="K202">
        <v>267</v>
      </c>
      <c r="L202" s="110">
        <v>588</v>
      </c>
      <c r="M202">
        <v>855</v>
      </c>
      <c r="N202"/>
      <c r="O202">
        <v>871</v>
      </c>
      <c r="P202" s="110">
        <v>1726</v>
      </c>
      <c r="Q202">
        <v>885</v>
      </c>
      <c r="R202"/>
      <c r="S202">
        <v>987</v>
      </c>
      <c r="T202" s="110">
        <v>1872</v>
      </c>
      <c r="U202">
        <v>1021</v>
      </c>
      <c r="V202"/>
      <c r="W202">
        <v>983</v>
      </c>
      <c r="X202" s="110">
        <v>2004</v>
      </c>
      <c r="Y202">
        <v>1066</v>
      </c>
      <c r="Z202"/>
      <c r="AA202">
        <v>1003</v>
      </c>
      <c r="AB202" s="110">
        <v>2069</v>
      </c>
      <c r="AC202">
        <v>1118</v>
      </c>
      <c r="AD202"/>
      <c r="AE202">
        <v>835</v>
      </c>
      <c r="AF202" s="110">
        <v>1953</v>
      </c>
      <c r="AG202">
        <v>959</v>
      </c>
      <c r="AH202"/>
      <c r="AI202">
        <v>670</v>
      </c>
      <c r="AJ202" s="110">
        <v>1629</v>
      </c>
      <c r="AK202">
        <v>977</v>
      </c>
      <c r="AL202"/>
      <c r="AM202">
        <v>655</v>
      </c>
      <c r="AN202" s="110">
        <v>1632</v>
      </c>
      <c r="AO202">
        <v>936</v>
      </c>
      <c r="AP202"/>
      <c r="AQ202">
        <v>720</v>
      </c>
      <c r="AR202" s="110">
        <v>1656</v>
      </c>
      <c r="AS202">
        <v>1030</v>
      </c>
      <c r="AT202"/>
      <c r="AU202">
        <v>869</v>
      </c>
      <c r="AV202" s="110">
        <v>1899</v>
      </c>
      <c r="AW202">
        <v>1010</v>
      </c>
      <c r="AX202"/>
      <c r="AY202">
        <v>823</v>
      </c>
      <c r="AZ202" s="110">
        <v>1833</v>
      </c>
      <c r="BA202" s="109">
        <v>727</v>
      </c>
      <c r="BB202" s="109"/>
      <c r="BC202" s="109">
        <v>690</v>
      </c>
      <c r="BD202" s="110">
        <v>1417</v>
      </c>
      <c r="BE202" s="109">
        <v>642</v>
      </c>
      <c r="BF202" s="109"/>
      <c r="BG202" s="109">
        <v>520</v>
      </c>
      <c r="BH202" s="110">
        <v>1162</v>
      </c>
      <c r="BI202" s="109">
        <v>532</v>
      </c>
      <c r="BJ202" s="109"/>
      <c r="BK202" s="109">
        <v>437</v>
      </c>
      <c r="BL202" s="110">
        <v>969</v>
      </c>
      <c r="BM202" s="109">
        <v>420</v>
      </c>
      <c r="BN202" s="109"/>
      <c r="BO202" s="109">
        <v>337</v>
      </c>
      <c r="BP202" s="110">
        <v>757</v>
      </c>
      <c r="BQ202" s="109">
        <v>316</v>
      </c>
      <c r="BR202" s="109"/>
      <c r="BS202" s="109">
        <v>225</v>
      </c>
      <c r="BT202" s="110">
        <v>541</v>
      </c>
      <c r="BU202" s="109">
        <v>189</v>
      </c>
      <c r="BV202" s="109"/>
      <c r="BW202" s="109">
        <v>134</v>
      </c>
      <c r="BX202" s="110">
        <v>323</v>
      </c>
      <c r="BY202" s="109">
        <v>106</v>
      </c>
      <c r="BZ202" s="109"/>
      <c r="CA202" s="109">
        <v>57</v>
      </c>
      <c r="CB202" s="110">
        <v>163</v>
      </c>
      <c r="CC202" s="109">
        <v>44</v>
      </c>
      <c r="CD202" s="109"/>
      <c r="CE202" s="109">
        <v>17</v>
      </c>
      <c r="CF202" s="110">
        <v>61</v>
      </c>
      <c r="CG202" s="109">
        <v>11</v>
      </c>
      <c r="CH202" s="109"/>
      <c r="CI202" s="109">
        <v>1</v>
      </c>
      <c r="CJ202" s="110">
        <v>12</v>
      </c>
      <c r="CK202" s="109">
        <v>6</v>
      </c>
      <c r="CL202" s="109"/>
      <c r="CM202" s="109">
        <v>4</v>
      </c>
      <c r="CN202" s="110">
        <v>10</v>
      </c>
      <c r="CO202" s="109">
        <v>1</v>
      </c>
      <c r="CP202" s="109">
        <v>13</v>
      </c>
      <c r="CQ202" s="109">
        <v>1</v>
      </c>
      <c r="CR202" s="110">
        <v>15</v>
      </c>
      <c r="CS202" s="111"/>
      <c r="CT202" s="112">
        <f t="shared" si="15"/>
        <v>13553</v>
      </c>
      <c r="CU202" s="112">
        <f t="shared" si="16"/>
        <v>13</v>
      </c>
      <c r="CV202" s="112">
        <f t="shared" si="17"/>
        <v>11495</v>
      </c>
      <c r="CW202" s="113">
        <f t="shared" si="14"/>
        <v>25061</v>
      </c>
    </row>
    <row r="203" spans="1:101" ht="14.1" customHeight="1">
      <c r="A203" s="31"/>
      <c r="B203" s="1049"/>
      <c r="C203" s="1047"/>
      <c r="D203" s="108" t="s">
        <v>656</v>
      </c>
      <c r="E203">
        <v>165</v>
      </c>
      <c r="F203"/>
      <c r="G203">
        <v>132</v>
      </c>
      <c r="H203" s="110">
        <v>297</v>
      </c>
      <c r="I203">
        <v>125</v>
      </c>
      <c r="J203"/>
      <c r="K203">
        <v>130</v>
      </c>
      <c r="L203" s="110">
        <v>255</v>
      </c>
      <c r="M203">
        <v>288</v>
      </c>
      <c r="N203"/>
      <c r="O203">
        <v>313</v>
      </c>
      <c r="P203" s="110">
        <v>601</v>
      </c>
      <c r="Q203">
        <v>298</v>
      </c>
      <c r="R203"/>
      <c r="S203">
        <v>329</v>
      </c>
      <c r="T203" s="110">
        <v>627</v>
      </c>
      <c r="U203">
        <v>349</v>
      </c>
      <c r="V203"/>
      <c r="W203">
        <v>354</v>
      </c>
      <c r="X203" s="110">
        <v>703</v>
      </c>
      <c r="Y203">
        <v>341</v>
      </c>
      <c r="Z203"/>
      <c r="AA203">
        <v>358</v>
      </c>
      <c r="AB203" s="110">
        <v>699</v>
      </c>
      <c r="AC203">
        <v>288</v>
      </c>
      <c r="AD203"/>
      <c r="AE203">
        <v>337</v>
      </c>
      <c r="AF203" s="110">
        <v>625</v>
      </c>
      <c r="AG203">
        <v>221</v>
      </c>
      <c r="AH203"/>
      <c r="AI203">
        <v>235</v>
      </c>
      <c r="AJ203" s="110">
        <v>456</v>
      </c>
      <c r="AK203">
        <v>220</v>
      </c>
      <c r="AL203"/>
      <c r="AM203">
        <v>265</v>
      </c>
      <c r="AN203" s="110">
        <v>485</v>
      </c>
      <c r="AO203">
        <v>291</v>
      </c>
      <c r="AP203"/>
      <c r="AQ203">
        <v>236</v>
      </c>
      <c r="AR203" s="110">
        <v>527</v>
      </c>
      <c r="AS203">
        <v>299</v>
      </c>
      <c r="AT203"/>
      <c r="AU203">
        <v>298</v>
      </c>
      <c r="AV203" s="110">
        <v>597</v>
      </c>
      <c r="AW203">
        <v>347</v>
      </c>
      <c r="AX203"/>
      <c r="AY203">
        <v>329</v>
      </c>
      <c r="AZ203" s="110">
        <v>676</v>
      </c>
      <c r="BA203" s="109">
        <v>302</v>
      </c>
      <c r="BB203" s="109"/>
      <c r="BC203" s="109">
        <v>330</v>
      </c>
      <c r="BD203" s="110">
        <v>632</v>
      </c>
      <c r="BE203" s="109">
        <v>228</v>
      </c>
      <c r="BF203" s="109"/>
      <c r="BG203" s="109">
        <v>257</v>
      </c>
      <c r="BH203" s="110">
        <v>485</v>
      </c>
      <c r="BI203" s="109">
        <v>237</v>
      </c>
      <c r="BJ203" s="109"/>
      <c r="BK203" s="109">
        <v>247</v>
      </c>
      <c r="BL203" s="110">
        <v>484</v>
      </c>
      <c r="BM203" s="109">
        <v>183</v>
      </c>
      <c r="BN203" s="109"/>
      <c r="BO203" s="109">
        <v>183</v>
      </c>
      <c r="BP203" s="110">
        <v>366</v>
      </c>
      <c r="BQ203" s="109">
        <v>175</v>
      </c>
      <c r="BR203" s="109"/>
      <c r="BS203" s="109">
        <v>149</v>
      </c>
      <c r="BT203" s="110">
        <v>324</v>
      </c>
      <c r="BU203" s="109">
        <v>88</v>
      </c>
      <c r="BV203" s="109"/>
      <c r="BW203" s="109">
        <v>103</v>
      </c>
      <c r="BX203" s="110">
        <v>191</v>
      </c>
      <c r="BY203" s="109">
        <v>65</v>
      </c>
      <c r="BZ203" s="109"/>
      <c r="CA203" s="109">
        <v>57</v>
      </c>
      <c r="CB203" s="110">
        <v>122</v>
      </c>
      <c r="CC203" s="109">
        <v>23</v>
      </c>
      <c r="CD203" s="109"/>
      <c r="CE203" s="109">
        <v>12</v>
      </c>
      <c r="CF203" s="110">
        <v>35</v>
      </c>
      <c r="CG203" s="109">
        <v>7</v>
      </c>
      <c r="CH203" s="109"/>
      <c r="CI203" s="109"/>
      <c r="CJ203" s="110">
        <v>7</v>
      </c>
      <c r="CK203" s="109">
        <v>3</v>
      </c>
      <c r="CL203" s="109"/>
      <c r="CM203" s="109"/>
      <c r="CN203" s="110">
        <v>3</v>
      </c>
      <c r="CO203" s="109"/>
      <c r="CP203" s="109">
        <v>5</v>
      </c>
      <c r="CQ203" s="109"/>
      <c r="CR203" s="110">
        <v>5</v>
      </c>
      <c r="CS203" s="111"/>
      <c r="CT203" s="112">
        <f t="shared" si="15"/>
        <v>4543</v>
      </c>
      <c r="CU203" s="112">
        <f t="shared" si="16"/>
        <v>5</v>
      </c>
      <c r="CV203" s="112">
        <f t="shared" si="17"/>
        <v>4654</v>
      </c>
      <c r="CW203" s="113">
        <f t="shared" si="14"/>
        <v>9202</v>
      </c>
    </row>
    <row r="204" spans="1:101" ht="14.1" customHeight="1">
      <c r="A204" s="31"/>
      <c r="B204" s="1049"/>
      <c r="C204" s="1047"/>
      <c r="D204" s="108" t="s">
        <v>657</v>
      </c>
      <c r="E204">
        <v>42</v>
      </c>
      <c r="F204"/>
      <c r="G204">
        <v>48</v>
      </c>
      <c r="H204" s="110">
        <v>90</v>
      </c>
      <c r="I204">
        <v>38</v>
      </c>
      <c r="J204"/>
      <c r="K204">
        <v>28</v>
      </c>
      <c r="L204" s="110">
        <v>66</v>
      </c>
      <c r="M204">
        <v>82</v>
      </c>
      <c r="N204"/>
      <c r="O204">
        <v>90</v>
      </c>
      <c r="P204" s="110">
        <v>172</v>
      </c>
      <c r="Q204">
        <v>101</v>
      </c>
      <c r="R204"/>
      <c r="S204">
        <v>132</v>
      </c>
      <c r="T204" s="110">
        <v>233</v>
      </c>
      <c r="U204">
        <v>156</v>
      </c>
      <c r="V204"/>
      <c r="W204">
        <v>176</v>
      </c>
      <c r="X204" s="110">
        <v>332</v>
      </c>
      <c r="Y204">
        <v>130</v>
      </c>
      <c r="Z204"/>
      <c r="AA204">
        <v>153</v>
      </c>
      <c r="AB204" s="110">
        <v>283</v>
      </c>
      <c r="AC204">
        <v>151</v>
      </c>
      <c r="AD204"/>
      <c r="AE204">
        <v>132</v>
      </c>
      <c r="AF204" s="110">
        <v>283</v>
      </c>
      <c r="AG204">
        <v>116</v>
      </c>
      <c r="AH204"/>
      <c r="AI204">
        <v>101</v>
      </c>
      <c r="AJ204" s="110">
        <v>217</v>
      </c>
      <c r="AK204">
        <v>115</v>
      </c>
      <c r="AL204"/>
      <c r="AM204">
        <v>89</v>
      </c>
      <c r="AN204" s="110">
        <v>204</v>
      </c>
      <c r="AO204">
        <v>114</v>
      </c>
      <c r="AP204"/>
      <c r="AQ204">
        <v>117</v>
      </c>
      <c r="AR204" s="110">
        <v>231</v>
      </c>
      <c r="AS204">
        <v>170</v>
      </c>
      <c r="AT204"/>
      <c r="AU204">
        <v>123</v>
      </c>
      <c r="AV204" s="110">
        <v>293</v>
      </c>
      <c r="AW204">
        <v>170</v>
      </c>
      <c r="AX204"/>
      <c r="AY204">
        <v>180</v>
      </c>
      <c r="AZ204" s="110">
        <v>350</v>
      </c>
      <c r="BA204" s="109">
        <v>178</v>
      </c>
      <c r="BB204" s="109"/>
      <c r="BC204" s="109">
        <v>154</v>
      </c>
      <c r="BD204" s="110">
        <v>332</v>
      </c>
      <c r="BE204" s="109">
        <v>116</v>
      </c>
      <c r="BF204" s="109"/>
      <c r="BG204" s="109">
        <v>169</v>
      </c>
      <c r="BH204" s="110">
        <v>285</v>
      </c>
      <c r="BI204" s="109">
        <v>101</v>
      </c>
      <c r="BJ204" s="109"/>
      <c r="BK204" s="109">
        <v>138</v>
      </c>
      <c r="BL204" s="110">
        <v>239</v>
      </c>
      <c r="BM204" s="109">
        <v>95</v>
      </c>
      <c r="BN204" s="109"/>
      <c r="BO204" s="109">
        <v>105</v>
      </c>
      <c r="BP204" s="110">
        <v>200</v>
      </c>
      <c r="BQ204" s="109">
        <v>67</v>
      </c>
      <c r="BR204" s="109"/>
      <c r="BS204" s="109">
        <v>95</v>
      </c>
      <c r="BT204" s="110">
        <v>162</v>
      </c>
      <c r="BU204" s="109">
        <v>55</v>
      </c>
      <c r="BV204" s="109"/>
      <c r="BW204" s="109">
        <v>40</v>
      </c>
      <c r="BX204" s="110">
        <v>95</v>
      </c>
      <c r="BY204" s="109">
        <v>29</v>
      </c>
      <c r="BZ204" s="109"/>
      <c r="CA204" s="109">
        <v>26</v>
      </c>
      <c r="CB204" s="110">
        <v>55</v>
      </c>
      <c r="CC204" s="109">
        <v>9</v>
      </c>
      <c r="CD204" s="109"/>
      <c r="CE204" s="109">
        <v>9</v>
      </c>
      <c r="CF204" s="110">
        <v>18</v>
      </c>
      <c r="CG204" s="109">
        <v>3</v>
      </c>
      <c r="CH204" s="109"/>
      <c r="CI204" s="109">
        <v>3</v>
      </c>
      <c r="CJ204" s="110">
        <v>6</v>
      </c>
      <c r="CK204" s="109">
        <v>1</v>
      </c>
      <c r="CL204" s="109"/>
      <c r="CM204" s="109"/>
      <c r="CN204" s="110">
        <v>1</v>
      </c>
      <c r="CO204" s="109">
        <v>1</v>
      </c>
      <c r="CP204" s="109">
        <v>9</v>
      </c>
      <c r="CQ204" s="109">
        <v>1</v>
      </c>
      <c r="CR204" s="110">
        <v>11</v>
      </c>
      <c r="CS204" s="111"/>
      <c r="CT204" s="112">
        <f t="shared" si="15"/>
        <v>2040</v>
      </c>
      <c r="CU204" s="112">
        <f t="shared" si="16"/>
        <v>9</v>
      </c>
      <c r="CV204" s="112">
        <f t="shared" si="17"/>
        <v>2109</v>
      </c>
      <c r="CW204" s="113">
        <f t="shared" si="14"/>
        <v>4158</v>
      </c>
    </row>
    <row r="205" spans="1:101" ht="14.1" customHeight="1">
      <c r="A205" s="31"/>
      <c r="B205" s="1049"/>
      <c r="C205" s="1047"/>
      <c r="D205" s="108" t="s">
        <v>658</v>
      </c>
      <c r="E205">
        <v>114</v>
      </c>
      <c r="F205"/>
      <c r="G205">
        <v>108</v>
      </c>
      <c r="H205" s="110">
        <v>222</v>
      </c>
      <c r="I205">
        <v>90</v>
      </c>
      <c r="J205"/>
      <c r="K205">
        <v>87</v>
      </c>
      <c r="L205" s="110">
        <v>177</v>
      </c>
      <c r="M205">
        <v>242</v>
      </c>
      <c r="N205"/>
      <c r="O205">
        <v>272</v>
      </c>
      <c r="P205" s="110">
        <v>514</v>
      </c>
      <c r="Q205">
        <v>276</v>
      </c>
      <c r="R205"/>
      <c r="S205">
        <v>227</v>
      </c>
      <c r="T205" s="110">
        <v>503</v>
      </c>
      <c r="U205">
        <v>268</v>
      </c>
      <c r="V205"/>
      <c r="W205">
        <v>300</v>
      </c>
      <c r="X205" s="110">
        <v>568</v>
      </c>
      <c r="Y205">
        <v>261</v>
      </c>
      <c r="Z205"/>
      <c r="AA205">
        <v>268</v>
      </c>
      <c r="AB205" s="110">
        <v>529</v>
      </c>
      <c r="AC205">
        <v>242</v>
      </c>
      <c r="AD205"/>
      <c r="AE205">
        <v>234</v>
      </c>
      <c r="AF205" s="110">
        <v>476</v>
      </c>
      <c r="AG205">
        <v>235</v>
      </c>
      <c r="AH205"/>
      <c r="AI205">
        <v>209</v>
      </c>
      <c r="AJ205" s="110">
        <v>444</v>
      </c>
      <c r="AK205">
        <v>236</v>
      </c>
      <c r="AL205"/>
      <c r="AM205">
        <v>181</v>
      </c>
      <c r="AN205" s="110">
        <v>417</v>
      </c>
      <c r="AO205">
        <v>234</v>
      </c>
      <c r="AP205"/>
      <c r="AQ205">
        <v>195</v>
      </c>
      <c r="AR205" s="110">
        <v>429</v>
      </c>
      <c r="AS205">
        <v>288</v>
      </c>
      <c r="AT205"/>
      <c r="AU205">
        <v>254</v>
      </c>
      <c r="AV205" s="110">
        <v>542</v>
      </c>
      <c r="AW205">
        <v>357</v>
      </c>
      <c r="AX205"/>
      <c r="AY205">
        <v>315</v>
      </c>
      <c r="AZ205" s="110">
        <v>672</v>
      </c>
      <c r="BA205" s="109">
        <v>314</v>
      </c>
      <c r="BB205" s="109"/>
      <c r="BC205" s="109">
        <v>348</v>
      </c>
      <c r="BD205" s="110">
        <v>662</v>
      </c>
      <c r="BE205" s="109">
        <v>258</v>
      </c>
      <c r="BF205" s="109"/>
      <c r="BG205" s="109">
        <v>314</v>
      </c>
      <c r="BH205" s="110">
        <v>572</v>
      </c>
      <c r="BI205" s="109">
        <v>225</v>
      </c>
      <c r="BJ205" s="109"/>
      <c r="BK205" s="109">
        <v>256</v>
      </c>
      <c r="BL205" s="110">
        <v>481</v>
      </c>
      <c r="BM205" s="109">
        <v>162</v>
      </c>
      <c r="BN205" s="109"/>
      <c r="BO205" s="109">
        <v>201</v>
      </c>
      <c r="BP205" s="110">
        <v>363</v>
      </c>
      <c r="BQ205" s="109">
        <v>152</v>
      </c>
      <c r="BR205" s="109"/>
      <c r="BS205" s="109">
        <v>156</v>
      </c>
      <c r="BT205" s="110">
        <v>308</v>
      </c>
      <c r="BU205" s="109">
        <v>103</v>
      </c>
      <c r="BV205" s="109"/>
      <c r="BW205" s="109">
        <v>73</v>
      </c>
      <c r="BX205" s="110">
        <v>176</v>
      </c>
      <c r="BY205" s="109">
        <v>66</v>
      </c>
      <c r="BZ205" s="109"/>
      <c r="CA205" s="109">
        <v>43</v>
      </c>
      <c r="CB205" s="110">
        <v>109</v>
      </c>
      <c r="CC205" s="109">
        <v>33</v>
      </c>
      <c r="CD205" s="109"/>
      <c r="CE205" s="109">
        <v>19</v>
      </c>
      <c r="CF205" s="110">
        <v>52</v>
      </c>
      <c r="CG205" s="109">
        <v>9</v>
      </c>
      <c r="CH205" s="109"/>
      <c r="CI205" s="109">
        <v>6</v>
      </c>
      <c r="CJ205" s="110">
        <v>15</v>
      </c>
      <c r="CK205" s="109">
        <v>3</v>
      </c>
      <c r="CL205" s="109"/>
      <c r="CM205" s="109"/>
      <c r="CN205" s="110">
        <v>3</v>
      </c>
      <c r="CO205" s="109"/>
      <c r="CP205" s="109">
        <v>5</v>
      </c>
      <c r="CQ205" s="109"/>
      <c r="CR205" s="110">
        <v>5</v>
      </c>
      <c r="CS205" s="111"/>
      <c r="CT205" s="112">
        <f t="shared" si="15"/>
        <v>4168</v>
      </c>
      <c r="CU205" s="112">
        <f t="shared" si="16"/>
        <v>5</v>
      </c>
      <c r="CV205" s="112">
        <f t="shared" si="17"/>
        <v>4066</v>
      </c>
      <c r="CW205" s="113">
        <f t="shared" si="14"/>
        <v>8239</v>
      </c>
    </row>
    <row r="206" spans="1:101" ht="14.1" customHeight="1">
      <c r="A206" s="31"/>
      <c r="B206" s="1049"/>
      <c r="C206" s="1047"/>
      <c r="D206" s="108" t="s">
        <v>659</v>
      </c>
      <c r="E206">
        <v>49</v>
      </c>
      <c r="F206"/>
      <c r="G206">
        <v>50</v>
      </c>
      <c r="H206" s="110">
        <v>99</v>
      </c>
      <c r="I206">
        <v>28</v>
      </c>
      <c r="J206"/>
      <c r="K206">
        <v>47</v>
      </c>
      <c r="L206" s="110">
        <v>75</v>
      </c>
      <c r="M206">
        <v>99</v>
      </c>
      <c r="N206"/>
      <c r="O206">
        <v>95</v>
      </c>
      <c r="P206" s="110">
        <v>194</v>
      </c>
      <c r="Q206">
        <v>98</v>
      </c>
      <c r="R206"/>
      <c r="S206">
        <v>224</v>
      </c>
      <c r="T206" s="110">
        <v>322</v>
      </c>
      <c r="U206">
        <v>216</v>
      </c>
      <c r="V206"/>
      <c r="W206">
        <v>276</v>
      </c>
      <c r="X206" s="110">
        <v>492</v>
      </c>
      <c r="Y206">
        <v>280</v>
      </c>
      <c r="Z206"/>
      <c r="AA206">
        <v>277</v>
      </c>
      <c r="AB206" s="110">
        <v>557</v>
      </c>
      <c r="AC206">
        <v>241</v>
      </c>
      <c r="AD206"/>
      <c r="AE206">
        <v>249</v>
      </c>
      <c r="AF206" s="110">
        <v>490</v>
      </c>
      <c r="AG206">
        <v>214</v>
      </c>
      <c r="AH206"/>
      <c r="AI206">
        <v>218</v>
      </c>
      <c r="AJ206" s="110">
        <v>432</v>
      </c>
      <c r="AK206">
        <v>211</v>
      </c>
      <c r="AL206"/>
      <c r="AM206">
        <v>201</v>
      </c>
      <c r="AN206" s="110">
        <v>412</v>
      </c>
      <c r="AO206">
        <v>226</v>
      </c>
      <c r="AP206"/>
      <c r="AQ206">
        <v>180</v>
      </c>
      <c r="AR206" s="110">
        <v>406</v>
      </c>
      <c r="AS206">
        <v>232</v>
      </c>
      <c r="AT206"/>
      <c r="AU206">
        <v>220</v>
      </c>
      <c r="AV206" s="110">
        <v>452</v>
      </c>
      <c r="AW206">
        <v>254</v>
      </c>
      <c r="AX206"/>
      <c r="AY206">
        <v>248</v>
      </c>
      <c r="AZ206" s="110">
        <v>502</v>
      </c>
      <c r="BA206" s="109">
        <v>228</v>
      </c>
      <c r="BB206" s="109"/>
      <c r="BC206" s="109">
        <v>278</v>
      </c>
      <c r="BD206" s="110">
        <v>506</v>
      </c>
      <c r="BE206" s="109">
        <v>202</v>
      </c>
      <c r="BF206" s="109"/>
      <c r="BG206" s="109">
        <v>202</v>
      </c>
      <c r="BH206" s="110">
        <v>404</v>
      </c>
      <c r="BI206" s="109">
        <v>140</v>
      </c>
      <c r="BJ206" s="109"/>
      <c r="BK206" s="109">
        <v>133</v>
      </c>
      <c r="BL206" s="110">
        <v>273</v>
      </c>
      <c r="BM206" s="109">
        <v>131</v>
      </c>
      <c r="BN206" s="109"/>
      <c r="BO206" s="109">
        <v>123</v>
      </c>
      <c r="BP206" s="110">
        <v>254</v>
      </c>
      <c r="BQ206" s="109">
        <v>94</v>
      </c>
      <c r="BR206" s="109"/>
      <c r="BS206" s="109">
        <v>113</v>
      </c>
      <c r="BT206" s="110">
        <v>207</v>
      </c>
      <c r="BU206" s="109">
        <v>57</v>
      </c>
      <c r="BV206" s="109"/>
      <c r="BW206" s="109">
        <v>63</v>
      </c>
      <c r="BX206" s="110">
        <v>120</v>
      </c>
      <c r="BY206" s="109">
        <v>46</v>
      </c>
      <c r="BZ206" s="109"/>
      <c r="CA206" s="109">
        <v>34</v>
      </c>
      <c r="CB206" s="110">
        <v>80</v>
      </c>
      <c r="CC206" s="109">
        <v>27</v>
      </c>
      <c r="CD206" s="109"/>
      <c r="CE206" s="109">
        <v>12</v>
      </c>
      <c r="CF206" s="110">
        <v>39</v>
      </c>
      <c r="CG206" s="109">
        <v>6</v>
      </c>
      <c r="CH206" s="109"/>
      <c r="CI206" s="109">
        <v>4</v>
      </c>
      <c r="CJ206" s="110">
        <v>10</v>
      </c>
      <c r="CK206" s="109"/>
      <c r="CL206" s="109"/>
      <c r="CM206" s="109">
        <v>1</v>
      </c>
      <c r="CN206" s="110">
        <v>1</v>
      </c>
      <c r="CO206" s="109"/>
      <c r="CP206" s="109">
        <v>3</v>
      </c>
      <c r="CQ206" s="109"/>
      <c r="CR206" s="110">
        <v>3</v>
      </c>
      <c r="CS206" s="111"/>
      <c r="CT206" s="112">
        <f t="shared" si="15"/>
        <v>3079</v>
      </c>
      <c r="CU206" s="112">
        <f t="shared" si="16"/>
        <v>3</v>
      </c>
      <c r="CV206" s="112">
        <f t="shared" si="17"/>
        <v>3248</v>
      </c>
      <c r="CW206" s="113">
        <f t="shared" si="14"/>
        <v>6330</v>
      </c>
    </row>
    <row r="207" spans="1:101" ht="14.1" customHeight="1">
      <c r="A207" s="31"/>
      <c r="B207" s="1049"/>
      <c r="C207" s="1047"/>
      <c r="D207" s="108" t="s">
        <v>660</v>
      </c>
      <c r="E207">
        <v>200</v>
      </c>
      <c r="F207"/>
      <c r="G207">
        <v>224</v>
      </c>
      <c r="H207" s="110">
        <v>424</v>
      </c>
      <c r="I207">
        <v>176</v>
      </c>
      <c r="J207"/>
      <c r="K207">
        <v>180</v>
      </c>
      <c r="L207" s="110">
        <v>356</v>
      </c>
      <c r="M207">
        <v>481</v>
      </c>
      <c r="N207"/>
      <c r="O207">
        <v>503</v>
      </c>
      <c r="P207" s="110">
        <v>984</v>
      </c>
      <c r="Q207">
        <v>533</v>
      </c>
      <c r="R207"/>
      <c r="S207">
        <v>312</v>
      </c>
      <c r="T207" s="110">
        <v>845</v>
      </c>
      <c r="U207">
        <v>349</v>
      </c>
      <c r="V207"/>
      <c r="W207">
        <v>355</v>
      </c>
      <c r="X207" s="110">
        <v>704</v>
      </c>
      <c r="Y207">
        <v>388</v>
      </c>
      <c r="Z207"/>
      <c r="AA207">
        <v>412</v>
      </c>
      <c r="AB207" s="110">
        <v>800</v>
      </c>
      <c r="AC207">
        <v>437</v>
      </c>
      <c r="AD207"/>
      <c r="AE207">
        <v>369</v>
      </c>
      <c r="AF207" s="110">
        <v>806</v>
      </c>
      <c r="AG207">
        <v>372</v>
      </c>
      <c r="AH207"/>
      <c r="AI207">
        <v>290</v>
      </c>
      <c r="AJ207" s="110">
        <v>662</v>
      </c>
      <c r="AK207">
        <v>319</v>
      </c>
      <c r="AL207"/>
      <c r="AM207">
        <v>285</v>
      </c>
      <c r="AN207" s="110">
        <v>604</v>
      </c>
      <c r="AO207">
        <v>323</v>
      </c>
      <c r="AP207"/>
      <c r="AQ207">
        <v>278</v>
      </c>
      <c r="AR207" s="110">
        <v>601</v>
      </c>
      <c r="AS207">
        <v>399</v>
      </c>
      <c r="AT207"/>
      <c r="AU207">
        <v>363</v>
      </c>
      <c r="AV207" s="110">
        <v>762</v>
      </c>
      <c r="AW207">
        <v>383</v>
      </c>
      <c r="AX207"/>
      <c r="AY207">
        <v>391</v>
      </c>
      <c r="AZ207" s="110">
        <v>774</v>
      </c>
      <c r="BA207" s="109">
        <v>375</v>
      </c>
      <c r="BB207" s="109"/>
      <c r="BC207" s="109">
        <v>340</v>
      </c>
      <c r="BD207" s="110">
        <v>715</v>
      </c>
      <c r="BE207" s="109">
        <v>289</v>
      </c>
      <c r="BF207" s="109"/>
      <c r="BG207" s="109">
        <v>277</v>
      </c>
      <c r="BH207" s="110">
        <v>566</v>
      </c>
      <c r="BI207" s="109">
        <v>229</v>
      </c>
      <c r="BJ207" s="109"/>
      <c r="BK207" s="109">
        <v>250</v>
      </c>
      <c r="BL207" s="110">
        <v>479</v>
      </c>
      <c r="BM207" s="109">
        <v>211</v>
      </c>
      <c r="BN207" s="109"/>
      <c r="BO207" s="109">
        <v>176</v>
      </c>
      <c r="BP207" s="110">
        <v>387</v>
      </c>
      <c r="BQ207" s="109">
        <v>162</v>
      </c>
      <c r="BR207" s="109"/>
      <c r="BS207" s="109">
        <v>163</v>
      </c>
      <c r="BT207" s="110">
        <v>325</v>
      </c>
      <c r="BU207" s="109">
        <v>110</v>
      </c>
      <c r="BV207" s="109"/>
      <c r="BW207" s="109">
        <v>87</v>
      </c>
      <c r="BX207" s="110">
        <v>197</v>
      </c>
      <c r="BY207" s="109">
        <v>80</v>
      </c>
      <c r="BZ207" s="109"/>
      <c r="CA207" s="109">
        <v>40</v>
      </c>
      <c r="CB207" s="110">
        <v>120</v>
      </c>
      <c r="CC207" s="109">
        <v>32</v>
      </c>
      <c r="CD207" s="109"/>
      <c r="CE207" s="109">
        <v>14</v>
      </c>
      <c r="CF207" s="110">
        <v>46</v>
      </c>
      <c r="CG207" s="109">
        <v>6</v>
      </c>
      <c r="CH207" s="109"/>
      <c r="CI207" s="109">
        <v>4</v>
      </c>
      <c r="CJ207" s="110">
        <v>10</v>
      </c>
      <c r="CK207" s="109">
        <v>1</v>
      </c>
      <c r="CL207" s="109"/>
      <c r="CM207" s="109"/>
      <c r="CN207" s="110">
        <v>1</v>
      </c>
      <c r="CO207" s="109"/>
      <c r="CP207" s="109">
        <v>8</v>
      </c>
      <c r="CQ207" s="109">
        <v>1</v>
      </c>
      <c r="CR207" s="110">
        <v>9</v>
      </c>
      <c r="CS207" s="111"/>
      <c r="CT207" s="112">
        <f t="shared" si="15"/>
        <v>5855</v>
      </c>
      <c r="CU207" s="112">
        <f t="shared" si="16"/>
        <v>8</v>
      </c>
      <c r="CV207" s="112">
        <f t="shared" si="17"/>
        <v>5314</v>
      </c>
      <c r="CW207" s="113">
        <f t="shared" si="14"/>
        <v>11177</v>
      </c>
    </row>
    <row r="208" spans="1:101" ht="14.1" customHeight="1">
      <c r="A208" s="31"/>
      <c r="B208" s="1049"/>
      <c r="C208" s="1047"/>
      <c r="D208" s="108" t="s">
        <v>661</v>
      </c>
      <c r="E208">
        <v>198</v>
      </c>
      <c r="F208"/>
      <c r="G208">
        <v>180</v>
      </c>
      <c r="H208" s="110">
        <v>378</v>
      </c>
      <c r="I208">
        <v>163</v>
      </c>
      <c r="J208"/>
      <c r="K208">
        <v>167</v>
      </c>
      <c r="L208" s="110">
        <v>330</v>
      </c>
      <c r="M208">
        <v>402</v>
      </c>
      <c r="N208"/>
      <c r="O208">
        <v>393</v>
      </c>
      <c r="P208" s="110">
        <v>795</v>
      </c>
      <c r="Q208">
        <v>433</v>
      </c>
      <c r="R208"/>
      <c r="S208">
        <v>117</v>
      </c>
      <c r="T208" s="110">
        <v>550</v>
      </c>
      <c r="U208">
        <v>138</v>
      </c>
      <c r="V208"/>
      <c r="W208">
        <v>137</v>
      </c>
      <c r="X208" s="110">
        <v>275</v>
      </c>
      <c r="Y208">
        <v>125</v>
      </c>
      <c r="Z208"/>
      <c r="AA208">
        <v>157</v>
      </c>
      <c r="AB208" s="110">
        <v>282</v>
      </c>
      <c r="AC208">
        <v>124</v>
      </c>
      <c r="AD208"/>
      <c r="AE208">
        <v>150</v>
      </c>
      <c r="AF208" s="110">
        <v>274</v>
      </c>
      <c r="AG208">
        <v>116</v>
      </c>
      <c r="AH208"/>
      <c r="AI208">
        <v>96</v>
      </c>
      <c r="AJ208" s="110">
        <v>212</v>
      </c>
      <c r="AK208">
        <v>109</v>
      </c>
      <c r="AL208"/>
      <c r="AM208">
        <v>76</v>
      </c>
      <c r="AN208" s="110">
        <v>185</v>
      </c>
      <c r="AO208">
        <v>121</v>
      </c>
      <c r="AP208"/>
      <c r="AQ208">
        <v>95</v>
      </c>
      <c r="AR208" s="110">
        <v>216</v>
      </c>
      <c r="AS208">
        <v>169</v>
      </c>
      <c r="AT208"/>
      <c r="AU208">
        <v>150</v>
      </c>
      <c r="AV208" s="110">
        <v>319</v>
      </c>
      <c r="AW208">
        <v>202</v>
      </c>
      <c r="AX208"/>
      <c r="AY208">
        <v>181</v>
      </c>
      <c r="AZ208" s="110">
        <v>383</v>
      </c>
      <c r="BA208" s="109">
        <v>153</v>
      </c>
      <c r="BB208" s="109"/>
      <c r="BC208" s="109">
        <v>198</v>
      </c>
      <c r="BD208" s="110">
        <v>351</v>
      </c>
      <c r="BE208" s="109">
        <v>140</v>
      </c>
      <c r="BF208" s="109"/>
      <c r="BG208" s="109">
        <v>152</v>
      </c>
      <c r="BH208" s="110">
        <v>292</v>
      </c>
      <c r="BI208" s="109">
        <v>110</v>
      </c>
      <c r="BJ208" s="109"/>
      <c r="BK208" s="109">
        <v>111</v>
      </c>
      <c r="BL208" s="110">
        <v>221</v>
      </c>
      <c r="BM208" s="109">
        <v>110</v>
      </c>
      <c r="BN208" s="109"/>
      <c r="BO208" s="109">
        <v>88</v>
      </c>
      <c r="BP208" s="110">
        <v>198</v>
      </c>
      <c r="BQ208" s="109">
        <v>87</v>
      </c>
      <c r="BR208" s="109"/>
      <c r="BS208" s="109">
        <v>80</v>
      </c>
      <c r="BT208" s="110">
        <v>167</v>
      </c>
      <c r="BU208" s="109">
        <v>66</v>
      </c>
      <c r="BV208" s="109"/>
      <c r="BW208" s="109">
        <v>63</v>
      </c>
      <c r="BX208" s="110">
        <v>129</v>
      </c>
      <c r="BY208" s="109">
        <v>31</v>
      </c>
      <c r="BZ208" s="109"/>
      <c r="CA208" s="109">
        <v>26</v>
      </c>
      <c r="CB208" s="110">
        <v>57</v>
      </c>
      <c r="CC208" s="109">
        <v>14</v>
      </c>
      <c r="CD208" s="109"/>
      <c r="CE208" s="109">
        <v>11</v>
      </c>
      <c r="CF208" s="110">
        <v>25</v>
      </c>
      <c r="CG208" s="109">
        <v>2</v>
      </c>
      <c r="CH208" s="109"/>
      <c r="CI208" s="109">
        <v>1</v>
      </c>
      <c r="CJ208" s="110">
        <v>3</v>
      </c>
      <c r="CK208" s="109"/>
      <c r="CL208" s="109"/>
      <c r="CM208" s="109"/>
      <c r="CN208" s="110">
        <v>0</v>
      </c>
      <c r="CO208" s="109"/>
      <c r="CP208" s="109">
        <v>6</v>
      </c>
      <c r="CQ208" s="109"/>
      <c r="CR208" s="110">
        <v>6</v>
      </c>
      <c r="CS208" s="111"/>
      <c r="CT208" s="112">
        <f t="shared" si="15"/>
        <v>3013</v>
      </c>
      <c r="CU208" s="112">
        <f t="shared" si="16"/>
        <v>6</v>
      </c>
      <c r="CV208" s="112">
        <f t="shared" si="17"/>
        <v>2629</v>
      </c>
      <c r="CW208" s="113">
        <f t="shared" si="14"/>
        <v>5648</v>
      </c>
    </row>
    <row r="209" spans="1:101" ht="14.1" customHeight="1">
      <c r="A209" s="31"/>
      <c r="B209" s="1049"/>
      <c r="C209" s="1047"/>
      <c r="D209" s="108" t="s">
        <v>662</v>
      </c>
      <c r="E209">
        <v>210</v>
      </c>
      <c r="F209"/>
      <c r="G209">
        <v>221</v>
      </c>
      <c r="H209" s="110">
        <v>431</v>
      </c>
      <c r="I209">
        <v>164</v>
      </c>
      <c r="J209"/>
      <c r="K209">
        <v>166</v>
      </c>
      <c r="L209" s="110">
        <v>330</v>
      </c>
      <c r="M209">
        <v>510</v>
      </c>
      <c r="N209"/>
      <c r="O209">
        <v>526</v>
      </c>
      <c r="P209" s="110">
        <v>1036</v>
      </c>
      <c r="Q209">
        <v>526</v>
      </c>
      <c r="R209"/>
      <c r="S209">
        <v>409</v>
      </c>
      <c r="T209" s="110">
        <v>935</v>
      </c>
      <c r="U209">
        <v>429</v>
      </c>
      <c r="V209"/>
      <c r="W209">
        <v>419</v>
      </c>
      <c r="X209" s="110">
        <v>848</v>
      </c>
      <c r="Y209">
        <v>459</v>
      </c>
      <c r="Z209"/>
      <c r="AA209">
        <v>436</v>
      </c>
      <c r="AB209" s="110">
        <v>895</v>
      </c>
      <c r="AC209">
        <v>501</v>
      </c>
      <c r="AD209"/>
      <c r="AE209">
        <v>354</v>
      </c>
      <c r="AF209" s="110">
        <v>855</v>
      </c>
      <c r="AG209">
        <v>401</v>
      </c>
      <c r="AH209"/>
      <c r="AI209">
        <v>338</v>
      </c>
      <c r="AJ209" s="110">
        <v>739</v>
      </c>
      <c r="AK209">
        <v>379</v>
      </c>
      <c r="AL209"/>
      <c r="AM209">
        <v>299</v>
      </c>
      <c r="AN209" s="110">
        <v>678</v>
      </c>
      <c r="AO209">
        <v>402</v>
      </c>
      <c r="AP209"/>
      <c r="AQ209">
        <v>288</v>
      </c>
      <c r="AR209" s="110">
        <v>690</v>
      </c>
      <c r="AS209">
        <v>437</v>
      </c>
      <c r="AT209"/>
      <c r="AU209">
        <v>361</v>
      </c>
      <c r="AV209" s="110">
        <v>798</v>
      </c>
      <c r="AW209">
        <v>494</v>
      </c>
      <c r="AX209"/>
      <c r="AY209">
        <v>431</v>
      </c>
      <c r="AZ209" s="110">
        <v>925</v>
      </c>
      <c r="BA209" s="109">
        <v>411</v>
      </c>
      <c r="BB209" s="109"/>
      <c r="BC209" s="109">
        <v>463</v>
      </c>
      <c r="BD209" s="110">
        <v>874</v>
      </c>
      <c r="BE209" s="109">
        <v>389</v>
      </c>
      <c r="BF209" s="109"/>
      <c r="BG209" s="109">
        <v>356</v>
      </c>
      <c r="BH209" s="110">
        <v>745</v>
      </c>
      <c r="BI209" s="109">
        <v>340</v>
      </c>
      <c r="BJ209" s="109"/>
      <c r="BK209" s="109">
        <v>300</v>
      </c>
      <c r="BL209" s="110">
        <v>640</v>
      </c>
      <c r="BM209" s="109">
        <v>257</v>
      </c>
      <c r="BN209" s="109"/>
      <c r="BO209" s="109">
        <v>269</v>
      </c>
      <c r="BP209" s="110">
        <v>526</v>
      </c>
      <c r="BQ209" s="109">
        <v>206</v>
      </c>
      <c r="BR209" s="109"/>
      <c r="BS209" s="109">
        <v>194</v>
      </c>
      <c r="BT209" s="110">
        <v>400</v>
      </c>
      <c r="BU209" s="109">
        <v>135</v>
      </c>
      <c r="BV209" s="109"/>
      <c r="BW209" s="109">
        <v>108</v>
      </c>
      <c r="BX209" s="110">
        <v>243</v>
      </c>
      <c r="BY209" s="109">
        <v>86</v>
      </c>
      <c r="BZ209" s="109"/>
      <c r="CA209" s="109">
        <v>58</v>
      </c>
      <c r="CB209" s="110">
        <v>144</v>
      </c>
      <c r="CC209" s="109">
        <v>39</v>
      </c>
      <c r="CD209" s="109"/>
      <c r="CE209" s="109">
        <v>15</v>
      </c>
      <c r="CF209" s="110">
        <v>54</v>
      </c>
      <c r="CG209" s="109">
        <v>7</v>
      </c>
      <c r="CH209" s="109"/>
      <c r="CI209" s="109">
        <v>2</v>
      </c>
      <c r="CJ209" s="110">
        <v>9</v>
      </c>
      <c r="CK209" s="109">
        <v>2</v>
      </c>
      <c r="CL209" s="109"/>
      <c r="CM209" s="109"/>
      <c r="CN209" s="110">
        <v>2</v>
      </c>
      <c r="CO209" s="109">
        <v>1</v>
      </c>
      <c r="CP209" s="109">
        <v>9</v>
      </c>
      <c r="CQ209" s="109">
        <v>1</v>
      </c>
      <c r="CR209" s="110">
        <v>11</v>
      </c>
      <c r="CS209" s="111"/>
      <c r="CT209" s="112">
        <f t="shared" si="15"/>
        <v>6785</v>
      </c>
      <c r="CU209" s="112">
        <f t="shared" si="16"/>
        <v>9</v>
      </c>
      <c r="CV209" s="112">
        <f t="shared" si="17"/>
        <v>6014</v>
      </c>
      <c r="CW209" s="113">
        <f t="shared" si="14"/>
        <v>12808</v>
      </c>
    </row>
    <row r="210" spans="1:101" ht="14.1" customHeight="1">
      <c r="A210" s="31"/>
      <c r="B210" s="1049"/>
      <c r="C210" s="1047"/>
      <c r="D210" s="108" t="s">
        <v>663</v>
      </c>
      <c r="E210" s="817">
        <v>104</v>
      </c>
      <c r="F210" s="817"/>
      <c r="G210" s="817">
        <v>122</v>
      </c>
      <c r="H210" s="110">
        <v>226</v>
      </c>
      <c r="I210" s="817">
        <v>89</v>
      </c>
      <c r="J210" s="817"/>
      <c r="K210" s="817">
        <v>93</v>
      </c>
      <c r="L210" s="110">
        <v>182</v>
      </c>
      <c r="M210" s="817">
        <v>270</v>
      </c>
      <c r="N210" s="817"/>
      <c r="O210" s="817">
        <v>255</v>
      </c>
      <c r="P210" s="110">
        <v>525</v>
      </c>
      <c r="Q210" s="817">
        <v>300</v>
      </c>
      <c r="R210" s="817"/>
      <c r="S210" s="817">
        <v>33</v>
      </c>
      <c r="T210" s="110">
        <v>333</v>
      </c>
      <c r="U210" s="817">
        <v>45</v>
      </c>
      <c r="V210" s="817"/>
      <c r="W210" s="817">
        <v>40</v>
      </c>
      <c r="X210" s="110">
        <v>85</v>
      </c>
      <c r="Y210" s="817">
        <v>74</v>
      </c>
      <c r="Z210" s="817"/>
      <c r="AA210" s="817">
        <v>43</v>
      </c>
      <c r="AB210" s="110">
        <v>117</v>
      </c>
      <c r="AC210" s="817">
        <v>65</v>
      </c>
      <c r="AD210" s="817"/>
      <c r="AE210" s="817">
        <v>58</v>
      </c>
      <c r="AF210" s="110">
        <v>123</v>
      </c>
      <c r="AG210" s="817">
        <v>74</v>
      </c>
      <c r="AH210" s="817"/>
      <c r="AI210" s="817">
        <v>45</v>
      </c>
      <c r="AJ210" s="110">
        <v>119</v>
      </c>
      <c r="AK210" s="817">
        <v>55</v>
      </c>
      <c r="AL210" s="817"/>
      <c r="AM210" s="817">
        <v>41</v>
      </c>
      <c r="AN210" s="110">
        <v>96</v>
      </c>
      <c r="AO210" s="817">
        <v>58</v>
      </c>
      <c r="AP210" s="817"/>
      <c r="AQ210" s="817">
        <v>32</v>
      </c>
      <c r="AR210" s="110">
        <v>90</v>
      </c>
      <c r="AS210" s="817">
        <v>59</v>
      </c>
      <c r="AT210" s="817"/>
      <c r="AU210" s="817">
        <v>51</v>
      </c>
      <c r="AV210" s="110">
        <v>110</v>
      </c>
      <c r="AW210" s="817">
        <v>62</v>
      </c>
      <c r="AX210" s="817"/>
      <c r="AY210" s="817">
        <v>56</v>
      </c>
      <c r="AZ210" s="110">
        <v>118</v>
      </c>
      <c r="BA210" s="109">
        <v>41</v>
      </c>
      <c r="BB210" s="109"/>
      <c r="BC210" s="109">
        <v>37</v>
      </c>
      <c r="BD210" s="110">
        <v>78</v>
      </c>
      <c r="BE210" s="109">
        <v>26</v>
      </c>
      <c r="BF210" s="109"/>
      <c r="BG210" s="109">
        <v>32</v>
      </c>
      <c r="BH210" s="110">
        <v>58</v>
      </c>
      <c r="BI210" s="109">
        <v>43</v>
      </c>
      <c r="BJ210" s="109"/>
      <c r="BK210" s="109">
        <v>25</v>
      </c>
      <c r="BL210" s="110">
        <v>68</v>
      </c>
      <c r="BM210" s="109">
        <v>26</v>
      </c>
      <c r="BN210" s="109"/>
      <c r="BO210" s="109">
        <v>21</v>
      </c>
      <c r="BP210" s="110">
        <v>47</v>
      </c>
      <c r="BQ210" s="109">
        <v>18</v>
      </c>
      <c r="BR210" s="109"/>
      <c r="BS210" s="109">
        <v>14</v>
      </c>
      <c r="BT210" s="110">
        <v>32</v>
      </c>
      <c r="BU210" s="109">
        <v>17</v>
      </c>
      <c r="BV210" s="109"/>
      <c r="BW210" s="109">
        <v>7</v>
      </c>
      <c r="BX210" s="110">
        <v>24</v>
      </c>
      <c r="BY210" s="109">
        <v>10</v>
      </c>
      <c r="BZ210" s="109"/>
      <c r="CA210" s="109">
        <v>4</v>
      </c>
      <c r="CB210" s="110">
        <v>14</v>
      </c>
      <c r="CC210" s="109">
        <v>1</v>
      </c>
      <c r="CD210" s="109"/>
      <c r="CE210" s="109"/>
      <c r="CF210" s="110">
        <v>1</v>
      </c>
      <c r="CG210" s="109">
        <v>2</v>
      </c>
      <c r="CH210" s="109"/>
      <c r="CI210" s="109"/>
      <c r="CJ210" s="110">
        <v>2</v>
      </c>
      <c r="CK210" s="109"/>
      <c r="CL210" s="109"/>
      <c r="CM210" s="109">
        <v>1</v>
      </c>
      <c r="CN210" s="110">
        <v>1</v>
      </c>
      <c r="CO210" s="109"/>
      <c r="CP210" s="109">
        <v>5</v>
      </c>
      <c r="CQ210" s="109"/>
      <c r="CR210" s="110">
        <v>5</v>
      </c>
      <c r="CS210" s="111"/>
      <c r="CT210" s="112">
        <f t="shared" si="15"/>
        <v>1439</v>
      </c>
      <c r="CU210" s="112">
        <f t="shared" si="16"/>
        <v>5</v>
      </c>
      <c r="CV210" s="112">
        <f t="shared" si="17"/>
        <v>1010</v>
      </c>
      <c r="CW210" s="113">
        <f t="shared" si="14"/>
        <v>2454</v>
      </c>
    </row>
    <row r="211" spans="1:101" ht="14.1" customHeight="1">
      <c r="A211" s="31"/>
      <c r="B211" s="1049"/>
      <c r="C211" s="237" t="s">
        <v>108</v>
      </c>
      <c r="D211" s="238" t="s">
        <v>843</v>
      </c>
      <c r="E211" s="236">
        <v>5877</v>
      </c>
      <c r="F211" s="236">
        <v>0</v>
      </c>
      <c r="G211" s="236">
        <v>6055</v>
      </c>
      <c r="H211" s="236">
        <v>11932</v>
      </c>
      <c r="I211" s="236">
        <v>4606</v>
      </c>
      <c r="J211" s="236">
        <v>0</v>
      </c>
      <c r="K211" s="236">
        <v>4822</v>
      </c>
      <c r="L211" s="236">
        <v>9428</v>
      </c>
      <c r="M211" s="236">
        <v>12181</v>
      </c>
      <c r="N211" s="236">
        <v>0</v>
      </c>
      <c r="O211" s="236">
        <v>12671</v>
      </c>
      <c r="P211" s="236">
        <v>24852</v>
      </c>
      <c r="Q211" s="236">
        <v>12426</v>
      </c>
      <c r="R211" s="236">
        <v>0</v>
      </c>
      <c r="S211" s="236">
        <v>8881</v>
      </c>
      <c r="T211" s="236">
        <v>21307</v>
      </c>
      <c r="U211" s="236">
        <v>9222</v>
      </c>
      <c r="V211" s="236">
        <v>1</v>
      </c>
      <c r="W211" s="236">
        <v>9486</v>
      </c>
      <c r="X211" s="236">
        <v>18709</v>
      </c>
      <c r="Y211" s="236">
        <v>10393</v>
      </c>
      <c r="Z211" s="236">
        <v>0</v>
      </c>
      <c r="AA211" s="236">
        <v>9897</v>
      </c>
      <c r="AB211" s="236">
        <v>20290</v>
      </c>
      <c r="AC211" s="236">
        <v>10577</v>
      </c>
      <c r="AD211" s="236">
        <v>0</v>
      </c>
      <c r="AE211" s="236">
        <v>9130</v>
      </c>
      <c r="AF211" s="236">
        <v>19707</v>
      </c>
      <c r="AG211" s="236">
        <v>9316</v>
      </c>
      <c r="AH211" s="236">
        <v>0</v>
      </c>
      <c r="AI211" s="236">
        <v>7218</v>
      </c>
      <c r="AJ211" s="236">
        <v>16534</v>
      </c>
      <c r="AK211" s="236">
        <v>8834</v>
      </c>
      <c r="AL211" s="236">
        <v>0</v>
      </c>
      <c r="AM211" s="236">
        <v>6698</v>
      </c>
      <c r="AN211" s="236">
        <v>15532</v>
      </c>
      <c r="AO211" s="236">
        <v>8612</v>
      </c>
      <c r="AP211" s="236">
        <v>0</v>
      </c>
      <c r="AQ211" s="236">
        <v>6562</v>
      </c>
      <c r="AR211" s="236">
        <v>15174</v>
      </c>
      <c r="AS211" s="236">
        <v>10047</v>
      </c>
      <c r="AT211" s="236">
        <v>0</v>
      </c>
      <c r="AU211" s="236">
        <v>8003</v>
      </c>
      <c r="AV211" s="236">
        <v>18050</v>
      </c>
      <c r="AW211" s="236">
        <v>10237</v>
      </c>
      <c r="AX211" s="236">
        <v>0</v>
      </c>
      <c r="AY211" s="236">
        <v>8715</v>
      </c>
      <c r="AZ211" s="236">
        <v>18952</v>
      </c>
      <c r="BA211" s="236">
        <v>9180</v>
      </c>
      <c r="BB211" s="236">
        <v>0</v>
      </c>
      <c r="BC211" s="236">
        <v>8413</v>
      </c>
      <c r="BD211" s="236">
        <v>17593</v>
      </c>
      <c r="BE211" s="236">
        <v>7784</v>
      </c>
      <c r="BF211" s="236">
        <v>0</v>
      </c>
      <c r="BG211" s="236">
        <v>6735</v>
      </c>
      <c r="BH211" s="236">
        <v>14519</v>
      </c>
      <c r="BI211" s="236">
        <v>6409</v>
      </c>
      <c r="BJ211" s="236">
        <v>0</v>
      </c>
      <c r="BK211" s="236">
        <v>5582</v>
      </c>
      <c r="BL211" s="236">
        <v>11991</v>
      </c>
      <c r="BM211" s="236">
        <v>5397</v>
      </c>
      <c r="BN211" s="236">
        <v>0</v>
      </c>
      <c r="BO211" s="236">
        <v>4506</v>
      </c>
      <c r="BP211" s="236">
        <v>9903</v>
      </c>
      <c r="BQ211" s="236">
        <v>4179</v>
      </c>
      <c r="BR211" s="236">
        <v>0</v>
      </c>
      <c r="BS211" s="236">
        <v>3362</v>
      </c>
      <c r="BT211" s="236">
        <v>7541</v>
      </c>
      <c r="BU211" s="236">
        <v>2740</v>
      </c>
      <c r="BV211" s="236">
        <v>0</v>
      </c>
      <c r="BW211" s="236">
        <v>1927</v>
      </c>
      <c r="BX211" s="236">
        <v>4667</v>
      </c>
      <c r="BY211" s="236">
        <v>1670</v>
      </c>
      <c r="BZ211" s="236">
        <v>0</v>
      </c>
      <c r="CA211" s="236">
        <v>1000</v>
      </c>
      <c r="CB211" s="236">
        <v>2670</v>
      </c>
      <c r="CC211" s="236">
        <v>714</v>
      </c>
      <c r="CD211" s="236">
        <v>0</v>
      </c>
      <c r="CE211" s="236">
        <v>379</v>
      </c>
      <c r="CF211" s="236">
        <v>1093</v>
      </c>
      <c r="CG211" s="236">
        <v>188</v>
      </c>
      <c r="CH211" s="236">
        <v>0</v>
      </c>
      <c r="CI211" s="236">
        <v>66</v>
      </c>
      <c r="CJ211" s="236">
        <v>254</v>
      </c>
      <c r="CK211" s="236">
        <v>47</v>
      </c>
      <c r="CL211" s="236">
        <v>0</v>
      </c>
      <c r="CM211" s="236">
        <v>19</v>
      </c>
      <c r="CN211" s="236">
        <v>66</v>
      </c>
      <c r="CO211" s="236">
        <v>17</v>
      </c>
      <c r="CP211" s="236">
        <v>232</v>
      </c>
      <c r="CQ211" s="236">
        <v>13</v>
      </c>
      <c r="CR211" s="236">
        <v>262</v>
      </c>
      <c r="CS211" s="107"/>
      <c r="CT211" s="236">
        <f t="shared" si="15"/>
        <v>150653</v>
      </c>
      <c r="CU211" s="236">
        <f t="shared" si="16"/>
        <v>233</v>
      </c>
      <c r="CV211" s="236">
        <f t="shared" si="17"/>
        <v>130140</v>
      </c>
      <c r="CW211" s="240">
        <f t="shared" si="14"/>
        <v>281026</v>
      </c>
    </row>
    <row r="212" spans="1:101" ht="14.1" customHeight="1">
      <c r="A212" s="31"/>
      <c r="B212" s="1049"/>
      <c r="C212" s="1047" t="s">
        <v>642</v>
      </c>
      <c r="D212" s="108" t="s">
        <v>643</v>
      </c>
      <c r="E212">
        <v>399</v>
      </c>
      <c r="F212"/>
      <c r="G212">
        <v>436</v>
      </c>
      <c r="H212" s="110">
        <v>835</v>
      </c>
      <c r="I212">
        <v>328</v>
      </c>
      <c r="J212"/>
      <c r="K212">
        <v>333</v>
      </c>
      <c r="L212" s="110">
        <v>661</v>
      </c>
      <c r="M212">
        <v>947</v>
      </c>
      <c r="N212"/>
      <c r="O212">
        <v>961</v>
      </c>
      <c r="P212" s="110">
        <v>1908</v>
      </c>
      <c r="Q212">
        <v>885</v>
      </c>
      <c r="R212"/>
      <c r="S212">
        <v>1459</v>
      </c>
      <c r="T212" s="110">
        <v>2344</v>
      </c>
      <c r="U212">
        <v>1497</v>
      </c>
      <c r="V212"/>
      <c r="W212">
        <v>1570</v>
      </c>
      <c r="X212" s="110">
        <v>3067</v>
      </c>
      <c r="Y212">
        <v>1729</v>
      </c>
      <c r="Z212"/>
      <c r="AA212">
        <v>1670</v>
      </c>
      <c r="AB212" s="110">
        <v>3399</v>
      </c>
      <c r="AC212">
        <v>1747</v>
      </c>
      <c r="AD212"/>
      <c r="AE212">
        <v>1598</v>
      </c>
      <c r="AF212" s="110">
        <v>3345</v>
      </c>
      <c r="AG212">
        <v>1498</v>
      </c>
      <c r="AH212"/>
      <c r="AI212">
        <v>1160</v>
      </c>
      <c r="AJ212" s="110">
        <v>2658</v>
      </c>
      <c r="AK212">
        <v>1311</v>
      </c>
      <c r="AL212"/>
      <c r="AM212">
        <v>1073</v>
      </c>
      <c r="AN212" s="110">
        <v>2384</v>
      </c>
      <c r="AO212">
        <v>1410</v>
      </c>
      <c r="AP212"/>
      <c r="AQ212">
        <v>1068</v>
      </c>
      <c r="AR212" s="110">
        <v>2478</v>
      </c>
      <c r="AS212">
        <v>1666</v>
      </c>
      <c r="AT212"/>
      <c r="AU212">
        <v>1404</v>
      </c>
      <c r="AV212" s="110">
        <v>3070</v>
      </c>
      <c r="AW212">
        <v>1846</v>
      </c>
      <c r="AX212"/>
      <c r="AY212">
        <v>1525</v>
      </c>
      <c r="AZ212" s="110">
        <v>3371</v>
      </c>
      <c r="BA212" s="109">
        <v>1612</v>
      </c>
      <c r="BB212" s="109"/>
      <c r="BC212" s="109">
        <v>1457</v>
      </c>
      <c r="BD212" s="110">
        <v>3069</v>
      </c>
      <c r="BE212" s="109">
        <v>1305</v>
      </c>
      <c r="BF212" s="109"/>
      <c r="BG212" s="109">
        <v>1167</v>
      </c>
      <c r="BH212" s="110">
        <v>2472</v>
      </c>
      <c r="BI212" s="109">
        <v>1090</v>
      </c>
      <c r="BJ212" s="109"/>
      <c r="BK212" s="109">
        <v>977</v>
      </c>
      <c r="BL212" s="110">
        <v>2067</v>
      </c>
      <c r="BM212" s="109">
        <v>938</v>
      </c>
      <c r="BN212" s="109"/>
      <c r="BO212" s="109">
        <v>871</v>
      </c>
      <c r="BP212" s="110">
        <v>1809</v>
      </c>
      <c r="BQ212" s="109">
        <v>757</v>
      </c>
      <c r="BR212" s="109"/>
      <c r="BS212" s="109">
        <v>587</v>
      </c>
      <c r="BT212" s="110">
        <v>1344</v>
      </c>
      <c r="BU212" s="109">
        <v>494</v>
      </c>
      <c r="BV212" s="109"/>
      <c r="BW212" s="109">
        <v>385</v>
      </c>
      <c r="BX212" s="110">
        <v>879</v>
      </c>
      <c r="BY212" s="109">
        <v>278</v>
      </c>
      <c r="BZ212" s="109"/>
      <c r="CA212" s="109">
        <v>201</v>
      </c>
      <c r="CB212" s="110">
        <v>479</v>
      </c>
      <c r="CC212" s="109">
        <v>121</v>
      </c>
      <c r="CD212" s="109"/>
      <c r="CE212" s="109">
        <v>73</v>
      </c>
      <c r="CF212" s="110">
        <v>194</v>
      </c>
      <c r="CG212" s="109">
        <v>49</v>
      </c>
      <c r="CH212" s="109"/>
      <c r="CI212" s="109">
        <v>21</v>
      </c>
      <c r="CJ212" s="110">
        <v>70</v>
      </c>
      <c r="CK212" s="109">
        <v>10</v>
      </c>
      <c r="CL212" s="109"/>
      <c r="CM212" s="109">
        <v>4</v>
      </c>
      <c r="CN212" s="110">
        <v>14</v>
      </c>
      <c r="CO212" s="109"/>
      <c r="CP212" s="109">
        <v>27</v>
      </c>
      <c r="CQ212" s="109">
        <v>1</v>
      </c>
      <c r="CR212" s="110">
        <v>28</v>
      </c>
      <c r="CS212" s="111"/>
      <c r="CT212" s="112">
        <f t="shared" si="15"/>
        <v>21917</v>
      </c>
      <c r="CU212" s="112">
        <f t="shared" si="16"/>
        <v>27</v>
      </c>
      <c r="CV212" s="112">
        <f t="shared" si="17"/>
        <v>20001</v>
      </c>
      <c r="CW212" s="113">
        <f t="shared" si="12"/>
        <v>41945</v>
      </c>
    </row>
    <row r="213" spans="1:101" ht="14.1" customHeight="1">
      <c r="A213" s="31"/>
      <c r="B213" s="1049"/>
      <c r="C213" s="1047"/>
      <c r="D213" s="108" t="s">
        <v>642</v>
      </c>
      <c r="E213">
        <v>474</v>
      </c>
      <c r="F213">
        <v>1</v>
      </c>
      <c r="G213">
        <v>489</v>
      </c>
      <c r="H213" s="110">
        <v>964</v>
      </c>
      <c r="I213">
        <v>433</v>
      </c>
      <c r="J213"/>
      <c r="K213">
        <v>455</v>
      </c>
      <c r="L213" s="110">
        <v>888</v>
      </c>
      <c r="M213">
        <v>1147</v>
      </c>
      <c r="N213"/>
      <c r="O213">
        <v>1173</v>
      </c>
      <c r="P213" s="110">
        <v>2320</v>
      </c>
      <c r="Q213">
        <v>1149</v>
      </c>
      <c r="R213"/>
      <c r="S213">
        <v>101</v>
      </c>
      <c r="T213" s="110">
        <v>1250</v>
      </c>
      <c r="U213">
        <v>90</v>
      </c>
      <c r="V213"/>
      <c r="W213">
        <v>148</v>
      </c>
      <c r="X213" s="110">
        <v>238</v>
      </c>
      <c r="Y213">
        <v>126</v>
      </c>
      <c r="Z213"/>
      <c r="AA213">
        <v>126</v>
      </c>
      <c r="AB213" s="110">
        <v>252</v>
      </c>
      <c r="AC213">
        <v>139</v>
      </c>
      <c r="AD213"/>
      <c r="AE213">
        <v>133</v>
      </c>
      <c r="AF213" s="110">
        <v>272</v>
      </c>
      <c r="AG213">
        <v>121</v>
      </c>
      <c r="AH213"/>
      <c r="AI213">
        <v>91</v>
      </c>
      <c r="AJ213" s="110">
        <v>212</v>
      </c>
      <c r="AK213">
        <v>121</v>
      </c>
      <c r="AL213"/>
      <c r="AM213">
        <v>91</v>
      </c>
      <c r="AN213" s="110">
        <v>212</v>
      </c>
      <c r="AO213">
        <v>108</v>
      </c>
      <c r="AP213"/>
      <c r="AQ213">
        <v>99</v>
      </c>
      <c r="AR213" s="110">
        <v>207</v>
      </c>
      <c r="AS213">
        <v>110</v>
      </c>
      <c r="AT213"/>
      <c r="AU213">
        <v>121</v>
      </c>
      <c r="AV213" s="110">
        <v>231</v>
      </c>
      <c r="AW213">
        <v>126</v>
      </c>
      <c r="AX213"/>
      <c r="AY213">
        <v>120</v>
      </c>
      <c r="AZ213" s="110">
        <v>246</v>
      </c>
      <c r="BA213" s="109">
        <v>94</v>
      </c>
      <c r="BB213" s="109"/>
      <c r="BC213" s="109">
        <v>104</v>
      </c>
      <c r="BD213" s="110">
        <v>198</v>
      </c>
      <c r="BE213" s="109">
        <v>102</v>
      </c>
      <c r="BF213" s="109"/>
      <c r="BG213" s="109">
        <v>91</v>
      </c>
      <c r="BH213" s="110">
        <v>193</v>
      </c>
      <c r="BI213" s="109">
        <v>80</v>
      </c>
      <c r="BJ213" s="109"/>
      <c r="BK213" s="109">
        <v>95</v>
      </c>
      <c r="BL213" s="110">
        <v>175</v>
      </c>
      <c r="BM213" s="109">
        <v>69</v>
      </c>
      <c r="BN213" s="109"/>
      <c r="BO213" s="109">
        <v>86</v>
      </c>
      <c r="BP213" s="110">
        <v>155</v>
      </c>
      <c r="BQ213" s="109">
        <v>72</v>
      </c>
      <c r="BR213" s="109"/>
      <c r="BS213" s="109">
        <v>62</v>
      </c>
      <c r="BT213" s="110">
        <v>134</v>
      </c>
      <c r="BU213" s="109">
        <v>40</v>
      </c>
      <c r="BV213" s="109"/>
      <c r="BW213" s="109">
        <v>41</v>
      </c>
      <c r="BX213" s="110">
        <v>81</v>
      </c>
      <c r="BY213" s="109">
        <v>23</v>
      </c>
      <c r="BZ213" s="109"/>
      <c r="CA213" s="109">
        <v>18</v>
      </c>
      <c r="CB213" s="110">
        <v>41</v>
      </c>
      <c r="CC213" s="109">
        <v>18</v>
      </c>
      <c r="CD213" s="109"/>
      <c r="CE213" s="109">
        <v>14</v>
      </c>
      <c r="CF213" s="110">
        <v>32</v>
      </c>
      <c r="CG213" s="109">
        <v>1</v>
      </c>
      <c r="CH213" s="109"/>
      <c r="CI213" s="109">
        <v>1</v>
      </c>
      <c r="CJ213" s="110">
        <v>2</v>
      </c>
      <c r="CK213" s="109"/>
      <c r="CL213" s="109"/>
      <c r="CM213" s="109"/>
      <c r="CN213" s="110">
        <v>0</v>
      </c>
      <c r="CO213" s="109"/>
      <c r="CP213" s="109">
        <v>3</v>
      </c>
      <c r="CQ213" s="109"/>
      <c r="CR213" s="110">
        <v>3</v>
      </c>
      <c r="CS213" s="111"/>
      <c r="CT213" s="112">
        <f t="shared" si="15"/>
        <v>4643</v>
      </c>
      <c r="CU213" s="112">
        <f t="shared" si="16"/>
        <v>4</v>
      </c>
      <c r="CV213" s="112">
        <f t="shared" si="17"/>
        <v>3659</v>
      </c>
      <c r="CW213" s="113">
        <f t="shared" si="12"/>
        <v>8306</v>
      </c>
    </row>
    <row r="214" spans="1:101" ht="14.1" customHeight="1">
      <c r="A214" s="31"/>
      <c r="B214" s="1049"/>
      <c r="C214" s="1047"/>
      <c r="D214" s="108" t="s">
        <v>644</v>
      </c>
      <c r="E214">
        <v>576</v>
      </c>
      <c r="F214"/>
      <c r="G214">
        <v>582</v>
      </c>
      <c r="H214" s="110">
        <v>1158</v>
      </c>
      <c r="I214">
        <v>488</v>
      </c>
      <c r="J214"/>
      <c r="K214">
        <v>503</v>
      </c>
      <c r="L214" s="110">
        <v>991</v>
      </c>
      <c r="M214">
        <v>1275</v>
      </c>
      <c r="N214"/>
      <c r="O214">
        <v>1332</v>
      </c>
      <c r="P214" s="110">
        <v>2607</v>
      </c>
      <c r="Q214">
        <v>1233</v>
      </c>
      <c r="R214"/>
      <c r="S214">
        <v>421</v>
      </c>
      <c r="T214" s="110">
        <v>1654</v>
      </c>
      <c r="U214">
        <v>474</v>
      </c>
      <c r="V214"/>
      <c r="W214">
        <v>484</v>
      </c>
      <c r="X214" s="110">
        <v>958</v>
      </c>
      <c r="Y214">
        <v>482</v>
      </c>
      <c r="Z214"/>
      <c r="AA214">
        <v>489</v>
      </c>
      <c r="AB214" s="110">
        <v>971</v>
      </c>
      <c r="AC214">
        <v>489</v>
      </c>
      <c r="AD214"/>
      <c r="AE214">
        <v>522</v>
      </c>
      <c r="AF214" s="110">
        <v>1011</v>
      </c>
      <c r="AG214">
        <v>424</v>
      </c>
      <c r="AH214"/>
      <c r="AI214">
        <v>385</v>
      </c>
      <c r="AJ214" s="110">
        <v>809</v>
      </c>
      <c r="AK214">
        <v>410</v>
      </c>
      <c r="AL214"/>
      <c r="AM214">
        <v>359</v>
      </c>
      <c r="AN214" s="110">
        <v>769</v>
      </c>
      <c r="AO214">
        <v>426</v>
      </c>
      <c r="AP214"/>
      <c r="AQ214">
        <v>358</v>
      </c>
      <c r="AR214" s="110">
        <v>784</v>
      </c>
      <c r="AS214">
        <v>538</v>
      </c>
      <c r="AT214"/>
      <c r="AU214">
        <v>406</v>
      </c>
      <c r="AV214" s="110">
        <v>944</v>
      </c>
      <c r="AW214">
        <v>548</v>
      </c>
      <c r="AX214"/>
      <c r="AY214">
        <v>508</v>
      </c>
      <c r="AZ214" s="110">
        <v>1056</v>
      </c>
      <c r="BA214" s="109">
        <v>478</v>
      </c>
      <c r="BB214" s="109"/>
      <c r="BC214" s="109">
        <v>521</v>
      </c>
      <c r="BD214" s="110">
        <v>999</v>
      </c>
      <c r="BE214" s="109">
        <v>457</v>
      </c>
      <c r="BF214" s="109"/>
      <c r="BG214" s="109">
        <v>459</v>
      </c>
      <c r="BH214" s="110">
        <v>916</v>
      </c>
      <c r="BI214" s="109">
        <v>303</v>
      </c>
      <c r="BJ214" s="109"/>
      <c r="BK214" s="109">
        <v>345</v>
      </c>
      <c r="BL214" s="110">
        <v>648</v>
      </c>
      <c r="BM214" s="109">
        <v>263</v>
      </c>
      <c r="BN214" s="109"/>
      <c r="BO214" s="109">
        <v>272</v>
      </c>
      <c r="BP214" s="110">
        <v>535</v>
      </c>
      <c r="BQ214" s="109">
        <v>191</v>
      </c>
      <c r="BR214" s="109"/>
      <c r="BS214" s="109">
        <v>209</v>
      </c>
      <c r="BT214" s="110">
        <v>400</v>
      </c>
      <c r="BU214" s="109">
        <v>115</v>
      </c>
      <c r="BV214" s="109"/>
      <c r="BW214" s="109">
        <v>107</v>
      </c>
      <c r="BX214" s="110">
        <v>222</v>
      </c>
      <c r="BY214" s="109">
        <v>109</v>
      </c>
      <c r="BZ214" s="109"/>
      <c r="CA214" s="109">
        <v>66</v>
      </c>
      <c r="CB214" s="110">
        <v>175</v>
      </c>
      <c r="CC214" s="109">
        <v>33</v>
      </c>
      <c r="CD214" s="109"/>
      <c r="CE214" s="109">
        <v>25</v>
      </c>
      <c r="CF214" s="110">
        <v>58</v>
      </c>
      <c r="CG214" s="109">
        <v>14</v>
      </c>
      <c r="CH214" s="109"/>
      <c r="CI214" s="109">
        <v>6</v>
      </c>
      <c r="CJ214" s="110">
        <v>20</v>
      </c>
      <c r="CK214" s="109">
        <v>3</v>
      </c>
      <c r="CL214" s="109"/>
      <c r="CM214" s="109"/>
      <c r="CN214" s="110">
        <v>3</v>
      </c>
      <c r="CO214" s="109">
        <v>1</v>
      </c>
      <c r="CP214" s="109">
        <v>4</v>
      </c>
      <c r="CQ214" s="109"/>
      <c r="CR214" s="110">
        <v>5</v>
      </c>
      <c r="CS214" s="111"/>
      <c r="CT214" s="112">
        <f t="shared" si="15"/>
        <v>9330</v>
      </c>
      <c r="CU214" s="112">
        <f t="shared" si="16"/>
        <v>4</v>
      </c>
      <c r="CV214" s="112">
        <f t="shared" si="17"/>
        <v>8359</v>
      </c>
      <c r="CW214" s="113">
        <f t="shared" si="12"/>
        <v>17693</v>
      </c>
    </row>
    <row r="215" spans="1:101" ht="14.1" customHeight="1">
      <c r="A215" s="31"/>
      <c r="B215" s="1049"/>
      <c r="C215" s="1047"/>
      <c r="D215" s="108" t="s">
        <v>645</v>
      </c>
      <c r="E215">
        <v>83</v>
      </c>
      <c r="F215"/>
      <c r="G215">
        <v>73</v>
      </c>
      <c r="H215" s="110">
        <v>156</v>
      </c>
      <c r="I215">
        <v>62</v>
      </c>
      <c r="J215"/>
      <c r="K215">
        <v>73</v>
      </c>
      <c r="L215" s="110">
        <v>135</v>
      </c>
      <c r="M215">
        <v>170</v>
      </c>
      <c r="N215"/>
      <c r="O215">
        <v>170</v>
      </c>
      <c r="P215" s="110">
        <v>340</v>
      </c>
      <c r="Q215">
        <v>206</v>
      </c>
      <c r="R215"/>
      <c r="S215">
        <v>321</v>
      </c>
      <c r="T215" s="110">
        <v>527</v>
      </c>
      <c r="U215">
        <v>280</v>
      </c>
      <c r="V215"/>
      <c r="W215">
        <v>323</v>
      </c>
      <c r="X215" s="110">
        <v>603</v>
      </c>
      <c r="Y215">
        <v>349</v>
      </c>
      <c r="Z215"/>
      <c r="AA215">
        <v>282</v>
      </c>
      <c r="AB215" s="110">
        <v>631</v>
      </c>
      <c r="AC215">
        <v>261</v>
      </c>
      <c r="AD215"/>
      <c r="AE215">
        <v>297</v>
      </c>
      <c r="AF215" s="110">
        <v>558</v>
      </c>
      <c r="AG215">
        <v>291</v>
      </c>
      <c r="AH215"/>
      <c r="AI215">
        <v>221</v>
      </c>
      <c r="AJ215" s="110">
        <v>512</v>
      </c>
      <c r="AK215">
        <v>284</v>
      </c>
      <c r="AL215"/>
      <c r="AM215">
        <v>209</v>
      </c>
      <c r="AN215" s="110">
        <v>493</v>
      </c>
      <c r="AO215">
        <v>278</v>
      </c>
      <c r="AP215"/>
      <c r="AQ215">
        <v>245</v>
      </c>
      <c r="AR215" s="110">
        <v>523</v>
      </c>
      <c r="AS215">
        <v>314</v>
      </c>
      <c r="AT215"/>
      <c r="AU215">
        <v>274</v>
      </c>
      <c r="AV215" s="110">
        <v>588</v>
      </c>
      <c r="AW215">
        <v>287</v>
      </c>
      <c r="AX215"/>
      <c r="AY215">
        <v>337</v>
      </c>
      <c r="AZ215" s="110">
        <v>624</v>
      </c>
      <c r="BA215" s="109">
        <v>261</v>
      </c>
      <c r="BB215" s="109"/>
      <c r="BC215" s="109">
        <v>299</v>
      </c>
      <c r="BD215" s="110">
        <v>560</v>
      </c>
      <c r="BE215" s="109">
        <v>238</v>
      </c>
      <c r="BF215" s="109"/>
      <c r="BG215" s="109">
        <v>232</v>
      </c>
      <c r="BH215" s="110">
        <v>470</v>
      </c>
      <c r="BI215" s="109">
        <v>172</v>
      </c>
      <c r="BJ215" s="109"/>
      <c r="BK215" s="109">
        <v>190</v>
      </c>
      <c r="BL215" s="110">
        <v>362</v>
      </c>
      <c r="BM215" s="109">
        <v>182</v>
      </c>
      <c r="BN215" s="109"/>
      <c r="BO215" s="109">
        <v>171</v>
      </c>
      <c r="BP215" s="110">
        <v>353</v>
      </c>
      <c r="BQ215" s="109">
        <v>110</v>
      </c>
      <c r="BR215" s="109"/>
      <c r="BS215" s="109">
        <v>120</v>
      </c>
      <c r="BT215" s="110">
        <v>230</v>
      </c>
      <c r="BU215" s="109">
        <v>83</v>
      </c>
      <c r="BV215" s="109"/>
      <c r="BW215" s="109">
        <v>62</v>
      </c>
      <c r="BX215" s="110">
        <v>145</v>
      </c>
      <c r="BY215" s="109">
        <v>33</v>
      </c>
      <c r="BZ215" s="109"/>
      <c r="CA215" s="109">
        <v>34</v>
      </c>
      <c r="CB215" s="110">
        <v>67</v>
      </c>
      <c r="CC215" s="109">
        <v>18</v>
      </c>
      <c r="CD215" s="109"/>
      <c r="CE215" s="109">
        <v>9</v>
      </c>
      <c r="CF215" s="110">
        <v>27</v>
      </c>
      <c r="CG215" s="109">
        <v>4</v>
      </c>
      <c r="CH215" s="109"/>
      <c r="CI215" s="109">
        <v>2</v>
      </c>
      <c r="CJ215" s="110">
        <v>6</v>
      </c>
      <c r="CK215" s="109"/>
      <c r="CL215" s="109"/>
      <c r="CM215" s="109"/>
      <c r="CN215" s="110">
        <v>0</v>
      </c>
      <c r="CO215" s="109"/>
      <c r="CP215" s="109">
        <v>5</v>
      </c>
      <c r="CQ215" s="109">
        <v>2</v>
      </c>
      <c r="CR215" s="110">
        <v>7</v>
      </c>
      <c r="CS215" s="111"/>
      <c r="CT215" s="112">
        <f t="shared" si="15"/>
        <v>3966</v>
      </c>
      <c r="CU215" s="112">
        <f t="shared" si="16"/>
        <v>5</v>
      </c>
      <c r="CV215" s="112">
        <f t="shared" si="17"/>
        <v>3946</v>
      </c>
      <c r="CW215" s="113">
        <f t="shared" si="12"/>
        <v>7917</v>
      </c>
    </row>
    <row r="216" spans="1:101" ht="14.1" customHeight="1">
      <c r="A216" s="31"/>
      <c r="B216" s="1049"/>
      <c r="C216" s="1047"/>
      <c r="D216" s="108" t="s">
        <v>646</v>
      </c>
      <c r="E216">
        <v>491</v>
      </c>
      <c r="F216"/>
      <c r="G216">
        <v>521</v>
      </c>
      <c r="H216" s="110">
        <v>1012</v>
      </c>
      <c r="I216">
        <v>430</v>
      </c>
      <c r="J216"/>
      <c r="K216">
        <v>465</v>
      </c>
      <c r="L216" s="110">
        <v>895</v>
      </c>
      <c r="M216">
        <v>1203</v>
      </c>
      <c r="N216"/>
      <c r="O216">
        <v>1252</v>
      </c>
      <c r="P216" s="110">
        <v>2455</v>
      </c>
      <c r="Q216">
        <v>1101</v>
      </c>
      <c r="R216"/>
      <c r="S216">
        <v>131</v>
      </c>
      <c r="T216" s="110">
        <v>1232</v>
      </c>
      <c r="U216">
        <v>143</v>
      </c>
      <c r="V216"/>
      <c r="W216">
        <v>175</v>
      </c>
      <c r="X216" s="110">
        <v>318</v>
      </c>
      <c r="Y216">
        <v>169</v>
      </c>
      <c r="Z216"/>
      <c r="AA216">
        <v>174</v>
      </c>
      <c r="AB216" s="110">
        <v>343</v>
      </c>
      <c r="AC216">
        <v>131</v>
      </c>
      <c r="AD216"/>
      <c r="AE216">
        <v>118</v>
      </c>
      <c r="AF216" s="110">
        <v>249</v>
      </c>
      <c r="AG216">
        <v>131</v>
      </c>
      <c r="AH216"/>
      <c r="AI216">
        <v>134</v>
      </c>
      <c r="AJ216" s="110">
        <v>265</v>
      </c>
      <c r="AK216">
        <v>151</v>
      </c>
      <c r="AL216"/>
      <c r="AM216">
        <v>103</v>
      </c>
      <c r="AN216" s="110">
        <v>254</v>
      </c>
      <c r="AO216">
        <v>139</v>
      </c>
      <c r="AP216"/>
      <c r="AQ216">
        <v>134</v>
      </c>
      <c r="AR216" s="110">
        <v>273</v>
      </c>
      <c r="AS216">
        <v>170</v>
      </c>
      <c r="AT216"/>
      <c r="AU216">
        <v>168</v>
      </c>
      <c r="AV216" s="110">
        <v>338</v>
      </c>
      <c r="AW216">
        <v>148</v>
      </c>
      <c r="AX216"/>
      <c r="AY216">
        <v>181</v>
      </c>
      <c r="AZ216" s="110">
        <v>329</v>
      </c>
      <c r="BA216" s="109">
        <v>152</v>
      </c>
      <c r="BB216" s="109"/>
      <c r="BC216" s="109">
        <v>159</v>
      </c>
      <c r="BD216" s="110">
        <v>311</v>
      </c>
      <c r="BE216" s="109">
        <v>133</v>
      </c>
      <c r="BF216" s="109"/>
      <c r="BG216" s="109">
        <v>140</v>
      </c>
      <c r="BH216" s="110">
        <v>273</v>
      </c>
      <c r="BI216" s="109">
        <v>110</v>
      </c>
      <c r="BJ216" s="109"/>
      <c r="BK216" s="109">
        <v>138</v>
      </c>
      <c r="BL216" s="110">
        <v>248</v>
      </c>
      <c r="BM216" s="109">
        <v>69</v>
      </c>
      <c r="BN216" s="109"/>
      <c r="BO216" s="109">
        <v>118</v>
      </c>
      <c r="BP216" s="110">
        <v>187</v>
      </c>
      <c r="BQ216" s="109">
        <v>68</v>
      </c>
      <c r="BR216" s="109"/>
      <c r="BS216" s="109">
        <v>80</v>
      </c>
      <c r="BT216" s="110">
        <v>148</v>
      </c>
      <c r="BU216" s="109">
        <v>45</v>
      </c>
      <c r="BV216" s="109"/>
      <c r="BW216" s="109">
        <v>38</v>
      </c>
      <c r="BX216" s="110">
        <v>83</v>
      </c>
      <c r="BY216" s="109">
        <v>16</v>
      </c>
      <c r="BZ216" s="109"/>
      <c r="CA216" s="109">
        <v>24</v>
      </c>
      <c r="CB216" s="110">
        <v>40</v>
      </c>
      <c r="CC216" s="109">
        <v>8</v>
      </c>
      <c r="CD216" s="109"/>
      <c r="CE216" s="109">
        <v>6</v>
      </c>
      <c r="CF216" s="110">
        <v>14</v>
      </c>
      <c r="CG216" s="109">
        <v>3</v>
      </c>
      <c r="CH216" s="109"/>
      <c r="CI216" s="109"/>
      <c r="CJ216" s="110">
        <v>3</v>
      </c>
      <c r="CK216" s="109"/>
      <c r="CL216" s="109"/>
      <c r="CM216" s="109"/>
      <c r="CN216" s="110">
        <v>0</v>
      </c>
      <c r="CO216" s="109"/>
      <c r="CP216" s="109">
        <v>4</v>
      </c>
      <c r="CQ216" s="109">
        <v>2</v>
      </c>
      <c r="CR216" s="110">
        <v>6</v>
      </c>
      <c r="CS216" s="111"/>
      <c r="CT216" s="112">
        <f t="shared" si="15"/>
        <v>5011</v>
      </c>
      <c r="CU216" s="112">
        <f t="shared" si="16"/>
        <v>4</v>
      </c>
      <c r="CV216" s="112">
        <f t="shared" si="17"/>
        <v>4261</v>
      </c>
      <c r="CW216" s="113">
        <f t="shared" si="12"/>
        <v>9276</v>
      </c>
    </row>
    <row r="217" spans="1:101" ht="14.1" customHeight="1">
      <c r="A217" s="31"/>
      <c r="B217" s="1049"/>
      <c r="C217" s="1047"/>
      <c r="D217" s="108" t="s">
        <v>647</v>
      </c>
      <c r="E217">
        <v>332</v>
      </c>
      <c r="F217"/>
      <c r="G217">
        <v>313</v>
      </c>
      <c r="H217" s="110">
        <v>645</v>
      </c>
      <c r="I217">
        <v>290</v>
      </c>
      <c r="J217"/>
      <c r="K217">
        <v>257</v>
      </c>
      <c r="L217" s="110">
        <v>547</v>
      </c>
      <c r="M217">
        <v>731</v>
      </c>
      <c r="N217"/>
      <c r="O217">
        <v>744</v>
      </c>
      <c r="P217" s="110">
        <v>1475</v>
      </c>
      <c r="Q217">
        <v>742</v>
      </c>
      <c r="R217"/>
      <c r="S217">
        <v>137</v>
      </c>
      <c r="T217" s="110">
        <v>879</v>
      </c>
      <c r="U217">
        <v>107</v>
      </c>
      <c r="V217"/>
      <c r="W217">
        <v>125</v>
      </c>
      <c r="X217" s="110">
        <v>232</v>
      </c>
      <c r="Y217">
        <v>145</v>
      </c>
      <c r="Z217"/>
      <c r="AA217">
        <v>142</v>
      </c>
      <c r="AB217" s="110">
        <v>287</v>
      </c>
      <c r="AC217">
        <v>188</v>
      </c>
      <c r="AD217"/>
      <c r="AE217">
        <v>146</v>
      </c>
      <c r="AF217" s="110">
        <v>334</v>
      </c>
      <c r="AG217">
        <v>139</v>
      </c>
      <c r="AH217"/>
      <c r="AI217">
        <v>114</v>
      </c>
      <c r="AJ217" s="110">
        <v>253</v>
      </c>
      <c r="AK217">
        <v>146</v>
      </c>
      <c r="AL217"/>
      <c r="AM217">
        <v>122</v>
      </c>
      <c r="AN217" s="110">
        <v>268</v>
      </c>
      <c r="AO217">
        <v>131</v>
      </c>
      <c r="AP217"/>
      <c r="AQ217">
        <v>140</v>
      </c>
      <c r="AR217" s="110">
        <v>271</v>
      </c>
      <c r="AS217">
        <v>190</v>
      </c>
      <c r="AT217"/>
      <c r="AU217">
        <v>152</v>
      </c>
      <c r="AV217" s="110">
        <v>342</v>
      </c>
      <c r="AW217">
        <v>169</v>
      </c>
      <c r="AX217"/>
      <c r="AY217">
        <v>176</v>
      </c>
      <c r="AZ217" s="110">
        <v>345</v>
      </c>
      <c r="BA217" s="109">
        <v>154</v>
      </c>
      <c r="BB217" s="109"/>
      <c r="BC217" s="109">
        <v>152</v>
      </c>
      <c r="BD217" s="110">
        <v>306</v>
      </c>
      <c r="BE217" s="109">
        <v>116</v>
      </c>
      <c r="BF217" s="109"/>
      <c r="BG217" s="109">
        <v>140</v>
      </c>
      <c r="BH217" s="110">
        <v>256</v>
      </c>
      <c r="BI217" s="109">
        <v>113</v>
      </c>
      <c r="BJ217" s="109"/>
      <c r="BK217" s="109">
        <v>117</v>
      </c>
      <c r="BL217" s="110">
        <v>230</v>
      </c>
      <c r="BM217" s="109">
        <v>102</v>
      </c>
      <c r="BN217" s="109"/>
      <c r="BO217" s="109">
        <v>82</v>
      </c>
      <c r="BP217" s="110">
        <v>184</v>
      </c>
      <c r="BQ217" s="109">
        <v>77</v>
      </c>
      <c r="BR217" s="109"/>
      <c r="BS217" s="109">
        <v>78</v>
      </c>
      <c r="BT217" s="110">
        <v>155</v>
      </c>
      <c r="BU217" s="109">
        <v>44</v>
      </c>
      <c r="BV217" s="109"/>
      <c r="BW217" s="109">
        <v>55</v>
      </c>
      <c r="BX217" s="110">
        <v>99</v>
      </c>
      <c r="BY217" s="109">
        <v>34</v>
      </c>
      <c r="BZ217" s="109"/>
      <c r="CA217" s="109">
        <v>24</v>
      </c>
      <c r="CB217" s="110">
        <v>58</v>
      </c>
      <c r="CC217" s="109">
        <v>11</v>
      </c>
      <c r="CD217" s="109"/>
      <c r="CE217" s="109">
        <v>11</v>
      </c>
      <c r="CF217" s="110">
        <v>22</v>
      </c>
      <c r="CG217" s="109">
        <v>4</v>
      </c>
      <c r="CH217" s="109"/>
      <c r="CI217" s="109">
        <v>2</v>
      </c>
      <c r="CJ217" s="110">
        <v>6</v>
      </c>
      <c r="CK217" s="109">
        <v>2</v>
      </c>
      <c r="CL217" s="109"/>
      <c r="CM217" s="109">
        <v>1</v>
      </c>
      <c r="CN217" s="110">
        <v>3</v>
      </c>
      <c r="CO217" s="109">
        <v>1</v>
      </c>
      <c r="CP217" s="109">
        <v>6</v>
      </c>
      <c r="CQ217" s="109"/>
      <c r="CR217" s="110">
        <v>7</v>
      </c>
      <c r="CS217" s="111"/>
      <c r="CT217" s="112">
        <f t="shared" si="15"/>
        <v>3968</v>
      </c>
      <c r="CU217" s="112">
        <f t="shared" si="16"/>
        <v>6</v>
      </c>
      <c r="CV217" s="112">
        <f t="shared" si="17"/>
        <v>3230</v>
      </c>
      <c r="CW217" s="113">
        <f t="shared" si="12"/>
        <v>7204</v>
      </c>
    </row>
    <row r="218" spans="1:101" ht="14.1" customHeight="1">
      <c r="A218" s="31"/>
      <c r="B218" s="1049"/>
      <c r="C218" s="1047"/>
      <c r="D218" s="108" t="s">
        <v>648</v>
      </c>
      <c r="E218" s="817">
        <v>214</v>
      </c>
      <c r="F218" s="817"/>
      <c r="G218" s="817">
        <v>170</v>
      </c>
      <c r="H218" s="110">
        <v>384</v>
      </c>
      <c r="I218" s="817">
        <v>154</v>
      </c>
      <c r="J218" s="817"/>
      <c r="K218" s="817">
        <v>147</v>
      </c>
      <c r="L218" s="110">
        <v>301</v>
      </c>
      <c r="M218" s="817">
        <v>370</v>
      </c>
      <c r="N218" s="817"/>
      <c r="O218" s="817">
        <v>388</v>
      </c>
      <c r="P218" s="110">
        <v>758</v>
      </c>
      <c r="Q218" s="817">
        <v>412</v>
      </c>
      <c r="R218" s="817"/>
      <c r="S218" s="817">
        <v>8414</v>
      </c>
      <c r="T218" s="110">
        <v>8826</v>
      </c>
      <c r="U218" s="817">
        <v>8399</v>
      </c>
      <c r="V218" s="817"/>
      <c r="W218" s="817">
        <v>8700</v>
      </c>
      <c r="X218" s="110">
        <v>17099</v>
      </c>
      <c r="Y218" s="817">
        <v>10201</v>
      </c>
      <c r="Z218" s="817"/>
      <c r="AA218" s="817">
        <v>9551</v>
      </c>
      <c r="AB218" s="110">
        <v>19752</v>
      </c>
      <c r="AC218" s="817">
        <v>11285</v>
      </c>
      <c r="AD218" s="817">
        <v>1</v>
      </c>
      <c r="AE218" s="817">
        <v>9502</v>
      </c>
      <c r="AF218" s="110">
        <v>20788</v>
      </c>
      <c r="AG218" s="817">
        <v>9690</v>
      </c>
      <c r="AH218" s="817"/>
      <c r="AI218" s="817">
        <v>7612</v>
      </c>
      <c r="AJ218" s="110">
        <v>17302</v>
      </c>
      <c r="AK218" s="817">
        <v>9031</v>
      </c>
      <c r="AL218" s="817">
        <v>1</v>
      </c>
      <c r="AM218" s="817">
        <v>7324</v>
      </c>
      <c r="AN218" s="110">
        <v>16356</v>
      </c>
      <c r="AO218" s="817">
        <v>8741</v>
      </c>
      <c r="AP218" s="817"/>
      <c r="AQ218" s="817">
        <v>6959</v>
      </c>
      <c r="AR218" s="110">
        <v>15700</v>
      </c>
      <c r="AS218" s="817">
        <v>9173</v>
      </c>
      <c r="AT218" s="817"/>
      <c r="AU218" s="817">
        <v>7729</v>
      </c>
      <c r="AV218" s="110">
        <v>16902</v>
      </c>
      <c r="AW218" s="817">
        <v>8955</v>
      </c>
      <c r="AX218" s="817"/>
      <c r="AY218" s="817">
        <v>7705</v>
      </c>
      <c r="AZ218" s="110">
        <v>16660</v>
      </c>
      <c r="BA218" s="109">
        <v>7970</v>
      </c>
      <c r="BB218" s="109"/>
      <c r="BC218" s="109">
        <v>6944</v>
      </c>
      <c r="BD218" s="110">
        <v>14914</v>
      </c>
      <c r="BE218" s="109">
        <v>6914</v>
      </c>
      <c r="BF218" s="109"/>
      <c r="BG218" s="109">
        <v>5638</v>
      </c>
      <c r="BH218" s="110">
        <v>12552</v>
      </c>
      <c r="BI218" s="109">
        <v>6003</v>
      </c>
      <c r="BJ218" s="109"/>
      <c r="BK218" s="109">
        <v>4715</v>
      </c>
      <c r="BL218" s="110">
        <v>10718</v>
      </c>
      <c r="BM218" s="109">
        <v>5207</v>
      </c>
      <c r="BN218" s="109"/>
      <c r="BO218" s="109">
        <v>3758</v>
      </c>
      <c r="BP218" s="110">
        <v>8965</v>
      </c>
      <c r="BQ218" s="109">
        <v>3943</v>
      </c>
      <c r="BR218" s="109"/>
      <c r="BS218" s="109">
        <v>2705</v>
      </c>
      <c r="BT218" s="110">
        <v>6648</v>
      </c>
      <c r="BU218" s="109">
        <v>2830</v>
      </c>
      <c r="BV218" s="109"/>
      <c r="BW218" s="109">
        <v>1639</v>
      </c>
      <c r="BX218" s="110">
        <v>4469</v>
      </c>
      <c r="BY218" s="109">
        <v>1963</v>
      </c>
      <c r="BZ218" s="109"/>
      <c r="CA218" s="109">
        <v>949</v>
      </c>
      <c r="CB218" s="110">
        <v>2912</v>
      </c>
      <c r="CC218" s="109">
        <v>835</v>
      </c>
      <c r="CD218" s="109"/>
      <c r="CE218" s="109">
        <v>341</v>
      </c>
      <c r="CF218" s="110">
        <v>1176</v>
      </c>
      <c r="CG218" s="109">
        <v>240</v>
      </c>
      <c r="CH218" s="109"/>
      <c r="CI218" s="109">
        <v>70</v>
      </c>
      <c r="CJ218" s="110">
        <v>310</v>
      </c>
      <c r="CK218" s="109">
        <v>54</v>
      </c>
      <c r="CL218" s="109"/>
      <c r="CM218" s="109">
        <v>25</v>
      </c>
      <c r="CN218" s="110">
        <v>79</v>
      </c>
      <c r="CO218" s="109">
        <v>13</v>
      </c>
      <c r="CP218" s="109">
        <v>1</v>
      </c>
      <c r="CQ218" s="109">
        <v>19</v>
      </c>
      <c r="CR218" s="110">
        <v>33</v>
      </c>
      <c r="CS218" s="111"/>
      <c r="CT218" s="112">
        <f t="shared" si="15"/>
        <v>112597</v>
      </c>
      <c r="CU218" s="112">
        <f t="shared" si="16"/>
        <v>3</v>
      </c>
      <c r="CV218" s="112">
        <f t="shared" si="17"/>
        <v>101004</v>
      </c>
      <c r="CW218" s="113">
        <f t="shared" si="12"/>
        <v>213604</v>
      </c>
    </row>
    <row r="219" spans="1:101" ht="14.1" customHeight="1">
      <c r="A219" s="31"/>
      <c r="B219" s="1050"/>
      <c r="C219" s="237" t="s">
        <v>108</v>
      </c>
      <c r="D219" s="238" t="s">
        <v>843</v>
      </c>
      <c r="E219" s="236">
        <v>2569</v>
      </c>
      <c r="F219" s="236">
        <v>1</v>
      </c>
      <c r="G219" s="236">
        <v>2584</v>
      </c>
      <c r="H219" s="236">
        <v>5154</v>
      </c>
      <c r="I219" s="236">
        <v>2185</v>
      </c>
      <c r="J219" s="236">
        <v>0</v>
      </c>
      <c r="K219" s="236">
        <v>2233</v>
      </c>
      <c r="L219" s="236">
        <v>4418</v>
      </c>
      <c r="M219" s="236">
        <v>5843</v>
      </c>
      <c r="N219" s="236">
        <v>0</v>
      </c>
      <c r="O219" s="236">
        <v>6020</v>
      </c>
      <c r="P219" s="236">
        <v>11863</v>
      </c>
      <c r="Q219" s="236">
        <v>5728</v>
      </c>
      <c r="R219" s="236">
        <v>0</v>
      </c>
      <c r="S219" s="236">
        <v>10984</v>
      </c>
      <c r="T219" s="236">
        <v>16712</v>
      </c>
      <c r="U219" s="236">
        <v>10990</v>
      </c>
      <c r="V219" s="236">
        <v>0</v>
      </c>
      <c r="W219" s="236">
        <v>11525</v>
      </c>
      <c r="X219" s="236">
        <v>22515</v>
      </c>
      <c r="Y219" s="236">
        <v>13201</v>
      </c>
      <c r="Z219" s="236">
        <v>0</v>
      </c>
      <c r="AA219" s="236">
        <v>12434</v>
      </c>
      <c r="AB219" s="236">
        <v>25635</v>
      </c>
      <c r="AC219" s="236">
        <v>14240</v>
      </c>
      <c r="AD219" s="236">
        <v>1</v>
      </c>
      <c r="AE219" s="236">
        <v>12316</v>
      </c>
      <c r="AF219" s="236">
        <v>26557</v>
      </c>
      <c r="AG219" s="236">
        <v>12294</v>
      </c>
      <c r="AH219" s="236">
        <v>0</v>
      </c>
      <c r="AI219" s="236">
        <v>9717</v>
      </c>
      <c r="AJ219" s="236">
        <v>22011</v>
      </c>
      <c r="AK219" s="236">
        <v>11454</v>
      </c>
      <c r="AL219" s="236">
        <v>1</v>
      </c>
      <c r="AM219" s="236">
        <v>9281</v>
      </c>
      <c r="AN219" s="236">
        <v>20736</v>
      </c>
      <c r="AO219" s="236">
        <v>11233</v>
      </c>
      <c r="AP219" s="236">
        <v>0</v>
      </c>
      <c r="AQ219" s="236">
        <v>9003</v>
      </c>
      <c r="AR219" s="236">
        <v>20236</v>
      </c>
      <c r="AS219" s="236">
        <v>12161</v>
      </c>
      <c r="AT219" s="236">
        <v>0</v>
      </c>
      <c r="AU219" s="236">
        <v>10254</v>
      </c>
      <c r="AV219" s="236">
        <v>22415</v>
      </c>
      <c r="AW219" s="236">
        <v>12079</v>
      </c>
      <c r="AX219" s="236">
        <v>0</v>
      </c>
      <c r="AY219" s="236">
        <v>10552</v>
      </c>
      <c r="AZ219" s="236">
        <v>22631</v>
      </c>
      <c r="BA219" s="236">
        <v>10721</v>
      </c>
      <c r="BB219" s="236">
        <v>0</v>
      </c>
      <c r="BC219" s="236">
        <v>9636</v>
      </c>
      <c r="BD219" s="236">
        <v>20357</v>
      </c>
      <c r="BE219" s="236">
        <v>9265</v>
      </c>
      <c r="BF219" s="236">
        <v>0</v>
      </c>
      <c r="BG219" s="236">
        <v>7867</v>
      </c>
      <c r="BH219" s="236">
        <v>17132</v>
      </c>
      <c r="BI219" s="236">
        <v>7871</v>
      </c>
      <c r="BJ219" s="236">
        <v>0</v>
      </c>
      <c r="BK219" s="236">
        <v>6577</v>
      </c>
      <c r="BL219" s="236">
        <v>14448</v>
      </c>
      <c r="BM219" s="236">
        <v>6830</v>
      </c>
      <c r="BN219" s="236">
        <v>0</v>
      </c>
      <c r="BO219" s="236">
        <v>5358</v>
      </c>
      <c r="BP219" s="236">
        <v>12188</v>
      </c>
      <c r="BQ219" s="236">
        <v>5218</v>
      </c>
      <c r="BR219" s="236">
        <v>0</v>
      </c>
      <c r="BS219" s="236">
        <v>3841</v>
      </c>
      <c r="BT219" s="236">
        <v>9059</v>
      </c>
      <c r="BU219" s="236">
        <v>3651</v>
      </c>
      <c r="BV219" s="236">
        <v>0</v>
      </c>
      <c r="BW219" s="236">
        <v>2327</v>
      </c>
      <c r="BX219" s="236">
        <v>5978</v>
      </c>
      <c r="BY219" s="236">
        <v>2456</v>
      </c>
      <c r="BZ219" s="236">
        <v>0</v>
      </c>
      <c r="CA219" s="236">
        <v>1316</v>
      </c>
      <c r="CB219" s="236">
        <v>3772</v>
      </c>
      <c r="CC219" s="236">
        <v>1044</v>
      </c>
      <c r="CD219" s="236">
        <v>0</v>
      </c>
      <c r="CE219" s="236">
        <v>479</v>
      </c>
      <c r="CF219" s="236">
        <v>1523</v>
      </c>
      <c r="CG219" s="236">
        <v>315</v>
      </c>
      <c r="CH219" s="236">
        <v>0</v>
      </c>
      <c r="CI219" s="236">
        <v>102</v>
      </c>
      <c r="CJ219" s="236">
        <v>417</v>
      </c>
      <c r="CK219" s="236">
        <v>69</v>
      </c>
      <c r="CL219" s="236">
        <v>0</v>
      </c>
      <c r="CM219" s="236">
        <v>30</v>
      </c>
      <c r="CN219" s="236">
        <v>99</v>
      </c>
      <c r="CO219" s="236">
        <v>15</v>
      </c>
      <c r="CP219" s="236">
        <v>50</v>
      </c>
      <c r="CQ219" s="236">
        <v>24</v>
      </c>
      <c r="CR219" s="236">
        <v>89</v>
      </c>
      <c r="CS219" s="107"/>
      <c r="CT219" s="236">
        <f t="shared" si="15"/>
        <v>161432</v>
      </c>
      <c r="CU219" s="236">
        <f t="shared" si="16"/>
        <v>53</v>
      </c>
      <c r="CV219" s="236">
        <f t="shared" si="17"/>
        <v>144460</v>
      </c>
      <c r="CW219" s="240">
        <f t="shared" si="12"/>
        <v>305945</v>
      </c>
    </row>
    <row r="220" spans="1:101" ht="14.1" customHeight="1">
      <c r="A220" s="31"/>
      <c r="B220" s="1048" t="s">
        <v>686</v>
      </c>
      <c r="C220" s="1047" t="s">
        <v>709</v>
      </c>
      <c r="D220" s="108" t="s">
        <v>710</v>
      </c>
      <c r="E220">
        <v>160</v>
      </c>
      <c r="F220"/>
      <c r="G220">
        <v>176</v>
      </c>
      <c r="H220" s="110">
        <v>336</v>
      </c>
      <c r="I220">
        <v>122</v>
      </c>
      <c r="J220"/>
      <c r="K220">
        <v>114</v>
      </c>
      <c r="L220" s="110">
        <v>236</v>
      </c>
      <c r="M220">
        <v>283</v>
      </c>
      <c r="N220"/>
      <c r="O220">
        <v>289</v>
      </c>
      <c r="P220" s="110">
        <v>572</v>
      </c>
      <c r="Q220">
        <v>232</v>
      </c>
      <c r="R220"/>
      <c r="S220">
        <v>797</v>
      </c>
      <c r="T220" s="110">
        <v>1029</v>
      </c>
      <c r="U220">
        <v>789</v>
      </c>
      <c r="V220"/>
      <c r="W220">
        <v>869</v>
      </c>
      <c r="X220" s="110">
        <v>1658</v>
      </c>
      <c r="Y220">
        <v>780</v>
      </c>
      <c r="Z220"/>
      <c r="AA220">
        <v>760</v>
      </c>
      <c r="AB220" s="110">
        <v>1540</v>
      </c>
      <c r="AC220">
        <v>832</v>
      </c>
      <c r="AD220"/>
      <c r="AE220">
        <v>727</v>
      </c>
      <c r="AF220" s="110">
        <v>1559</v>
      </c>
      <c r="AG220">
        <v>789</v>
      </c>
      <c r="AH220"/>
      <c r="AI220">
        <v>675</v>
      </c>
      <c r="AJ220" s="110">
        <v>1464</v>
      </c>
      <c r="AK220">
        <v>698</v>
      </c>
      <c r="AL220"/>
      <c r="AM220">
        <v>535</v>
      </c>
      <c r="AN220" s="110">
        <v>1233</v>
      </c>
      <c r="AO220">
        <v>657</v>
      </c>
      <c r="AP220"/>
      <c r="AQ220">
        <v>533</v>
      </c>
      <c r="AR220" s="110">
        <v>1190</v>
      </c>
      <c r="AS220">
        <v>708</v>
      </c>
      <c r="AT220"/>
      <c r="AU220">
        <v>648</v>
      </c>
      <c r="AV220" s="110">
        <v>1356</v>
      </c>
      <c r="AW220">
        <v>679</v>
      </c>
      <c r="AX220"/>
      <c r="AY220">
        <v>718</v>
      </c>
      <c r="AZ220" s="110">
        <v>1397</v>
      </c>
      <c r="BA220" s="109">
        <v>650</v>
      </c>
      <c r="BB220" s="109"/>
      <c r="BC220" s="109">
        <v>693</v>
      </c>
      <c r="BD220" s="110">
        <v>1343</v>
      </c>
      <c r="BE220" s="109">
        <v>596</v>
      </c>
      <c r="BF220" s="109"/>
      <c r="BG220" s="109">
        <v>576</v>
      </c>
      <c r="BH220" s="110">
        <v>1172</v>
      </c>
      <c r="BI220" s="109">
        <v>473</v>
      </c>
      <c r="BJ220" s="109"/>
      <c r="BK220" s="109">
        <v>500</v>
      </c>
      <c r="BL220" s="110">
        <v>973</v>
      </c>
      <c r="BM220" s="109">
        <v>433</v>
      </c>
      <c r="BN220" s="109"/>
      <c r="BO220" s="109">
        <v>426</v>
      </c>
      <c r="BP220" s="110">
        <v>859</v>
      </c>
      <c r="BQ220" s="109">
        <v>360</v>
      </c>
      <c r="BR220" s="109"/>
      <c r="BS220" s="109">
        <v>325</v>
      </c>
      <c r="BT220" s="110">
        <v>685</v>
      </c>
      <c r="BU220" s="109">
        <v>293</v>
      </c>
      <c r="BV220" s="109"/>
      <c r="BW220" s="109">
        <v>203</v>
      </c>
      <c r="BX220" s="110">
        <v>496</v>
      </c>
      <c r="BY220" s="109">
        <v>160</v>
      </c>
      <c r="BZ220" s="109"/>
      <c r="CA220" s="109">
        <v>95</v>
      </c>
      <c r="CB220" s="110">
        <v>255</v>
      </c>
      <c r="CC220" s="109">
        <v>66</v>
      </c>
      <c r="CD220" s="109"/>
      <c r="CE220" s="109">
        <v>35</v>
      </c>
      <c r="CF220" s="110">
        <v>101</v>
      </c>
      <c r="CG220" s="109">
        <v>18</v>
      </c>
      <c r="CH220" s="109"/>
      <c r="CI220" s="109">
        <v>11</v>
      </c>
      <c r="CJ220" s="110">
        <v>29</v>
      </c>
      <c r="CK220" s="109">
        <v>6</v>
      </c>
      <c r="CL220" s="109"/>
      <c r="CM220" s="109">
        <v>6</v>
      </c>
      <c r="CN220" s="110">
        <v>12</v>
      </c>
      <c r="CO220" s="109">
        <v>3</v>
      </c>
      <c r="CP220" s="109"/>
      <c r="CQ220" s="109">
        <v>1</v>
      </c>
      <c r="CR220" s="110">
        <v>4</v>
      </c>
      <c r="CS220" s="111"/>
      <c r="CT220" s="112">
        <f t="shared" si="15"/>
        <v>9787</v>
      </c>
      <c r="CU220" s="112">
        <f t="shared" si="16"/>
        <v>0</v>
      </c>
      <c r="CV220" s="112">
        <f t="shared" si="17"/>
        <v>9712</v>
      </c>
      <c r="CW220" s="113">
        <f t="shared" ref="CW220:CW231" si="18">SUM(CT220:CV220)</f>
        <v>19499</v>
      </c>
    </row>
    <row r="221" spans="1:101" ht="14.1" customHeight="1">
      <c r="A221" s="31"/>
      <c r="B221" s="1049"/>
      <c r="C221" s="1047"/>
      <c r="D221" s="108" t="s">
        <v>711</v>
      </c>
      <c r="E221">
        <v>900</v>
      </c>
      <c r="F221">
        <v>1</v>
      </c>
      <c r="G221">
        <v>964</v>
      </c>
      <c r="H221" s="110">
        <v>1865</v>
      </c>
      <c r="I221">
        <v>680</v>
      </c>
      <c r="J221"/>
      <c r="K221">
        <v>756</v>
      </c>
      <c r="L221" s="110">
        <v>1436</v>
      </c>
      <c r="M221">
        <v>1628</v>
      </c>
      <c r="N221"/>
      <c r="O221">
        <v>1765</v>
      </c>
      <c r="P221" s="110">
        <v>3393</v>
      </c>
      <c r="Q221">
        <v>1653</v>
      </c>
      <c r="R221"/>
      <c r="S221">
        <v>484</v>
      </c>
      <c r="T221" s="110">
        <v>2137</v>
      </c>
      <c r="U221">
        <v>510</v>
      </c>
      <c r="V221"/>
      <c r="W221">
        <v>536</v>
      </c>
      <c r="X221" s="110">
        <v>1046</v>
      </c>
      <c r="Y221">
        <v>564</v>
      </c>
      <c r="Z221"/>
      <c r="AA221">
        <v>555</v>
      </c>
      <c r="AB221" s="110">
        <v>1119</v>
      </c>
      <c r="AC221">
        <v>604</v>
      </c>
      <c r="AD221"/>
      <c r="AE221">
        <v>508</v>
      </c>
      <c r="AF221" s="110">
        <v>1112</v>
      </c>
      <c r="AG221">
        <v>457</v>
      </c>
      <c r="AH221"/>
      <c r="AI221">
        <v>441</v>
      </c>
      <c r="AJ221" s="110">
        <v>898</v>
      </c>
      <c r="AK221">
        <v>428</v>
      </c>
      <c r="AL221"/>
      <c r="AM221">
        <v>360</v>
      </c>
      <c r="AN221" s="110">
        <v>788</v>
      </c>
      <c r="AO221">
        <v>462</v>
      </c>
      <c r="AP221"/>
      <c r="AQ221">
        <v>368</v>
      </c>
      <c r="AR221" s="110">
        <v>830</v>
      </c>
      <c r="AS221">
        <v>514</v>
      </c>
      <c r="AT221"/>
      <c r="AU221">
        <v>452</v>
      </c>
      <c r="AV221" s="110">
        <v>966</v>
      </c>
      <c r="AW221">
        <v>505</v>
      </c>
      <c r="AX221"/>
      <c r="AY221">
        <v>506</v>
      </c>
      <c r="AZ221" s="110">
        <v>1011</v>
      </c>
      <c r="BA221" s="109">
        <v>478</v>
      </c>
      <c r="BB221" s="109"/>
      <c r="BC221" s="109">
        <v>511</v>
      </c>
      <c r="BD221" s="110">
        <v>989</v>
      </c>
      <c r="BE221" s="109">
        <v>427</v>
      </c>
      <c r="BF221" s="109"/>
      <c r="BG221" s="109">
        <v>409</v>
      </c>
      <c r="BH221" s="110">
        <v>836</v>
      </c>
      <c r="BI221" s="109">
        <v>384</v>
      </c>
      <c r="BJ221" s="109"/>
      <c r="BK221" s="109">
        <v>336</v>
      </c>
      <c r="BL221" s="110">
        <v>720</v>
      </c>
      <c r="BM221" s="109">
        <v>331</v>
      </c>
      <c r="BN221" s="109"/>
      <c r="BO221" s="109">
        <v>303</v>
      </c>
      <c r="BP221" s="110">
        <v>634</v>
      </c>
      <c r="BQ221" s="109">
        <v>245</v>
      </c>
      <c r="BR221" s="109"/>
      <c r="BS221" s="109">
        <v>248</v>
      </c>
      <c r="BT221" s="110">
        <v>493</v>
      </c>
      <c r="BU221" s="109">
        <v>198</v>
      </c>
      <c r="BV221" s="109"/>
      <c r="BW221" s="109">
        <v>164</v>
      </c>
      <c r="BX221" s="110">
        <v>362</v>
      </c>
      <c r="BY221" s="109">
        <v>133</v>
      </c>
      <c r="BZ221" s="109"/>
      <c r="CA221" s="109">
        <v>91</v>
      </c>
      <c r="CB221" s="110">
        <v>224</v>
      </c>
      <c r="CC221" s="109">
        <v>61</v>
      </c>
      <c r="CD221" s="109"/>
      <c r="CE221" s="109">
        <v>30</v>
      </c>
      <c r="CF221" s="110">
        <v>91</v>
      </c>
      <c r="CG221" s="109">
        <v>15</v>
      </c>
      <c r="CH221" s="109"/>
      <c r="CI221" s="109">
        <v>9</v>
      </c>
      <c r="CJ221" s="110">
        <v>24</v>
      </c>
      <c r="CK221" s="109">
        <v>4</v>
      </c>
      <c r="CL221" s="109"/>
      <c r="CM221" s="109">
        <v>2</v>
      </c>
      <c r="CN221" s="110">
        <v>6</v>
      </c>
      <c r="CO221" s="109">
        <v>1</v>
      </c>
      <c r="CP221" s="109"/>
      <c r="CQ221" s="109"/>
      <c r="CR221" s="110">
        <v>1</v>
      </c>
      <c r="CS221" s="111"/>
      <c r="CT221" s="112">
        <f t="shared" si="15"/>
        <v>11182</v>
      </c>
      <c r="CU221" s="112">
        <f t="shared" si="16"/>
        <v>1</v>
      </c>
      <c r="CV221" s="112">
        <f t="shared" si="17"/>
        <v>9798</v>
      </c>
      <c r="CW221" s="113">
        <f t="shared" si="18"/>
        <v>20981</v>
      </c>
    </row>
    <row r="222" spans="1:101" ht="14.1" customHeight="1">
      <c r="A222" s="31"/>
      <c r="B222" s="1049"/>
      <c r="C222" s="1047"/>
      <c r="D222" s="108" t="s">
        <v>712</v>
      </c>
      <c r="E222">
        <v>324</v>
      </c>
      <c r="F222"/>
      <c r="G222">
        <v>353</v>
      </c>
      <c r="H222" s="110">
        <v>677</v>
      </c>
      <c r="I222">
        <v>303</v>
      </c>
      <c r="J222"/>
      <c r="K222">
        <v>320</v>
      </c>
      <c r="L222" s="110">
        <v>623</v>
      </c>
      <c r="M222">
        <v>834</v>
      </c>
      <c r="N222"/>
      <c r="O222">
        <v>858</v>
      </c>
      <c r="P222" s="110">
        <v>1692</v>
      </c>
      <c r="Q222">
        <v>784</v>
      </c>
      <c r="R222"/>
      <c r="S222">
        <v>240</v>
      </c>
      <c r="T222" s="110">
        <v>1024</v>
      </c>
      <c r="U222">
        <v>279</v>
      </c>
      <c r="V222"/>
      <c r="W222">
        <v>299</v>
      </c>
      <c r="X222" s="110">
        <v>578</v>
      </c>
      <c r="Y222">
        <v>306</v>
      </c>
      <c r="Z222"/>
      <c r="AA222">
        <v>315</v>
      </c>
      <c r="AB222" s="110">
        <v>621</v>
      </c>
      <c r="AC222">
        <v>260</v>
      </c>
      <c r="AD222"/>
      <c r="AE222">
        <v>227</v>
      </c>
      <c r="AF222" s="110">
        <v>487</v>
      </c>
      <c r="AG222">
        <v>248</v>
      </c>
      <c r="AH222"/>
      <c r="AI222">
        <v>253</v>
      </c>
      <c r="AJ222" s="110">
        <v>501</v>
      </c>
      <c r="AK222">
        <v>217</v>
      </c>
      <c r="AL222"/>
      <c r="AM222">
        <v>206</v>
      </c>
      <c r="AN222" s="110">
        <v>423</v>
      </c>
      <c r="AO222">
        <v>191</v>
      </c>
      <c r="AP222"/>
      <c r="AQ222">
        <v>199</v>
      </c>
      <c r="AR222" s="110">
        <v>390</v>
      </c>
      <c r="AS222">
        <v>235</v>
      </c>
      <c r="AT222"/>
      <c r="AU222">
        <v>209</v>
      </c>
      <c r="AV222" s="110">
        <v>444</v>
      </c>
      <c r="AW222">
        <v>202</v>
      </c>
      <c r="AX222"/>
      <c r="AY222">
        <v>193</v>
      </c>
      <c r="AZ222" s="110">
        <v>395</v>
      </c>
      <c r="BA222" s="109">
        <v>180</v>
      </c>
      <c r="BB222" s="109"/>
      <c r="BC222" s="109">
        <v>160</v>
      </c>
      <c r="BD222" s="110">
        <v>340</v>
      </c>
      <c r="BE222" s="109">
        <v>152</v>
      </c>
      <c r="BF222" s="109"/>
      <c r="BG222" s="109">
        <v>165</v>
      </c>
      <c r="BH222" s="110">
        <v>317</v>
      </c>
      <c r="BI222" s="109">
        <v>148</v>
      </c>
      <c r="BJ222" s="109"/>
      <c r="BK222" s="109">
        <v>140</v>
      </c>
      <c r="BL222" s="110">
        <v>288</v>
      </c>
      <c r="BM222" s="109">
        <v>112</v>
      </c>
      <c r="BN222" s="109"/>
      <c r="BO222" s="109">
        <v>123</v>
      </c>
      <c r="BP222" s="110">
        <v>235</v>
      </c>
      <c r="BQ222" s="109">
        <v>96</v>
      </c>
      <c r="BR222" s="109"/>
      <c r="BS222" s="109">
        <v>99</v>
      </c>
      <c r="BT222" s="110">
        <v>195</v>
      </c>
      <c r="BU222" s="109">
        <v>63</v>
      </c>
      <c r="BV222" s="109"/>
      <c r="BW222" s="109">
        <v>65</v>
      </c>
      <c r="BX222" s="110">
        <v>128</v>
      </c>
      <c r="BY222" s="109">
        <v>35</v>
      </c>
      <c r="BZ222" s="109"/>
      <c r="CA222" s="109">
        <v>48</v>
      </c>
      <c r="CB222" s="110">
        <v>83</v>
      </c>
      <c r="CC222" s="109">
        <v>18</v>
      </c>
      <c r="CD222" s="109"/>
      <c r="CE222" s="109">
        <v>7</v>
      </c>
      <c r="CF222" s="110">
        <v>25</v>
      </c>
      <c r="CG222" s="109">
        <v>4</v>
      </c>
      <c r="CH222" s="109"/>
      <c r="CI222" s="109">
        <v>5</v>
      </c>
      <c r="CJ222" s="110">
        <v>9</v>
      </c>
      <c r="CK222" s="109">
        <v>1</v>
      </c>
      <c r="CL222" s="109"/>
      <c r="CM222" s="109"/>
      <c r="CN222" s="110">
        <v>1</v>
      </c>
      <c r="CO222" s="109"/>
      <c r="CP222" s="109"/>
      <c r="CQ222" s="109"/>
      <c r="CR222" s="110">
        <v>0</v>
      </c>
      <c r="CS222" s="111"/>
      <c r="CT222" s="112">
        <f t="shared" si="15"/>
        <v>4992</v>
      </c>
      <c r="CU222" s="112">
        <f t="shared" si="16"/>
        <v>0</v>
      </c>
      <c r="CV222" s="112">
        <f t="shared" si="17"/>
        <v>4484</v>
      </c>
      <c r="CW222" s="113">
        <f t="shared" si="18"/>
        <v>9476</v>
      </c>
    </row>
    <row r="223" spans="1:101" ht="14.1" customHeight="1">
      <c r="A223" s="31"/>
      <c r="B223" s="1049"/>
      <c r="C223" s="1047"/>
      <c r="D223" s="108" t="s">
        <v>713</v>
      </c>
      <c r="E223">
        <v>238</v>
      </c>
      <c r="F223"/>
      <c r="G223">
        <v>266</v>
      </c>
      <c r="H223" s="110">
        <v>504</v>
      </c>
      <c r="I223">
        <v>177</v>
      </c>
      <c r="J223"/>
      <c r="K223">
        <v>209</v>
      </c>
      <c r="L223" s="110">
        <v>386</v>
      </c>
      <c r="M223">
        <v>430</v>
      </c>
      <c r="N223"/>
      <c r="O223">
        <v>509</v>
      </c>
      <c r="P223" s="110">
        <v>939</v>
      </c>
      <c r="Q223">
        <v>502</v>
      </c>
      <c r="R223"/>
      <c r="S223">
        <v>761</v>
      </c>
      <c r="T223" s="110">
        <v>1263</v>
      </c>
      <c r="U223">
        <v>802</v>
      </c>
      <c r="V223"/>
      <c r="W223">
        <v>835</v>
      </c>
      <c r="X223" s="110">
        <v>1637</v>
      </c>
      <c r="Y223">
        <v>828</v>
      </c>
      <c r="Z223"/>
      <c r="AA223">
        <v>802</v>
      </c>
      <c r="AB223" s="110">
        <v>1630</v>
      </c>
      <c r="AC223">
        <v>760</v>
      </c>
      <c r="AD223"/>
      <c r="AE223">
        <v>722</v>
      </c>
      <c r="AF223" s="110">
        <v>1482</v>
      </c>
      <c r="AG223">
        <v>685</v>
      </c>
      <c r="AH223"/>
      <c r="AI223">
        <v>652</v>
      </c>
      <c r="AJ223" s="110">
        <v>1337</v>
      </c>
      <c r="AK223">
        <v>638</v>
      </c>
      <c r="AL223"/>
      <c r="AM223">
        <v>540</v>
      </c>
      <c r="AN223" s="110">
        <v>1178</v>
      </c>
      <c r="AO223">
        <v>688</v>
      </c>
      <c r="AP223"/>
      <c r="AQ223">
        <v>620</v>
      </c>
      <c r="AR223" s="110">
        <v>1308</v>
      </c>
      <c r="AS223">
        <v>790</v>
      </c>
      <c r="AT223"/>
      <c r="AU223">
        <v>701</v>
      </c>
      <c r="AV223" s="110">
        <v>1491</v>
      </c>
      <c r="AW223">
        <v>749</v>
      </c>
      <c r="AX223"/>
      <c r="AY223">
        <v>737</v>
      </c>
      <c r="AZ223" s="110">
        <v>1486</v>
      </c>
      <c r="BA223" s="109">
        <v>667</v>
      </c>
      <c r="BB223" s="109"/>
      <c r="BC223" s="109">
        <v>698</v>
      </c>
      <c r="BD223" s="110">
        <v>1365</v>
      </c>
      <c r="BE223" s="109">
        <v>586</v>
      </c>
      <c r="BF223" s="109"/>
      <c r="BG223" s="109">
        <v>626</v>
      </c>
      <c r="BH223" s="110">
        <v>1212</v>
      </c>
      <c r="BI223" s="109">
        <v>494</v>
      </c>
      <c r="BJ223" s="109"/>
      <c r="BK223" s="109">
        <v>494</v>
      </c>
      <c r="BL223" s="110">
        <v>988</v>
      </c>
      <c r="BM223" s="109">
        <v>370</v>
      </c>
      <c r="BN223" s="109"/>
      <c r="BO223" s="109">
        <v>433</v>
      </c>
      <c r="BP223" s="110">
        <v>803</v>
      </c>
      <c r="BQ223" s="109">
        <v>323</v>
      </c>
      <c r="BR223" s="109"/>
      <c r="BS223" s="109">
        <v>289</v>
      </c>
      <c r="BT223" s="110">
        <v>612</v>
      </c>
      <c r="BU223" s="109">
        <v>250</v>
      </c>
      <c r="BV223" s="109"/>
      <c r="BW223" s="109">
        <v>193</v>
      </c>
      <c r="BX223" s="110">
        <v>443</v>
      </c>
      <c r="BY223" s="109">
        <v>136</v>
      </c>
      <c r="BZ223" s="109"/>
      <c r="CA223" s="109">
        <v>82</v>
      </c>
      <c r="CB223" s="110">
        <v>218</v>
      </c>
      <c r="CC223" s="109">
        <v>59</v>
      </c>
      <c r="CD223" s="109"/>
      <c r="CE223" s="109">
        <v>33</v>
      </c>
      <c r="CF223" s="110">
        <v>92</v>
      </c>
      <c r="CG223" s="109">
        <v>13</v>
      </c>
      <c r="CH223" s="109"/>
      <c r="CI223" s="109">
        <v>9</v>
      </c>
      <c r="CJ223" s="110">
        <v>22</v>
      </c>
      <c r="CK223" s="109">
        <v>1</v>
      </c>
      <c r="CL223" s="109"/>
      <c r="CM223" s="109"/>
      <c r="CN223" s="110">
        <v>1</v>
      </c>
      <c r="CO223" s="109">
        <v>2</v>
      </c>
      <c r="CP223" s="109"/>
      <c r="CQ223" s="109">
        <v>4</v>
      </c>
      <c r="CR223" s="110">
        <v>6</v>
      </c>
      <c r="CS223" s="111"/>
      <c r="CT223" s="112">
        <f t="shared" si="15"/>
        <v>10188</v>
      </c>
      <c r="CU223" s="112">
        <f t="shared" si="16"/>
        <v>0</v>
      </c>
      <c r="CV223" s="112">
        <f t="shared" si="17"/>
        <v>10215</v>
      </c>
      <c r="CW223" s="113">
        <f t="shared" si="18"/>
        <v>20403</v>
      </c>
    </row>
    <row r="224" spans="1:101" ht="14.1" customHeight="1">
      <c r="A224" s="31"/>
      <c r="B224" s="1049"/>
      <c r="C224" s="1047"/>
      <c r="D224" s="108" t="s">
        <v>714</v>
      </c>
      <c r="E224">
        <v>166</v>
      </c>
      <c r="F224"/>
      <c r="G224">
        <v>173</v>
      </c>
      <c r="H224" s="110">
        <v>339</v>
      </c>
      <c r="I224">
        <v>126</v>
      </c>
      <c r="J224"/>
      <c r="K224">
        <v>104</v>
      </c>
      <c r="L224" s="110">
        <v>230</v>
      </c>
      <c r="M224">
        <v>291</v>
      </c>
      <c r="N224"/>
      <c r="O224">
        <v>305</v>
      </c>
      <c r="P224" s="110">
        <v>596</v>
      </c>
      <c r="Q224">
        <v>298</v>
      </c>
      <c r="R224"/>
      <c r="S224">
        <v>435</v>
      </c>
      <c r="T224" s="110">
        <v>733</v>
      </c>
      <c r="U224">
        <v>424</v>
      </c>
      <c r="V224"/>
      <c r="W224">
        <v>457</v>
      </c>
      <c r="X224" s="110">
        <v>881</v>
      </c>
      <c r="Y224">
        <v>435</v>
      </c>
      <c r="Z224"/>
      <c r="AA224">
        <v>505</v>
      </c>
      <c r="AB224" s="110">
        <v>940</v>
      </c>
      <c r="AC224">
        <v>438</v>
      </c>
      <c r="AD224"/>
      <c r="AE224">
        <v>439</v>
      </c>
      <c r="AF224" s="110">
        <v>877</v>
      </c>
      <c r="AG224">
        <v>380</v>
      </c>
      <c r="AH224"/>
      <c r="AI224">
        <v>372</v>
      </c>
      <c r="AJ224" s="110">
        <v>752</v>
      </c>
      <c r="AK224">
        <v>361</v>
      </c>
      <c r="AL224"/>
      <c r="AM224">
        <v>310</v>
      </c>
      <c r="AN224" s="110">
        <v>671</v>
      </c>
      <c r="AO224">
        <v>332</v>
      </c>
      <c r="AP224"/>
      <c r="AQ224">
        <v>269</v>
      </c>
      <c r="AR224" s="110">
        <v>601</v>
      </c>
      <c r="AS224">
        <v>338</v>
      </c>
      <c r="AT224"/>
      <c r="AU224">
        <v>355</v>
      </c>
      <c r="AV224" s="110">
        <v>693</v>
      </c>
      <c r="AW224">
        <v>371</v>
      </c>
      <c r="AX224"/>
      <c r="AY224">
        <v>380</v>
      </c>
      <c r="AZ224" s="110">
        <v>751</v>
      </c>
      <c r="BA224" s="109">
        <v>364</v>
      </c>
      <c r="BB224" s="109"/>
      <c r="BC224" s="109">
        <v>365</v>
      </c>
      <c r="BD224" s="110">
        <v>729</v>
      </c>
      <c r="BE224" s="109">
        <v>264</v>
      </c>
      <c r="BF224" s="109"/>
      <c r="BG224" s="109">
        <v>309</v>
      </c>
      <c r="BH224" s="110">
        <v>573</v>
      </c>
      <c r="BI224" s="109">
        <v>215</v>
      </c>
      <c r="BJ224" s="109"/>
      <c r="BK224" s="109">
        <v>255</v>
      </c>
      <c r="BL224" s="110">
        <v>470</v>
      </c>
      <c r="BM224" s="109">
        <v>201</v>
      </c>
      <c r="BN224" s="109"/>
      <c r="BO224" s="109">
        <v>210</v>
      </c>
      <c r="BP224" s="110">
        <v>411</v>
      </c>
      <c r="BQ224" s="109">
        <v>174</v>
      </c>
      <c r="BR224" s="109"/>
      <c r="BS224" s="109">
        <v>147</v>
      </c>
      <c r="BT224" s="110">
        <v>321</v>
      </c>
      <c r="BU224" s="109">
        <v>126</v>
      </c>
      <c r="BV224" s="109"/>
      <c r="BW224" s="109">
        <v>109</v>
      </c>
      <c r="BX224" s="110">
        <v>235</v>
      </c>
      <c r="BY224" s="109">
        <v>63</v>
      </c>
      <c r="BZ224" s="109"/>
      <c r="CA224" s="109">
        <v>67</v>
      </c>
      <c r="CB224" s="110">
        <v>130</v>
      </c>
      <c r="CC224" s="109">
        <v>53</v>
      </c>
      <c r="CD224" s="109"/>
      <c r="CE224" s="109">
        <v>29</v>
      </c>
      <c r="CF224" s="110">
        <v>82</v>
      </c>
      <c r="CG224" s="109">
        <v>9</v>
      </c>
      <c r="CH224" s="109"/>
      <c r="CI224" s="109">
        <v>6</v>
      </c>
      <c r="CJ224" s="110">
        <v>15</v>
      </c>
      <c r="CK224" s="109"/>
      <c r="CL224" s="109"/>
      <c r="CM224" s="109"/>
      <c r="CN224" s="110">
        <v>0</v>
      </c>
      <c r="CO224" s="109">
        <v>2</v>
      </c>
      <c r="CP224" s="109"/>
      <c r="CQ224" s="109">
        <v>2</v>
      </c>
      <c r="CR224" s="110">
        <v>4</v>
      </c>
      <c r="CS224" s="111"/>
      <c r="CT224" s="112">
        <f t="shared" si="15"/>
        <v>5431</v>
      </c>
      <c r="CU224" s="112">
        <f t="shared" si="16"/>
        <v>0</v>
      </c>
      <c r="CV224" s="112">
        <f t="shared" si="17"/>
        <v>5603</v>
      </c>
      <c r="CW224" s="113">
        <f t="shared" si="18"/>
        <v>11034</v>
      </c>
    </row>
    <row r="225" spans="1:101" ht="14.1" customHeight="1">
      <c r="A225" s="31"/>
      <c r="B225" s="1049"/>
      <c r="C225" s="1047"/>
      <c r="D225" s="108" t="s">
        <v>715</v>
      </c>
      <c r="E225">
        <v>159</v>
      </c>
      <c r="F225"/>
      <c r="G225">
        <v>167</v>
      </c>
      <c r="H225" s="110">
        <v>326</v>
      </c>
      <c r="I225">
        <v>106</v>
      </c>
      <c r="J225"/>
      <c r="K225">
        <v>134</v>
      </c>
      <c r="L225" s="110">
        <v>240</v>
      </c>
      <c r="M225">
        <v>326</v>
      </c>
      <c r="N225"/>
      <c r="O225">
        <v>312</v>
      </c>
      <c r="P225" s="110">
        <v>638</v>
      </c>
      <c r="Q225">
        <v>350</v>
      </c>
      <c r="R225"/>
      <c r="S225">
        <v>397</v>
      </c>
      <c r="T225" s="110">
        <v>747</v>
      </c>
      <c r="U225">
        <v>405</v>
      </c>
      <c r="V225"/>
      <c r="W225">
        <v>444</v>
      </c>
      <c r="X225" s="110">
        <v>849</v>
      </c>
      <c r="Y225">
        <v>512</v>
      </c>
      <c r="Z225"/>
      <c r="AA225">
        <v>462</v>
      </c>
      <c r="AB225" s="110">
        <v>974</v>
      </c>
      <c r="AC225">
        <v>520</v>
      </c>
      <c r="AD225"/>
      <c r="AE225">
        <v>431</v>
      </c>
      <c r="AF225" s="110">
        <v>951</v>
      </c>
      <c r="AG225">
        <v>430</v>
      </c>
      <c r="AH225"/>
      <c r="AI225">
        <v>398</v>
      </c>
      <c r="AJ225" s="110">
        <v>828</v>
      </c>
      <c r="AK225">
        <v>393</v>
      </c>
      <c r="AL225"/>
      <c r="AM225">
        <v>340</v>
      </c>
      <c r="AN225" s="110">
        <v>733</v>
      </c>
      <c r="AO225">
        <v>415</v>
      </c>
      <c r="AP225"/>
      <c r="AQ225">
        <v>337</v>
      </c>
      <c r="AR225" s="110">
        <v>752</v>
      </c>
      <c r="AS225">
        <v>480</v>
      </c>
      <c r="AT225"/>
      <c r="AU225">
        <v>398</v>
      </c>
      <c r="AV225" s="110">
        <v>878</v>
      </c>
      <c r="AW225">
        <v>490</v>
      </c>
      <c r="AX225"/>
      <c r="AY225">
        <v>465</v>
      </c>
      <c r="AZ225" s="110">
        <v>955</v>
      </c>
      <c r="BA225" s="109">
        <v>418</v>
      </c>
      <c r="BB225" s="109"/>
      <c r="BC225" s="109">
        <v>433</v>
      </c>
      <c r="BD225" s="110">
        <v>851</v>
      </c>
      <c r="BE225" s="109">
        <v>368</v>
      </c>
      <c r="BF225" s="109"/>
      <c r="BG225" s="109">
        <v>360</v>
      </c>
      <c r="BH225" s="110">
        <v>728</v>
      </c>
      <c r="BI225" s="109">
        <v>320</v>
      </c>
      <c r="BJ225" s="109"/>
      <c r="BK225" s="109">
        <v>310</v>
      </c>
      <c r="BL225" s="110">
        <v>630</v>
      </c>
      <c r="BM225" s="109">
        <v>307</v>
      </c>
      <c r="BN225" s="109"/>
      <c r="BO225" s="109">
        <v>279</v>
      </c>
      <c r="BP225" s="110">
        <v>586</v>
      </c>
      <c r="BQ225" s="109">
        <v>241</v>
      </c>
      <c r="BR225" s="109"/>
      <c r="BS225" s="109">
        <v>196</v>
      </c>
      <c r="BT225" s="110">
        <v>437</v>
      </c>
      <c r="BU225" s="109">
        <v>171</v>
      </c>
      <c r="BV225" s="109"/>
      <c r="BW225" s="109">
        <v>137</v>
      </c>
      <c r="BX225" s="110">
        <v>308</v>
      </c>
      <c r="BY225" s="109">
        <v>111</v>
      </c>
      <c r="BZ225" s="109"/>
      <c r="CA225" s="109">
        <v>80</v>
      </c>
      <c r="CB225" s="110">
        <v>191</v>
      </c>
      <c r="CC225" s="109">
        <v>50</v>
      </c>
      <c r="CD225" s="109"/>
      <c r="CE225" s="109">
        <v>29</v>
      </c>
      <c r="CF225" s="110">
        <v>79</v>
      </c>
      <c r="CG225" s="109">
        <v>17</v>
      </c>
      <c r="CH225" s="109"/>
      <c r="CI225" s="109">
        <v>1</v>
      </c>
      <c r="CJ225" s="110">
        <v>18</v>
      </c>
      <c r="CK225" s="109">
        <v>4</v>
      </c>
      <c r="CL225" s="109"/>
      <c r="CM225" s="109">
        <v>1</v>
      </c>
      <c r="CN225" s="110">
        <v>5</v>
      </c>
      <c r="CO225" s="109"/>
      <c r="CP225" s="109"/>
      <c r="CQ225" s="109"/>
      <c r="CR225" s="110">
        <v>0</v>
      </c>
      <c r="CS225" s="111"/>
      <c r="CT225" s="112">
        <f t="shared" si="15"/>
        <v>6593</v>
      </c>
      <c r="CU225" s="112">
        <f t="shared" si="16"/>
        <v>0</v>
      </c>
      <c r="CV225" s="112">
        <f t="shared" si="17"/>
        <v>6111</v>
      </c>
      <c r="CW225" s="113">
        <f t="shared" si="18"/>
        <v>12704</v>
      </c>
    </row>
    <row r="226" spans="1:101" ht="14.1" customHeight="1">
      <c r="A226" s="31"/>
      <c r="B226" s="1049"/>
      <c r="C226" s="1047"/>
      <c r="D226" s="108" t="s">
        <v>716</v>
      </c>
      <c r="E226">
        <v>111</v>
      </c>
      <c r="F226"/>
      <c r="G226">
        <v>112</v>
      </c>
      <c r="H226" s="110">
        <v>223</v>
      </c>
      <c r="I226">
        <v>78</v>
      </c>
      <c r="J226"/>
      <c r="K226">
        <v>88</v>
      </c>
      <c r="L226" s="110">
        <v>166</v>
      </c>
      <c r="M226">
        <v>191</v>
      </c>
      <c r="N226"/>
      <c r="O226">
        <v>218</v>
      </c>
      <c r="P226" s="110">
        <v>409</v>
      </c>
      <c r="Q226">
        <v>218</v>
      </c>
      <c r="R226"/>
      <c r="S226">
        <v>1196</v>
      </c>
      <c r="T226" s="110">
        <v>1414</v>
      </c>
      <c r="U226">
        <v>1231</v>
      </c>
      <c r="V226"/>
      <c r="W226">
        <v>1252</v>
      </c>
      <c r="X226" s="110">
        <v>2483</v>
      </c>
      <c r="Y226">
        <v>1376</v>
      </c>
      <c r="Z226"/>
      <c r="AA226">
        <v>1309</v>
      </c>
      <c r="AB226" s="110">
        <v>2685</v>
      </c>
      <c r="AC226">
        <v>1427</v>
      </c>
      <c r="AD226"/>
      <c r="AE226">
        <v>1289</v>
      </c>
      <c r="AF226" s="110">
        <v>2716</v>
      </c>
      <c r="AG226">
        <v>1207</v>
      </c>
      <c r="AH226"/>
      <c r="AI226">
        <v>1079</v>
      </c>
      <c r="AJ226" s="110">
        <v>2286</v>
      </c>
      <c r="AK226">
        <v>1086</v>
      </c>
      <c r="AL226"/>
      <c r="AM226">
        <v>911</v>
      </c>
      <c r="AN226" s="110">
        <v>1997</v>
      </c>
      <c r="AO226">
        <v>1136</v>
      </c>
      <c r="AP226"/>
      <c r="AQ226">
        <v>1007</v>
      </c>
      <c r="AR226" s="110">
        <v>2143</v>
      </c>
      <c r="AS226">
        <v>1193</v>
      </c>
      <c r="AT226"/>
      <c r="AU226">
        <v>1053</v>
      </c>
      <c r="AV226" s="110">
        <v>2246</v>
      </c>
      <c r="AW226">
        <v>1091</v>
      </c>
      <c r="AX226"/>
      <c r="AY226">
        <v>965</v>
      </c>
      <c r="AZ226" s="110">
        <v>2056</v>
      </c>
      <c r="BA226" s="109">
        <v>937</v>
      </c>
      <c r="BB226" s="109"/>
      <c r="BC226" s="109">
        <v>907</v>
      </c>
      <c r="BD226" s="110">
        <v>1844</v>
      </c>
      <c r="BE226" s="109">
        <v>837</v>
      </c>
      <c r="BF226" s="109"/>
      <c r="BG226" s="109">
        <v>733</v>
      </c>
      <c r="BH226" s="110">
        <v>1570</v>
      </c>
      <c r="BI226" s="109">
        <v>651</v>
      </c>
      <c r="BJ226" s="109"/>
      <c r="BK226" s="109">
        <v>595</v>
      </c>
      <c r="BL226" s="110">
        <v>1246</v>
      </c>
      <c r="BM226" s="109">
        <v>592</v>
      </c>
      <c r="BN226" s="109"/>
      <c r="BO226" s="109">
        <v>549</v>
      </c>
      <c r="BP226" s="110">
        <v>1141</v>
      </c>
      <c r="BQ226" s="109">
        <v>458</v>
      </c>
      <c r="BR226" s="109"/>
      <c r="BS226" s="109">
        <v>368</v>
      </c>
      <c r="BT226" s="110">
        <v>826</v>
      </c>
      <c r="BU226" s="109">
        <v>306</v>
      </c>
      <c r="BV226" s="109"/>
      <c r="BW226" s="109">
        <v>230</v>
      </c>
      <c r="BX226" s="110">
        <v>536</v>
      </c>
      <c r="BY226" s="109">
        <v>196</v>
      </c>
      <c r="BZ226" s="109"/>
      <c r="CA226" s="109">
        <v>127</v>
      </c>
      <c r="CB226" s="110">
        <v>323</v>
      </c>
      <c r="CC226" s="109">
        <v>84</v>
      </c>
      <c r="CD226" s="109"/>
      <c r="CE226" s="109">
        <v>44</v>
      </c>
      <c r="CF226" s="110">
        <v>128</v>
      </c>
      <c r="CG226" s="109">
        <v>24</v>
      </c>
      <c r="CH226" s="109"/>
      <c r="CI226" s="109">
        <v>11</v>
      </c>
      <c r="CJ226" s="110">
        <v>35</v>
      </c>
      <c r="CK226" s="109">
        <v>4</v>
      </c>
      <c r="CL226" s="109"/>
      <c r="CM226" s="109">
        <v>5</v>
      </c>
      <c r="CN226" s="110">
        <v>9</v>
      </c>
      <c r="CO226" s="109">
        <v>4</v>
      </c>
      <c r="CP226" s="109">
        <v>2</v>
      </c>
      <c r="CQ226" s="109">
        <v>3</v>
      </c>
      <c r="CR226" s="110">
        <v>9</v>
      </c>
      <c r="CS226" s="111"/>
      <c r="CT226" s="112">
        <f t="shared" si="15"/>
        <v>14438</v>
      </c>
      <c r="CU226" s="112">
        <f t="shared" si="16"/>
        <v>2</v>
      </c>
      <c r="CV226" s="112">
        <f t="shared" si="17"/>
        <v>14051</v>
      </c>
      <c r="CW226" s="113">
        <f t="shared" si="18"/>
        <v>28491</v>
      </c>
    </row>
    <row r="227" spans="1:101" ht="14.1" customHeight="1">
      <c r="A227" s="31"/>
      <c r="B227" s="1049"/>
      <c r="C227" s="1047"/>
      <c r="D227" s="108" t="s">
        <v>717</v>
      </c>
      <c r="E227">
        <v>107</v>
      </c>
      <c r="F227"/>
      <c r="G227">
        <v>116</v>
      </c>
      <c r="H227" s="110">
        <v>223</v>
      </c>
      <c r="I227">
        <v>104</v>
      </c>
      <c r="J227"/>
      <c r="K227">
        <v>92</v>
      </c>
      <c r="L227" s="110">
        <v>196</v>
      </c>
      <c r="M227">
        <v>266</v>
      </c>
      <c r="N227"/>
      <c r="O227">
        <v>291</v>
      </c>
      <c r="P227" s="110">
        <v>557</v>
      </c>
      <c r="Q227">
        <v>339</v>
      </c>
      <c r="R227"/>
      <c r="S227">
        <v>693</v>
      </c>
      <c r="T227" s="110">
        <v>1032</v>
      </c>
      <c r="U227">
        <v>724</v>
      </c>
      <c r="V227"/>
      <c r="W227">
        <v>776</v>
      </c>
      <c r="X227" s="110">
        <v>1500</v>
      </c>
      <c r="Y227">
        <v>765</v>
      </c>
      <c r="Z227"/>
      <c r="AA227">
        <v>780</v>
      </c>
      <c r="AB227" s="110">
        <v>1545</v>
      </c>
      <c r="AC227">
        <v>791</v>
      </c>
      <c r="AD227"/>
      <c r="AE227">
        <v>778</v>
      </c>
      <c r="AF227" s="110">
        <v>1569</v>
      </c>
      <c r="AG227">
        <v>664</v>
      </c>
      <c r="AH227"/>
      <c r="AI227">
        <v>583</v>
      </c>
      <c r="AJ227" s="110">
        <v>1247</v>
      </c>
      <c r="AK227">
        <v>699</v>
      </c>
      <c r="AL227"/>
      <c r="AM227">
        <v>517</v>
      </c>
      <c r="AN227" s="110">
        <v>1216</v>
      </c>
      <c r="AO227">
        <v>611</v>
      </c>
      <c r="AP227"/>
      <c r="AQ227">
        <v>510</v>
      </c>
      <c r="AR227" s="110">
        <v>1121</v>
      </c>
      <c r="AS227">
        <v>661</v>
      </c>
      <c r="AT227"/>
      <c r="AU227">
        <v>601</v>
      </c>
      <c r="AV227" s="110">
        <v>1262</v>
      </c>
      <c r="AW227">
        <v>771</v>
      </c>
      <c r="AX227"/>
      <c r="AY227">
        <v>710</v>
      </c>
      <c r="AZ227" s="110">
        <v>1481</v>
      </c>
      <c r="BA227" s="109">
        <v>680</v>
      </c>
      <c r="BB227" s="109"/>
      <c r="BC227" s="109">
        <v>671</v>
      </c>
      <c r="BD227" s="110">
        <v>1351</v>
      </c>
      <c r="BE227" s="109">
        <v>593</v>
      </c>
      <c r="BF227" s="109"/>
      <c r="BG227" s="109">
        <v>555</v>
      </c>
      <c r="BH227" s="110">
        <v>1148</v>
      </c>
      <c r="BI227" s="109">
        <v>476</v>
      </c>
      <c r="BJ227" s="109"/>
      <c r="BK227" s="109">
        <v>440</v>
      </c>
      <c r="BL227" s="110">
        <v>916</v>
      </c>
      <c r="BM227" s="109">
        <v>396</v>
      </c>
      <c r="BN227" s="109"/>
      <c r="BO227" s="109">
        <v>374</v>
      </c>
      <c r="BP227" s="110">
        <v>770</v>
      </c>
      <c r="BQ227" s="109">
        <v>323</v>
      </c>
      <c r="BR227" s="109"/>
      <c r="BS227" s="109">
        <v>270</v>
      </c>
      <c r="BT227" s="110">
        <v>593</v>
      </c>
      <c r="BU227" s="109">
        <v>248</v>
      </c>
      <c r="BV227" s="109"/>
      <c r="BW227" s="109">
        <v>176</v>
      </c>
      <c r="BX227" s="110">
        <v>424</v>
      </c>
      <c r="BY227" s="109">
        <v>154</v>
      </c>
      <c r="BZ227" s="109"/>
      <c r="CA227" s="109">
        <v>105</v>
      </c>
      <c r="CB227" s="110">
        <v>259</v>
      </c>
      <c r="CC227" s="109">
        <v>56</v>
      </c>
      <c r="CD227" s="109"/>
      <c r="CE227" s="109">
        <v>35</v>
      </c>
      <c r="CF227" s="110">
        <v>91</v>
      </c>
      <c r="CG227" s="109">
        <v>21</v>
      </c>
      <c r="CH227" s="109"/>
      <c r="CI227" s="109">
        <v>12</v>
      </c>
      <c r="CJ227" s="110">
        <v>33</v>
      </c>
      <c r="CK227" s="109">
        <v>2</v>
      </c>
      <c r="CL227" s="109"/>
      <c r="CM227" s="109">
        <v>2</v>
      </c>
      <c r="CN227" s="110">
        <v>4</v>
      </c>
      <c r="CO227" s="109">
        <v>1</v>
      </c>
      <c r="CP227" s="109"/>
      <c r="CQ227" s="109">
        <v>1</v>
      </c>
      <c r="CR227" s="110">
        <v>2</v>
      </c>
      <c r="CS227" s="111"/>
      <c r="CT227" s="112">
        <f t="shared" si="15"/>
        <v>9452</v>
      </c>
      <c r="CU227" s="112">
        <f t="shared" si="16"/>
        <v>0</v>
      </c>
      <c r="CV227" s="112">
        <f t="shared" si="17"/>
        <v>9088</v>
      </c>
      <c r="CW227" s="113">
        <f t="shared" si="18"/>
        <v>18540</v>
      </c>
    </row>
    <row r="228" spans="1:101" ht="14.1" customHeight="1">
      <c r="A228" s="31"/>
      <c r="B228" s="1049"/>
      <c r="C228" s="1047"/>
      <c r="D228" s="108" t="s">
        <v>718</v>
      </c>
      <c r="E228">
        <v>180</v>
      </c>
      <c r="F228"/>
      <c r="G228">
        <v>167</v>
      </c>
      <c r="H228" s="110">
        <v>347</v>
      </c>
      <c r="I228">
        <v>137</v>
      </c>
      <c r="J228"/>
      <c r="K228">
        <v>148</v>
      </c>
      <c r="L228" s="110">
        <v>285</v>
      </c>
      <c r="M228">
        <v>370</v>
      </c>
      <c r="N228"/>
      <c r="O228">
        <v>416</v>
      </c>
      <c r="P228" s="110">
        <v>786</v>
      </c>
      <c r="Q228">
        <v>389</v>
      </c>
      <c r="R228"/>
      <c r="S228">
        <v>167</v>
      </c>
      <c r="T228" s="110">
        <v>556</v>
      </c>
      <c r="U228">
        <v>154</v>
      </c>
      <c r="V228"/>
      <c r="W228">
        <v>182</v>
      </c>
      <c r="X228" s="110">
        <v>336</v>
      </c>
      <c r="Y228">
        <v>202</v>
      </c>
      <c r="Z228"/>
      <c r="AA228">
        <v>216</v>
      </c>
      <c r="AB228" s="110">
        <v>418</v>
      </c>
      <c r="AC228">
        <v>155</v>
      </c>
      <c r="AD228"/>
      <c r="AE228">
        <v>164</v>
      </c>
      <c r="AF228" s="110">
        <v>319</v>
      </c>
      <c r="AG228">
        <v>170</v>
      </c>
      <c r="AH228"/>
      <c r="AI228">
        <v>150</v>
      </c>
      <c r="AJ228" s="110">
        <v>320</v>
      </c>
      <c r="AK228">
        <v>155</v>
      </c>
      <c r="AL228"/>
      <c r="AM228">
        <v>124</v>
      </c>
      <c r="AN228" s="110">
        <v>279</v>
      </c>
      <c r="AO228">
        <v>148</v>
      </c>
      <c r="AP228"/>
      <c r="AQ228">
        <v>124</v>
      </c>
      <c r="AR228" s="110">
        <v>272</v>
      </c>
      <c r="AS228">
        <v>177</v>
      </c>
      <c r="AT228"/>
      <c r="AU228">
        <v>139</v>
      </c>
      <c r="AV228" s="110">
        <v>316</v>
      </c>
      <c r="AW228">
        <v>171</v>
      </c>
      <c r="AX228"/>
      <c r="AY228">
        <v>164</v>
      </c>
      <c r="AZ228" s="110">
        <v>335</v>
      </c>
      <c r="BA228" s="109">
        <v>151</v>
      </c>
      <c r="BB228" s="109"/>
      <c r="BC228" s="109">
        <v>177</v>
      </c>
      <c r="BD228" s="110">
        <v>328</v>
      </c>
      <c r="BE228" s="109">
        <v>150</v>
      </c>
      <c r="BF228" s="109"/>
      <c r="BG228" s="109">
        <v>151</v>
      </c>
      <c r="BH228" s="110">
        <v>301</v>
      </c>
      <c r="BI228" s="109">
        <v>120</v>
      </c>
      <c r="BJ228" s="109"/>
      <c r="BK228" s="109">
        <v>134</v>
      </c>
      <c r="BL228" s="110">
        <v>254</v>
      </c>
      <c r="BM228" s="109">
        <v>115</v>
      </c>
      <c r="BN228" s="109"/>
      <c r="BO228" s="109">
        <v>134</v>
      </c>
      <c r="BP228" s="110">
        <v>249</v>
      </c>
      <c r="BQ228" s="109">
        <v>93</v>
      </c>
      <c r="BR228" s="109"/>
      <c r="BS228" s="109">
        <v>111</v>
      </c>
      <c r="BT228" s="110">
        <v>204</v>
      </c>
      <c r="BU228" s="109">
        <v>71</v>
      </c>
      <c r="BV228" s="109"/>
      <c r="BW228" s="109">
        <v>57</v>
      </c>
      <c r="BX228" s="110">
        <v>128</v>
      </c>
      <c r="BY228" s="109">
        <v>39</v>
      </c>
      <c r="BZ228" s="109"/>
      <c r="CA228" s="109">
        <v>46</v>
      </c>
      <c r="CB228" s="110">
        <v>85</v>
      </c>
      <c r="CC228" s="109">
        <v>22</v>
      </c>
      <c r="CD228" s="109"/>
      <c r="CE228" s="109">
        <v>14</v>
      </c>
      <c r="CF228" s="110">
        <v>36</v>
      </c>
      <c r="CG228" s="109">
        <v>4</v>
      </c>
      <c r="CH228" s="109"/>
      <c r="CI228" s="109">
        <v>4</v>
      </c>
      <c r="CJ228" s="110">
        <v>8</v>
      </c>
      <c r="CK228" s="109"/>
      <c r="CL228" s="109"/>
      <c r="CM228" s="109"/>
      <c r="CN228" s="110">
        <v>0</v>
      </c>
      <c r="CO228" s="109"/>
      <c r="CP228" s="109"/>
      <c r="CQ228" s="109"/>
      <c r="CR228" s="110">
        <v>0</v>
      </c>
      <c r="CS228" s="111"/>
      <c r="CT228" s="112">
        <f t="shared" si="15"/>
        <v>3173</v>
      </c>
      <c r="CU228" s="112">
        <f t="shared" si="16"/>
        <v>0</v>
      </c>
      <c r="CV228" s="112">
        <f t="shared" si="17"/>
        <v>2989</v>
      </c>
      <c r="CW228" s="113">
        <f t="shared" si="18"/>
        <v>6162</v>
      </c>
    </row>
    <row r="229" spans="1:101" ht="14.1" customHeight="1">
      <c r="A229" s="31"/>
      <c r="B229" s="1049"/>
      <c r="C229" s="1047"/>
      <c r="D229" s="108" t="s">
        <v>719</v>
      </c>
      <c r="E229">
        <v>241</v>
      </c>
      <c r="F229"/>
      <c r="G229">
        <v>247</v>
      </c>
      <c r="H229" s="110">
        <v>488</v>
      </c>
      <c r="I229">
        <v>214</v>
      </c>
      <c r="J229"/>
      <c r="K229">
        <v>238</v>
      </c>
      <c r="L229" s="110">
        <v>452</v>
      </c>
      <c r="M229">
        <v>440</v>
      </c>
      <c r="N229"/>
      <c r="O229">
        <v>458</v>
      </c>
      <c r="P229" s="110">
        <v>898</v>
      </c>
      <c r="Q229">
        <v>576</v>
      </c>
      <c r="R229"/>
      <c r="S229">
        <v>1184</v>
      </c>
      <c r="T229" s="110">
        <v>1760</v>
      </c>
      <c r="U229">
        <v>1228</v>
      </c>
      <c r="V229"/>
      <c r="W229">
        <v>1264</v>
      </c>
      <c r="X229" s="110">
        <v>2492</v>
      </c>
      <c r="Y229">
        <v>1278</v>
      </c>
      <c r="Z229"/>
      <c r="AA229">
        <v>1245</v>
      </c>
      <c r="AB229" s="110">
        <v>2523</v>
      </c>
      <c r="AC229">
        <v>1290</v>
      </c>
      <c r="AD229"/>
      <c r="AE229">
        <v>1142</v>
      </c>
      <c r="AF229" s="110">
        <v>2432</v>
      </c>
      <c r="AG229">
        <v>1158</v>
      </c>
      <c r="AH229"/>
      <c r="AI229">
        <v>1031</v>
      </c>
      <c r="AJ229" s="110">
        <v>2189</v>
      </c>
      <c r="AK229">
        <v>1000</v>
      </c>
      <c r="AL229"/>
      <c r="AM229">
        <v>801</v>
      </c>
      <c r="AN229" s="110">
        <v>1801</v>
      </c>
      <c r="AO229">
        <v>996</v>
      </c>
      <c r="AP229"/>
      <c r="AQ229">
        <v>835</v>
      </c>
      <c r="AR229" s="110">
        <v>1831</v>
      </c>
      <c r="AS229">
        <v>1019</v>
      </c>
      <c r="AT229"/>
      <c r="AU229">
        <v>957</v>
      </c>
      <c r="AV229" s="110">
        <v>1976</v>
      </c>
      <c r="AW229">
        <v>1059</v>
      </c>
      <c r="AX229"/>
      <c r="AY229">
        <v>1044</v>
      </c>
      <c r="AZ229" s="110">
        <v>2103</v>
      </c>
      <c r="BA229" s="109">
        <v>1023</v>
      </c>
      <c r="BB229" s="109"/>
      <c r="BC229" s="109">
        <v>1021</v>
      </c>
      <c r="BD229" s="110">
        <v>2044</v>
      </c>
      <c r="BE229" s="109">
        <v>856</v>
      </c>
      <c r="BF229" s="109"/>
      <c r="BG229" s="109">
        <v>922</v>
      </c>
      <c r="BH229" s="110">
        <v>1778</v>
      </c>
      <c r="BI229" s="109">
        <v>695</v>
      </c>
      <c r="BJ229" s="109"/>
      <c r="BK229" s="109">
        <v>763</v>
      </c>
      <c r="BL229" s="110">
        <v>1458</v>
      </c>
      <c r="BM229" s="109">
        <v>623</v>
      </c>
      <c r="BN229" s="109"/>
      <c r="BO229" s="109">
        <v>634</v>
      </c>
      <c r="BP229" s="110">
        <v>1257</v>
      </c>
      <c r="BQ229" s="109">
        <v>541</v>
      </c>
      <c r="BR229" s="109"/>
      <c r="BS229" s="109">
        <v>470</v>
      </c>
      <c r="BT229" s="110">
        <v>1011</v>
      </c>
      <c r="BU229" s="109">
        <v>423</v>
      </c>
      <c r="BV229" s="109"/>
      <c r="BW229" s="109">
        <v>356</v>
      </c>
      <c r="BX229" s="110">
        <v>779</v>
      </c>
      <c r="BY229" s="109">
        <v>285</v>
      </c>
      <c r="BZ229" s="109"/>
      <c r="CA229" s="109">
        <v>196</v>
      </c>
      <c r="CB229" s="110">
        <v>481</v>
      </c>
      <c r="CC229" s="109">
        <v>105</v>
      </c>
      <c r="CD229" s="109"/>
      <c r="CE229" s="109">
        <v>62</v>
      </c>
      <c r="CF229" s="110">
        <v>167</v>
      </c>
      <c r="CG229" s="109">
        <v>31</v>
      </c>
      <c r="CH229" s="109"/>
      <c r="CI229" s="109">
        <v>10</v>
      </c>
      <c r="CJ229" s="110">
        <v>41</v>
      </c>
      <c r="CK229" s="109">
        <v>5</v>
      </c>
      <c r="CL229" s="109"/>
      <c r="CM229" s="109">
        <v>9</v>
      </c>
      <c r="CN229" s="110">
        <v>14</v>
      </c>
      <c r="CO229" s="109">
        <v>1</v>
      </c>
      <c r="CP229" s="109"/>
      <c r="CQ229" s="109">
        <v>3</v>
      </c>
      <c r="CR229" s="110">
        <v>4</v>
      </c>
      <c r="CS229" s="111"/>
      <c r="CT229" s="112">
        <f t="shared" si="15"/>
        <v>15087</v>
      </c>
      <c r="CU229" s="112">
        <f t="shared" si="16"/>
        <v>0</v>
      </c>
      <c r="CV229" s="112">
        <f t="shared" si="17"/>
        <v>14892</v>
      </c>
      <c r="CW229" s="113">
        <f t="shared" si="18"/>
        <v>29979</v>
      </c>
    </row>
    <row r="230" spans="1:101" ht="14.1" customHeight="1">
      <c r="A230" s="31"/>
      <c r="B230" s="1049"/>
      <c r="C230" s="1047"/>
      <c r="D230" s="108" t="s">
        <v>720</v>
      </c>
      <c r="E230" s="817">
        <v>602</v>
      </c>
      <c r="F230" s="817"/>
      <c r="G230" s="817">
        <v>616</v>
      </c>
      <c r="H230" s="110">
        <v>1218</v>
      </c>
      <c r="I230" s="817">
        <v>459</v>
      </c>
      <c r="J230" s="817"/>
      <c r="K230" s="817">
        <v>475</v>
      </c>
      <c r="L230" s="110">
        <v>934</v>
      </c>
      <c r="M230" s="817">
        <v>1034</v>
      </c>
      <c r="N230" s="817"/>
      <c r="O230" s="817">
        <v>1080</v>
      </c>
      <c r="P230" s="110">
        <v>2114</v>
      </c>
      <c r="Q230" s="817">
        <v>1035</v>
      </c>
      <c r="R230" s="817"/>
      <c r="S230" s="817">
        <v>2268</v>
      </c>
      <c r="T230" s="110">
        <v>3303</v>
      </c>
      <c r="U230" s="817">
        <v>2198</v>
      </c>
      <c r="V230" s="817"/>
      <c r="W230" s="817">
        <v>2237</v>
      </c>
      <c r="X230" s="110">
        <v>4435</v>
      </c>
      <c r="Y230" s="817">
        <v>2488</v>
      </c>
      <c r="Z230" s="817"/>
      <c r="AA230" s="817">
        <v>2424</v>
      </c>
      <c r="AB230" s="110">
        <v>4912</v>
      </c>
      <c r="AC230" s="817">
        <v>2560</v>
      </c>
      <c r="AD230" s="817"/>
      <c r="AE230" s="817">
        <v>2263</v>
      </c>
      <c r="AF230" s="110">
        <v>4823</v>
      </c>
      <c r="AG230" s="817">
        <v>2229</v>
      </c>
      <c r="AH230" s="817"/>
      <c r="AI230" s="817">
        <v>1818</v>
      </c>
      <c r="AJ230" s="110">
        <v>4047</v>
      </c>
      <c r="AK230" s="817">
        <v>2036</v>
      </c>
      <c r="AL230" s="817">
        <v>1</v>
      </c>
      <c r="AM230" s="817">
        <v>1598</v>
      </c>
      <c r="AN230" s="110">
        <v>3635</v>
      </c>
      <c r="AO230" s="817">
        <v>1888</v>
      </c>
      <c r="AP230" s="817"/>
      <c r="AQ230" s="817">
        <v>1493</v>
      </c>
      <c r="AR230" s="110">
        <v>3381</v>
      </c>
      <c r="AS230" s="817">
        <v>1954</v>
      </c>
      <c r="AT230" s="817"/>
      <c r="AU230" s="817">
        <v>1604</v>
      </c>
      <c r="AV230" s="110">
        <v>3558</v>
      </c>
      <c r="AW230" s="817">
        <v>1918</v>
      </c>
      <c r="AX230" s="817"/>
      <c r="AY230" s="817">
        <v>1438</v>
      </c>
      <c r="AZ230" s="110">
        <v>3356</v>
      </c>
      <c r="BA230" s="109">
        <v>1540</v>
      </c>
      <c r="BB230" s="109"/>
      <c r="BC230" s="109">
        <v>1235</v>
      </c>
      <c r="BD230" s="110">
        <v>2775</v>
      </c>
      <c r="BE230" s="109">
        <v>1248</v>
      </c>
      <c r="BF230" s="109"/>
      <c r="BG230" s="109">
        <v>944</v>
      </c>
      <c r="BH230" s="110">
        <v>2192</v>
      </c>
      <c r="BI230" s="109">
        <v>965</v>
      </c>
      <c r="BJ230" s="109"/>
      <c r="BK230" s="109">
        <v>712</v>
      </c>
      <c r="BL230" s="110">
        <v>1677</v>
      </c>
      <c r="BM230" s="109">
        <v>642</v>
      </c>
      <c r="BN230" s="109"/>
      <c r="BO230" s="109">
        <v>532</v>
      </c>
      <c r="BP230" s="110">
        <v>1174</v>
      </c>
      <c r="BQ230" s="109">
        <v>464</v>
      </c>
      <c r="BR230" s="109"/>
      <c r="BS230" s="109">
        <v>306</v>
      </c>
      <c r="BT230" s="110">
        <v>770</v>
      </c>
      <c r="BU230" s="109">
        <v>296</v>
      </c>
      <c r="BV230" s="109"/>
      <c r="BW230" s="109">
        <v>201</v>
      </c>
      <c r="BX230" s="110">
        <v>497</v>
      </c>
      <c r="BY230" s="109">
        <v>164</v>
      </c>
      <c r="BZ230" s="109"/>
      <c r="CA230" s="109">
        <v>82</v>
      </c>
      <c r="CB230" s="110">
        <v>246</v>
      </c>
      <c r="CC230" s="109">
        <v>92</v>
      </c>
      <c r="CD230" s="109"/>
      <c r="CE230" s="109">
        <v>43</v>
      </c>
      <c r="CF230" s="110">
        <v>135</v>
      </c>
      <c r="CG230" s="109">
        <v>17</v>
      </c>
      <c r="CH230" s="109"/>
      <c r="CI230" s="109">
        <v>5</v>
      </c>
      <c r="CJ230" s="110">
        <v>22</v>
      </c>
      <c r="CK230" s="109">
        <v>8</v>
      </c>
      <c r="CL230" s="109"/>
      <c r="CM230" s="109">
        <v>5</v>
      </c>
      <c r="CN230" s="110">
        <v>13</v>
      </c>
      <c r="CO230" s="109">
        <v>4</v>
      </c>
      <c r="CP230" s="109">
        <v>1</v>
      </c>
      <c r="CQ230" s="109">
        <v>7</v>
      </c>
      <c r="CR230" s="110">
        <v>12</v>
      </c>
      <c r="CS230" s="111"/>
      <c r="CT230" s="112">
        <f t="shared" si="15"/>
        <v>25841</v>
      </c>
      <c r="CU230" s="112">
        <f t="shared" si="16"/>
        <v>2</v>
      </c>
      <c r="CV230" s="112">
        <f t="shared" si="17"/>
        <v>23386</v>
      </c>
      <c r="CW230" s="113">
        <f t="shared" si="18"/>
        <v>49229</v>
      </c>
    </row>
    <row r="231" spans="1:101" ht="14.1" customHeight="1">
      <c r="A231" s="31"/>
      <c r="B231" s="1049"/>
      <c r="C231" s="237" t="s">
        <v>108</v>
      </c>
      <c r="D231" s="238" t="s">
        <v>843</v>
      </c>
      <c r="E231" s="236">
        <v>3188</v>
      </c>
      <c r="F231" s="236">
        <v>1</v>
      </c>
      <c r="G231" s="236">
        <v>3357</v>
      </c>
      <c r="H231" s="236">
        <v>6546</v>
      </c>
      <c r="I231" s="236">
        <v>2506</v>
      </c>
      <c r="J231" s="236">
        <v>0</v>
      </c>
      <c r="K231" s="236">
        <v>2678</v>
      </c>
      <c r="L231" s="236">
        <v>5184</v>
      </c>
      <c r="M231" s="236">
        <v>6093</v>
      </c>
      <c r="N231" s="236">
        <v>0</v>
      </c>
      <c r="O231" s="236">
        <v>6501</v>
      </c>
      <c r="P231" s="236">
        <v>12594</v>
      </c>
      <c r="Q231" s="236">
        <v>6376</v>
      </c>
      <c r="R231" s="236">
        <v>0</v>
      </c>
      <c r="S231" s="236">
        <v>8622</v>
      </c>
      <c r="T231" s="236">
        <v>14998</v>
      </c>
      <c r="U231" s="236">
        <v>8744</v>
      </c>
      <c r="V231" s="236">
        <v>0</v>
      </c>
      <c r="W231" s="236">
        <v>9151</v>
      </c>
      <c r="X231" s="236">
        <v>17895</v>
      </c>
      <c r="Y231" s="236">
        <v>9534</v>
      </c>
      <c r="Z231" s="236">
        <v>0</v>
      </c>
      <c r="AA231" s="236">
        <v>9373</v>
      </c>
      <c r="AB231" s="236">
        <v>18907</v>
      </c>
      <c r="AC231" s="236">
        <v>9637</v>
      </c>
      <c r="AD231" s="236">
        <v>0</v>
      </c>
      <c r="AE231" s="236">
        <v>8690</v>
      </c>
      <c r="AF231" s="236">
        <v>18327</v>
      </c>
      <c r="AG231" s="236">
        <v>8417</v>
      </c>
      <c r="AH231" s="236">
        <v>0</v>
      </c>
      <c r="AI231" s="236">
        <v>7452</v>
      </c>
      <c r="AJ231" s="236">
        <v>15869</v>
      </c>
      <c r="AK231" s="236">
        <v>7711</v>
      </c>
      <c r="AL231" s="236">
        <v>1</v>
      </c>
      <c r="AM231" s="236">
        <v>6242</v>
      </c>
      <c r="AN231" s="236">
        <v>13954</v>
      </c>
      <c r="AO231" s="236">
        <v>7524</v>
      </c>
      <c r="AP231" s="236">
        <v>0</v>
      </c>
      <c r="AQ231" s="236">
        <v>6295</v>
      </c>
      <c r="AR231" s="236">
        <v>13819</v>
      </c>
      <c r="AS231" s="236">
        <v>8069</v>
      </c>
      <c r="AT231" s="236">
        <v>0</v>
      </c>
      <c r="AU231" s="236">
        <v>7117</v>
      </c>
      <c r="AV231" s="236">
        <v>15186</v>
      </c>
      <c r="AW231" s="236">
        <v>8006</v>
      </c>
      <c r="AX231" s="236">
        <v>0</v>
      </c>
      <c r="AY231" s="236">
        <v>7320</v>
      </c>
      <c r="AZ231" s="236">
        <v>15326</v>
      </c>
      <c r="BA231" s="236">
        <v>7088</v>
      </c>
      <c r="BB231" s="236">
        <v>0</v>
      </c>
      <c r="BC231" s="236">
        <v>6871</v>
      </c>
      <c r="BD231" s="236">
        <v>13959</v>
      </c>
      <c r="BE231" s="236">
        <v>6077</v>
      </c>
      <c r="BF231" s="236">
        <v>0</v>
      </c>
      <c r="BG231" s="236">
        <v>5750</v>
      </c>
      <c r="BH231" s="236">
        <v>11827</v>
      </c>
      <c r="BI231" s="236">
        <v>4941</v>
      </c>
      <c r="BJ231" s="236">
        <v>0</v>
      </c>
      <c r="BK231" s="236">
        <v>4679</v>
      </c>
      <c r="BL231" s="236">
        <v>9620</v>
      </c>
      <c r="BM231" s="236">
        <v>4122</v>
      </c>
      <c r="BN231" s="236">
        <v>0</v>
      </c>
      <c r="BO231" s="236">
        <v>3997</v>
      </c>
      <c r="BP231" s="236">
        <v>8119</v>
      </c>
      <c r="BQ231" s="236">
        <v>3318</v>
      </c>
      <c r="BR231" s="236">
        <v>0</v>
      </c>
      <c r="BS231" s="236">
        <v>2829</v>
      </c>
      <c r="BT231" s="236">
        <v>6147</v>
      </c>
      <c r="BU231" s="236">
        <v>2445</v>
      </c>
      <c r="BV231" s="236">
        <v>0</v>
      </c>
      <c r="BW231" s="236">
        <v>1891</v>
      </c>
      <c r="BX231" s="236">
        <v>4336</v>
      </c>
      <c r="BY231" s="236">
        <v>1476</v>
      </c>
      <c r="BZ231" s="236">
        <v>0</v>
      </c>
      <c r="CA231" s="236">
        <v>1019</v>
      </c>
      <c r="CB231" s="236">
        <v>2495</v>
      </c>
      <c r="CC231" s="236">
        <v>666</v>
      </c>
      <c r="CD231" s="236">
        <v>0</v>
      </c>
      <c r="CE231" s="236">
        <v>361</v>
      </c>
      <c r="CF231" s="236">
        <v>1027</v>
      </c>
      <c r="CG231" s="236">
        <v>173</v>
      </c>
      <c r="CH231" s="236">
        <v>0</v>
      </c>
      <c r="CI231" s="236">
        <v>83</v>
      </c>
      <c r="CJ231" s="236">
        <v>256</v>
      </c>
      <c r="CK231" s="236">
        <v>35</v>
      </c>
      <c r="CL231" s="236">
        <v>0</v>
      </c>
      <c r="CM231" s="236">
        <v>30</v>
      </c>
      <c r="CN231" s="236">
        <v>65</v>
      </c>
      <c r="CO231" s="236">
        <v>18</v>
      </c>
      <c r="CP231" s="236">
        <v>3</v>
      </c>
      <c r="CQ231" s="236">
        <v>21</v>
      </c>
      <c r="CR231" s="236">
        <v>42</v>
      </c>
      <c r="CS231" s="107"/>
      <c r="CT231" s="236">
        <f t="shared" si="15"/>
        <v>116164</v>
      </c>
      <c r="CU231" s="236">
        <f t="shared" si="16"/>
        <v>5</v>
      </c>
      <c r="CV231" s="236">
        <f t="shared" si="17"/>
        <v>110329</v>
      </c>
      <c r="CW231" s="240">
        <f t="shared" si="18"/>
        <v>226498</v>
      </c>
    </row>
    <row r="232" spans="1:101" ht="14.1" customHeight="1">
      <c r="A232" s="31"/>
      <c r="B232" s="1049"/>
      <c r="C232" s="1047" t="s">
        <v>687</v>
      </c>
      <c r="D232" s="108" t="s">
        <v>688</v>
      </c>
      <c r="E232">
        <v>4097</v>
      </c>
      <c r="F232"/>
      <c r="G232">
        <v>4313</v>
      </c>
      <c r="H232" s="110">
        <v>8410</v>
      </c>
      <c r="I232">
        <v>3405</v>
      </c>
      <c r="J232"/>
      <c r="K232">
        <v>3508</v>
      </c>
      <c r="L232" s="110">
        <v>6913</v>
      </c>
      <c r="M232">
        <v>8461</v>
      </c>
      <c r="N232"/>
      <c r="O232">
        <v>8700</v>
      </c>
      <c r="P232" s="110">
        <v>17161</v>
      </c>
      <c r="Q232">
        <v>8009</v>
      </c>
      <c r="R232"/>
      <c r="S232">
        <v>188</v>
      </c>
      <c r="T232" s="110">
        <v>8197</v>
      </c>
      <c r="U232">
        <v>222</v>
      </c>
      <c r="V232"/>
      <c r="W232">
        <v>189</v>
      </c>
      <c r="X232" s="110">
        <v>411</v>
      </c>
      <c r="Y232">
        <v>207</v>
      </c>
      <c r="Z232"/>
      <c r="AA232">
        <v>184</v>
      </c>
      <c r="AB232" s="110">
        <v>391</v>
      </c>
      <c r="AC232">
        <v>223</v>
      </c>
      <c r="AD232"/>
      <c r="AE232">
        <v>219</v>
      </c>
      <c r="AF232" s="110">
        <v>442</v>
      </c>
      <c r="AG232">
        <v>179</v>
      </c>
      <c r="AH232"/>
      <c r="AI232">
        <v>149</v>
      </c>
      <c r="AJ232" s="110">
        <v>328</v>
      </c>
      <c r="AK232">
        <v>160</v>
      </c>
      <c r="AL232"/>
      <c r="AM232">
        <v>161</v>
      </c>
      <c r="AN232" s="110">
        <v>321</v>
      </c>
      <c r="AO232">
        <v>194</v>
      </c>
      <c r="AP232"/>
      <c r="AQ232">
        <v>145</v>
      </c>
      <c r="AR232" s="110">
        <v>339</v>
      </c>
      <c r="AS232">
        <v>203</v>
      </c>
      <c r="AT232"/>
      <c r="AU232">
        <v>171</v>
      </c>
      <c r="AV232" s="110">
        <v>374</v>
      </c>
      <c r="AW232">
        <v>190</v>
      </c>
      <c r="AX232"/>
      <c r="AY232">
        <v>185</v>
      </c>
      <c r="AZ232" s="110">
        <v>375</v>
      </c>
      <c r="BA232" s="109">
        <v>180</v>
      </c>
      <c r="BB232" s="109"/>
      <c r="BC232" s="109">
        <v>200</v>
      </c>
      <c r="BD232" s="110">
        <v>380</v>
      </c>
      <c r="BE232" s="109">
        <v>158</v>
      </c>
      <c r="BF232" s="109"/>
      <c r="BG232" s="109">
        <v>150</v>
      </c>
      <c r="BH232" s="110">
        <v>308</v>
      </c>
      <c r="BI232" s="109">
        <v>104</v>
      </c>
      <c r="BJ232" s="109"/>
      <c r="BK232" s="109">
        <v>120</v>
      </c>
      <c r="BL232" s="110">
        <v>224</v>
      </c>
      <c r="BM232" s="109">
        <v>90</v>
      </c>
      <c r="BN232" s="109"/>
      <c r="BO232" s="109">
        <v>99</v>
      </c>
      <c r="BP232" s="110">
        <v>189</v>
      </c>
      <c r="BQ232" s="109">
        <v>83</v>
      </c>
      <c r="BR232" s="109"/>
      <c r="BS232" s="109">
        <v>60</v>
      </c>
      <c r="BT232" s="110">
        <v>143</v>
      </c>
      <c r="BU232" s="109">
        <v>64</v>
      </c>
      <c r="BV232" s="109"/>
      <c r="BW232" s="109">
        <v>56</v>
      </c>
      <c r="BX232" s="110">
        <v>120</v>
      </c>
      <c r="BY232" s="109">
        <v>37</v>
      </c>
      <c r="BZ232" s="109"/>
      <c r="CA232" s="109">
        <v>18</v>
      </c>
      <c r="CB232" s="110">
        <v>55</v>
      </c>
      <c r="CC232" s="109">
        <v>16</v>
      </c>
      <c r="CD232" s="109"/>
      <c r="CE232" s="109">
        <v>11</v>
      </c>
      <c r="CF232" s="110">
        <v>27</v>
      </c>
      <c r="CG232" s="109">
        <v>3</v>
      </c>
      <c r="CH232" s="109"/>
      <c r="CI232" s="109">
        <v>1</v>
      </c>
      <c r="CJ232" s="110">
        <v>4</v>
      </c>
      <c r="CK232" s="109"/>
      <c r="CL232" s="109"/>
      <c r="CM232" s="109"/>
      <c r="CN232" s="110">
        <v>0</v>
      </c>
      <c r="CO232" s="109"/>
      <c r="CP232" s="109"/>
      <c r="CQ232" s="109"/>
      <c r="CR232" s="110">
        <v>0</v>
      </c>
      <c r="CS232" s="111"/>
      <c r="CT232" s="112">
        <f t="shared" si="15"/>
        <v>26285</v>
      </c>
      <c r="CU232" s="112">
        <f t="shared" si="16"/>
        <v>0</v>
      </c>
      <c r="CV232" s="112">
        <f t="shared" si="17"/>
        <v>18827</v>
      </c>
      <c r="CW232" s="113">
        <f t="shared" ref="CW232:CW283" si="19">SUM(CT232:CV232)</f>
        <v>45112</v>
      </c>
    </row>
    <row r="233" spans="1:101" ht="14.1" customHeight="1">
      <c r="A233" s="31"/>
      <c r="B233" s="1049"/>
      <c r="C233" s="1047"/>
      <c r="D233" s="108" t="s">
        <v>689</v>
      </c>
      <c r="E233">
        <v>339</v>
      </c>
      <c r="F233"/>
      <c r="G233">
        <v>340</v>
      </c>
      <c r="H233" s="110">
        <v>679</v>
      </c>
      <c r="I233">
        <v>268</v>
      </c>
      <c r="J233"/>
      <c r="K233">
        <v>283</v>
      </c>
      <c r="L233" s="110">
        <v>551</v>
      </c>
      <c r="M233">
        <v>643</v>
      </c>
      <c r="N233"/>
      <c r="O233">
        <v>653</v>
      </c>
      <c r="P233" s="110">
        <v>1296</v>
      </c>
      <c r="Q233">
        <v>745</v>
      </c>
      <c r="R233"/>
      <c r="S233">
        <v>672</v>
      </c>
      <c r="T233" s="110">
        <v>1417</v>
      </c>
      <c r="U233">
        <v>703</v>
      </c>
      <c r="V233"/>
      <c r="W233">
        <v>747</v>
      </c>
      <c r="X233" s="110">
        <v>1450</v>
      </c>
      <c r="Y233">
        <v>815</v>
      </c>
      <c r="Z233"/>
      <c r="AA233">
        <v>740</v>
      </c>
      <c r="AB233" s="110">
        <v>1555</v>
      </c>
      <c r="AC233">
        <v>791</v>
      </c>
      <c r="AD233"/>
      <c r="AE233">
        <v>692</v>
      </c>
      <c r="AF233" s="110">
        <v>1483</v>
      </c>
      <c r="AG233">
        <v>666</v>
      </c>
      <c r="AH233"/>
      <c r="AI233">
        <v>551</v>
      </c>
      <c r="AJ233" s="110">
        <v>1217</v>
      </c>
      <c r="AK233">
        <v>669</v>
      </c>
      <c r="AL233"/>
      <c r="AM233">
        <v>566</v>
      </c>
      <c r="AN233" s="110">
        <v>1235</v>
      </c>
      <c r="AO233">
        <v>701</v>
      </c>
      <c r="AP233"/>
      <c r="AQ233">
        <v>501</v>
      </c>
      <c r="AR233" s="110">
        <v>1202</v>
      </c>
      <c r="AS233">
        <v>799</v>
      </c>
      <c r="AT233"/>
      <c r="AU233">
        <v>617</v>
      </c>
      <c r="AV233" s="110">
        <v>1416</v>
      </c>
      <c r="AW233">
        <v>774</v>
      </c>
      <c r="AX233"/>
      <c r="AY233">
        <v>689</v>
      </c>
      <c r="AZ233" s="110">
        <v>1463</v>
      </c>
      <c r="BA233" s="109">
        <v>699</v>
      </c>
      <c r="BB233" s="109"/>
      <c r="BC233" s="109">
        <v>627</v>
      </c>
      <c r="BD233" s="110">
        <v>1326</v>
      </c>
      <c r="BE233" s="109">
        <v>556</v>
      </c>
      <c r="BF233" s="109"/>
      <c r="BG233" s="109">
        <v>559</v>
      </c>
      <c r="BH233" s="110">
        <v>1115</v>
      </c>
      <c r="BI233" s="109">
        <v>472</v>
      </c>
      <c r="BJ233" s="109"/>
      <c r="BK233" s="109">
        <v>432</v>
      </c>
      <c r="BL233" s="110">
        <v>904</v>
      </c>
      <c r="BM233" s="109">
        <v>435</v>
      </c>
      <c r="BN233" s="109"/>
      <c r="BO233" s="109">
        <v>370</v>
      </c>
      <c r="BP233" s="110">
        <v>805</v>
      </c>
      <c r="BQ233" s="109">
        <v>366</v>
      </c>
      <c r="BR233" s="109"/>
      <c r="BS233" s="109">
        <v>291</v>
      </c>
      <c r="BT233" s="110">
        <v>657</v>
      </c>
      <c r="BU233" s="109">
        <v>268</v>
      </c>
      <c r="BV233" s="109"/>
      <c r="BW233" s="109">
        <v>195</v>
      </c>
      <c r="BX233" s="110">
        <v>463</v>
      </c>
      <c r="BY233" s="109">
        <v>179</v>
      </c>
      <c r="BZ233" s="109"/>
      <c r="CA233" s="109">
        <v>109</v>
      </c>
      <c r="CB233" s="110">
        <v>288</v>
      </c>
      <c r="CC233" s="109">
        <v>97</v>
      </c>
      <c r="CD233" s="109"/>
      <c r="CE233" s="109">
        <v>36</v>
      </c>
      <c r="CF233" s="110">
        <v>133</v>
      </c>
      <c r="CG233" s="109">
        <v>19</v>
      </c>
      <c r="CH233" s="109"/>
      <c r="CI233" s="109">
        <v>11</v>
      </c>
      <c r="CJ233" s="110">
        <v>30</v>
      </c>
      <c r="CK233" s="109">
        <v>7</v>
      </c>
      <c r="CL233" s="109"/>
      <c r="CM233" s="109">
        <v>2</v>
      </c>
      <c r="CN233" s="110">
        <v>9</v>
      </c>
      <c r="CO233" s="109">
        <v>2</v>
      </c>
      <c r="CP233" s="109"/>
      <c r="CQ233" s="109">
        <v>2</v>
      </c>
      <c r="CR233" s="110">
        <v>4</v>
      </c>
      <c r="CS233" s="111"/>
      <c r="CT233" s="112">
        <f t="shared" si="15"/>
        <v>11013</v>
      </c>
      <c r="CU233" s="112">
        <f t="shared" si="16"/>
        <v>0</v>
      </c>
      <c r="CV233" s="112">
        <f t="shared" si="17"/>
        <v>9685</v>
      </c>
      <c r="CW233" s="113">
        <f t="shared" si="19"/>
        <v>20698</v>
      </c>
    </row>
    <row r="234" spans="1:101" ht="14.1" customHeight="1">
      <c r="A234" s="31"/>
      <c r="B234" s="1049"/>
      <c r="C234" s="1047"/>
      <c r="D234" s="108" t="s">
        <v>690</v>
      </c>
      <c r="E234">
        <v>235</v>
      </c>
      <c r="F234"/>
      <c r="G234">
        <v>215</v>
      </c>
      <c r="H234" s="110">
        <v>450</v>
      </c>
      <c r="I234">
        <v>162</v>
      </c>
      <c r="J234"/>
      <c r="K234">
        <v>186</v>
      </c>
      <c r="L234" s="110">
        <v>348</v>
      </c>
      <c r="M234">
        <v>412</v>
      </c>
      <c r="N234"/>
      <c r="O234">
        <v>451</v>
      </c>
      <c r="P234" s="110">
        <v>863</v>
      </c>
      <c r="Q234">
        <v>505</v>
      </c>
      <c r="R234"/>
      <c r="S234">
        <v>954</v>
      </c>
      <c r="T234" s="110">
        <v>1459</v>
      </c>
      <c r="U234">
        <v>967</v>
      </c>
      <c r="V234"/>
      <c r="W234">
        <v>965</v>
      </c>
      <c r="X234" s="110">
        <v>1932</v>
      </c>
      <c r="Y234">
        <v>1039</v>
      </c>
      <c r="Z234"/>
      <c r="AA234">
        <v>926</v>
      </c>
      <c r="AB234" s="110">
        <v>1965</v>
      </c>
      <c r="AC234">
        <v>1092</v>
      </c>
      <c r="AD234">
        <v>1</v>
      </c>
      <c r="AE234">
        <v>905</v>
      </c>
      <c r="AF234" s="110">
        <v>1998</v>
      </c>
      <c r="AG234">
        <v>1032</v>
      </c>
      <c r="AH234"/>
      <c r="AI234">
        <v>791</v>
      </c>
      <c r="AJ234" s="110">
        <v>1823</v>
      </c>
      <c r="AK234">
        <v>1031</v>
      </c>
      <c r="AL234"/>
      <c r="AM234">
        <v>772</v>
      </c>
      <c r="AN234" s="110">
        <v>1803</v>
      </c>
      <c r="AO234">
        <v>929</v>
      </c>
      <c r="AP234"/>
      <c r="AQ234">
        <v>802</v>
      </c>
      <c r="AR234" s="110">
        <v>1731</v>
      </c>
      <c r="AS234">
        <v>876</v>
      </c>
      <c r="AT234"/>
      <c r="AU234">
        <v>742</v>
      </c>
      <c r="AV234" s="110">
        <v>1618</v>
      </c>
      <c r="AW234">
        <v>756</v>
      </c>
      <c r="AX234"/>
      <c r="AY234">
        <v>711</v>
      </c>
      <c r="AZ234" s="110">
        <v>1467</v>
      </c>
      <c r="BA234" s="109">
        <v>665</v>
      </c>
      <c r="BB234" s="109"/>
      <c r="BC234" s="109">
        <v>645</v>
      </c>
      <c r="BD234" s="110">
        <v>1310</v>
      </c>
      <c r="BE234" s="109">
        <v>541</v>
      </c>
      <c r="BF234" s="109"/>
      <c r="BG234" s="109">
        <v>480</v>
      </c>
      <c r="BH234" s="110">
        <v>1021</v>
      </c>
      <c r="BI234" s="109">
        <v>433</v>
      </c>
      <c r="BJ234" s="109"/>
      <c r="BK234" s="109">
        <v>387</v>
      </c>
      <c r="BL234" s="110">
        <v>820</v>
      </c>
      <c r="BM234" s="109">
        <v>339</v>
      </c>
      <c r="BN234" s="109"/>
      <c r="BO234" s="109">
        <v>327</v>
      </c>
      <c r="BP234" s="110">
        <v>666</v>
      </c>
      <c r="BQ234" s="109">
        <v>279</v>
      </c>
      <c r="BR234" s="109"/>
      <c r="BS234" s="109">
        <v>246</v>
      </c>
      <c r="BT234" s="110">
        <v>525</v>
      </c>
      <c r="BU234" s="109">
        <v>186</v>
      </c>
      <c r="BV234" s="109"/>
      <c r="BW234" s="109">
        <v>163</v>
      </c>
      <c r="BX234" s="110">
        <v>349</v>
      </c>
      <c r="BY234" s="109">
        <v>123</v>
      </c>
      <c r="BZ234" s="109"/>
      <c r="CA234" s="109">
        <v>83</v>
      </c>
      <c r="CB234" s="110">
        <v>206</v>
      </c>
      <c r="CC234" s="109">
        <v>51</v>
      </c>
      <c r="CD234" s="109"/>
      <c r="CE234" s="109">
        <v>25</v>
      </c>
      <c r="CF234" s="110">
        <v>76</v>
      </c>
      <c r="CG234" s="109">
        <v>15</v>
      </c>
      <c r="CH234" s="109"/>
      <c r="CI234" s="109">
        <v>3</v>
      </c>
      <c r="CJ234" s="110">
        <v>18</v>
      </c>
      <c r="CK234" s="109">
        <v>1</v>
      </c>
      <c r="CL234" s="109"/>
      <c r="CM234" s="109">
        <v>2</v>
      </c>
      <c r="CN234" s="110">
        <v>3</v>
      </c>
      <c r="CO234" s="109">
        <v>2</v>
      </c>
      <c r="CP234" s="109"/>
      <c r="CQ234" s="109">
        <v>1</v>
      </c>
      <c r="CR234" s="110">
        <v>3</v>
      </c>
      <c r="CS234" s="111"/>
      <c r="CT234" s="112">
        <f t="shared" si="15"/>
        <v>11671</v>
      </c>
      <c r="CU234" s="112">
        <f t="shared" si="16"/>
        <v>1</v>
      </c>
      <c r="CV234" s="112">
        <f t="shared" si="17"/>
        <v>10782</v>
      </c>
      <c r="CW234" s="113">
        <f t="shared" si="19"/>
        <v>22454</v>
      </c>
    </row>
    <row r="235" spans="1:101" ht="14.1" customHeight="1">
      <c r="A235" s="31"/>
      <c r="B235" s="1049"/>
      <c r="C235" s="1047"/>
      <c r="D235" s="108" t="s">
        <v>691</v>
      </c>
      <c r="E235">
        <v>120</v>
      </c>
      <c r="F235">
        <v>1</v>
      </c>
      <c r="G235">
        <v>116</v>
      </c>
      <c r="H235" s="110">
        <v>237</v>
      </c>
      <c r="I235">
        <v>87</v>
      </c>
      <c r="J235"/>
      <c r="K235">
        <v>91</v>
      </c>
      <c r="L235" s="110">
        <v>178</v>
      </c>
      <c r="M235">
        <v>259</v>
      </c>
      <c r="N235"/>
      <c r="O235">
        <v>253</v>
      </c>
      <c r="P235" s="110">
        <v>512</v>
      </c>
      <c r="Q235">
        <v>244</v>
      </c>
      <c r="R235"/>
      <c r="S235">
        <v>446</v>
      </c>
      <c r="T235" s="110">
        <v>690</v>
      </c>
      <c r="U235">
        <v>390</v>
      </c>
      <c r="V235"/>
      <c r="W235">
        <v>435</v>
      </c>
      <c r="X235" s="110">
        <v>825</v>
      </c>
      <c r="Y235">
        <v>410</v>
      </c>
      <c r="Z235"/>
      <c r="AA235">
        <v>416</v>
      </c>
      <c r="AB235" s="110">
        <v>826</v>
      </c>
      <c r="AC235">
        <v>447</v>
      </c>
      <c r="AD235"/>
      <c r="AE235">
        <v>397</v>
      </c>
      <c r="AF235" s="110">
        <v>844</v>
      </c>
      <c r="AG235">
        <v>409</v>
      </c>
      <c r="AH235"/>
      <c r="AI235">
        <v>378</v>
      </c>
      <c r="AJ235" s="110">
        <v>787</v>
      </c>
      <c r="AK235">
        <v>356</v>
      </c>
      <c r="AL235">
        <v>1</v>
      </c>
      <c r="AM235">
        <v>330</v>
      </c>
      <c r="AN235" s="110">
        <v>687</v>
      </c>
      <c r="AO235">
        <v>334</v>
      </c>
      <c r="AP235"/>
      <c r="AQ235">
        <v>297</v>
      </c>
      <c r="AR235" s="110">
        <v>631</v>
      </c>
      <c r="AS235">
        <v>346</v>
      </c>
      <c r="AT235"/>
      <c r="AU235">
        <v>340</v>
      </c>
      <c r="AV235" s="110">
        <v>686</v>
      </c>
      <c r="AW235">
        <v>377</v>
      </c>
      <c r="AX235"/>
      <c r="AY235">
        <v>353</v>
      </c>
      <c r="AZ235" s="110">
        <v>730</v>
      </c>
      <c r="BA235" s="109">
        <v>352</v>
      </c>
      <c r="BB235" s="109"/>
      <c r="BC235" s="109">
        <v>390</v>
      </c>
      <c r="BD235" s="110">
        <v>742</v>
      </c>
      <c r="BE235" s="109">
        <v>302</v>
      </c>
      <c r="BF235" s="109"/>
      <c r="BG235" s="109">
        <v>334</v>
      </c>
      <c r="BH235" s="110">
        <v>636</v>
      </c>
      <c r="BI235" s="109">
        <v>278</v>
      </c>
      <c r="BJ235" s="109"/>
      <c r="BK235" s="109">
        <v>264</v>
      </c>
      <c r="BL235" s="110">
        <v>542</v>
      </c>
      <c r="BM235" s="109">
        <v>223</v>
      </c>
      <c r="BN235" s="109"/>
      <c r="BO235" s="109">
        <v>223</v>
      </c>
      <c r="BP235" s="110">
        <v>446</v>
      </c>
      <c r="BQ235" s="109">
        <v>189</v>
      </c>
      <c r="BR235" s="109"/>
      <c r="BS235" s="109">
        <v>179</v>
      </c>
      <c r="BT235" s="110">
        <v>368</v>
      </c>
      <c r="BU235" s="109">
        <v>143</v>
      </c>
      <c r="BV235" s="109"/>
      <c r="BW235" s="109">
        <v>124</v>
      </c>
      <c r="BX235" s="110">
        <v>267</v>
      </c>
      <c r="BY235" s="109">
        <v>83</v>
      </c>
      <c r="BZ235" s="109"/>
      <c r="CA235" s="109">
        <v>78</v>
      </c>
      <c r="CB235" s="110">
        <v>161</v>
      </c>
      <c r="CC235" s="109">
        <v>34</v>
      </c>
      <c r="CD235" s="109"/>
      <c r="CE235" s="109">
        <v>28</v>
      </c>
      <c r="CF235" s="110">
        <v>62</v>
      </c>
      <c r="CG235" s="109">
        <v>19</v>
      </c>
      <c r="CH235" s="109"/>
      <c r="CI235" s="109">
        <v>6</v>
      </c>
      <c r="CJ235" s="110">
        <v>25</v>
      </c>
      <c r="CK235" s="109">
        <v>9</v>
      </c>
      <c r="CL235" s="109"/>
      <c r="CM235" s="109">
        <v>2</v>
      </c>
      <c r="CN235" s="110">
        <v>11</v>
      </c>
      <c r="CO235" s="109">
        <v>3</v>
      </c>
      <c r="CP235" s="109"/>
      <c r="CQ235" s="109">
        <v>4</v>
      </c>
      <c r="CR235" s="110">
        <v>7</v>
      </c>
      <c r="CS235" s="111"/>
      <c r="CT235" s="112">
        <f t="shared" si="15"/>
        <v>5414</v>
      </c>
      <c r="CU235" s="112">
        <f t="shared" si="16"/>
        <v>2</v>
      </c>
      <c r="CV235" s="112">
        <f t="shared" si="17"/>
        <v>5484</v>
      </c>
      <c r="CW235" s="113">
        <f t="shared" si="19"/>
        <v>10900</v>
      </c>
    </row>
    <row r="236" spans="1:101" ht="14.1" customHeight="1">
      <c r="A236" s="31"/>
      <c r="B236" s="1049"/>
      <c r="C236" s="1047"/>
      <c r="D236" s="108" t="s">
        <v>692</v>
      </c>
      <c r="E236">
        <v>307</v>
      </c>
      <c r="F236"/>
      <c r="G236">
        <v>307</v>
      </c>
      <c r="H236" s="110">
        <v>614</v>
      </c>
      <c r="I236">
        <v>216</v>
      </c>
      <c r="J236"/>
      <c r="K236">
        <v>222</v>
      </c>
      <c r="L236" s="110">
        <v>438</v>
      </c>
      <c r="M236">
        <v>599</v>
      </c>
      <c r="N236"/>
      <c r="O236">
        <v>686</v>
      </c>
      <c r="P236" s="110">
        <v>1285</v>
      </c>
      <c r="Q236">
        <v>733</v>
      </c>
      <c r="R236"/>
      <c r="S236">
        <v>404</v>
      </c>
      <c r="T236" s="110">
        <v>1137</v>
      </c>
      <c r="U236">
        <v>450</v>
      </c>
      <c r="V236"/>
      <c r="W236">
        <v>476</v>
      </c>
      <c r="X236" s="110">
        <v>926</v>
      </c>
      <c r="Y236">
        <v>417</v>
      </c>
      <c r="Z236"/>
      <c r="AA236">
        <v>421</v>
      </c>
      <c r="AB236" s="110">
        <v>838</v>
      </c>
      <c r="AC236">
        <v>442</v>
      </c>
      <c r="AD236"/>
      <c r="AE236">
        <v>421</v>
      </c>
      <c r="AF236" s="110">
        <v>863</v>
      </c>
      <c r="AG236">
        <v>432</v>
      </c>
      <c r="AH236"/>
      <c r="AI236">
        <v>418</v>
      </c>
      <c r="AJ236" s="110">
        <v>850</v>
      </c>
      <c r="AK236">
        <v>340</v>
      </c>
      <c r="AL236"/>
      <c r="AM236">
        <v>309</v>
      </c>
      <c r="AN236" s="110">
        <v>649</v>
      </c>
      <c r="AO236">
        <v>361</v>
      </c>
      <c r="AP236"/>
      <c r="AQ236">
        <v>349</v>
      </c>
      <c r="AR236" s="110">
        <v>710</v>
      </c>
      <c r="AS236">
        <v>471</v>
      </c>
      <c r="AT236"/>
      <c r="AU236">
        <v>405</v>
      </c>
      <c r="AV236" s="110">
        <v>876</v>
      </c>
      <c r="AW236">
        <v>441</v>
      </c>
      <c r="AX236"/>
      <c r="AY236">
        <v>417</v>
      </c>
      <c r="AZ236" s="110">
        <v>858</v>
      </c>
      <c r="BA236" s="109">
        <v>413</v>
      </c>
      <c r="BB236" s="109"/>
      <c r="BC236" s="109">
        <v>421</v>
      </c>
      <c r="BD236" s="110">
        <v>834</v>
      </c>
      <c r="BE236" s="109">
        <v>374</v>
      </c>
      <c r="BF236" s="109"/>
      <c r="BG236" s="109">
        <v>383</v>
      </c>
      <c r="BH236" s="110">
        <v>757</v>
      </c>
      <c r="BI236" s="109">
        <v>272</v>
      </c>
      <c r="BJ236" s="109"/>
      <c r="BK236" s="109">
        <v>302</v>
      </c>
      <c r="BL236" s="110">
        <v>574</v>
      </c>
      <c r="BM236" s="109">
        <v>277</v>
      </c>
      <c r="BN236" s="109"/>
      <c r="BO236" s="109">
        <v>253</v>
      </c>
      <c r="BP236" s="110">
        <v>530</v>
      </c>
      <c r="BQ236" s="109">
        <v>198</v>
      </c>
      <c r="BR236" s="109"/>
      <c r="BS236" s="109">
        <v>176</v>
      </c>
      <c r="BT236" s="110">
        <v>374</v>
      </c>
      <c r="BU236" s="109">
        <v>141</v>
      </c>
      <c r="BV236" s="109"/>
      <c r="BW236" s="109">
        <v>133</v>
      </c>
      <c r="BX236" s="110">
        <v>274</v>
      </c>
      <c r="BY236" s="109">
        <v>93</v>
      </c>
      <c r="BZ236" s="109"/>
      <c r="CA236" s="109">
        <v>69</v>
      </c>
      <c r="CB236" s="110">
        <v>162</v>
      </c>
      <c r="CC236" s="109">
        <v>49</v>
      </c>
      <c r="CD236" s="109"/>
      <c r="CE236" s="109">
        <v>16</v>
      </c>
      <c r="CF236" s="110">
        <v>65</v>
      </c>
      <c r="CG236" s="109">
        <v>8</v>
      </c>
      <c r="CH236" s="109"/>
      <c r="CI236" s="109">
        <v>6</v>
      </c>
      <c r="CJ236" s="110">
        <v>14</v>
      </c>
      <c r="CK236" s="109">
        <v>4</v>
      </c>
      <c r="CL236" s="109"/>
      <c r="CM236" s="109">
        <v>1</v>
      </c>
      <c r="CN236" s="110">
        <v>5</v>
      </c>
      <c r="CO236" s="109">
        <v>1</v>
      </c>
      <c r="CP236" s="109">
        <v>1</v>
      </c>
      <c r="CQ236" s="109">
        <v>1</v>
      </c>
      <c r="CR236" s="110">
        <v>3</v>
      </c>
      <c r="CS236" s="111"/>
      <c r="CT236" s="112">
        <f t="shared" si="15"/>
        <v>7039</v>
      </c>
      <c r="CU236" s="112">
        <f t="shared" si="16"/>
        <v>1</v>
      </c>
      <c r="CV236" s="112">
        <f t="shared" si="17"/>
        <v>6596</v>
      </c>
      <c r="CW236" s="113">
        <f t="shared" si="19"/>
        <v>13636</v>
      </c>
    </row>
    <row r="237" spans="1:101" ht="14.1" customHeight="1">
      <c r="A237" s="31"/>
      <c r="B237" s="1049"/>
      <c r="C237" s="1047"/>
      <c r="D237" s="108" t="s">
        <v>693</v>
      </c>
      <c r="E237">
        <v>175</v>
      </c>
      <c r="F237"/>
      <c r="G237">
        <v>186</v>
      </c>
      <c r="H237" s="110">
        <v>361</v>
      </c>
      <c r="I237">
        <v>119</v>
      </c>
      <c r="J237"/>
      <c r="K237">
        <v>145</v>
      </c>
      <c r="L237" s="110">
        <v>264</v>
      </c>
      <c r="M237">
        <v>347</v>
      </c>
      <c r="N237"/>
      <c r="O237">
        <v>333</v>
      </c>
      <c r="P237" s="110">
        <v>680</v>
      </c>
      <c r="Q237">
        <v>432</v>
      </c>
      <c r="R237"/>
      <c r="S237">
        <v>332</v>
      </c>
      <c r="T237" s="110">
        <v>764</v>
      </c>
      <c r="U237">
        <v>334</v>
      </c>
      <c r="V237"/>
      <c r="W237">
        <v>364</v>
      </c>
      <c r="X237" s="110">
        <v>698</v>
      </c>
      <c r="Y237">
        <v>319</v>
      </c>
      <c r="Z237"/>
      <c r="AA237">
        <v>329</v>
      </c>
      <c r="AB237" s="110">
        <v>648</v>
      </c>
      <c r="AC237">
        <v>310</v>
      </c>
      <c r="AD237"/>
      <c r="AE237">
        <v>309</v>
      </c>
      <c r="AF237" s="110">
        <v>619</v>
      </c>
      <c r="AG237">
        <v>306</v>
      </c>
      <c r="AH237"/>
      <c r="AI237">
        <v>244</v>
      </c>
      <c r="AJ237" s="110">
        <v>550</v>
      </c>
      <c r="AK237">
        <v>252</v>
      </c>
      <c r="AL237"/>
      <c r="AM237">
        <v>166</v>
      </c>
      <c r="AN237" s="110">
        <v>418</v>
      </c>
      <c r="AO237">
        <v>256</v>
      </c>
      <c r="AP237"/>
      <c r="AQ237">
        <v>233</v>
      </c>
      <c r="AR237" s="110">
        <v>489</v>
      </c>
      <c r="AS237">
        <v>301</v>
      </c>
      <c r="AT237"/>
      <c r="AU237">
        <v>292</v>
      </c>
      <c r="AV237" s="110">
        <v>593</v>
      </c>
      <c r="AW237">
        <v>343</v>
      </c>
      <c r="AX237"/>
      <c r="AY237">
        <v>323</v>
      </c>
      <c r="AZ237" s="110">
        <v>666</v>
      </c>
      <c r="BA237" s="109">
        <v>304</v>
      </c>
      <c r="BB237" s="109"/>
      <c r="BC237" s="109">
        <v>342</v>
      </c>
      <c r="BD237" s="110">
        <v>646</v>
      </c>
      <c r="BE237" s="109">
        <v>251</v>
      </c>
      <c r="BF237" s="109"/>
      <c r="BG237" s="109">
        <v>262</v>
      </c>
      <c r="BH237" s="110">
        <v>513</v>
      </c>
      <c r="BI237" s="109">
        <v>205</v>
      </c>
      <c r="BJ237" s="109"/>
      <c r="BK237" s="109">
        <v>218</v>
      </c>
      <c r="BL237" s="110">
        <v>423</v>
      </c>
      <c r="BM237" s="109">
        <v>201</v>
      </c>
      <c r="BN237" s="109"/>
      <c r="BO237" s="109">
        <v>189</v>
      </c>
      <c r="BP237" s="110">
        <v>390</v>
      </c>
      <c r="BQ237" s="109">
        <v>152</v>
      </c>
      <c r="BR237" s="109"/>
      <c r="BS237" s="109">
        <v>140</v>
      </c>
      <c r="BT237" s="110">
        <v>292</v>
      </c>
      <c r="BU237" s="109">
        <v>116</v>
      </c>
      <c r="BV237" s="109"/>
      <c r="BW237" s="109">
        <v>107</v>
      </c>
      <c r="BX237" s="110">
        <v>223</v>
      </c>
      <c r="BY237" s="109">
        <v>82</v>
      </c>
      <c r="BZ237" s="109"/>
      <c r="CA237" s="109">
        <v>66</v>
      </c>
      <c r="CB237" s="110">
        <v>148</v>
      </c>
      <c r="CC237" s="109">
        <v>31</v>
      </c>
      <c r="CD237" s="109"/>
      <c r="CE237" s="109">
        <v>23</v>
      </c>
      <c r="CF237" s="110">
        <v>54</v>
      </c>
      <c r="CG237" s="109">
        <v>11</v>
      </c>
      <c r="CH237" s="109"/>
      <c r="CI237" s="109">
        <v>5</v>
      </c>
      <c r="CJ237" s="110">
        <v>16</v>
      </c>
      <c r="CK237" s="109">
        <v>1</v>
      </c>
      <c r="CL237" s="109"/>
      <c r="CM237" s="109"/>
      <c r="CN237" s="110">
        <v>1</v>
      </c>
      <c r="CO237" s="109">
        <v>1</v>
      </c>
      <c r="CP237" s="109"/>
      <c r="CQ237" s="109">
        <v>1</v>
      </c>
      <c r="CR237" s="110">
        <v>2</v>
      </c>
      <c r="CS237" s="111"/>
      <c r="CT237" s="112">
        <f t="shared" si="15"/>
        <v>4849</v>
      </c>
      <c r="CU237" s="112">
        <f t="shared" si="16"/>
        <v>0</v>
      </c>
      <c r="CV237" s="112">
        <f t="shared" si="17"/>
        <v>4609</v>
      </c>
      <c r="CW237" s="113">
        <f t="shared" si="19"/>
        <v>9458</v>
      </c>
    </row>
    <row r="238" spans="1:101" ht="14.1" customHeight="1">
      <c r="A238" s="31"/>
      <c r="B238" s="1049"/>
      <c r="C238" s="1047"/>
      <c r="D238" s="108" t="s">
        <v>694</v>
      </c>
      <c r="E238">
        <v>153</v>
      </c>
      <c r="F238"/>
      <c r="G238">
        <v>154</v>
      </c>
      <c r="H238" s="110">
        <v>307</v>
      </c>
      <c r="I238">
        <v>135</v>
      </c>
      <c r="J238"/>
      <c r="K238">
        <v>123</v>
      </c>
      <c r="L238" s="110">
        <v>258</v>
      </c>
      <c r="M238">
        <v>353</v>
      </c>
      <c r="N238"/>
      <c r="O238">
        <v>381</v>
      </c>
      <c r="P238" s="110">
        <v>734</v>
      </c>
      <c r="Q238">
        <v>392</v>
      </c>
      <c r="R238"/>
      <c r="S238">
        <v>877</v>
      </c>
      <c r="T238" s="110">
        <v>1269</v>
      </c>
      <c r="U238">
        <v>873</v>
      </c>
      <c r="V238"/>
      <c r="W238">
        <v>805</v>
      </c>
      <c r="X238" s="110">
        <v>1678</v>
      </c>
      <c r="Y238">
        <v>896</v>
      </c>
      <c r="Z238"/>
      <c r="AA238">
        <v>920</v>
      </c>
      <c r="AB238" s="110">
        <v>1816</v>
      </c>
      <c r="AC238">
        <v>869</v>
      </c>
      <c r="AD238"/>
      <c r="AE238">
        <v>778</v>
      </c>
      <c r="AF238" s="110">
        <v>1647</v>
      </c>
      <c r="AG238">
        <v>794</v>
      </c>
      <c r="AH238"/>
      <c r="AI238">
        <v>639</v>
      </c>
      <c r="AJ238" s="110">
        <v>1433</v>
      </c>
      <c r="AK238">
        <v>778</v>
      </c>
      <c r="AL238"/>
      <c r="AM238">
        <v>623</v>
      </c>
      <c r="AN238" s="110">
        <v>1401</v>
      </c>
      <c r="AO238">
        <v>740</v>
      </c>
      <c r="AP238"/>
      <c r="AQ238">
        <v>622</v>
      </c>
      <c r="AR238" s="110">
        <v>1362</v>
      </c>
      <c r="AS238">
        <v>756</v>
      </c>
      <c r="AT238"/>
      <c r="AU238">
        <v>646</v>
      </c>
      <c r="AV238" s="110">
        <v>1402</v>
      </c>
      <c r="AW238">
        <v>749</v>
      </c>
      <c r="AX238"/>
      <c r="AY238">
        <v>704</v>
      </c>
      <c r="AZ238" s="110">
        <v>1453</v>
      </c>
      <c r="BA238" s="109">
        <v>597</v>
      </c>
      <c r="BB238" s="109"/>
      <c r="BC238" s="109">
        <v>619</v>
      </c>
      <c r="BD238" s="110">
        <v>1216</v>
      </c>
      <c r="BE238" s="109">
        <v>560</v>
      </c>
      <c r="BF238" s="109"/>
      <c r="BG238" s="109">
        <v>472</v>
      </c>
      <c r="BH238" s="110">
        <v>1032</v>
      </c>
      <c r="BI238" s="109">
        <v>463</v>
      </c>
      <c r="BJ238" s="109"/>
      <c r="BK238" s="109">
        <v>391</v>
      </c>
      <c r="BL238" s="110">
        <v>854</v>
      </c>
      <c r="BM238" s="109">
        <v>376</v>
      </c>
      <c r="BN238" s="109"/>
      <c r="BO238" s="109">
        <v>344</v>
      </c>
      <c r="BP238" s="110">
        <v>720</v>
      </c>
      <c r="BQ238" s="109">
        <v>316</v>
      </c>
      <c r="BR238" s="109"/>
      <c r="BS238" s="109">
        <v>256</v>
      </c>
      <c r="BT238" s="110">
        <v>572</v>
      </c>
      <c r="BU238" s="109">
        <v>215</v>
      </c>
      <c r="BV238" s="109"/>
      <c r="BW238" s="109">
        <v>167</v>
      </c>
      <c r="BX238" s="110">
        <v>382</v>
      </c>
      <c r="BY238" s="109">
        <v>116</v>
      </c>
      <c r="BZ238" s="109"/>
      <c r="CA238" s="109">
        <v>86</v>
      </c>
      <c r="CB238" s="110">
        <v>202</v>
      </c>
      <c r="CC238" s="109">
        <v>41</v>
      </c>
      <c r="CD238" s="109"/>
      <c r="CE238" s="109">
        <v>28</v>
      </c>
      <c r="CF238" s="110">
        <v>69</v>
      </c>
      <c r="CG238" s="109">
        <v>10</v>
      </c>
      <c r="CH238" s="109"/>
      <c r="CI238" s="109">
        <v>6</v>
      </c>
      <c r="CJ238" s="110">
        <v>16</v>
      </c>
      <c r="CK238" s="109">
        <v>4</v>
      </c>
      <c r="CL238" s="109"/>
      <c r="CM238" s="109"/>
      <c r="CN238" s="110">
        <v>4</v>
      </c>
      <c r="CO238" s="109">
        <v>2</v>
      </c>
      <c r="CP238" s="109"/>
      <c r="CQ238" s="109">
        <v>2</v>
      </c>
      <c r="CR238" s="110">
        <v>4</v>
      </c>
      <c r="CS238" s="111"/>
      <c r="CT238" s="112">
        <f t="shared" si="15"/>
        <v>10188</v>
      </c>
      <c r="CU238" s="112">
        <f t="shared" si="16"/>
        <v>0</v>
      </c>
      <c r="CV238" s="112">
        <f t="shared" si="17"/>
        <v>9643</v>
      </c>
      <c r="CW238" s="113">
        <f t="shared" si="19"/>
        <v>19831</v>
      </c>
    </row>
    <row r="239" spans="1:101" ht="14.1" customHeight="1">
      <c r="A239" s="31"/>
      <c r="B239" s="1049"/>
      <c r="C239" s="1047"/>
      <c r="D239" s="108" t="s">
        <v>695</v>
      </c>
      <c r="E239">
        <v>653</v>
      </c>
      <c r="F239"/>
      <c r="G239">
        <v>704</v>
      </c>
      <c r="H239" s="110">
        <v>1357</v>
      </c>
      <c r="I239">
        <v>488</v>
      </c>
      <c r="J239"/>
      <c r="K239">
        <v>502</v>
      </c>
      <c r="L239" s="110">
        <v>990</v>
      </c>
      <c r="M239">
        <v>1243</v>
      </c>
      <c r="N239"/>
      <c r="O239">
        <v>1236</v>
      </c>
      <c r="P239" s="110">
        <v>2479</v>
      </c>
      <c r="Q239">
        <v>1162</v>
      </c>
      <c r="R239"/>
      <c r="S239">
        <v>1994</v>
      </c>
      <c r="T239" s="110">
        <v>3156</v>
      </c>
      <c r="U239">
        <v>1851</v>
      </c>
      <c r="V239"/>
      <c r="W239">
        <v>1866</v>
      </c>
      <c r="X239" s="110">
        <v>3717</v>
      </c>
      <c r="Y239">
        <v>2170</v>
      </c>
      <c r="Z239"/>
      <c r="AA239">
        <v>2047</v>
      </c>
      <c r="AB239" s="110">
        <v>4217</v>
      </c>
      <c r="AC239">
        <v>2272</v>
      </c>
      <c r="AD239"/>
      <c r="AE239">
        <v>1905</v>
      </c>
      <c r="AF239" s="110">
        <v>4177</v>
      </c>
      <c r="AG239">
        <v>2091</v>
      </c>
      <c r="AH239"/>
      <c r="AI239">
        <v>1630</v>
      </c>
      <c r="AJ239" s="110">
        <v>3721</v>
      </c>
      <c r="AK239">
        <v>1938</v>
      </c>
      <c r="AL239"/>
      <c r="AM239">
        <v>1510</v>
      </c>
      <c r="AN239" s="110">
        <v>3448</v>
      </c>
      <c r="AO239">
        <v>1757</v>
      </c>
      <c r="AP239"/>
      <c r="AQ239">
        <v>1381</v>
      </c>
      <c r="AR239" s="110">
        <v>3138</v>
      </c>
      <c r="AS239">
        <v>1880</v>
      </c>
      <c r="AT239"/>
      <c r="AU239">
        <v>1572</v>
      </c>
      <c r="AV239" s="110">
        <v>3452</v>
      </c>
      <c r="AW239">
        <v>1848</v>
      </c>
      <c r="AX239"/>
      <c r="AY239">
        <v>1609</v>
      </c>
      <c r="AZ239" s="110">
        <v>3457</v>
      </c>
      <c r="BA239" s="109">
        <v>1637</v>
      </c>
      <c r="BB239" s="109"/>
      <c r="BC239" s="109">
        <v>1460</v>
      </c>
      <c r="BD239" s="110">
        <v>3097</v>
      </c>
      <c r="BE239" s="109">
        <v>1318</v>
      </c>
      <c r="BF239" s="109"/>
      <c r="BG239" s="109">
        <v>1199</v>
      </c>
      <c r="BH239" s="110">
        <v>2517</v>
      </c>
      <c r="BI239" s="109">
        <v>1081</v>
      </c>
      <c r="BJ239" s="109"/>
      <c r="BK239" s="109">
        <v>1000</v>
      </c>
      <c r="BL239" s="110">
        <v>2081</v>
      </c>
      <c r="BM239" s="109">
        <v>989</v>
      </c>
      <c r="BN239" s="109"/>
      <c r="BO239" s="109">
        <v>847</v>
      </c>
      <c r="BP239" s="110">
        <v>1836</v>
      </c>
      <c r="BQ239" s="109">
        <v>755</v>
      </c>
      <c r="BR239" s="109"/>
      <c r="BS239" s="109">
        <v>597</v>
      </c>
      <c r="BT239" s="110">
        <v>1352</v>
      </c>
      <c r="BU239" s="109">
        <v>512</v>
      </c>
      <c r="BV239" s="109"/>
      <c r="BW239" s="109">
        <v>369</v>
      </c>
      <c r="BX239" s="110">
        <v>881</v>
      </c>
      <c r="BY239" s="109">
        <v>346</v>
      </c>
      <c r="BZ239" s="109"/>
      <c r="CA239" s="109">
        <v>214</v>
      </c>
      <c r="CB239" s="110">
        <v>560</v>
      </c>
      <c r="CC239" s="109">
        <v>153</v>
      </c>
      <c r="CD239" s="109"/>
      <c r="CE239" s="109">
        <v>96</v>
      </c>
      <c r="CF239" s="110">
        <v>249</v>
      </c>
      <c r="CG239" s="109">
        <v>53</v>
      </c>
      <c r="CH239" s="109"/>
      <c r="CI239" s="109">
        <v>25</v>
      </c>
      <c r="CJ239" s="110">
        <v>78</v>
      </c>
      <c r="CK239" s="109">
        <v>12</v>
      </c>
      <c r="CL239" s="109"/>
      <c r="CM239" s="109">
        <v>6</v>
      </c>
      <c r="CN239" s="110">
        <v>18</v>
      </c>
      <c r="CO239" s="109">
        <v>3</v>
      </c>
      <c r="CP239" s="109"/>
      <c r="CQ239" s="109">
        <v>3</v>
      </c>
      <c r="CR239" s="110">
        <v>6</v>
      </c>
      <c r="CS239" s="111"/>
      <c r="CT239" s="112">
        <f t="shared" si="15"/>
        <v>26212</v>
      </c>
      <c r="CU239" s="112">
        <f t="shared" si="16"/>
        <v>0</v>
      </c>
      <c r="CV239" s="112">
        <f t="shared" si="17"/>
        <v>23772</v>
      </c>
      <c r="CW239" s="113">
        <f t="shared" si="19"/>
        <v>49984</v>
      </c>
    </row>
    <row r="240" spans="1:101" ht="14.1" customHeight="1">
      <c r="A240" s="31"/>
      <c r="B240" s="1049"/>
      <c r="C240" s="1047"/>
      <c r="D240" s="108" t="s">
        <v>696</v>
      </c>
      <c r="E240">
        <v>318</v>
      </c>
      <c r="F240"/>
      <c r="G240">
        <v>317</v>
      </c>
      <c r="H240" s="110">
        <v>635</v>
      </c>
      <c r="I240">
        <v>234</v>
      </c>
      <c r="J240"/>
      <c r="K240">
        <v>262</v>
      </c>
      <c r="L240" s="110">
        <v>496</v>
      </c>
      <c r="M240">
        <v>705</v>
      </c>
      <c r="N240"/>
      <c r="O240">
        <v>699</v>
      </c>
      <c r="P240" s="110">
        <v>1404</v>
      </c>
      <c r="Q240">
        <v>705</v>
      </c>
      <c r="R240"/>
      <c r="S240">
        <v>280</v>
      </c>
      <c r="T240" s="110">
        <v>985</v>
      </c>
      <c r="U240">
        <v>272</v>
      </c>
      <c r="V240"/>
      <c r="W240">
        <v>266</v>
      </c>
      <c r="X240" s="110">
        <v>538</v>
      </c>
      <c r="Y240">
        <v>300</v>
      </c>
      <c r="Z240"/>
      <c r="AA240">
        <v>320</v>
      </c>
      <c r="AB240" s="110">
        <v>620</v>
      </c>
      <c r="AC240">
        <v>258</v>
      </c>
      <c r="AD240"/>
      <c r="AE240">
        <v>261</v>
      </c>
      <c r="AF240" s="110">
        <v>519</v>
      </c>
      <c r="AG240">
        <v>228</v>
      </c>
      <c r="AH240"/>
      <c r="AI240">
        <v>142</v>
      </c>
      <c r="AJ240" s="110">
        <v>370</v>
      </c>
      <c r="AK240">
        <v>235</v>
      </c>
      <c r="AL240"/>
      <c r="AM240">
        <v>182</v>
      </c>
      <c r="AN240" s="110">
        <v>417</v>
      </c>
      <c r="AO240">
        <v>194</v>
      </c>
      <c r="AP240"/>
      <c r="AQ240">
        <v>147</v>
      </c>
      <c r="AR240" s="110">
        <v>341</v>
      </c>
      <c r="AS240">
        <v>209</v>
      </c>
      <c r="AT240"/>
      <c r="AU240">
        <v>164</v>
      </c>
      <c r="AV240" s="110">
        <v>373</v>
      </c>
      <c r="AW240">
        <v>215</v>
      </c>
      <c r="AX240"/>
      <c r="AY240">
        <v>133</v>
      </c>
      <c r="AZ240" s="110">
        <v>348</v>
      </c>
      <c r="BA240" s="109">
        <v>172</v>
      </c>
      <c r="BB240" s="109"/>
      <c r="BC240" s="109">
        <v>152</v>
      </c>
      <c r="BD240" s="110">
        <v>324</v>
      </c>
      <c r="BE240" s="109">
        <v>150</v>
      </c>
      <c r="BF240" s="109"/>
      <c r="BG240" s="109">
        <v>98</v>
      </c>
      <c r="BH240" s="110">
        <v>248</v>
      </c>
      <c r="BI240" s="109">
        <v>110</v>
      </c>
      <c r="BJ240" s="109"/>
      <c r="BK240" s="109">
        <v>92</v>
      </c>
      <c r="BL240" s="110">
        <v>202</v>
      </c>
      <c r="BM240" s="109">
        <v>71</v>
      </c>
      <c r="BN240" s="109"/>
      <c r="BO240" s="109">
        <v>58</v>
      </c>
      <c r="BP240" s="110">
        <v>129</v>
      </c>
      <c r="BQ240" s="109">
        <v>44</v>
      </c>
      <c r="BR240" s="109"/>
      <c r="BS240" s="109">
        <v>38</v>
      </c>
      <c r="BT240" s="110">
        <v>82</v>
      </c>
      <c r="BU240" s="109">
        <v>32</v>
      </c>
      <c r="BV240" s="109"/>
      <c r="BW240" s="109">
        <v>26</v>
      </c>
      <c r="BX240" s="110">
        <v>58</v>
      </c>
      <c r="BY240" s="109">
        <v>19</v>
      </c>
      <c r="BZ240" s="109"/>
      <c r="CA240" s="109">
        <v>15</v>
      </c>
      <c r="CB240" s="110">
        <v>34</v>
      </c>
      <c r="CC240" s="109">
        <v>19</v>
      </c>
      <c r="CD240" s="109"/>
      <c r="CE240" s="109">
        <v>12</v>
      </c>
      <c r="CF240" s="110">
        <v>31</v>
      </c>
      <c r="CG240" s="109">
        <v>4</v>
      </c>
      <c r="CH240" s="109"/>
      <c r="CI240" s="109">
        <v>3</v>
      </c>
      <c r="CJ240" s="110">
        <v>7</v>
      </c>
      <c r="CK240" s="109"/>
      <c r="CL240" s="109"/>
      <c r="CM240" s="109">
        <v>2</v>
      </c>
      <c r="CN240" s="110">
        <v>2</v>
      </c>
      <c r="CO240" s="109">
        <v>1</v>
      </c>
      <c r="CP240" s="109"/>
      <c r="CQ240" s="109">
        <v>2</v>
      </c>
      <c r="CR240" s="110">
        <v>3</v>
      </c>
      <c r="CS240" s="111"/>
      <c r="CT240" s="112">
        <f t="shared" si="15"/>
        <v>4495</v>
      </c>
      <c r="CU240" s="112">
        <f t="shared" si="16"/>
        <v>0</v>
      </c>
      <c r="CV240" s="112">
        <f t="shared" si="17"/>
        <v>3671</v>
      </c>
      <c r="CW240" s="113">
        <f t="shared" si="19"/>
        <v>8166</v>
      </c>
    </row>
    <row r="241" spans="1:101" ht="14.1" customHeight="1">
      <c r="A241" s="31"/>
      <c r="B241" s="1049"/>
      <c r="C241" s="1047"/>
      <c r="D241" s="108" t="s">
        <v>697</v>
      </c>
      <c r="E241">
        <v>80</v>
      </c>
      <c r="F241"/>
      <c r="G241">
        <v>84</v>
      </c>
      <c r="H241" s="110">
        <v>164</v>
      </c>
      <c r="I241">
        <v>50</v>
      </c>
      <c r="J241"/>
      <c r="K241">
        <v>61</v>
      </c>
      <c r="L241" s="110">
        <v>111</v>
      </c>
      <c r="M241">
        <v>153</v>
      </c>
      <c r="N241"/>
      <c r="O241">
        <v>174</v>
      </c>
      <c r="P241" s="110">
        <v>327</v>
      </c>
      <c r="Q241">
        <v>166</v>
      </c>
      <c r="R241"/>
      <c r="S241">
        <v>217</v>
      </c>
      <c r="T241" s="110">
        <v>383</v>
      </c>
      <c r="U241">
        <v>187</v>
      </c>
      <c r="V241"/>
      <c r="W241">
        <v>182</v>
      </c>
      <c r="X241" s="110">
        <v>369</v>
      </c>
      <c r="Y241">
        <v>285</v>
      </c>
      <c r="Z241"/>
      <c r="AA241">
        <v>221</v>
      </c>
      <c r="AB241" s="110">
        <v>506</v>
      </c>
      <c r="AC241">
        <v>344</v>
      </c>
      <c r="AD241"/>
      <c r="AE241">
        <v>234</v>
      </c>
      <c r="AF241" s="110">
        <v>578</v>
      </c>
      <c r="AG241">
        <v>211</v>
      </c>
      <c r="AH241"/>
      <c r="AI241">
        <v>179</v>
      </c>
      <c r="AJ241" s="110">
        <v>390</v>
      </c>
      <c r="AK241">
        <v>214</v>
      </c>
      <c r="AL241"/>
      <c r="AM241">
        <v>164</v>
      </c>
      <c r="AN241" s="110">
        <v>378</v>
      </c>
      <c r="AO241">
        <v>201</v>
      </c>
      <c r="AP241"/>
      <c r="AQ241">
        <v>180</v>
      </c>
      <c r="AR241" s="110">
        <v>381</v>
      </c>
      <c r="AS241">
        <v>213</v>
      </c>
      <c r="AT241"/>
      <c r="AU241">
        <v>165</v>
      </c>
      <c r="AV241" s="110">
        <v>378</v>
      </c>
      <c r="AW241">
        <v>185</v>
      </c>
      <c r="AX241">
        <v>1</v>
      </c>
      <c r="AY241">
        <v>187</v>
      </c>
      <c r="AZ241" s="110">
        <v>373</v>
      </c>
      <c r="BA241" s="109">
        <v>181</v>
      </c>
      <c r="BB241" s="109"/>
      <c r="BC241" s="109">
        <v>181</v>
      </c>
      <c r="BD241" s="110">
        <v>362</v>
      </c>
      <c r="BE241" s="109">
        <v>160</v>
      </c>
      <c r="BF241" s="109"/>
      <c r="BG241" s="109">
        <v>141</v>
      </c>
      <c r="BH241" s="110">
        <v>301</v>
      </c>
      <c r="BI241" s="109">
        <v>88</v>
      </c>
      <c r="BJ241" s="109"/>
      <c r="BK241" s="109">
        <v>136</v>
      </c>
      <c r="BL241" s="110">
        <v>224</v>
      </c>
      <c r="BM241" s="109">
        <v>63</v>
      </c>
      <c r="BN241" s="109"/>
      <c r="BO241" s="109">
        <v>61</v>
      </c>
      <c r="BP241" s="110">
        <v>124</v>
      </c>
      <c r="BQ241" s="109">
        <v>61</v>
      </c>
      <c r="BR241" s="109"/>
      <c r="BS241" s="109">
        <v>46</v>
      </c>
      <c r="BT241" s="110">
        <v>107</v>
      </c>
      <c r="BU241" s="109">
        <v>37</v>
      </c>
      <c r="BV241" s="109"/>
      <c r="BW241" s="109">
        <v>24</v>
      </c>
      <c r="BX241" s="110">
        <v>61</v>
      </c>
      <c r="BY241" s="109">
        <v>24</v>
      </c>
      <c r="BZ241" s="109"/>
      <c r="CA241" s="109">
        <v>22</v>
      </c>
      <c r="CB241" s="110">
        <v>46</v>
      </c>
      <c r="CC241" s="109">
        <v>9</v>
      </c>
      <c r="CD241" s="109"/>
      <c r="CE241" s="109">
        <v>4</v>
      </c>
      <c r="CF241" s="110">
        <v>13</v>
      </c>
      <c r="CG241" s="109">
        <v>2</v>
      </c>
      <c r="CH241" s="109"/>
      <c r="CI241" s="109">
        <v>3</v>
      </c>
      <c r="CJ241" s="110">
        <v>5</v>
      </c>
      <c r="CK241" s="109"/>
      <c r="CL241" s="109"/>
      <c r="CM241" s="109">
        <v>1</v>
      </c>
      <c r="CN241" s="110">
        <v>1</v>
      </c>
      <c r="CO241" s="109"/>
      <c r="CP241" s="109"/>
      <c r="CQ241" s="109"/>
      <c r="CR241" s="110">
        <v>0</v>
      </c>
      <c r="CS241" s="111"/>
      <c r="CT241" s="112">
        <f t="shared" si="15"/>
        <v>2914</v>
      </c>
      <c r="CU241" s="112">
        <f t="shared" si="16"/>
        <v>1</v>
      </c>
      <c r="CV241" s="112">
        <f t="shared" si="17"/>
        <v>2667</v>
      </c>
      <c r="CW241" s="113">
        <f t="shared" si="19"/>
        <v>5582</v>
      </c>
    </row>
    <row r="242" spans="1:101" ht="14.1" customHeight="1">
      <c r="A242" s="31"/>
      <c r="B242" s="1049"/>
      <c r="C242" s="1047"/>
      <c r="D242" s="108" t="s">
        <v>698</v>
      </c>
      <c r="E242">
        <v>553</v>
      </c>
      <c r="F242"/>
      <c r="G242">
        <v>550</v>
      </c>
      <c r="H242" s="110">
        <v>1103</v>
      </c>
      <c r="I242">
        <v>376</v>
      </c>
      <c r="J242"/>
      <c r="K242">
        <v>390</v>
      </c>
      <c r="L242" s="110">
        <v>766</v>
      </c>
      <c r="M242">
        <v>1110</v>
      </c>
      <c r="N242"/>
      <c r="O242">
        <v>1124</v>
      </c>
      <c r="P242" s="110">
        <v>2234</v>
      </c>
      <c r="Q242">
        <v>1083</v>
      </c>
      <c r="R242"/>
      <c r="S242">
        <v>1782</v>
      </c>
      <c r="T242" s="110">
        <v>2865</v>
      </c>
      <c r="U242">
        <v>1611</v>
      </c>
      <c r="V242"/>
      <c r="W242">
        <v>1714</v>
      </c>
      <c r="X242" s="110">
        <v>3325</v>
      </c>
      <c r="Y242">
        <v>1978</v>
      </c>
      <c r="Z242"/>
      <c r="AA242">
        <v>1847</v>
      </c>
      <c r="AB242" s="110">
        <v>3825</v>
      </c>
      <c r="AC242">
        <v>2223</v>
      </c>
      <c r="AD242"/>
      <c r="AE242">
        <v>1944</v>
      </c>
      <c r="AF242" s="110">
        <v>4167</v>
      </c>
      <c r="AG242">
        <v>1832</v>
      </c>
      <c r="AH242"/>
      <c r="AI242">
        <v>1482</v>
      </c>
      <c r="AJ242" s="110">
        <v>3314</v>
      </c>
      <c r="AK242">
        <v>1761</v>
      </c>
      <c r="AL242"/>
      <c r="AM242">
        <v>1387</v>
      </c>
      <c r="AN242" s="110">
        <v>3148</v>
      </c>
      <c r="AO242">
        <v>1705</v>
      </c>
      <c r="AP242"/>
      <c r="AQ242">
        <v>1361</v>
      </c>
      <c r="AR242" s="110">
        <v>3066</v>
      </c>
      <c r="AS242">
        <v>1699</v>
      </c>
      <c r="AT242"/>
      <c r="AU242">
        <v>1422</v>
      </c>
      <c r="AV242" s="110">
        <v>3121</v>
      </c>
      <c r="AW242">
        <v>1691</v>
      </c>
      <c r="AX242"/>
      <c r="AY242">
        <v>1487</v>
      </c>
      <c r="AZ242" s="110">
        <v>3178</v>
      </c>
      <c r="BA242" s="109">
        <v>1642</v>
      </c>
      <c r="BB242" s="109"/>
      <c r="BC242" s="109">
        <v>1418</v>
      </c>
      <c r="BD242" s="110">
        <v>3060</v>
      </c>
      <c r="BE242" s="109">
        <v>1353</v>
      </c>
      <c r="BF242" s="109"/>
      <c r="BG242" s="109">
        <v>1208</v>
      </c>
      <c r="BH242" s="110">
        <v>2561</v>
      </c>
      <c r="BI242" s="109">
        <v>1186</v>
      </c>
      <c r="BJ242" s="109"/>
      <c r="BK242" s="109">
        <v>951</v>
      </c>
      <c r="BL242" s="110">
        <v>2137</v>
      </c>
      <c r="BM242" s="109">
        <v>916</v>
      </c>
      <c r="BN242" s="109"/>
      <c r="BO242" s="109">
        <v>768</v>
      </c>
      <c r="BP242" s="110">
        <v>1684</v>
      </c>
      <c r="BQ242" s="109">
        <v>757</v>
      </c>
      <c r="BR242" s="109"/>
      <c r="BS242" s="109">
        <v>572</v>
      </c>
      <c r="BT242" s="110">
        <v>1329</v>
      </c>
      <c r="BU242" s="109">
        <v>547</v>
      </c>
      <c r="BV242" s="109"/>
      <c r="BW242" s="109">
        <v>369</v>
      </c>
      <c r="BX242" s="110">
        <v>916</v>
      </c>
      <c r="BY242" s="109">
        <v>355</v>
      </c>
      <c r="BZ242" s="109"/>
      <c r="CA242" s="109">
        <v>211</v>
      </c>
      <c r="CB242" s="110">
        <v>566</v>
      </c>
      <c r="CC242" s="109">
        <v>172</v>
      </c>
      <c r="CD242" s="109"/>
      <c r="CE242" s="109">
        <v>76</v>
      </c>
      <c r="CF242" s="110">
        <v>248</v>
      </c>
      <c r="CG242" s="109">
        <v>38</v>
      </c>
      <c r="CH242" s="109"/>
      <c r="CI242" s="109">
        <v>8</v>
      </c>
      <c r="CJ242" s="110">
        <v>46</v>
      </c>
      <c r="CK242" s="109">
        <v>14</v>
      </c>
      <c r="CL242" s="109"/>
      <c r="CM242" s="109">
        <v>5</v>
      </c>
      <c r="CN242" s="110">
        <v>19</v>
      </c>
      <c r="CO242" s="109">
        <v>2</v>
      </c>
      <c r="CP242" s="109">
        <v>1</v>
      </c>
      <c r="CQ242" s="109">
        <v>4</v>
      </c>
      <c r="CR242" s="110">
        <v>7</v>
      </c>
      <c r="CS242" s="111"/>
      <c r="CT242" s="112">
        <f t="shared" si="15"/>
        <v>24604</v>
      </c>
      <c r="CU242" s="112">
        <f t="shared" si="16"/>
        <v>1</v>
      </c>
      <c r="CV242" s="112">
        <f t="shared" si="17"/>
        <v>22080</v>
      </c>
      <c r="CW242" s="113">
        <f t="shared" si="19"/>
        <v>46685</v>
      </c>
    </row>
    <row r="243" spans="1:101" ht="14.1" customHeight="1">
      <c r="A243" s="31"/>
      <c r="B243" s="1049"/>
      <c r="C243" s="1047"/>
      <c r="D243" s="108" t="s">
        <v>699</v>
      </c>
      <c r="E243">
        <v>1270</v>
      </c>
      <c r="F243"/>
      <c r="G243">
        <v>1355</v>
      </c>
      <c r="H243" s="110">
        <v>2625</v>
      </c>
      <c r="I243">
        <v>1047</v>
      </c>
      <c r="J243"/>
      <c r="K243">
        <v>998</v>
      </c>
      <c r="L243" s="110">
        <v>2045</v>
      </c>
      <c r="M243">
        <v>2297</v>
      </c>
      <c r="N243"/>
      <c r="O243">
        <v>2482</v>
      </c>
      <c r="P243" s="110">
        <v>4779</v>
      </c>
      <c r="Q243">
        <v>2221</v>
      </c>
      <c r="R243"/>
      <c r="S243">
        <v>880</v>
      </c>
      <c r="T243" s="110">
        <v>3101</v>
      </c>
      <c r="U243">
        <v>799</v>
      </c>
      <c r="V243"/>
      <c r="W243">
        <v>758</v>
      </c>
      <c r="X243" s="110">
        <v>1557</v>
      </c>
      <c r="Y243">
        <v>809</v>
      </c>
      <c r="Z243"/>
      <c r="AA243">
        <v>773</v>
      </c>
      <c r="AB243" s="110">
        <v>1582</v>
      </c>
      <c r="AC243">
        <v>851</v>
      </c>
      <c r="AD243"/>
      <c r="AE243">
        <v>753</v>
      </c>
      <c r="AF243" s="110">
        <v>1604</v>
      </c>
      <c r="AG243">
        <v>764</v>
      </c>
      <c r="AH243"/>
      <c r="AI243">
        <v>656</v>
      </c>
      <c r="AJ243" s="110">
        <v>1420</v>
      </c>
      <c r="AK243">
        <v>648</v>
      </c>
      <c r="AL243"/>
      <c r="AM243">
        <v>567</v>
      </c>
      <c r="AN243" s="110">
        <v>1215</v>
      </c>
      <c r="AO243">
        <v>646</v>
      </c>
      <c r="AP243"/>
      <c r="AQ243">
        <v>541</v>
      </c>
      <c r="AR243" s="110">
        <v>1187</v>
      </c>
      <c r="AS243">
        <v>691</v>
      </c>
      <c r="AT243"/>
      <c r="AU243">
        <v>590</v>
      </c>
      <c r="AV243" s="110">
        <v>1281</v>
      </c>
      <c r="AW243">
        <v>745</v>
      </c>
      <c r="AX243"/>
      <c r="AY243">
        <v>689</v>
      </c>
      <c r="AZ243" s="110">
        <v>1434</v>
      </c>
      <c r="BA243" s="109">
        <v>636</v>
      </c>
      <c r="BB243" s="109"/>
      <c r="BC243" s="109">
        <v>665</v>
      </c>
      <c r="BD243" s="110">
        <v>1301</v>
      </c>
      <c r="BE243" s="109">
        <v>562</v>
      </c>
      <c r="BF243" s="109"/>
      <c r="BG243" s="109">
        <v>544</v>
      </c>
      <c r="BH243" s="110">
        <v>1106</v>
      </c>
      <c r="BI243" s="109">
        <v>438</v>
      </c>
      <c r="BJ243" s="109"/>
      <c r="BK243" s="109">
        <v>430</v>
      </c>
      <c r="BL243" s="110">
        <v>868</v>
      </c>
      <c r="BM243" s="109">
        <v>358</v>
      </c>
      <c r="BN243" s="109"/>
      <c r="BO243" s="109">
        <v>352</v>
      </c>
      <c r="BP243" s="110">
        <v>710</v>
      </c>
      <c r="BQ243" s="109">
        <v>283</v>
      </c>
      <c r="BR243" s="109"/>
      <c r="BS243" s="109">
        <v>277</v>
      </c>
      <c r="BT243" s="110">
        <v>560</v>
      </c>
      <c r="BU243" s="109">
        <v>185</v>
      </c>
      <c r="BV243" s="109"/>
      <c r="BW243" s="109">
        <v>147</v>
      </c>
      <c r="BX243" s="110">
        <v>332</v>
      </c>
      <c r="BY243" s="109">
        <v>117</v>
      </c>
      <c r="BZ243" s="109"/>
      <c r="CA243" s="109">
        <v>87</v>
      </c>
      <c r="CB243" s="110">
        <v>204</v>
      </c>
      <c r="CC243" s="109">
        <v>48</v>
      </c>
      <c r="CD243" s="109"/>
      <c r="CE243" s="109">
        <v>37</v>
      </c>
      <c r="CF243" s="110">
        <v>85</v>
      </c>
      <c r="CG243" s="109">
        <v>9</v>
      </c>
      <c r="CH243" s="109"/>
      <c r="CI243" s="109">
        <v>23</v>
      </c>
      <c r="CJ243" s="110">
        <v>32</v>
      </c>
      <c r="CK243" s="109">
        <v>2</v>
      </c>
      <c r="CL243" s="109"/>
      <c r="CM243" s="109"/>
      <c r="CN243" s="110">
        <v>2</v>
      </c>
      <c r="CO243" s="109"/>
      <c r="CP243" s="109">
        <v>1</v>
      </c>
      <c r="CQ243" s="109"/>
      <c r="CR243" s="110">
        <v>1</v>
      </c>
      <c r="CS243" s="111"/>
      <c r="CT243" s="112">
        <f t="shared" si="15"/>
        <v>15426</v>
      </c>
      <c r="CU243" s="112">
        <f t="shared" si="16"/>
        <v>1</v>
      </c>
      <c r="CV243" s="112">
        <f t="shared" si="17"/>
        <v>13604</v>
      </c>
      <c r="CW243" s="113">
        <f t="shared" si="19"/>
        <v>29031</v>
      </c>
    </row>
    <row r="244" spans="1:101" ht="14.1" customHeight="1">
      <c r="A244" s="31"/>
      <c r="B244" s="1049"/>
      <c r="C244" s="1047"/>
      <c r="D244" s="108" t="s">
        <v>700</v>
      </c>
      <c r="E244">
        <v>83</v>
      </c>
      <c r="F244"/>
      <c r="G244">
        <v>99</v>
      </c>
      <c r="H244" s="110">
        <v>182</v>
      </c>
      <c r="I244">
        <v>76</v>
      </c>
      <c r="J244"/>
      <c r="K244">
        <v>78</v>
      </c>
      <c r="L244" s="110">
        <v>154</v>
      </c>
      <c r="M244">
        <v>195</v>
      </c>
      <c r="N244"/>
      <c r="O244">
        <v>174</v>
      </c>
      <c r="P244" s="110">
        <v>369</v>
      </c>
      <c r="Q244">
        <v>185</v>
      </c>
      <c r="R244"/>
      <c r="S244">
        <v>495</v>
      </c>
      <c r="T244" s="110">
        <v>680</v>
      </c>
      <c r="U244">
        <v>504</v>
      </c>
      <c r="V244"/>
      <c r="W244">
        <v>551</v>
      </c>
      <c r="X244" s="110">
        <v>1055</v>
      </c>
      <c r="Y244">
        <v>537</v>
      </c>
      <c r="Z244"/>
      <c r="AA244">
        <v>551</v>
      </c>
      <c r="AB244" s="110">
        <v>1088</v>
      </c>
      <c r="AC244">
        <v>576</v>
      </c>
      <c r="AD244"/>
      <c r="AE244">
        <v>517</v>
      </c>
      <c r="AF244" s="110">
        <v>1093</v>
      </c>
      <c r="AG244">
        <v>511</v>
      </c>
      <c r="AH244"/>
      <c r="AI244">
        <v>361</v>
      </c>
      <c r="AJ244" s="110">
        <v>872</v>
      </c>
      <c r="AK244">
        <v>540</v>
      </c>
      <c r="AL244"/>
      <c r="AM244">
        <v>376</v>
      </c>
      <c r="AN244" s="110">
        <v>916</v>
      </c>
      <c r="AO244">
        <v>450</v>
      </c>
      <c r="AP244"/>
      <c r="AQ244">
        <v>302</v>
      </c>
      <c r="AR244" s="110">
        <v>752</v>
      </c>
      <c r="AS244">
        <v>593</v>
      </c>
      <c r="AT244"/>
      <c r="AU244">
        <v>440</v>
      </c>
      <c r="AV244" s="110">
        <v>1033</v>
      </c>
      <c r="AW244">
        <v>565</v>
      </c>
      <c r="AX244"/>
      <c r="AY244">
        <v>494</v>
      </c>
      <c r="AZ244" s="110">
        <v>1059</v>
      </c>
      <c r="BA244" s="109">
        <v>510</v>
      </c>
      <c r="BB244" s="109"/>
      <c r="BC244" s="109">
        <v>497</v>
      </c>
      <c r="BD244" s="110">
        <v>1007</v>
      </c>
      <c r="BE244" s="109">
        <v>453</v>
      </c>
      <c r="BF244" s="109"/>
      <c r="BG244" s="109">
        <v>376</v>
      </c>
      <c r="BH244" s="110">
        <v>829</v>
      </c>
      <c r="BI244" s="109">
        <v>450</v>
      </c>
      <c r="BJ244" s="109"/>
      <c r="BK244" s="109">
        <v>362</v>
      </c>
      <c r="BL244" s="110">
        <v>812</v>
      </c>
      <c r="BM244" s="109">
        <v>382</v>
      </c>
      <c r="BN244" s="109"/>
      <c r="BO244" s="109">
        <v>291</v>
      </c>
      <c r="BP244" s="110">
        <v>673</v>
      </c>
      <c r="BQ244" s="109">
        <v>284</v>
      </c>
      <c r="BR244" s="109"/>
      <c r="BS244" s="109">
        <v>246</v>
      </c>
      <c r="BT244" s="110">
        <v>530</v>
      </c>
      <c r="BU244" s="109">
        <v>193</v>
      </c>
      <c r="BV244" s="109"/>
      <c r="BW244" s="109">
        <v>135</v>
      </c>
      <c r="BX244" s="110">
        <v>328</v>
      </c>
      <c r="BY244" s="109">
        <v>131</v>
      </c>
      <c r="BZ244" s="109"/>
      <c r="CA244" s="109">
        <v>89</v>
      </c>
      <c r="CB244" s="110">
        <v>220</v>
      </c>
      <c r="CC244" s="109">
        <v>52</v>
      </c>
      <c r="CD244" s="109"/>
      <c r="CE244" s="109">
        <v>40</v>
      </c>
      <c r="CF244" s="110">
        <v>92</v>
      </c>
      <c r="CG244" s="109">
        <v>13</v>
      </c>
      <c r="CH244" s="109"/>
      <c r="CI244" s="109">
        <v>9</v>
      </c>
      <c r="CJ244" s="110">
        <v>22</v>
      </c>
      <c r="CK244" s="109">
        <v>3</v>
      </c>
      <c r="CL244" s="109"/>
      <c r="CM244" s="109">
        <v>2</v>
      </c>
      <c r="CN244" s="110">
        <v>5</v>
      </c>
      <c r="CO244" s="109">
        <v>2</v>
      </c>
      <c r="CP244" s="109"/>
      <c r="CQ244" s="109"/>
      <c r="CR244" s="110">
        <v>2</v>
      </c>
      <c r="CS244" s="111"/>
      <c r="CT244" s="112">
        <f t="shared" si="15"/>
        <v>7288</v>
      </c>
      <c r="CU244" s="112">
        <f t="shared" si="16"/>
        <v>0</v>
      </c>
      <c r="CV244" s="112">
        <f t="shared" si="17"/>
        <v>6485</v>
      </c>
      <c r="CW244" s="113">
        <f t="shared" si="19"/>
        <v>13773</v>
      </c>
    </row>
    <row r="245" spans="1:101" ht="14.1" customHeight="1">
      <c r="A245" s="31"/>
      <c r="B245" s="1049"/>
      <c r="C245" s="1047"/>
      <c r="D245" s="108" t="s">
        <v>701</v>
      </c>
      <c r="E245">
        <v>325</v>
      </c>
      <c r="F245"/>
      <c r="G245">
        <v>324</v>
      </c>
      <c r="H245" s="110">
        <v>649</v>
      </c>
      <c r="I245">
        <v>249</v>
      </c>
      <c r="J245"/>
      <c r="K245">
        <v>240</v>
      </c>
      <c r="L245" s="110">
        <v>489</v>
      </c>
      <c r="M245">
        <v>666</v>
      </c>
      <c r="N245"/>
      <c r="O245">
        <v>717</v>
      </c>
      <c r="P245" s="110">
        <v>1383</v>
      </c>
      <c r="Q245">
        <v>701</v>
      </c>
      <c r="R245"/>
      <c r="S245">
        <v>278</v>
      </c>
      <c r="T245" s="110">
        <v>979</v>
      </c>
      <c r="U245">
        <v>296</v>
      </c>
      <c r="V245"/>
      <c r="W245">
        <v>339</v>
      </c>
      <c r="X245" s="110">
        <v>635</v>
      </c>
      <c r="Y245">
        <v>293</v>
      </c>
      <c r="Z245"/>
      <c r="AA245">
        <v>289</v>
      </c>
      <c r="AB245" s="110">
        <v>582</v>
      </c>
      <c r="AC245">
        <v>312</v>
      </c>
      <c r="AD245"/>
      <c r="AE245">
        <v>272</v>
      </c>
      <c r="AF245" s="110">
        <v>584</v>
      </c>
      <c r="AG245">
        <v>300</v>
      </c>
      <c r="AH245"/>
      <c r="AI245">
        <v>230</v>
      </c>
      <c r="AJ245" s="110">
        <v>530</v>
      </c>
      <c r="AK245">
        <v>240</v>
      </c>
      <c r="AL245"/>
      <c r="AM245">
        <v>213</v>
      </c>
      <c r="AN245" s="110">
        <v>453</v>
      </c>
      <c r="AO245">
        <v>240</v>
      </c>
      <c r="AP245"/>
      <c r="AQ245">
        <v>189</v>
      </c>
      <c r="AR245" s="110">
        <v>429</v>
      </c>
      <c r="AS245">
        <v>260</v>
      </c>
      <c r="AT245"/>
      <c r="AU245">
        <v>196</v>
      </c>
      <c r="AV245" s="110">
        <v>456</v>
      </c>
      <c r="AW245">
        <v>233</v>
      </c>
      <c r="AX245"/>
      <c r="AY245">
        <v>205</v>
      </c>
      <c r="AZ245" s="110">
        <v>438</v>
      </c>
      <c r="BA245" s="109">
        <v>192</v>
      </c>
      <c r="BB245" s="109"/>
      <c r="BC245" s="109">
        <v>186</v>
      </c>
      <c r="BD245" s="110">
        <v>378</v>
      </c>
      <c r="BE245" s="109">
        <v>166</v>
      </c>
      <c r="BF245" s="109"/>
      <c r="BG245" s="109">
        <v>165</v>
      </c>
      <c r="BH245" s="110">
        <v>331</v>
      </c>
      <c r="BI245" s="109">
        <v>157</v>
      </c>
      <c r="BJ245" s="109"/>
      <c r="BK245" s="109">
        <v>159</v>
      </c>
      <c r="BL245" s="110">
        <v>316</v>
      </c>
      <c r="BM245" s="109">
        <v>135</v>
      </c>
      <c r="BN245" s="109"/>
      <c r="BO245" s="109">
        <v>133</v>
      </c>
      <c r="BP245" s="110">
        <v>268</v>
      </c>
      <c r="BQ245" s="109">
        <v>106</v>
      </c>
      <c r="BR245" s="109"/>
      <c r="BS245" s="109">
        <v>92</v>
      </c>
      <c r="BT245" s="110">
        <v>198</v>
      </c>
      <c r="BU245" s="109">
        <v>60</v>
      </c>
      <c r="BV245" s="109"/>
      <c r="BW245" s="109">
        <v>76</v>
      </c>
      <c r="BX245" s="110">
        <v>136</v>
      </c>
      <c r="BY245" s="109">
        <v>41</v>
      </c>
      <c r="BZ245" s="109"/>
      <c r="CA245" s="109">
        <v>37</v>
      </c>
      <c r="CB245" s="110">
        <v>78</v>
      </c>
      <c r="CC245" s="109">
        <v>21</v>
      </c>
      <c r="CD245" s="109"/>
      <c r="CE245" s="109">
        <v>14</v>
      </c>
      <c r="CF245" s="110">
        <v>35</v>
      </c>
      <c r="CG245" s="109">
        <v>6</v>
      </c>
      <c r="CH245" s="109"/>
      <c r="CI245" s="109">
        <v>4</v>
      </c>
      <c r="CJ245" s="110">
        <v>10</v>
      </c>
      <c r="CK245" s="109">
        <v>1</v>
      </c>
      <c r="CL245" s="109"/>
      <c r="CM245" s="109">
        <v>1</v>
      </c>
      <c r="CN245" s="110">
        <v>2</v>
      </c>
      <c r="CO245" s="109"/>
      <c r="CP245" s="109">
        <v>2</v>
      </c>
      <c r="CQ245" s="109">
        <v>1</v>
      </c>
      <c r="CR245" s="110">
        <v>3</v>
      </c>
      <c r="CS245" s="111"/>
      <c r="CT245" s="112">
        <f t="shared" si="15"/>
        <v>5000</v>
      </c>
      <c r="CU245" s="112">
        <f t="shared" si="16"/>
        <v>2</v>
      </c>
      <c r="CV245" s="112">
        <f t="shared" si="17"/>
        <v>4360</v>
      </c>
      <c r="CW245" s="113">
        <f t="shared" si="19"/>
        <v>9362</v>
      </c>
    </row>
    <row r="246" spans="1:101" ht="14.1" customHeight="1">
      <c r="A246" s="31"/>
      <c r="B246" s="1049"/>
      <c r="C246" s="1047"/>
      <c r="D246" s="108" t="s">
        <v>702</v>
      </c>
      <c r="E246">
        <v>548</v>
      </c>
      <c r="F246"/>
      <c r="G246">
        <v>548</v>
      </c>
      <c r="H246" s="110">
        <v>1096</v>
      </c>
      <c r="I246">
        <v>372</v>
      </c>
      <c r="J246"/>
      <c r="K246">
        <v>421</v>
      </c>
      <c r="L246" s="110">
        <v>793</v>
      </c>
      <c r="M246">
        <v>882</v>
      </c>
      <c r="N246"/>
      <c r="O246">
        <v>918</v>
      </c>
      <c r="P246" s="110">
        <v>1800</v>
      </c>
      <c r="Q246">
        <v>852</v>
      </c>
      <c r="R246"/>
      <c r="S246">
        <v>357</v>
      </c>
      <c r="T246" s="110">
        <v>1209</v>
      </c>
      <c r="U246">
        <v>423</v>
      </c>
      <c r="V246"/>
      <c r="W246">
        <v>382</v>
      </c>
      <c r="X246" s="110">
        <v>805</v>
      </c>
      <c r="Y246">
        <v>381</v>
      </c>
      <c r="Z246"/>
      <c r="AA246">
        <v>379</v>
      </c>
      <c r="AB246" s="110">
        <v>760</v>
      </c>
      <c r="AC246">
        <v>333</v>
      </c>
      <c r="AD246"/>
      <c r="AE246">
        <v>327</v>
      </c>
      <c r="AF246" s="110">
        <v>660</v>
      </c>
      <c r="AG246">
        <v>277</v>
      </c>
      <c r="AH246"/>
      <c r="AI246">
        <v>253</v>
      </c>
      <c r="AJ246" s="110">
        <v>530</v>
      </c>
      <c r="AK246">
        <v>292</v>
      </c>
      <c r="AL246"/>
      <c r="AM246">
        <v>219</v>
      </c>
      <c r="AN246" s="110">
        <v>511</v>
      </c>
      <c r="AO246">
        <v>275</v>
      </c>
      <c r="AP246"/>
      <c r="AQ246">
        <v>259</v>
      </c>
      <c r="AR246" s="110">
        <v>534</v>
      </c>
      <c r="AS246">
        <v>304</v>
      </c>
      <c r="AT246"/>
      <c r="AU246">
        <v>294</v>
      </c>
      <c r="AV246" s="110">
        <v>598</v>
      </c>
      <c r="AW246">
        <v>309</v>
      </c>
      <c r="AX246"/>
      <c r="AY246">
        <v>261</v>
      </c>
      <c r="AZ246" s="110">
        <v>570</v>
      </c>
      <c r="BA246" s="109">
        <v>266</v>
      </c>
      <c r="BB246" s="109"/>
      <c r="BC246" s="109">
        <v>254</v>
      </c>
      <c r="BD246" s="110">
        <v>520</v>
      </c>
      <c r="BE246" s="109">
        <v>230</v>
      </c>
      <c r="BF246" s="109"/>
      <c r="BG246" s="109">
        <v>237</v>
      </c>
      <c r="BH246" s="110">
        <v>467</v>
      </c>
      <c r="BI246" s="109">
        <v>182</v>
      </c>
      <c r="BJ246" s="109"/>
      <c r="BK246" s="109">
        <v>189</v>
      </c>
      <c r="BL246" s="110">
        <v>371</v>
      </c>
      <c r="BM246" s="109">
        <v>170</v>
      </c>
      <c r="BN246" s="109"/>
      <c r="BO246" s="109">
        <v>146</v>
      </c>
      <c r="BP246" s="110">
        <v>316</v>
      </c>
      <c r="BQ246" s="109">
        <v>96</v>
      </c>
      <c r="BR246" s="109"/>
      <c r="BS246" s="109">
        <v>118</v>
      </c>
      <c r="BT246" s="110">
        <v>214</v>
      </c>
      <c r="BU246" s="109">
        <v>113</v>
      </c>
      <c r="BV246" s="109"/>
      <c r="BW246" s="109">
        <v>88</v>
      </c>
      <c r="BX246" s="110">
        <v>201</v>
      </c>
      <c r="BY246" s="109">
        <v>57</v>
      </c>
      <c r="BZ246" s="109"/>
      <c r="CA246" s="109">
        <v>35</v>
      </c>
      <c r="CB246" s="110">
        <v>92</v>
      </c>
      <c r="CC246" s="109">
        <v>17</v>
      </c>
      <c r="CD246" s="109"/>
      <c r="CE246" s="109">
        <v>19</v>
      </c>
      <c r="CF246" s="110">
        <v>36</v>
      </c>
      <c r="CG246" s="109">
        <v>5</v>
      </c>
      <c r="CH246" s="109"/>
      <c r="CI246" s="109">
        <v>2</v>
      </c>
      <c r="CJ246" s="110">
        <v>7</v>
      </c>
      <c r="CK246" s="109">
        <v>4</v>
      </c>
      <c r="CL246" s="109"/>
      <c r="CM246" s="109"/>
      <c r="CN246" s="110">
        <v>4</v>
      </c>
      <c r="CO246" s="109">
        <v>2</v>
      </c>
      <c r="CP246" s="109"/>
      <c r="CQ246" s="109"/>
      <c r="CR246" s="110">
        <v>2</v>
      </c>
      <c r="CS246" s="111"/>
      <c r="CT246" s="112">
        <f t="shared" si="15"/>
        <v>6390</v>
      </c>
      <c r="CU246" s="112">
        <f t="shared" si="16"/>
        <v>0</v>
      </c>
      <c r="CV246" s="112">
        <f t="shared" si="17"/>
        <v>5706</v>
      </c>
      <c r="CW246" s="113">
        <f t="shared" si="19"/>
        <v>12096</v>
      </c>
    </row>
    <row r="247" spans="1:101" ht="14.1" customHeight="1">
      <c r="A247" s="31"/>
      <c r="B247" s="1049"/>
      <c r="C247" s="1047"/>
      <c r="D247" s="108" t="s">
        <v>703</v>
      </c>
      <c r="E247">
        <v>189</v>
      </c>
      <c r="F247"/>
      <c r="G247">
        <v>157</v>
      </c>
      <c r="H247" s="110">
        <v>346</v>
      </c>
      <c r="I247">
        <v>120</v>
      </c>
      <c r="J247"/>
      <c r="K247">
        <v>143</v>
      </c>
      <c r="L247" s="110">
        <v>263</v>
      </c>
      <c r="M247">
        <v>410</v>
      </c>
      <c r="N247"/>
      <c r="O247">
        <v>381</v>
      </c>
      <c r="P247" s="110">
        <v>791</v>
      </c>
      <c r="Q247">
        <v>453</v>
      </c>
      <c r="R247"/>
      <c r="S247">
        <v>216</v>
      </c>
      <c r="T247" s="110">
        <v>669</v>
      </c>
      <c r="U247">
        <v>236</v>
      </c>
      <c r="V247"/>
      <c r="W247">
        <v>259</v>
      </c>
      <c r="X247" s="110">
        <v>495</v>
      </c>
      <c r="Y247">
        <v>228</v>
      </c>
      <c r="Z247"/>
      <c r="AA247">
        <v>236</v>
      </c>
      <c r="AB247" s="110">
        <v>464</v>
      </c>
      <c r="AC247">
        <v>253</v>
      </c>
      <c r="AD247"/>
      <c r="AE247">
        <v>212</v>
      </c>
      <c r="AF247" s="110">
        <v>465</v>
      </c>
      <c r="AG247">
        <v>224</v>
      </c>
      <c r="AH247"/>
      <c r="AI247">
        <v>196</v>
      </c>
      <c r="AJ247" s="110">
        <v>420</v>
      </c>
      <c r="AK247">
        <v>194</v>
      </c>
      <c r="AL247"/>
      <c r="AM247">
        <v>168</v>
      </c>
      <c r="AN247" s="110">
        <v>362</v>
      </c>
      <c r="AO247">
        <v>200</v>
      </c>
      <c r="AP247"/>
      <c r="AQ247">
        <v>176</v>
      </c>
      <c r="AR247" s="110">
        <v>376</v>
      </c>
      <c r="AS247">
        <v>220</v>
      </c>
      <c r="AT247"/>
      <c r="AU247">
        <v>191</v>
      </c>
      <c r="AV247" s="110">
        <v>411</v>
      </c>
      <c r="AW247">
        <v>218</v>
      </c>
      <c r="AX247"/>
      <c r="AY247">
        <v>232</v>
      </c>
      <c r="AZ247" s="110">
        <v>450</v>
      </c>
      <c r="BA247" s="109">
        <v>188</v>
      </c>
      <c r="BB247" s="109"/>
      <c r="BC247" s="109">
        <v>222</v>
      </c>
      <c r="BD247" s="110">
        <v>410</v>
      </c>
      <c r="BE247" s="109">
        <v>172</v>
      </c>
      <c r="BF247" s="109"/>
      <c r="BG247" s="109">
        <v>188</v>
      </c>
      <c r="BH247" s="110">
        <v>360</v>
      </c>
      <c r="BI247" s="109">
        <v>162</v>
      </c>
      <c r="BJ247" s="109"/>
      <c r="BK247" s="109">
        <v>137</v>
      </c>
      <c r="BL247" s="110">
        <v>299</v>
      </c>
      <c r="BM247" s="109">
        <v>127</v>
      </c>
      <c r="BN247" s="109"/>
      <c r="BO247" s="109">
        <v>140</v>
      </c>
      <c r="BP247" s="110">
        <v>267</v>
      </c>
      <c r="BQ247" s="109">
        <v>111</v>
      </c>
      <c r="BR247" s="109"/>
      <c r="BS247" s="109">
        <v>92</v>
      </c>
      <c r="BT247" s="110">
        <v>203</v>
      </c>
      <c r="BU247" s="109">
        <v>86</v>
      </c>
      <c r="BV247" s="109"/>
      <c r="BW247" s="109">
        <v>62</v>
      </c>
      <c r="BX247" s="110">
        <v>148</v>
      </c>
      <c r="BY247" s="109">
        <v>51</v>
      </c>
      <c r="BZ247" s="109"/>
      <c r="CA247" s="109">
        <v>37</v>
      </c>
      <c r="CB247" s="110">
        <v>88</v>
      </c>
      <c r="CC247" s="109">
        <v>18</v>
      </c>
      <c r="CD247" s="109"/>
      <c r="CE247" s="109">
        <v>8</v>
      </c>
      <c r="CF247" s="110">
        <v>26</v>
      </c>
      <c r="CG247" s="109">
        <v>6</v>
      </c>
      <c r="CH247" s="109"/>
      <c r="CI247" s="109">
        <v>3</v>
      </c>
      <c r="CJ247" s="110">
        <v>9</v>
      </c>
      <c r="CK247" s="109"/>
      <c r="CL247" s="109"/>
      <c r="CM247" s="109"/>
      <c r="CN247" s="110">
        <v>0</v>
      </c>
      <c r="CO247" s="109"/>
      <c r="CP247" s="109"/>
      <c r="CQ247" s="109"/>
      <c r="CR247" s="110">
        <v>0</v>
      </c>
      <c r="CS247" s="111"/>
      <c r="CT247" s="112">
        <f t="shared" si="15"/>
        <v>3866</v>
      </c>
      <c r="CU247" s="112">
        <f t="shared" si="16"/>
        <v>0</v>
      </c>
      <c r="CV247" s="112">
        <f t="shared" si="17"/>
        <v>3456</v>
      </c>
      <c r="CW247" s="113">
        <f t="shared" si="19"/>
        <v>7322</v>
      </c>
    </row>
    <row r="248" spans="1:101" ht="14.1" customHeight="1">
      <c r="A248" s="31"/>
      <c r="B248" s="1049"/>
      <c r="C248" s="1047"/>
      <c r="D248" s="108" t="s">
        <v>704</v>
      </c>
      <c r="E248">
        <v>148</v>
      </c>
      <c r="F248"/>
      <c r="G248">
        <v>142</v>
      </c>
      <c r="H248" s="110">
        <v>290</v>
      </c>
      <c r="I248">
        <v>157</v>
      </c>
      <c r="J248"/>
      <c r="K248">
        <v>139</v>
      </c>
      <c r="L248" s="110">
        <v>296</v>
      </c>
      <c r="M248">
        <v>413</v>
      </c>
      <c r="N248"/>
      <c r="O248">
        <v>424</v>
      </c>
      <c r="P248" s="110">
        <v>837</v>
      </c>
      <c r="Q248">
        <v>442</v>
      </c>
      <c r="R248"/>
      <c r="S248">
        <v>348</v>
      </c>
      <c r="T248" s="110">
        <v>790</v>
      </c>
      <c r="U248">
        <v>310</v>
      </c>
      <c r="V248"/>
      <c r="W248">
        <v>312</v>
      </c>
      <c r="X248" s="110">
        <v>622</v>
      </c>
      <c r="Y248">
        <v>342</v>
      </c>
      <c r="Z248"/>
      <c r="AA248">
        <v>345</v>
      </c>
      <c r="AB248" s="110">
        <v>687</v>
      </c>
      <c r="AC248">
        <v>351</v>
      </c>
      <c r="AD248"/>
      <c r="AE248">
        <v>326</v>
      </c>
      <c r="AF248" s="110">
        <v>677</v>
      </c>
      <c r="AG248">
        <v>313</v>
      </c>
      <c r="AH248"/>
      <c r="AI248">
        <v>307</v>
      </c>
      <c r="AJ248" s="110">
        <v>620</v>
      </c>
      <c r="AK248">
        <v>299</v>
      </c>
      <c r="AL248"/>
      <c r="AM248">
        <v>245</v>
      </c>
      <c r="AN248" s="110">
        <v>544</v>
      </c>
      <c r="AO248">
        <v>263</v>
      </c>
      <c r="AP248"/>
      <c r="AQ248">
        <v>266</v>
      </c>
      <c r="AR248" s="110">
        <v>529</v>
      </c>
      <c r="AS248">
        <v>292</v>
      </c>
      <c r="AT248"/>
      <c r="AU248">
        <v>264</v>
      </c>
      <c r="AV248" s="110">
        <v>556</v>
      </c>
      <c r="AW248">
        <v>307</v>
      </c>
      <c r="AX248"/>
      <c r="AY248">
        <v>351</v>
      </c>
      <c r="AZ248" s="110">
        <v>658</v>
      </c>
      <c r="BA248" s="109">
        <v>286</v>
      </c>
      <c r="BB248" s="109"/>
      <c r="BC248" s="109">
        <v>320</v>
      </c>
      <c r="BD248" s="110">
        <v>606</v>
      </c>
      <c r="BE248" s="109">
        <v>225</v>
      </c>
      <c r="BF248" s="109"/>
      <c r="BG248" s="109">
        <v>248</v>
      </c>
      <c r="BH248" s="110">
        <v>473</v>
      </c>
      <c r="BI248" s="109">
        <v>182</v>
      </c>
      <c r="BJ248" s="109"/>
      <c r="BK248" s="109">
        <v>211</v>
      </c>
      <c r="BL248" s="110">
        <v>393</v>
      </c>
      <c r="BM248" s="109">
        <v>175</v>
      </c>
      <c r="BN248" s="109"/>
      <c r="BO248" s="109">
        <v>183</v>
      </c>
      <c r="BP248" s="110">
        <v>358</v>
      </c>
      <c r="BQ248" s="109">
        <v>118</v>
      </c>
      <c r="BR248" s="109"/>
      <c r="BS248" s="109">
        <v>128</v>
      </c>
      <c r="BT248" s="110">
        <v>246</v>
      </c>
      <c r="BU248" s="109">
        <v>95</v>
      </c>
      <c r="BV248" s="109"/>
      <c r="BW248" s="109">
        <v>113</v>
      </c>
      <c r="BX248" s="110">
        <v>208</v>
      </c>
      <c r="BY248" s="109">
        <v>60</v>
      </c>
      <c r="BZ248" s="109"/>
      <c r="CA248" s="109">
        <v>45</v>
      </c>
      <c r="CB248" s="110">
        <v>105</v>
      </c>
      <c r="CC248" s="109">
        <v>27</v>
      </c>
      <c r="CD248" s="109"/>
      <c r="CE248" s="109">
        <v>15</v>
      </c>
      <c r="CF248" s="110">
        <v>42</v>
      </c>
      <c r="CG248" s="109">
        <v>10</v>
      </c>
      <c r="CH248" s="109"/>
      <c r="CI248" s="109">
        <v>1</v>
      </c>
      <c r="CJ248" s="110">
        <v>11</v>
      </c>
      <c r="CK248" s="109">
        <v>2</v>
      </c>
      <c r="CL248" s="109"/>
      <c r="CM248" s="109"/>
      <c r="CN248" s="110">
        <v>2</v>
      </c>
      <c r="CO248" s="109"/>
      <c r="CP248" s="109"/>
      <c r="CQ248" s="109"/>
      <c r="CR248" s="110">
        <v>0</v>
      </c>
      <c r="CS248" s="111"/>
      <c r="CT248" s="112">
        <f t="shared" si="15"/>
        <v>4817</v>
      </c>
      <c r="CU248" s="112">
        <f t="shared" si="16"/>
        <v>0</v>
      </c>
      <c r="CV248" s="112">
        <f t="shared" si="17"/>
        <v>4733</v>
      </c>
      <c r="CW248" s="113">
        <f t="shared" si="19"/>
        <v>9550</v>
      </c>
    </row>
    <row r="249" spans="1:101" ht="14.1" customHeight="1">
      <c r="A249" s="31"/>
      <c r="B249" s="1049"/>
      <c r="C249" s="1047"/>
      <c r="D249" s="108" t="s">
        <v>705</v>
      </c>
      <c r="E249">
        <v>93</v>
      </c>
      <c r="F249"/>
      <c r="G249">
        <v>91</v>
      </c>
      <c r="H249" s="110">
        <v>184</v>
      </c>
      <c r="I249">
        <v>85</v>
      </c>
      <c r="J249"/>
      <c r="K249">
        <v>83</v>
      </c>
      <c r="L249" s="110">
        <v>168</v>
      </c>
      <c r="M249">
        <v>238</v>
      </c>
      <c r="N249"/>
      <c r="O249">
        <v>291</v>
      </c>
      <c r="P249" s="110">
        <v>529</v>
      </c>
      <c r="Q249">
        <v>356</v>
      </c>
      <c r="R249"/>
      <c r="S249">
        <v>378</v>
      </c>
      <c r="T249" s="110">
        <v>734</v>
      </c>
      <c r="U249">
        <v>373</v>
      </c>
      <c r="V249"/>
      <c r="W249">
        <v>356</v>
      </c>
      <c r="X249" s="110">
        <v>729</v>
      </c>
      <c r="Y249">
        <v>410</v>
      </c>
      <c r="Z249"/>
      <c r="AA249">
        <v>378</v>
      </c>
      <c r="AB249" s="110">
        <v>788</v>
      </c>
      <c r="AC249">
        <v>424</v>
      </c>
      <c r="AD249"/>
      <c r="AE249">
        <v>334</v>
      </c>
      <c r="AF249" s="110">
        <v>758</v>
      </c>
      <c r="AG249">
        <v>362</v>
      </c>
      <c r="AH249"/>
      <c r="AI249">
        <v>289</v>
      </c>
      <c r="AJ249" s="110">
        <v>651</v>
      </c>
      <c r="AK249">
        <v>329</v>
      </c>
      <c r="AL249"/>
      <c r="AM249">
        <v>256</v>
      </c>
      <c r="AN249" s="110">
        <v>585</v>
      </c>
      <c r="AO249">
        <v>329</v>
      </c>
      <c r="AP249"/>
      <c r="AQ249">
        <v>224</v>
      </c>
      <c r="AR249" s="110">
        <v>553</v>
      </c>
      <c r="AS249">
        <v>347</v>
      </c>
      <c r="AT249"/>
      <c r="AU249">
        <v>302</v>
      </c>
      <c r="AV249" s="110">
        <v>649</v>
      </c>
      <c r="AW249">
        <v>372</v>
      </c>
      <c r="AX249"/>
      <c r="AY249">
        <v>340</v>
      </c>
      <c r="AZ249" s="110">
        <v>712</v>
      </c>
      <c r="BA249" s="109">
        <v>354</v>
      </c>
      <c r="BB249" s="109"/>
      <c r="BC249" s="109">
        <v>363</v>
      </c>
      <c r="BD249" s="110">
        <v>717</v>
      </c>
      <c r="BE249" s="109">
        <v>314</v>
      </c>
      <c r="BF249" s="109"/>
      <c r="BG249" s="109">
        <v>290</v>
      </c>
      <c r="BH249" s="110">
        <v>604</v>
      </c>
      <c r="BI249" s="109">
        <v>238</v>
      </c>
      <c r="BJ249" s="109"/>
      <c r="BK249" s="109">
        <v>240</v>
      </c>
      <c r="BL249" s="110">
        <v>478</v>
      </c>
      <c r="BM249" s="109">
        <v>191</v>
      </c>
      <c r="BN249" s="109"/>
      <c r="BO249" s="109">
        <v>178</v>
      </c>
      <c r="BP249" s="110">
        <v>369</v>
      </c>
      <c r="BQ249" s="109">
        <v>167</v>
      </c>
      <c r="BR249" s="109"/>
      <c r="BS249" s="109">
        <v>153</v>
      </c>
      <c r="BT249" s="110">
        <v>320</v>
      </c>
      <c r="BU249" s="109">
        <v>122</v>
      </c>
      <c r="BV249" s="109"/>
      <c r="BW249" s="109">
        <v>120</v>
      </c>
      <c r="BX249" s="110">
        <v>242</v>
      </c>
      <c r="BY249" s="109">
        <v>72</v>
      </c>
      <c r="BZ249" s="109"/>
      <c r="CA249" s="109">
        <v>65</v>
      </c>
      <c r="CB249" s="110">
        <v>137</v>
      </c>
      <c r="CC249" s="109">
        <v>44</v>
      </c>
      <c r="CD249" s="109"/>
      <c r="CE249" s="109">
        <v>24</v>
      </c>
      <c r="CF249" s="110">
        <v>68</v>
      </c>
      <c r="CG249" s="109">
        <v>10</v>
      </c>
      <c r="CH249" s="109"/>
      <c r="CI249" s="109">
        <v>10</v>
      </c>
      <c r="CJ249" s="110">
        <v>20</v>
      </c>
      <c r="CK249" s="109">
        <v>3</v>
      </c>
      <c r="CL249" s="109"/>
      <c r="CM249" s="109"/>
      <c r="CN249" s="110">
        <v>3</v>
      </c>
      <c r="CO249" s="109">
        <v>3</v>
      </c>
      <c r="CP249" s="109">
        <v>1</v>
      </c>
      <c r="CQ249" s="109"/>
      <c r="CR249" s="110">
        <v>4</v>
      </c>
      <c r="CS249" s="111"/>
      <c r="CT249" s="112">
        <f t="shared" si="15"/>
        <v>5236</v>
      </c>
      <c r="CU249" s="112">
        <f t="shared" si="16"/>
        <v>1</v>
      </c>
      <c r="CV249" s="112">
        <f t="shared" si="17"/>
        <v>4765</v>
      </c>
      <c r="CW249" s="113">
        <f t="shared" si="19"/>
        <v>10002</v>
      </c>
    </row>
    <row r="250" spans="1:101" ht="14.1" customHeight="1">
      <c r="A250" s="31"/>
      <c r="B250" s="1049"/>
      <c r="C250" s="1047"/>
      <c r="D250" s="108" t="s">
        <v>706</v>
      </c>
      <c r="E250">
        <v>372</v>
      </c>
      <c r="F250"/>
      <c r="G250">
        <v>363</v>
      </c>
      <c r="H250" s="110">
        <v>735</v>
      </c>
      <c r="I250">
        <v>265</v>
      </c>
      <c r="J250"/>
      <c r="K250">
        <v>299</v>
      </c>
      <c r="L250" s="110">
        <v>564</v>
      </c>
      <c r="M250">
        <v>797</v>
      </c>
      <c r="N250"/>
      <c r="O250">
        <v>889</v>
      </c>
      <c r="P250" s="110">
        <v>1686</v>
      </c>
      <c r="Q250">
        <v>863</v>
      </c>
      <c r="R250"/>
      <c r="S250">
        <v>579</v>
      </c>
      <c r="T250" s="110">
        <v>1442</v>
      </c>
      <c r="U250">
        <v>623</v>
      </c>
      <c r="V250"/>
      <c r="W250">
        <v>621</v>
      </c>
      <c r="X250" s="110">
        <v>1244</v>
      </c>
      <c r="Y250">
        <v>639</v>
      </c>
      <c r="Z250"/>
      <c r="AA250">
        <v>635</v>
      </c>
      <c r="AB250" s="110">
        <v>1274</v>
      </c>
      <c r="AC250">
        <v>688</v>
      </c>
      <c r="AD250"/>
      <c r="AE250">
        <v>576</v>
      </c>
      <c r="AF250" s="110">
        <v>1264</v>
      </c>
      <c r="AG250">
        <v>556</v>
      </c>
      <c r="AH250"/>
      <c r="AI250">
        <v>452</v>
      </c>
      <c r="AJ250" s="110">
        <v>1008</v>
      </c>
      <c r="AK250">
        <v>571</v>
      </c>
      <c r="AL250"/>
      <c r="AM250">
        <v>466</v>
      </c>
      <c r="AN250" s="110">
        <v>1037</v>
      </c>
      <c r="AO250">
        <v>550</v>
      </c>
      <c r="AP250"/>
      <c r="AQ250">
        <v>422</v>
      </c>
      <c r="AR250" s="110">
        <v>972</v>
      </c>
      <c r="AS250">
        <v>545</v>
      </c>
      <c r="AT250"/>
      <c r="AU250">
        <v>482</v>
      </c>
      <c r="AV250" s="110">
        <v>1027</v>
      </c>
      <c r="AW250">
        <v>668</v>
      </c>
      <c r="AX250"/>
      <c r="AY250">
        <v>570</v>
      </c>
      <c r="AZ250" s="110">
        <v>1238</v>
      </c>
      <c r="BA250" s="109">
        <v>610</v>
      </c>
      <c r="BB250" s="109"/>
      <c r="BC250" s="109">
        <v>591</v>
      </c>
      <c r="BD250" s="110">
        <v>1201</v>
      </c>
      <c r="BE250" s="109">
        <v>500</v>
      </c>
      <c r="BF250" s="109"/>
      <c r="BG250" s="109">
        <v>464</v>
      </c>
      <c r="BH250" s="110">
        <v>964</v>
      </c>
      <c r="BI250" s="109">
        <v>427</v>
      </c>
      <c r="BJ250" s="109"/>
      <c r="BK250" s="109">
        <v>409</v>
      </c>
      <c r="BL250" s="110">
        <v>836</v>
      </c>
      <c r="BM250" s="109">
        <v>371</v>
      </c>
      <c r="BN250" s="109"/>
      <c r="BO250" s="109">
        <v>294</v>
      </c>
      <c r="BP250" s="110">
        <v>665</v>
      </c>
      <c r="BQ250" s="109">
        <v>303</v>
      </c>
      <c r="BR250" s="109"/>
      <c r="BS250" s="109">
        <v>237</v>
      </c>
      <c r="BT250" s="110">
        <v>540</v>
      </c>
      <c r="BU250" s="109">
        <v>216</v>
      </c>
      <c r="BV250" s="109"/>
      <c r="BW250" s="109">
        <v>140</v>
      </c>
      <c r="BX250" s="110">
        <v>356</v>
      </c>
      <c r="BY250" s="109">
        <v>137</v>
      </c>
      <c r="BZ250" s="109"/>
      <c r="CA250" s="109">
        <v>90</v>
      </c>
      <c r="CB250" s="110">
        <v>227</v>
      </c>
      <c r="CC250" s="109">
        <v>60</v>
      </c>
      <c r="CD250" s="109"/>
      <c r="CE250" s="109">
        <v>32</v>
      </c>
      <c r="CF250" s="110">
        <v>92</v>
      </c>
      <c r="CG250" s="109">
        <v>18</v>
      </c>
      <c r="CH250" s="109"/>
      <c r="CI250" s="109">
        <v>10</v>
      </c>
      <c r="CJ250" s="110">
        <v>28</v>
      </c>
      <c r="CK250" s="109">
        <v>5</v>
      </c>
      <c r="CL250" s="109"/>
      <c r="CM250" s="109">
        <v>4</v>
      </c>
      <c r="CN250" s="110">
        <v>9</v>
      </c>
      <c r="CO250" s="109">
        <v>3</v>
      </c>
      <c r="CP250" s="109">
        <v>1</v>
      </c>
      <c r="CQ250" s="109"/>
      <c r="CR250" s="110">
        <v>4</v>
      </c>
      <c r="CS250" s="111"/>
      <c r="CT250" s="112">
        <f t="shared" si="15"/>
        <v>9787</v>
      </c>
      <c r="CU250" s="112">
        <f t="shared" si="16"/>
        <v>1</v>
      </c>
      <c r="CV250" s="112">
        <f t="shared" si="17"/>
        <v>8625</v>
      </c>
      <c r="CW250" s="113">
        <f t="shared" si="19"/>
        <v>18413</v>
      </c>
    </row>
    <row r="251" spans="1:101" ht="14.1" customHeight="1">
      <c r="A251" s="31"/>
      <c r="B251" s="1049"/>
      <c r="C251" s="1047"/>
      <c r="D251" s="108" t="s">
        <v>707</v>
      </c>
      <c r="E251">
        <v>947</v>
      </c>
      <c r="F251"/>
      <c r="G251">
        <v>1068</v>
      </c>
      <c r="H251" s="110">
        <v>2015</v>
      </c>
      <c r="I251">
        <v>809</v>
      </c>
      <c r="J251"/>
      <c r="K251">
        <v>758</v>
      </c>
      <c r="L251" s="110">
        <v>1567</v>
      </c>
      <c r="M251">
        <v>1877</v>
      </c>
      <c r="N251"/>
      <c r="O251">
        <v>1973</v>
      </c>
      <c r="P251" s="110">
        <v>3850</v>
      </c>
      <c r="Q251">
        <v>1856</v>
      </c>
      <c r="R251"/>
      <c r="S251">
        <v>1066</v>
      </c>
      <c r="T251" s="110">
        <v>2922</v>
      </c>
      <c r="U251">
        <v>1052</v>
      </c>
      <c r="V251"/>
      <c r="W251">
        <v>1108</v>
      </c>
      <c r="X251" s="110">
        <v>2160</v>
      </c>
      <c r="Y251">
        <v>1329</v>
      </c>
      <c r="Z251"/>
      <c r="AA251">
        <v>1220</v>
      </c>
      <c r="AB251" s="110">
        <v>2549</v>
      </c>
      <c r="AC251">
        <v>1444</v>
      </c>
      <c r="AD251"/>
      <c r="AE251">
        <v>1243</v>
      </c>
      <c r="AF251" s="110">
        <v>2687</v>
      </c>
      <c r="AG251">
        <v>1194</v>
      </c>
      <c r="AH251"/>
      <c r="AI251">
        <v>964</v>
      </c>
      <c r="AJ251" s="110">
        <v>2158</v>
      </c>
      <c r="AK251">
        <v>1063</v>
      </c>
      <c r="AL251"/>
      <c r="AM251">
        <v>801</v>
      </c>
      <c r="AN251" s="110">
        <v>1864</v>
      </c>
      <c r="AO251">
        <v>1019</v>
      </c>
      <c r="AP251"/>
      <c r="AQ251">
        <v>840</v>
      </c>
      <c r="AR251" s="110">
        <v>1859</v>
      </c>
      <c r="AS251">
        <v>1112</v>
      </c>
      <c r="AT251"/>
      <c r="AU251">
        <v>965</v>
      </c>
      <c r="AV251" s="110">
        <v>2077</v>
      </c>
      <c r="AW251">
        <v>1242</v>
      </c>
      <c r="AX251"/>
      <c r="AY251">
        <v>1039</v>
      </c>
      <c r="AZ251" s="110">
        <v>2281</v>
      </c>
      <c r="BA251" s="109">
        <v>1056</v>
      </c>
      <c r="BB251" s="109"/>
      <c r="BC251" s="109">
        <v>1017</v>
      </c>
      <c r="BD251" s="110">
        <v>2073</v>
      </c>
      <c r="BE251" s="109">
        <v>924</v>
      </c>
      <c r="BF251" s="109"/>
      <c r="BG251" s="109">
        <v>803</v>
      </c>
      <c r="BH251" s="110">
        <v>1727</v>
      </c>
      <c r="BI251" s="109">
        <v>793</v>
      </c>
      <c r="BJ251" s="109"/>
      <c r="BK251" s="109">
        <v>638</v>
      </c>
      <c r="BL251" s="110">
        <v>1431</v>
      </c>
      <c r="BM251" s="109">
        <v>711</v>
      </c>
      <c r="BN251" s="109"/>
      <c r="BO251" s="109">
        <v>564</v>
      </c>
      <c r="BP251" s="110">
        <v>1275</v>
      </c>
      <c r="BQ251" s="109">
        <v>528</v>
      </c>
      <c r="BR251" s="109"/>
      <c r="BS251" s="109">
        <v>405</v>
      </c>
      <c r="BT251" s="110">
        <v>933</v>
      </c>
      <c r="BU251" s="109">
        <v>383</v>
      </c>
      <c r="BV251" s="109"/>
      <c r="BW251" s="109">
        <v>251</v>
      </c>
      <c r="BX251" s="110">
        <v>634</v>
      </c>
      <c r="BY251" s="109">
        <v>275</v>
      </c>
      <c r="BZ251" s="109"/>
      <c r="CA251" s="109">
        <v>141</v>
      </c>
      <c r="CB251" s="110">
        <v>416</v>
      </c>
      <c r="CC251" s="109">
        <v>108</v>
      </c>
      <c r="CD251" s="109"/>
      <c r="CE251" s="109">
        <v>60</v>
      </c>
      <c r="CF251" s="110">
        <v>168</v>
      </c>
      <c r="CG251" s="109">
        <v>28</v>
      </c>
      <c r="CH251" s="109"/>
      <c r="CI251" s="109">
        <v>11</v>
      </c>
      <c r="CJ251" s="110">
        <v>39</v>
      </c>
      <c r="CK251" s="109">
        <v>7</v>
      </c>
      <c r="CL251" s="109"/>
      <c r="CM251" s="109">
        <v>3</v>
      </c>
      <c r="CN251" s="110">
        <v>10</v>
      </c>
      <c r="CO251" s="109"/>
      <c r="CP251" s="109">
        <v>1</v>
      </c>
      <c r="CQ251" s="109"/>
      <c r="CR251" s="110">
        <v>1</v>
      </c>
      <c r="CS251" s="111"/>
      <c r="CT251" s="112">
        <f t="shared" si="15"/>
        <v>19757</v>
      </c>
      <c r="CU251" s="112">
        <f t="shared" si="16"/>
        <v>1</v>
      </c>
      <c r="CV251" s="112">
        <f t="shared" si="17"/>
        <v>16938</v>
      </c>
      <c r="CW251" s="113">
        <f t="shared" si="19"/>
        <v>36696</v>
      </c>
    </row>
    <row r="252" spans="1:101" ht="14.1" customHeight="1">
      <c r="A252" s="31"/>
      <c r="B252" s="1049"/>
      <c r="C252" s="1047"/>
      <c r="D252" s="108" t="s">
        <v>708</v>
      </c>
      <c r="E252" s="817">
        <v>179</v>
      </c>
      <c r="F252" s="817"/>
      <c r="G252" s="817">
        <v>181</v>
      </c>
      <c r="H252" s="110">
        <v>360</v>
      </c>
      <c r="I252" s="817">
        <v>116</v>
      </c>
      <c r="J252" s="817"/>
      <c r="K252" s="817">
        <v>90</v>
      </c>
      <c r="L252" s="110">
        <v>206</v>
      </c>
      <c r="M252" s="817">
        <v>320</v>
      </c>
      <c r="N252" s="817"/>
      <c r="O252" s="817">
        <v>362</v>
      </c>
      <c r="P252" s="110">
        <v>682</v>
      </c>
      <c r="Q252" s="817">
        <v>299</v>
      </c>
      <c r="R252" s="817"/>
      <c r="S252" s="817">
        <v>7359</v>
      </c>
      <c r="T252" s="110">
        <v>7658</v>
      </c>
      <c r="U252" s="817">
        <v>7200</v>
      </c>
      <c r="V252" s="817"/>
      <c r="W252" s="817">
        <v>7253</v>
      </c>
      <c r="X252" s="110">
        <v>14453</v>
      </c>
      <c r="Y252" s="817">
        <v>8083</v>
      </c>
      <c r="Z252" s="817"/>
      <c r="AA252" s="817">
        <v>7355</v>
      </c>
      <c r="AB252" s="110">
        <v>15438</v>
      </c>
      <c r="AC252" s="817">
        <v>9033</v>
      </c>
      <c r="AD252" s="817"/>
      <c r="AE252" s="817">
        <v>7178</v>
      </c>
      <c r="AF252" s="110">
        <v>16211</v>
      </c>
      <c r="AG252" s="817">
        <v>7895</v>
      </c>
      <c r="AH252" s="817"/>
      <c r="AI252" s="817">
        <v>6299</v>
      </c>
      <c r="AJ252" s="110">
        <v>14194</v>
      </c>
      <c r="AK252" s="817">
        <v>7454</v>
      </c>
      <c r="AL252" s="817"/>
      <c r="AM252" s="817">
        <v>5940</v>
      </c>
      <c r="AN252" s="110">
        <v>13394</v>
      </c>
      <c r="AO252" s="817">
        <v>6881</v>
      </c>
      <c r="AP252" s="817"/>
      <c r="AQ252" s="817">
        <v>5711</v>
      </c>
      <c r="AR252" s="110">
        <v>12592</v>
      </c>
      <c r="AS252" s="817">
        <v>6980</v>
      </c>
      <c r="AT252" s="817"/>
      <c r="AU252" s="817">
        <v>5996</v>
      </c>
      <c r="AV252" s="110">
        <v>12976</v>
      </c>
      <c r="AW252" s="817">
        <v>6889</v>
      </c>
      <c r="AX252" s="817"/>
      <c r="AY252" s="817">
        <v>6151</v>
      </c>
      <c r="AZ252" s="110">
        <v>13040</v>
      </c>
      <c r="BA252" s="109">
        <v>5748</v>
      </c>
      <c r="BB252" s="109"/>
      <c r="BC252" s="109">
        <v>5080</v>
      </c>
      <c r="BD252" s="110">
        <v>10828</v>
      </c>
      <c r="BE252" s="109">
        <v>4669</v>
      </c>
      <c r="BF252" s="109"/>
      <c r="BG252" s="109">
        <v>4064</v>
      </c>
      <c r="BH252" s="110">
        <v>8733</v>
      </c>
      <c r="BI252" s="109">
        <v>3692</v>
      </c>
      <c r="BJ252" s="109"/>
      <c r="BK252" s="109">
        <v>3204</v>
      </c>
      <c r="BL252" s="110">
        <v>6896</v>
      </c>
      <c r="BM252" s="109">
        <v>2964</v>
      </c>
      <c r="BN252" s="109"/>
      <c r="BO252" s="109">
        <v>2451</v>
      </c>
      <c r="BP252" s="110">
        <v>5415</v>
      </c>
      <c r="BQ252" s="109">
        <v>2253</v>
      </c>
      <c r="BR252" s="109"/>
      <c r="BS252" s="109">
        <v>1631</v>
      </c>
      <c r="BT252" s="110">
        <v>3884</v>
      </c>
      <c r="BU252" s="109">
        <v>1491</v>
      </c>
      <c r="BV252" s="109"/>
      <c r="BW252" s="109">
        <v>956</v>
      </c>
      <c r="BX252" s="110">
        <v>2447</v>
      </c>
      <c r="BY252" s="109">
        <v>912</v>
      </c>
      <c r="BZ252" s="109"/>
      <c r="CA252" s="109">
        <v>484</v>
      </c>
      <c r="CB252" s="110">
        <v>1396</v>
      </c>
      <c r="CC252" s="109">
        <v>415</v>
      </c>
      <c r="CD252" s="109"/>
      <c r="CE252" s="109">
        <v>181</v>
      </c>
      <c r="CF252" s="110">
        <v>596</v>
      </c>
      <c r="CG252" s="109">
        <v>105</v>
      </c>
      <c r="CH252" s="109"/>
      <c r="CI252" s="109">
        <v>47</v>
      </c>
      <c r="CJ252" s="110">
        <v>152</v>
      </c>
      <c r="CK252" s="109">
        <v>35</v>
      </c>
      <c r="CL252" s="109"/>
      <c r="CM252" s="109">
        <v>15</v>
      </c>
      <c r="CN252" s="110">
        <v>50</v>
      </c>
      <c r="CO252" s="109">
        <v>13</v>
      </c>
      <c r="CP252" s="109">
        <v>86</v>
      </c>
      <c r="CQ252" s="109">
        <v>18</v>
      </c>
      <c r="CR252" s="110">
        <v>117</v>
      </c>
      <c r="CS252" s="111"/>
      <c r="CT252" s="112">
        <f t="shared" si="15"/>
        <v>83626</v>
      </c>
      <c r="CU252" s="112">
        <f t="shared" si="16"/>
        <v>86</v>
      </c>
      <c r="CV252" s="112">
        <f t="shared" si="17"/>
        <v>78006</v>
      </c>
      <c r="CW252" s="113">
        <f t="shared" si="19"/>
        <v>161718</v>
      </c>
    </row>
    <row r="253" spans="1:101" ht="14.1" customHeight="1">
      <c r="A253" s="31"/>
      <c r="B253" s="1050"/>
      <c r="C253" s="237" t="s">
        <v>108</v>
      </c>
      <c r="D253" s="238" t="s">
        <v>843</v>
      </c>
      <c r="E253" s="236">
        <v>11184</v>
      </c>
      <c r="F253" s="236">
        <v>1</v>
      </c>
      <c r="G253" s="236">
        <v>11614</v>
      </c>
      <c r="H253" s="236">
        <v>22799</v>
      </c>
      <c r="I253" s="236">
        <v>8836</v>
      </c>
      <c r="J253" s="236">
        <v>0</v>
      </c>
      <c r="K253" s="236">
        <v>9022</v>
      </c>
      <c r="L253" s="236">
        <v>17858</v>
      </c>
      <c r="M253" s="236">
        <v>22380</v>
      </c>
      <c r="N253" s="236">
        <v>0</v>
      </c>
      <c r="O253" s="236">
        <v>23301</v>
      </c>
      <c r="P253" s="236">
        <v>45681</v>
      </c>
      <c r="Q253" s="236">
        <v>22404</v>
      </c>
      <c r="R253" s="236">
        <v>0</v>
      </c>
      <c r="S253" s="236">
        <v>20102</v>
      </c>
      <c r="T253" s="236">
        <v>42506</v>
      </c>
      <c r="U253" s="236">
        <v>19676</v>
      </c>
      <c r="V253" s="236">
        <v>0</v>
      </c>
      <c r="W253" s="236">
        <v>19948</v>
      </c>
      <c r="X253" s="236">
        <v>39624</v>
      </c>
      <c r="Y253" s="236">
        <v>21887</v>
      </c>
      <c r="Z253" s="236">
        <v>0</v>
      </c>
      <c r="AA253" s="236">
        <v>20532</v>
      </c>
      <c r="AB253" s="236">
        <v>42419</v>
      </c>
      <c r="AC253" s="236">
        <v>23536</v>
      </c>
      <c r="AD253" s="236">
        <v>1</v>
      </c>
      <c r="AE253" s="236">
        <v>19803</v>
      </c>
      <c r="AF253" s="236">
        <v>43340</v>
      </c>
      <c r="AG253" s="236">
        <v>20576</v>
      </c>
      <c r="AH253" s="236">
        <v>0</v>
      </c>
      <c r="AI253" s="236">
        <v>16610</v>
      </c>
      <c r="AJ253" s="236">
        <v>37186</v>
      </c>
      <c r="AK253" s="236">
        <v>19364</v>
      </c>
      <c r="AL253" s="236">
        <v>1</v>
      </c>
      <c r="AM253" s="236">
        <v>15421</v>
      </c>
      <c r="AN253" s="236">
        <v>34786</v>
      </c>
      <c r="AO253" s="236">
        <v>18225</v>
      </c>
      <c r="AP253" s="236">
        <v>0</v>
      </c>
      <c r="AQ253" s="236">
        <v>14948</v>
      </c>
      <c r="AR253" s="236">
        <v>33173</v>
      </c>
      <c r="AS253" s="236">
        <v>19097</v>
      </c>
      <c r="AT253" s="236">
        <v>0</v>
      </c>
      <c r="AU253" s="236">
        <v>16256</v>
      </c>
      <c r="AV253" s="236">
        <v>35353</v>
      </c>
      <c r="AW253" s="236">
        <v>19117</v>
      </c>
      <c r="AX253" s="236">
        <v>1</v>
      </c>
      <c r="AY253" s="236">
        <v>17130</v>
      </c>
      <c r="AZ253" s="236">
        <v>36248</v>
      </c>
      <c r="BA253" s="236">
        <v>16688</v>
      </c>
      <c r="BB253" s="236">
        <v>0</v>
      </c>
      <c r="BC253" s="236">
        <v>15650</v>
      </c>
      <c r="BD253" s="236">
        <v>32338</v>
      </c>
      <c r="BE253" s="236">
        <v>13938</v>
      </c>
      <c r="BF253" s="236">
        <v>0</v>
      </c>
      <c r="BG253" s="236">
        <v>12665</v>
      </c>
      <c r="BH253" s="236">
        <v>26603</v>
      </c>
      <c r="BI253" s="236">
        <v>11413</v>
      </c>
      <c r="BJ253" s="236">
        <v>0</v>
      </c>
      <c r="BK253" s="236">
        <v>10272</v>
      </c>
      <c r="BL253" s="236">
        <v>21685</v>
      </c>
      <c r="BM253" s="236">
        <v>9564</v>
      </c>
      <c r="BN253" s="236">
        <v>0</v>
      </c>
      <c r="BO253" s="236">
        <v>8271</v>
      </c>
      <c r="BP253" s="236">
        <v>17835</v>
      </c>
      <c r="BQ253" s="236">
        <v>7449</v>
      </c>
      <c r="BR253" s="236">
        <v>0</v>
      </c>
      <c r="BS253" s="236">
        <v>5980</v>
      </c>
      <c r="BT253" s="236">
        <v>13429</v>
      </c>
      <c r="BU253" s="236">
        <v>5205</v>
      </c>
      <c r="BV253" s="236">
        <v>0</v>
      </c>
      <c r="BW253" s="236">
        <v>3821</v>
      </c>
      <c r="BX253" s="236">
        <v>9026</v>
      </c>
      <c r="BY253" s="236">
        <v>3310</v>
      </c>
      <c r="BZ253" s="236">
        <v>0</v>
      </c>
      <c r="CA253" s="236">
        <v>2081</v>
      </c>
      <c r="CB253" s="236">
        <v>5391</v>
      </c>
      <c r="CC253" s="236">
        <v>1482</v>
      </c>
      <c r="CD253" s="236">
        <v>0</v>
      </c>
      <c r="CE253" s="236">
        <v>785</v>
      </c>
      <c r="CF253" s="236">
        <v>2267</v>
      </c>
      <c r="CG253" s="236">
        <v>392</v>
      </c>
      <c r="CH253" s="236">
        <v>0</v>
      </c>
      <c r="CI253" s="236">
        <v>197</v>
      </c>
      <c r="CJ253" s="236">
        <v>589</v>
      </c>
      <c r="CK253" s="236">
        <v>114</v>
      </c>
      <c r="CL253" s="236">
        <v>0</v>
      </c>
      <c r="CM253" s="236">
        <v>46</v>
      </c>
      <c r="CN253" s="236">
        <v>160</v>
      </c>
      <c r="CO253" s="236">
        <v>40</v>
      </c>
      <c r="CP253" s="236">
        <v>94</v>
      </c>
      <c r="CQ253" s="236">
        <v>39</v>
      </c>
      <c r="CR253" s="236">
        <v>173</v>
      </c>
      <c r="CS253" s="107"/>
      <c r="CT253" s="236">
        <f t="shared" si="15"/>
        <v>295877</v>
      </c>
      <c r="CU253" s="236">
        <f t="shared" si="16"/>
        <v>98</v>
      </c>
      <c r="CV253" s="236">
        <f t="shared" si="17"/>
        <v>264494</v>
      </c>
      <c r="CW253" s="240">
        <f t="shared" si="19"/>
        <v>560469</v>
      </c>
    </row>
    <row r="254" spans="1:101" ht="14.1" customHeight="1">
      <c r="A254" s="31"/>
      <c r="B254" s="1043" t="s">
        <v>754</v>
      </c>
      <c r="C254" s="1047" t="s">
        <v>755</v>
      </c>
      <c r="D254" s="108" t="s">
        <v>755</v>
      </c>
      <c r="E254">
        <v>2201</v>
      </c>
      <c r="F254"/>
      <c r="G254">
        <v>2210</v>
      </c>
      <c r="H254" s="110">
        <v>4411</v>
      </c>
      <c r="I254">
        <v>1739</v>
      </c>
      <c r="J254"/>
      <c r="K254">
        <v>1796</v>
      </c>
      <c r="L254" s="110">
        <v>3535</v>
      </c>
      <c r="M254">
        <v>4347</v>
      </c>
      <c r="N254"/>
      <c r="O254">
        <v>4641</v>
      </c>
      <c r="P254" s="110">
        <v>8988</v>
      </c>
      <c r="Q254">
        <v>4248</v>
      </c>
      <c r="R254"/>
      <c r="S254">
        <v>1183</v>
      </c>
      <c r="T254" s="110">
        <v>5431</v>
      </c>
      <c r="U254">
        <v>1125</v>
      </c>
      <c r="V254"/>
      <c r="W254">
        <v>1222</v>
      </c>
      <c r="X254" s="110">
        <v>2347</v>
      </c>
      <c r="Y254">
        <v>1173</v>
      </c>
      <c r="Z254"/>
      <c r="AA254">
        <v>1303</v>
      </c>
      <c r="AB254" s="110">
        <v>2476</v>
      </c>
      <c r="AC254">
        <v>1287</v>
      </c>
      <c r="AD254"/>
      <c r="AE254">
        <v>1177</v>
      </c>
      <c r="AF254" s="110">
        <v>2464</v>
      </c>
      <c r="AG254">
        <v>1057</v>
      </c>
      <c r="AH254"/>
      <c r="AI254">
        <v>1007</v>
      </c>
      <c r="AJ254" s="110">
        <v>2064</v>
      </c>
      <c r="AK254">
        <v>958</v>
      </c>
      <c r="AL254"/>
      <c r="AM254">
        <v>851</v>
      </c>
      <c r="AN254" s="110">
        <v>1809</v>
      </c>
      <c r="AO254">
        <v>1028</v>
      </c>
      <c r="AP254"/>
      <c r="AQ254">
        <v>862</v>
      </c>
      <c r="AR254" s="110">
        <v>1890</v>
      </c>
      <c r="AS254">
        <v>1162</v>
      </c>
      <c r="AT254"/>
      <c r="AU254">
        <v>1228</v>
      </c>
      <c r="AV254" s="110">
        <v>2390</v>
      </c>
      <c r="AW254">
        <v>1109</v>
      </c>
      <c r="AX254"/>
      <c r="AY254">
        <v>1183</v>
      </c>
      <c r="AZ254" s="110">
        <v>2292</v>
      </c>
      <c r="BA254" s="109">
        <v>876</v>
      </c>
      <c r="BB254" s="109"/>
      <c r="BC254" s="109">
        <v>957</v>
      </c>
      <c r="BD254" s="110">
        <v>1833</v>
      </c>
      <c r="BE254" s="109">
        <v>718</v>
      </c>
      <c r="BF254" s="109"/>
      <c r="BG254" s="109">
        <v>763</v>
      </c>
      <c r="BH254" s="110">
        <v>1481</v>
      </c>
      <c r="BI254" s="109">
        <v>607</v>
      </c>
      <c r="BJ254" s="109"/>
      <c r="BK254" s="109">
        <v>581</v>
      </c>
      <c r="BL254" s="110">
        <v>1188</v>
      </c>
      <c r="BM254" s="109">
        <v>589</v>
      </c>
      <c r="BN254" s="109"/>
      <c r="BO254" s="109">
        <v>540</v>
      </c>
      <c r="BP254" s="110">
        <v>1129</v>
      </c>
      <c r="BQ254" s="109">
        <v>430</v>
      </c>
      <c r="BR254" s="109"/>
      <c r="BS254" s="109">
        <v>371</v>
      </c>
      <c r="BT254" s="110">
        <v>801</v>
      </c>
      <c r="BU254" s="109">
        <v>295</v>
      </c>
      <c r="BV254" s="109"/>
      <c r="BW254" s="109">
        <v>257</v>
      </c>
      <c r="BX254" s="110">
        <v>552</v>
      </c>
      <c r="BY254" s="109">
        <v>176</v>
      </c>
      <c r="BZ254" s="109"/>
      <c r="CA254" s="109">
        <v>151</v>
      </c>
      <c r="CB254" s="110">
        <v>327</v>
      </c>
      <c r="CC254" s="109">
        <v>114</v>
      </c>
      <c r="CD254" s="109"/>
      <c r="CE254" s="109">
        <v>53</v>
      </c>
      <c r="CF254" s="110">
        <v>167</v>
      </c>
      <c r="CG254" s="109">
        <v>32</v>
      </c>
      <c r="CH254" s="109"/>
      <c r="CI254" s="109">
        <v>7</v>
      </c>
      <c r="CJ254" s="110">
        <v>39</v>
      </c>
      <c r="CK254" s="109">
        <v>7</v>
      </c>
      <c r="CL254" s="109"/>
      <c r="CM254" s="109">
        <v>6</v>
      </c>
      <c r="CN254" s="110">
        <v>13</v>
      </c>
      <c r="CO254" s="109">
        <v>4</v>
      </c>
      <c r="CP254" s="109">
        <v>2</v>
      </c>
      <c r="CQ254" s="109">
        <v>6</v>
      </c>
      <c r="CR254" s="110">
        <v>12</v>
      </c>
      <c r="CS254" s="111"/>
      <c r="CT254" s="112">
        <f t="shared" si="15"/>
        <v>25282</v>
      </c>
      <c r="CU254" s="112">
        <f t="shared" si="16"/>
        <v>2</v>
      </c>
      <c r="CV254" s="112">
        <f t="shared" si="17"/>
        <v>22355</v>
      </c>
      <c r="CW254" s="113">
        <f t="shared" ref="CW254:CW274" si="20">SUM(CT254:CV254)</f>
        <v>47639</v>
      </c>
    </row>
    <row r="255" spans="1:101" ht="14.1" customHeight="1">
      <c r="A255" s="31"/>
      <c r="B255" s="1043"/>
      <c r="C255" s="1047"/>
      <c r="D255" s="108" t="s">
        <v>756</v>
      </c>
      <c r="E255">
        <v>86</v>
      </c>
      <c r="F255"/>
      <c r="G255">
        <v>75</v>
      </c>
      <c r="H255" s="110">
        <v>161</v>
      </c>
      <c r="I255">
        <v>107</v>
      </c>
      <c r="J255"/>
      <c r="K255">
        <v>101</v>
      </c>
      <c r="L255" s="110">
        <v>208</v>
      </c>
      <c r="M255">
        <v>143</v>
      </c>
      <c r="N255"/>
      <c r="O255">
        <v>135</v>
      </c>
      <c r="P255" s="110">
        <v>278</v>
      </c>
      <c r="Q255">
        <v>154</v>
      </c>
      <c r="R255"/>
      <c r="S255">
        <v>61</v>
      </c>
      <c r="T255" s="110">
        <v>215</v>
      </c>
      <c r="U255">
        <v>52</v>
      </c>
      <c r="V255"/>
      <c r="W255">
        <v>74</v>
      </c>
      <c r="X255" s="110">
        <v>126</v>
      </c>
      <c r="Y255">
        <v>37</v>
      </c>
      <c r="Z255"/>
      <c r="AA255">
        <v>65</v>
      </c>
      <c r="AB255" s="110">
        <v>102</v>
      </c>
      <c r="AC255">
        <v>44</v>
      </c>
      <c r="AD255"/>
      <c r="AE255">
        <v>72</v>
      </c>
      <c r="AF255" s="110">
        <v>116</v>
      </c>
      <c r="AG255">
        <v>39</v>
      </c>
      <c r="AH255"/>
      <c r="AI255">
        <v>68</v>
      </c>
      <c r="AJ255" s="110">
        <v>107</v>
      </c>
      <c r="AK255">
        <v>53</v>
      </c>
      <c r="AL255"/>
      <c r="AM255">
        <v>52</v>
      </c>
      <c r="AN255" s="110">
        <v>105</v>
      </c>
      <c r="AO255">
        <v>47</v>
      </c>
      <c r="AP255"/>
      <c r="AQ255">
        <v>59</v>
      </c>
      <c r="AR255" s="110">
        <v>106</v>
      </c>
      <c r="AS255">
        <v>77</v>
      </c>
      <c r="AT255"/>
      <c r="AU255">
        <v>106</v>
      </c>
      <c r="AV255" s="110">
        <v>183</v>
      </c>
      <c r="AW255">
        <v>97</v>
      </c>
      <c r="AX255"/>
      <c r="AY255">
        <v>110</v>
      </c>
      <c r="AZ255" s="110">
        <v>207</v>
      </c>
      <c r="BA255" s="109">
        <v>70</v>
      </c>
      <c r="BB255" s="109"/>
      <c r="BC255" s="109">
        <v>114</v>
      </c>
      <c r="BD255" s="110">
        <v>184</v>
      </c>
      <c r="BE255" s="109">
        <v>82</v>
      </c>
      <c r="BF255" s="109"/>
      <c r="BG255" s="109">
        <v>88</v>
      </c>
      <c r="BH255" s="110">
        <v>170</v>
      </c>
      <c r="BI255" s="109">
        <v>48</v>
      </c>
      <c r="BJ255" s="109"/>
      <c r="BK255" s="109">
        <v>78</v>
      </c>
      <c r="BL255" s="110">
        <v>126</v>
      </c>
      <c r="BM255" s="109">
        <v>56</v>
      </c>
      <c r="BN255" s="109"/>
      <c r="BO255" s="109">
        <v>66</v>
      </c>
      <c r="BP255" s="110">
        <v>122</v>
      </c>
      <c r="BQ255" s="109">
        <v>43</v>
      </c>
      <c r="BR255" s="109"/>
      <c r="BS255" s="109">
        <v>44</v>
      </c>
      <c r="BT255" s="110">
        <v>87</v>
      </c>
      <c r="BU255" s="109">
        <v>29</v>
      </c>
      <c r="BV255" s="109"/>
      <c r="BW255" s="109">
        <v>39</v>
      </c>
      <c r="BX255" s="110">
        <v>68</v>
      </c>
      <c r="BY255" s="109">
        <v>23</v>
      </c>
      <c r="BZ255" s="109"/>
      <c r="CA255" s="109">
        <v>25</v>
      </c>
      <c r="CB255" s="110">
        <v>48</v>
      </c>
      <c r="CC255" s="109">
        <v>11</v>
      </c>
      <c r="CD255" s="109"/>
      <c r="CE255" s="109">
        <v>12</v>
      </c>
      <c r="CF255" s="110">
        <v>23</v>
      </c>
      <c r="CG255" s="109">
        <v>3</v>
      </c>
      <c r="CH255" s="109"/>
      <c r="CI255" s="109"/>
      <c r="CJ255" s="110">
        <v>3</v>
      </c>
      <c r="CK255" s="109">
        <v>1</v>
      </c>
      <c r="CL255" s="109"/>
      <c r="CM255" s="109">
        <v>1</v>
      </c>
      <c r="CN255" s="110">
        <v>2</v>
      </c>
      <c r="CO255" s="109">
        <v>2</v>
      </c>
      <c r="CP255" s="109"/>
      <c r="CQ255" s="109">
        <v>1</v>
      </c>
      <c r="CR255" s="110">
        <v>3</v>
      </c>
      <c r="CS255" s="111"/>
      <c r="CT255" s="112">
        <f t="shared" si="15"/>
        <v>1304</v>
      </c>
      <c r="CU255" s="112">
        <f t="shared" si="16"/>
        <v>0</v>
      </c>
      <c r="CV255" s="112">
        <f t="shared" si="17"/>
        <v>1446</v>
      </c>
      <c r="CW255" s="113">
        <f t="shared" si="20"/>
        <v>2750</v>
      </c>
    </row>
    <row r="256" spans="1:101" ht="14.1" customHeight="1">
      <c r="A256" s="31"/>
      <c r="B256" s="1043"/>
      <c r="C256" s="1047"/>
      <c r="D256" s="108" t="s">
        <v>757</v>
      </c>
      <c r="E256">
        <v>258</v>
      </c>
      <c r="F256"/>
      <c r="G256">
        <v>284</v>
      </c>
      <c r="H256" s="110">
        <v>542</v>
      </c>
      <c r="I256">
        <v>204</v>
      </c>
      <c r="J256"/>
      <c r="K256">
        <v>186</v>
      </c>
      <c r="L256" s="110">
        <v>390</v>
      </c>
      <c r="M256">
        <v>515</v>
      </c>
      <c r="N256"/>
      <c r="O256">
        <v>516</v>
      </c>
      <c r="P256" s="110">
        <v>1031</v>
      </c>
      <c r="Q256">
        <v>488</v>
      </c>
      <c r="R256"/>
      <c r="S256">
        <v>280</v>
      </c>
      <c r="T256" s="110">
        <v>768</v>
      </c>
      <c r="U256">
        <v>279</v>
      </c>
      <c r="V256"/>
      <c r="W256">
        <v>343</v>
      </c>
      <c r="X256" s="110">
        <v>622</v>
      </c>
      <c r="Y256">
        <v>310</v>
      </c>
      <c r="Z256"/>
      <c r="AA256">
        <v>340</v>
      </c>
      <c r="AB256" s="110">
        <v>650</v>
      </c>
      <c r="AC256">
        <v>298</v>
      </c>
      <c r="AD256"/>
      <c r="AE256">
        <v>318</v>
      </c>
      <c r="AF256" s="110">
        <v>616</v>
      </c>
      <c r="AG256">
        <v>221</v>
      </c>
      <c r="AH256"/>
      <c r="AI256">
        <v>232</v>
      </c>
      <c r="AJ256" s="110">
        <v>453</v>
      </c>
      <c r="AK256">
        <v>228</v>
      </c>
      <c r="AL256"/>
      <c r="AM256">
        <v>176</v>
      </c>
      <c r="AN256" s="110">
        <v>404</v>
      </c>
      <c r="AO256">
        <v>244</v>
      </c>
      <c r="AP256"/>
      <c r="AQ256">
        <v>284</v>
      </c>
      <c r="AR256" s="110">
        <v>528</v>
      </c>
      <c r="AS256">
        <v>304</v>
      </c>
      <c r="AT256"/>
      <c r="AU256">
        <v>317</v>
      </c>
      <c r="AV256" s="110">
        <v>621</v>
      </c>
      <c r="AW256">
        <v>365</v>
      </c>
      <c r="AX256"/>
      <c r="AY256">
        <v>363</v>
      </c>
      <c r="AZ256" s="110">
        <v>728</v>
      </c>
      <c r="BA256" s="109">
        <v>292</v>
      </c>
      <c r="BB256" s="109"/>
      <c r="BC256" s="109">
        <v>323</v>
      </c>
      <c r="BD256" s="110">
        <v>615</v>
      </c>
      <c r="BE256" s="109">
        <v>269</v>
      </c>
      <c r="BF256" s="109"/>
      <c r="BG256" s="109">
        <v>281</v>
      </c>
      <c r="BH256" s="110">
        <v>550</v>
      </c>
      <c r="BI256" s="109">
        <v>242</v>
      </c>
      <c r="BJ256" s="109"/>
      <c r="BK256" s="109">
        <v>239</v>
      </c>
      <c r="BL256" s="110">
        <v>481</v>
      </c>
      <c r="BM256" s="109">
        <v>166</v>
      </c>
      <c r="BN256" s="109"/>
      <c r="BO256" s="109">
        <v>188</v>
      </c>
      <c r="BP256" s="110">
        <v>354</v>
      </c>
      <c r="BQ256" s="109">
        <v>149</v>
      </c>
      <c r="BR256" s="109"/>
      <c r="BS256" s="109">
        <v>142</v>
      </c>
      <c r="BT256" s="110">
        <v>291</v>
      </c>
      <c r="BU256" s="109">
        <v>106</v>
      </c>
      <c r="BV256" s="109"/>
      <c r="BW256" s="109">
        <v>95</v>
      </c>
      <c r="BX256" s="110">
        <v>201</v>
      </c>
      <c r="BY256" s="109">
        <v>66</v>
      </c>
      <c r="BZ256" s="109"/>
      <c r="CA256" s="109">
        <v>44</v>
      </c>
      <c r="CB256" s="110">
        <v>110</v>
      </c>
      <c r="CC256" s="109">
        <v>27</v>
      </c>
      <c r="CD256" s="109"/>
      <c r="CE256" s="109">
        <v>11</v>
      </c>
      <c r="CF256" s="110">
        <v>38</v>
      </c>
      <c r="CG256" s="109">
        <v>7</v>
      </c>
      <c r="CH256" s="109"/>
      <c r="CI256" s="109">
        <v>5</v>
      </c>
      <c r="CJ256" s="110">
        <v>12</v>
      </c>
      <c r="CK256" s="109"/>
      <c r="CL256" s="109"/>
      <c r="CM256" s="109"/>
      <c r="CN256" s="110">
        <v>0</v>
      </c>
      <c r="CO256" s="109">
        <v>1</v>
      </c>
      <c r="CP256" s="109"/>
      <c r="CQ256" s="109"/>
      <c r="CR256" s="110">
        <v>1</v>
      </c>
      <c r="CS256" s="111"/>
      <c r="CT256" s="112">
        <f t="shared" si="15"/>
        <v>5039</v>
      </c>
      <c r="CU256" s="112">
        <f t="shared" si="16"/>
        <v>0</v>
      </c>
      <c r="CV256" s="112">
        <f t="shared" si="17"/>
        <v>4967</v>
      </c>
      <c r="CW256" s="113">
        <f t="shared" si="20"/>
        <v>10006</v>
      </c>
    </row>
    <row r="257" spans="1:101" ht="14.1" customHeight="1">
      <c r="A257" s="31"/>
      <c r="B257" s="1043"/>
      <c r="C257" s="1047"/>
      <c r="D257" s="108" t="s">
        <v>758</v>
      </c>
      <c r="E257">
        <v>543</v>
      </c>
      <c r="F257"/>
      <c r="G257">
        <v>573</v>
      </c>
      <c r="H257" s="110">
        <v>1116</v>
      </c>
      <c r="I257">
        <v>422</v>
      </c>
      <c r="J257"/>
      <c r="K257">
        <v>478</v>
      </c>
      <c r="L257" s="110">
        <v>900</v>
      </c>
      <c r="M257">
        <v>1121</v>
      </c>
      <c r="N257"/>
      <c r="O257">
        <v>1233</v>
      </c>
      <c r="P257" s="110">
        <v>2354</v>
      </c>
      <c r="Q257">
        <v>1174</v>
      </c>
      <c r="R257"/>
      <c r="S257">
        <v>520</v>
      </c>
      <c r="T257" s="110">
        <v>1694</v>
      </c>
      <c r="U257">
        <v>538</v>
      </c>
      <c r="V257"/>
      <c r="W257">
        <v>527</v>
      </c>
      <c r="X257" s="110">
        <v>1065</v>
      </c>
      <c r="Y257">
        <v>614</v>
      </c>
      <c r="Z257"/>
      <c r="AA257">
        <v>545</v>
      </c>
      <c r="AB257" s="110">
        <v>1159</v>
      </c>
      <c r="AC257">
        <v>662</v>
      </c>
      <c r="AD257"/>
      <c r="AE257">
        <v>584</v>
      </c>
      <c r="AF257" s="110">
        <v>1246</v>
      </c>
      <c r="AG257">
        <v>500</v>
      </c>
      <c r="AH257"/>
      <c r="AI257">
        <v>478</v>
      </c>
      <c r="AJ257" s="110">
        <v>978</v>
      </c>
      <c r="AK257">
        <v>492</v>
      </c>
      <c r="AL257"/>
      <c r="AM257">
        <v>409</v>
      </c>
      <c r="AN257" s="110">
        <v>901</v>
      </c>
      <c r="AO257">
        <v>507</v>
      </c>
      <c r="AP257"/>
      <c r="AQ257">
        <v>418</v>
      </c>
      <c r="AR257" s="110">
        <v>925</v>
      </c>
      <c r="AS257">
        <v>500</v>
      </c>
      <c r="AT257"/>
      <c r="AU257">
        <v>422</v>
      </c>
      <c r="AV257" s="110">
        <v>922</v>
      </c>
      <c r="AW257">
        <v>552</v>
      </c>
      <c r="AX257"/>
      <c r="AY257">
        <v>500</v>
      </c>
      <c r="AZ257" s="110">
        <v>1052</v>
      </c>
      <c r="BA257" s="109">
        <v>503</v>
      </c>
      <c r="BB257" s="109"/>
      <c r="BC257" s="109">
        <v>443</v>
      </c>
      <c r="BD257" s="110">
        <v>946</v>
      </c>
      <c r="BE257" s="109">
        <v>380</v>
      </c>
      <c r="BF257" s="109"/>
      <c r="BG257" s="109">
        <v>405</v>
      </c>
      <c r="BH257" s="110">
        <v>785</v>
      </c>
      <c r="BI257" s="109">
        <v>325</v>
      </c>
      <c r="BJ257" s="109"/>
      <c r="BK257" s="109">
        <v>273</v>
      </c>
      <c r="BL257" s="110">
        <v>598</v>
      </c>
      <c r="BM257" s="109">
        <v>236</v>
      </c>
      <c r="BN257" s="109"/>
      <c r="BO257" s="109">
        <v>242</v>
      </c>
      <c r="BP257" s="110">
        <v>478</v>
      </c>
      <c r="BQ257" s="109">
        <v>183</v>
      </c>
      <c r="BR257" s="109"/>
      <c r="BS257" s="109">
        <v>171</v>
      </c>
      <c r="BT257" s="110">
        <v>354</v>
      </c>
      <c r="BU257" s="109">
        <v>137</v>
      </c>
      <c r="BV257" s="109"/>
      <c r="BW257" s="109">
        <v>77</v>
      </c>
      <c r="BX257" s="110">
        <v>214</v>
      </c>
      <c r="BY257" s="109">
        <v>80</v>
      </c>
      <c r="BZ257" s="109"/>
      <c r="CA257" s="109">
        <v>65</v>
      </c>
      <c r="CB257" s="110">
        <v>145</v>
      </c>
      <c r="CC257" s="109">
        <v>39</v>
      </c>
      <c r="CD257" s="109"/>
      <c r="CE257" s="109">
        <v>26</v>
      </c>
      <c r="CF257" s="110">
        <v>65</v>
      </c>
      <c r="CG257" s="109">
        <v>10</v>
      </c>
      <c r="CH257" s="109"/>
      <c r="CI257" s="109">
        <v>4</v>
      </c>
      <c r="CJ257" s="110">
        <v>14</v>
      </c>
      <c r="CK257" s="109">
        <v>2</v>
      </c>
      <c r="CL257" s="109"/>
      <c r="CM257" s="109">
        <v>2</v>
      </c>
      <c r="CN257" s="110">
        <v>4</v>
      </c>
      <c r="CO257" s="109">
        <v>1</v>
      </c>
      <c r="CP257" s="109">
        <v>6</v>
      </c>
      <c r="CQ257" s="109"/>
      <c r="CR257" s="110">
        <v>7</v>
      </c>
      <c r="CS257" s="111"/>
      <c r="CT257" s="112">
        <f t="shared" si="15"/>
        <v>9521</v>
      </c>
      <c r="CU257" s="112">
        <f t="shared" si="16"/>
        <v>6</v>
      </c>
      <c r="CV257" s="112">
        <f t="shared" si="17"/>
        <v>8395</v>
      </c>
      <c r="CW257" s="113">
        <f t="shared" si="20"/>
        <v>17922</v>
      </c>
    </row>
    <row r="258" spans="1:101" ht="14.1" customHeight="1">
      <c r="A258" s="31"/>
      <c r="B258" s="1043"/>
      <c r="C258" s="1047"/>
      <c r="D258" s="108" t="s">
        <v>759</v>
      </c>
      <c r="E258">
        <v>165</v>
      </c>
      <c r="F258"/>
      <c r="G258">
        <v>141</v>
      </c>
      <c r="H258" s="110">
        <v>306</v>
      </c>
      <c r="I258">
        <v>107</v>
      </c>
      <c r="J258"/>
      <c r="K258">
        <v>126</v>
      </c>
      <c r="L258" s="110">
        <v>233</v>
      </c>
      <c r="M258">
        <v>291</v>
      </c>
      <c r="N258"/>
      <c r="O258">
        <v>317</v>
      </c>
      <c r="P258" s="110">
        <v>608</v>
      </c>
      <c r="Q258">
        <v>334</v>
      </c>
      <c r="R258"/>
      <c r="S258">
        <v>59</v>
      </c>
      <c r="T258" s="110">
        <v>393</v>
      </c>
      <c r="U258">
        <v>64</v>
      </c>
      <c r="V258"/>
      <c r="W258">
        <v>64</v>
      </c>
      <c r="X258" s="110">
        <v>128</v>
      </c>
      <c r="Y258">
        <v>56</v>
      </c>
      <c r="Z258"/>
      <c r="AA258">
        <v>56</v>
      </c>
      <c r="AB258" s="110">
        <v>112</v>
      </c>
      <c r="AC258">
        <v>36</v>
      </c>
      <c r="AD258"/>
      <c r="AE258">
        <v>74</v>
      </c>
      <c r="AF258" s="110">
        <v>110</v>
      </c>
      <c r="AG258">
        <v>39</v>
      </c>
      <c r="AH258"/>
      <c r="AI258">
        <v>76</v>
      </c>
      <c r="AJ258" s="110">
        <v>115</v>
      </c>
      <c r="AK258">
        <v>48</v>
      </c>
      <c r="AL258"/>
      <c r="AM258">
        <v>58</v>
      </c>
      <c r="AN258" s="110">
        <v>106</v>
      </c>
      <c r="AO258">
        <v>55</v>
      </c>
      <c r="AP258"/>
      <c r="AQ258">
        <v>87</v>
      </c>
      <c r="AR258" s="110">
        <v>142</v>
      </c>
      <c r="AS258">
        <v>55</v>
      </c>
      <c r="AT258"/>
      <c r="AU258">
        <v>88</v>
      </c>
      <c r="AV258" s="110">
        <v>143</v>
      </c>
      <c r="AW258">
        <v>68</v>
      </c>
      <c r="AX258"/>
      <c r="AY258">
        <v>87</v>
      </c>
      <c r="AZ258" s="110">
        <v>155</v>
      </c>
      <c r="BA258" s="109">
        <v>59</v>
      </c>
      <c r="BB258" s="109"/>
      <c r="BC258" s="109">
        <v>72</v>
      </c>
      <c r="BD258" s="110">
        <v>131</v>
      </c>
      <c r="BE258" s="109">
        <v>65</v>
      </c>
      <c r="BF258" s="109"/>
      <c r="BG258" s="109">
        <v>62</v>
      </c>
      <c r="BH258" s="110">
        <v>127</v>
      </c>
      <c r="BI258" s="109">
        <v>50</v>
      </c>
      <c r="BJ258" s="109"/>
      <c r="BK258" s="109">
        <v>59</v>
      </c>
      <c r="BL258" s="110">
        <v>109</v>
      </c>
      <c r="BM258" s="109">
        <v>50</v>
      </c>
      <c r="BN258" s="109"/>
      <c r="BO258" s="109">
        <v>51</v>
      </c>
      <c r="BP258" s="110">
        <v>101</v>
      </c>
      <c r="BQ258" s="109">
        <v>37</v>
      </c>
      <c r="BR258" s="109"/>
      <c r="BS258" s="109">
        <v>41</v>
      </c>
      <c r="BT258" s="110">
        <v>78</v>
      </c>
      <c r="BU258" s="109">
        <v>19</v>
      </c>
      <c r="BV258" s="109"/>
      <c r="BW258" s="109">
        <v>22</v>
      </c>
      <c r="BX258" s="110">
        <v>41</v>
      </c>
      <c r="BY258" s="109">
        <v>14</v>
      </c>
      <c r="BZ258" s="109"/>
      <c r="CA258" s="109">
        <v>16</v>
      </c>
      <c r="CB258" s="110">
        <v>30</v>
      </c>
      <c r="CC258" s="109"/>
      <c r="CD258" s="109"/>
      <c r="CE258" s="109">
        <v>1</v>
      </c>
      <c r="CF258" s="110">
        <v>1</v>
      </c>
      <c r="CG258" s="109"/>
      <c r="CH258" s="109"/>
      <c r="CI258" s="109">
        <v>2</v>
      </c>
      <c r="CJ258" s="110">
        <v>2</v>
      </c>
      <c r="CK258" s="109"/>
      <c r="CL258" s="109"/>
      <c r="CM258" s="109"/>
      <c r="CN258" s="110">
        <v>0</v>
      </c>
      <c r="CO258" s="109">
        <v>1</v>
      </c>
      <c r="CP258" s="109"/>
      <c r="CQ258" s="109"/>
      <c r="CR258" s="110">
        <v>1</v>
      </c>
      <c r="CS258" s="111"/>
      <c r="CT258" s="112">
        <f t="shared" si="15"/>
        <v>1613</v>
      </c>
      <c r="CU258" s="112">
        <f t="shared" si="16"/>
        <v>0</v>
      </c>
      <c r="CV258" s="112">
        <f t="shared" si="17"/>
        <v>1559</v>
      </c>
      <c r="CW258" s="113">
        <f t="shared" si="20"/>
        <v>3172</v>
      </c>
    </row>
    <row r="259" spans="1:101" ht="14.1" customHeight="1">
      <c r="A259" s="31"/>
      <c r="B259" s="1043"/>
      <c r="C259" s="1047"/>
      <c r="D259" s="108" t="s">
        <v>760</v>
      </c>
      <c r="E259">
        <v>208</v>
      </c>
      <c r="F259"/>
      <c r="G259">
        <v>265</v>
      </c>
      <c r="H259" s="110">
        <v>473</v>
      </c>
      <c r="I259">
        <v>183</v>
      </c>
      <c r="J259"/>
      <c r="K259">
        <v>209</v>
      </c>
      <c r="L259" s="110">
        <v>392</v>
      </c>
      <c r="M259">
        <v>558</v>
      </c>
      <c r="N259"/>
      <c r="O259">
        <v>597</v>
      </c>
      <c r="P259" s="110">
        <v>1155</v>
      </c>
      <c r="Q259">
        <v>489</v>
      </c>
      <c r="R259"/>
      <c r="S259">
        <v>53</v>
      </c>
      <c r="T259" s="110">
        <v>542</v>
      </c>
      <c r="U259">
        <v>41</v>
      </c>
      <c r="V259"/>
      <c r="W259">
        <v>58</v>
      </c>
      <c r="X259" s="110">
        <v>99</v>
      </c>
      <c r="Y259">
        <v>57</v>
      </c>
      <c r="Z259"/>
      <c r="AA259">
        <v>45</v>
      </c>
      <c r="AB259" s="110">
        <v>102</v>
      </c>
      <c r="AC259">
        <v>44</v>
      </c>
      <c r="AD259"/>
      <c r="AE259">
        <v>55</v>
      </c>
      <c r="AF259" s="110">
        <v>99</v>
      </c>
      <c r="AG259">
        <v>51</v>
      </c>
      <c r="AH259"/>
      <c r="AI259">
        <v>31</v>
      </c>
      <c r="AJ259" s="110">
        <v>82</v>
      </c>
      <c r="AK259">
        <v>56</v>
      </c>
      <c r="AL259"/>
      <c r="AM259">
        <v>30</v>
      </c>
      <c r="AN259" s="110">
        <v>86</v>
      </c>
      <c r="AO259">
        <v>48</v>
      </c>
      <c r="AP259"/>
      <c r="AQ259">
        <v>47</v>
      </c>
      <c r="AR259" s="110">
        <v>95</v>
      </c>
      <c r="AS259">
        <v>58</v>
      </c>
      <c r="AT259"/>
      <c r="AU259">
        <v>38</v>
      </c>
      <c r="AV259" s="110">
        <v>96</v>
      </c>
      <c r="AW259">
        <v>57</v>
      </c>
      <c r="AX259"/>
      <c r="AY259">
        <v>67</v>
      </c>
      <c r="AZ259" s="110">
        <v>124</v>
      </c>
      <c r="BA259" s="109">
        <v>41</v>
      </c>
      <c r="BB259" s="109"/>
      <c r="BC259" s="109">
        <v>54</v>
      </c>
      <c r="BD259" s="110">
        <v>95</v>
      </c>
      <c r="BE259" s="109">
        <v>37</v>
      </c>
      <c r="BF259" s="109"/>
      <c r="BG259" s="109">
        <v>38</v>
      </c>
      <c r="BH259" s="110">
        <v>75</v>
      </c>
      <c r="BI259" s="109">
        <v>37</v>
      </c>
      <c r="BJ259" s="109"/>
      <c r="BK259" s="109">
        <v>28</v>
      </c>
      <c r="BL259" s="110">
        <v>65</v>
      </c>
      <c r="BM259" s="109">
        <v>37</v>
      </c>
      <c r="BN259" s="109"/>
      <c r="BO259" s="109">
        <v>33</v>
      </c>
      <c r="BP259" s="110">
        <v>70</v>
      </c>
      <c r="BQ259" s="109">
        <v>32</v>
      </c>
      <c r="BR259" s="109"/>
      <c r="BS259" s="109">
        <v>33</v>
      </c>
      <c r="BT259" s="110">
        <v>65</v>
      </c>
      <c r="BU259" s="109">
        <v>17</v>
      </c>
      <c r="BV259" s="109"/>
      <c r="BW259" s="109">
        <v>17</v>
      </c>
      <c r="BX259" s="110">
        <v>34</v>
      </c>
      <c r="BY259" s="109">
        <v>14</v>
      </c>
      <c r="BZ259" s="109"/>
      <c r="CA259" s="109">
        <v>8</v>
      </c>
      <c r="CB259" s="110">
        <v>22</v>
      </c>
      <c r="CC259" s="109">
        <v>4</v>
      </c>
      <c r="CD259" s="109"/>
      <c r="CE259" s="109">
        <v>5</v>
      </c>
      <c r="CF259" s="110">
        <v>9</v>
      </c>
      <c r="CG259" s="109"/>
      <c r="CH259" s="109"/>
      <c r="CI259" s="109">
        <v>3</v>
      </c>
      <c r="CJ259" s="110">
        <v>3</v>
      </c>
      <c r="CK259" s="109">
        <v>1</v>
      </c>
      <c r="CL259" s="109"/>
      <c r="CM259" s="109">
        <v>1</v>
      </c>
      <c r="CN259" s="110">
        <v>2</v>
      </c>
      <c r="CO259" s="109"/>
      <c r="CP259" s="109"/>
      <c r="CQ259" s="109"/>
      <c r="CR259" s="110">
        <v>0</v>
      </c>
      <c r="CS259" s="111"/>
      <c r="CT259" s="112">
        <f t="shared" si="15"/>
        <v>2070</v>
      </c>
      <c r="CU259" s="112">
        <f t="shared" si="16"/>
        <v>0</v>
      </c>
      <c r="CV259" s="112">
        <f t="shared" si="17"/>
        <v>1715</v>
      </c>
      <c r="CW259" s="113">
        <f t="shared" si="20"/>
        <v>3785</v>
      </c>
    </row>
    <row r="260" spans="1:101" ht="14.1" customHeight="1">
      <c r="A260" s="31"/>
      <c r="B260" s="1043"/>
      <c r="C260" s="1047"/>
      <c r="D260" s="108" t="s">
        <v>761</v>
      </c>
      <c r="E260">
        <v>279</v>
      </c>
      <c r="F260"/>
      <c r="G260">
        <v>287</v>
      </c>
      <c r="H260" s="110">
        <v>566</v>
      </c>
      <c r="I260">
        <v>246</v>
      </c>
      <c r="J260"/>
      <c r="K260">
        <v>223</v>
      </c>
      <c r="L260" s="110">
        <v>469</v>
      </c>
      <c r="M260">
        <v>717</v>
      </c>
      <c r="N260"/>
      <c r="O260">
        <v>664</v>
      </c>
      <c r="P260" s="110">
        <v>1381</v>
      </c>
      <c r="Q260">
        <v>649</v>
      </c>
      <c r="R260"/>
      <c r="S260">
        <v>293</v>
      </c>
      <c r="T260" s="110">
        <v>942</v>
      </c>
      <c r="U260">
        <v>285</v>
      </c>
      <c r="V260"/>
      <c r="W260">
        <v>311</v>
      </c>
      <c r="X260" s="110">
        <v>596</v>
      </c>
      <c r="Y260">
        <v>253</v>
      </c>
      <c r="Z260"/>
      <c r="AA260">
        <v>252</v>
      </c>
      <c r="AB260" s="110">
        <v>505</v>
      </c>
      <c r="AC260">
        <v>244</v>
      </c>
      <c r="AD260"/>
      <c r="AE260">
        <v>313</v>
      </c>
      <c r="AF260" s="110">
        <v>557</v>
      </c>
      <c r="AG260">
        <v>236</v>
      </c>
      <c r="AH260"/>
      <c r="AI260">
        <v>223</v>
      </c>
      <c r="AJ260" s="110">
        <v>459</v>
      </c>
      <c r="AK260">
        <v>275</v>
      </c>
      <c r="AL260"/>
      <c r="AM260">
        <v>267</v>
      </c>
      <c r="AN260" s="110">
        <v>542</v>
      </c>
      <c r="AO260">
        <v>223</v>
      </c>
      <c r="AP260"/>
      <c r="AQ260">
        <v>224</v>
      </c>
      <c r="AR260" s="110">
        <v>447</v>
      </c>
      <c r="AS260">
        <v>260</v>
      </c>
      <c r="AT260"/>
      <c r="AU260">
        <v>264</v>
      </c>
      <c r="AV260" s="110">
        <v>524</v>
      </c>
      <c r="AW260">
        <v>254</v>
      </c>
      <c r="AX260"/>
      <c r="AY260">
        <v>291</v>
      </c>
      <c r="AZ260" s="110">
        <v>545</v>
      </c>
      <c r="BA260" s="109">
        <v>179</v>
      </c>
      <c r="BB260" s="109"/>
      <c r="BC260" s="109">
        <v>251</v>
      </c>
      <c r="BD260" s="110">
        <v>430</v>
      </c>
      <c r="BE260" s="109">
        <v>154</v>
      </c>
      <c r="BF260" s="109"/>
      <c r="BG260" s="109">
        <v>175</v>
      </c>
      <c r="BH260" s="110">
        <v>329</v>
      </c>
      <c r="BI260" s="109">
        <v>125</v>
      </c>
      <c r="BJ260" s="109"/>
      <c r="BK260" s="109">
        <v>137</v>
      </c>
      <c r="BL260" s="110">
        <v>262</v>
      </c>
      <c r="BM260" s="109">
        <v>106</v>
      </c>
      <c r="BN260" s="109"/>
      <c r="BO260" s="109">
        <v>109</v>
      </c>
      <c r="BP260" s="110">
        <v>215</v>
      </c>
      <c r="BQ260" s="109">
        <v>87</v>
      </c>
      <c r="BR260" s="109"/>
      <c r="BS260" s="109">
        <v>74</v>
      </c>
      <c r="BT260" s="110">
        <v>161</v>
      </c>
      <c r="BU260" s="109">
        <v>43</v>
      </c>
      <c r="BV260" s="109"/>
      <c r="BW260" s="109">
        <v>59</v>
      </c>
      <c r="BX260" s="110">
        <v>102</v>
      </c>
      <c r="BY260" s="109">
        <v>35</v>
      </c>
      <c r="BZ260" s="109"/>
      <c r="CA260" s="109">
        <v>33</v>
      </c>
      <c r="CB260" s="110">
        <v>68</v>
      </c>
      <c r="CC260" s="109">
        <v>15</v>
      </c>
      <c r="CD260" s="109"/>
      <c r="CE260" s="109">
        <v>13</v>
      </c>
      <c r="CF260" s="110">
        <v>28</v>
      </c>
      <c r="CG260" s="109"/>
      <c r="CH260" s="109"/>
      <c r="CI260" s="109">
        <v>3</v>
      </c>
      <c r="CJ260" s="110">
        <v>3</v>
      </c>
      <c r="CK260" s="109">
        <v>1</v>
      </c>
      <c r="CL260" s="109"/>
      <c r="CM260" s="109">
        <v>1</v>
      </c>
      <c r="CN260" s="110">
        <v>2</v>
      </c>
      <c r="CO260" s="109">
        <v>2</v>
      </c>
      <c r="CP260" s="109">
        <v>1</v>
      </c>
      <c r="CQ260" s="109"/>
      <c r="CR260" s="110">
        <v>3</v>
      </c>
      <c r="CS260" s="111"/>
      <c r="CT260" s="112">
        <f t="shared" si="15"/>
        <v>4668</v>
      </c>
      <c r="CU260" s="112">
        <f t="shared" si="16"/>
        <v>1</v>
      </c>
      <c r="CV260" s="112">
        <f t="shared" si="17"/>
        <v>4467</v>
      </c>
      <c r="CW260" s="113">
        <f t="shared" si="20"/>
        <v>9136</v>
      </c>
    </row>
    <row r="261" spans="1:101" ht="14.1" customHeight="1">
      <c r="A261" s="31"/>
      <c r="B261" s="1043"/>
      <c r="C261" s="1047"/>
      <c r="D261" s="108" t="s">
        <v>762</v>
      </c>
      <c r="E261">
        <v>114</v>
      </c>
      <c r="F261"/>
      <c r="G261">
        <v>84</v>
      </c>
      <c r="H261" s="110">
        <v>198</v>
      </c>
      <c r="I261">
        <v>84</v>
      </c>
      <c r="J261"/>
      <c r="K261">
        <v>74</v>
      </c>
      <c r="L261" s="110">
        <v>158</v>
      </c>
      <c r="M261">
        <v>220</v>
      </c>
      <c r="N261"/>
      <c r="O261">
        <v>221</v>
      </c>
      <c r="P261" s="110">
        <v>441</v>
      </c>
      <c r="Q261">
        <v>242</v>
      </c>
      <c r="R261"/>
      <c r="S261">
        <v>53</v>
      </c>
      <c r="T261" s="110">
        <v>295</v>
      </c>
      <c r="U261">
        <v>47</v>
      </c>
      <c r="V261"/>
      <c r="W261">
        <v>49</v>
      </c>
      <c r="X261" s="110">
        <v>96</v>
      </c>
      <c r="Y261">
        <v>33</v>
      </c>
      <c r="Z261"/>
      <c r="AA261">
        <v>43</v>
      </c>
      <c r="AB261" s="110">
        <v>76</v>
      </c>
      <c r="AC261">
        <v>28</v>
      </c>
      <c r="AD261"/>
      <c r="AE261">
        <v>39</v>
      </c>
      <c r="AF261" s="110">
        <v>67</v>
      </c>
      <c r="AG261">
        <v>26</v>
      </c>
      <c r="AH261"/>
      <c r="AI261">
        <v>46</v>
      </c>
      <c r="AJ261" s="110">
        <v>72</v>
      </c>
      <c r="AK261">
        <v>32</v>
      </c>
      <c r="AL261"/>
      <c r="AM261">
        <v>39</v>
      </c>
      <c r="AN261" s="110">
        <v>71</v>
      </c>
      <c r="AO261">
        <v>37</v>
      </c>
      <c r="AP261"/>
      <c r="AQ261">
        <v>35</v>
      </c>
      <c r="AR261" s="110">
        <v>72</v>
      </c>
      <c r="AS261">
        <v>42</v>
      </c>
      <c r="AT261"/>
      <c r="AU261">
        <v>38</v>
      </c>
      <c r="AV261" s="110">
        <v>80</v>
      </c>
      <c r="AW261">
        <v>50</v>
      </c>
      <c r="AX261"/>
      <c r="AY261">
        <v>57</v>
      </c>
      <c r="AZ261" s="110">
        <v>107</v>
      </c>
      <c r="BA261" s="109">
        <v>40</v>
      </c>
      <c r="BB261" s="109"/>
      <c r="BC261" s="109">
        <v>42</v>
      </c>
      <c r="BD261" s="110">
        <v>82</v>
      </c>
      <c r="BE261" s="109">
        <v>32</v>
      </c>
      <c r="BF261" s="109"/>
      <c r="BG261" s="109">
        <v>49</v>
      </c>
      <c r="BH261" s="110">
        <v>81</v>
      </c>
      <c r="BI261" s="109">
        <v>24</v>
      </c>
      <c r="BJ261" s="109"/>
      <c r="BK261" s="109">
        <v>39</v>
      </c>
      <c r="BL261" s="110">
        <v>63</v>
      </c>
      <c r="BM261" s="109">
        <v>38</v>
      </c>
      <c r="BN261" s="109"/>
      <c r="BO261" s="109">
        <v>31</v>
      </c>
      <c r="BP261" s="110">
        <v>69</v>
      </c>
      <c r="BQ261" s="109">
        <v>29</v>
      </c>
      <c r="BR261" s="109"/>
      <c r="BS261" s="109">
        <v>17</v>
      </c>
      <c r="BT261" s="110">
        <v>46</v>
      </c>
      <c r="BU261" s="109">
        <v>18</v>
      </c>
      <c r="BV261" s="109"/>
      <c r="BW261" s="109">
        <v>21</v>
      </c>
      <c r="BX261" s="110">
        <v>39</v>
      </c>
      <c r="BY261" s="109">
        <v>7</v>
      </c>
      <c r="BZ261" s="109"/>
      <c r="CA261" s="109">
        <v>6</v>
      </c>
      <c r="CB261" s="110">
        <v>13</v>
      </c>
      <c r="CC261" s="109">
        <v>4</v>
      </c>
      <c r="CD261" s="109"/>
      <c r="CE261" s="109">
        <v>4</v>
      </c>
      <c r="CF261" s="110">
        <v>8</v>
      </c>
      <c r="CG261" s="109">
        <v>4</v>
      </c>
      <c r="CH261" s="109"/>
      <c r="CI261" s="109">
        <v>2</v>
      </c>
      <c r="CJ261" s="110">
        <v>6</v>
      </c>
      <c r="CK261" s="109">
        <v>2</v>
      </c>
      <c r="CL261" s="109"/>
      <c r="CM261" s="109">
        <v>1</v>
      </c>
      <c r="CN261" s="110">
        <v>3</v>
      </c>
      <c r="CO261" s="109"/>
      <c r="CP261" s="109"/>
      <c r="CQ261" s="109"/>
      <c r="CR261" s="110">
        <v>0</v>
      </c>
      <c r="CS261" s="111"/>
      <c r="CT261" s="112">
        <f t="shared" si="15"/>
        <v>1153</v>
      </c>
      <c r="CU261" s="112">
        <f t="shared" si="16"/>
        <v>0</v>
      </c>
      <c r="CV261" s="112">
        <f t="shared" si="17"/>
        <v>990</v>
      </c>
      <c r="CW261" s="113">
        <f t="shared" si="20"/>
        <v>2143</v>
      </c>
    </row>
    <row r="262" spans="1:101" ht="14.1" customHeight="1">
      <c r="A262" s="31"/>
      <c r="B262" s="1043"/>
      <c r="C262" s="1047"/>
      <c r="D262" s="108" t="s">
        <v>763</v>
      </c>
      <c r="E262">
        <v>336</v>
      </c>
      <c r="F262"/>
      <c r="G262">
        <v>367</v>
      </c>
      <c r="H262" s="110">
        <v>703</v>
      </c>
      <c r="I262">
        <v>251</v>
      </c>
      <c r="J262"/>
      <c r="K262">
        <v>248</v>
      </c>
      <c r="L262" s="110">
        <v>499</v>
      </c>
      <c r="M262">
        <v>719</v>
      </c>
      <c r="N262"/>
      <c r="O262">
        <v>707</v>
      </c>
      <c r="P262" s="110">
        <v>1426</v>
      </c>
      <c r="Q262">
        <v>731</v>
      </c>
      <c r="R262"/>
      <c r="S262">
        <v>579</v>
      </c>
      <c r="T262" s="110">
        <v>1310</v>
      </c>
      <c r="U262">
        <v>601</v>
      </c>
      <c r="V262"/>
      <c r="W262">
        <v>613</v>
      </c>
      <c r="X262" s="110">
        <v>1214</v>
      </c>
      <c r="Y262">
        <v>627</v>
      </c>
      <c r="Z262"/>
      <c r="AA262">
        <v>635</v>
      </c>
      <c r="AB262" s="110">
        <v>1262</v>
      </c>
      <c r="AC262">
        <v>588</v>
      </c>
      <c r="AD262"/>
      <c r="AE262">
        <v>529</v>
      </c>
      <c r="AF262" s="110">
        <v>1117</v>
      </c>
      <c r="AG262">
        <v>560</v>
      </c>
      <c r="AH262"/>
      <c r="AI262">
        <v>477</v>
      </c>
      <c r="AJ262" s="110">
        <v>1037</v>
      </c>
      <c r="AK262">
        <v>530</v>
      </c>
      <c r="AL262"/>
      <c r="AM262">
        <v>454</v>
      </c>
      <c r="AN262" s="110">
        <v>984</v>
      </c>
      <c r="AO262">
        <v>548</v>
      </c>
      <c r="AP262"/>
      <c r="AQ262">
        <v>516</v>
      </c>
      <c r="AR262" s="110">
        <v>1064</v>
      </c>
      <c r="AS262">
        <v>514</v>
      </c>
      <c r="AT262"/>
      <c r="AU262">
        <v>556</v>
      </c>
      <c r="AV262" s="110">
        <v>1070</v>
      </c>
      <c r="AW262">
        <v>584</v>
      </c>
      <c r="AX262"/>
      <c r="AY262">
        <v>623</v>
      </c>
      <c r="AZ262" s="110">
        <v>1207</v>
      </c>
      <c r="BA262" s="109">
        <v>525</v>
      </c>
      <c r="BB262" s="109"/>
      <c r="BC262" s="109">
        <v>556</v>
      </c>
      <c r="BD262" s="110">
        <v>1081</v>
      </c>
      <c r="BE262" s="109">
        <v>424</v>
      </c>
      <c r="BF262" s="109"/>
      <c r="BG262" s="109">
        <v>444</v>
      </c>
      <c r="BH262" s="110">
        <v>868</v>
      </c>
      <c r="BI262" s="109">
        <v>353</v>
      </c>
      <c r="BJ262" s="109"/>
      <c r="BK262" s="109">
        <v>362</v>
      </c>
      <c r="BL262" s="110">
        <v>715</v>
      </c>
      <c r="BM262" s="109">
        <v>291</v>
      </c>
      <c r="BN262" s="109"/>
      <c r="BO262" s="109">
        <v>361</v>
      </c>
      <c r="BP262" s="110">
        <v>652</v>
      </c>
      <c r="BQ262" s="109">
        <v>254</v>
      </c>
      <c r="BR262" s="109"/>
      <c r="BS262" s="109">
        <v>250</v>
      </c>
      <c r="BT262" s="110">
        <v>504</v>
      </c>
      <c r="BU262" s="109">
        <v>164</v>
      </c>
      <c r="BV262" s="109"/>
      <c r="BW262" s="109">
        <v>182</v>
      </c>
      <c r="BX262" s="110">
        <v>346</v>
      </c>
      <c r="BY262" s="109">
        <v>102</v>
      </c>
      <c r="BZ262" s="109"/>
      <c r="CA262" s="109">
        <v>71</v>
      </c>
      <c r="CB262" s="110">
        <v>173</v>
      </c>
      <c r="CC262" s="109">
        <v>53</v>
      </c>
      <c r="CD262" s="109"/>
      <c r="CE262" s="109">
        <v>32</v>
      </c>
      <c r="CF262" s="110">
        <v>85</v>
      </c>
      <c r="CG262" s="109">
        <v>11</v>
      </c>
      <c r="CH262" s="109"/>
      <c r="CI262" s="109">
        <v>13</v>
      </c>
      <c r="CJ262" s="110">
        <v>24</v>
      </c>
      <c r="CK262" s="109"/>
      <c r="CL262" s="109"/>
      <c r="CM262" s="109">
        <v>1</v>
      </c>
      <c r="CN262" s="110">
        <v>1</v>
      </c>
      <c r="CO262" s="109">
        <v>1</v>
      </c>
      <c r="CP262" s="109">
        <v>6</v>
      </c>
      <c r="CQ262" s="109"/>
      <c r="CR262" s="110">
        <v>7</v>
      </c>
      <c r="CS262" s="111"/>
      <c r="CT262" s="112">
        <f t="shared" si="15"/>
        <v>8767</v>
      </c>
      <c r="CU262" s="112">
        <f t="shared" si="16"/>
        <v>6</v>
      </c>
      <c r="CV262" s="112">
        <f t="shared" si="17"/>
        <v>8576</v>
      </c>
      <c r="CW262" s="113">
        <f t="shared" si="20"/>
        <v>17349</v>
      </c>
    </row>
    <row r="263" spans="1:101" ht="14.1" customHeight="1">
      <c r="A263" s="31"/>
      <c r="B263" s="1043"/>
      <c r="C263" s="1047"/>
      <c r="D263" s="108" t="s">
        <v>764</v>
      </c>
      <c r="E263">
        <v>290</v>
      </c>
      <c r="F263"/>
      <c r="G263">
        <v>274</v>
      </c>
      <c r="H263" s="110">
        <v>564</v>
      </c>
      <c r="I263">
        <v>230</v>
      </c>
      <c r="J263"/>
      <c r="K263">
        <v>251</v>
      </c>
      <c r="L263" s="110">
        <v>481</v>
      </c>
      <c r="M263">
        <v>601</v>
      </c>
      <c r="N263"/>
      <c r="O263">
        <v>654</v>
      </c>
      <c r="P263" s="110">
        <v>1255</v>
      </c>
      <c r="Q263">
        <v>631</v>
      </c>
      <c r="R263"/>
      <c r="S263">
        <v>551</v>
      </c>
      <c r="T263" s="110">
        <v>1182</v>
      </c>
      <c r="U263">
        <v>581</v>
      </c>
      <c r="V263"/>
      <c r="W263">
        <v>566</v>
      </c>
      <c r="X263" s="110">
        <v>1147</v>
      </c>
      <c r="Y263">
        <v>671</v>
      </c>
      <c r="Z263"/>
      <c r="AA263">
        <v>658</v>
      </c>
      <c r="AB263" s="110">
        <v>1329</v>
      </c>
      <c r="AC263">
        <v>667</v>
      </c>
      <c r="AD263"/>
      <c r="AE263">
        <v>646</v>
      </c>
      <c r="AF263" s="110">
        <v>1313</v>
      </c>
      <c r="AG263">
        <v>572</v>
      </c>
      <c r="AH263"/>
      <c r="AI263">
        <v>495</v>
      </c>
      <c r="AJ263" s="110">
        <v>1067</v>
      </c>
      <c r="AK263">
        <v>519</v>
      </c>
      <c r="AL263"/>
      <c r="AM263">
        <v>484</v>
      </c>
      <c r="AN263" s="110">
        <v>1003</v>
      </c>
      <c r="AO263">
        <v>531</v>
      </c>
      <c r="AP263"/>
      <c r="AQ263">
        <v>498</v>
      </c>
      <c r="AR263" s="110">
        <v>1029</v>
      </c>
      <c r="AS263">
        <v>572</v>
      </c>
      <c r="AT263"/>
      <c r="AU263">
        <v>545</v>
      </c>
      <c r="AV263" s="110">
        <v>1117</v>
      </c>
      <c r="AW263">
        <v>587</v>
      </c>
      <c r="AX263"/>
      <c r="AY263">
        <v>555</v>
      </c>
      <c r="AZ263" s="110">
        <v>1142</v>
      </c>
      <c r="BA263" s="109">
        <v>501</v>
      </c>
      <c r="BB263" s="109"/>
      <c r="BC263" s="109">
        <v>504</v>
      </c>
      <c r="BD263" s="110">
        <v>1005</v>
      </c>
      <c r="BE263" s="109">
        <v>400</v>
      </c>
      <c r="BF263" s="109"/>
      <c r="BG263" s="109">
        <v>369</v>
      </c>
      <c r="BH263" s="110">
        <v>769</v>
      </c>
      <c r="BI263" s="109">
        <v>361</v>
      </c>
      <c r="BJ263" s="109"/>
      <c r="BK263" s="109">
        <v>319</v>
      </c>
      <c r="BL263" s="110">
        <v>680</v>
      </c>
      <c r="BM263" s="109">
        <v>262</v>
      </c>
      <c r="BN263" s="109"/>
      <c r="BO263" s="109">
        <v>240</v>
      </c>
      <c r="BP263" s="110">
        <v>502</v>
      </c>
      <c r="BQ263" s="109">
        <v>223</v>
      </c>
      <c r="BR263" s="109"/>
      <c r="BS263" s="109">
        <v>185</v>
      </c>
      <c r="BT263" s="110">
        <v>408</v>
      </c>
      <c r="BU263" s="109">
        <v>138</v>
      </c>
      <c r="BV263" s="109"/>
      <c r="BW263" s="109">
        <v>114</v>
      </c>
      <c r="BX263" s="110">
        <v>252</v>
      </c>
      <c r="BY263" s="109">
        <v>82</v>
      </c>
      <c r="BZ263" s="109"/>
      <c r="CA263" s="109">
        <v>38</v>
      </c>
      <c r="CB263" s="110">
        <v>120</v>
      </c>
      <c r="CC263" s="109">
        <v>33</v>
      </c>
      <c r="CD263" s="109"/>
      <c r="CE263" s="109">
        <v>18</v>
      </c>
      <c r="CF263" s="110">
        <v>51</v>
      </c>
      <c r="CG263" s="109">
        <v>4</v>
      </c>
      <c r="CH263" s="109"/>
      <c r="CI263" s="109">
        <v>3</v>
      </c>
      <c r="CJ263" s="110">
        <v>7</v>
      </c>
      <c r="CK263" s="109">
        <v>2</v>
      </c>
      <c r="CL263" s="109"/>
      <c r="CM263" s="109">
        <v>4</v>
      </c>
      <c r="CN263" s="110">
        <v>6</v>
      </c>
      <c r="CO263" s="109">
        <v>1</v>
      </c>
      <c r="CP263" s="109">
        <v>4</v>
      </c>
      <c r="CQ263" s="109">
        <v>3</v>
      </c>
      <c r="CR263" s="110">
        <v>8</v>
      </c>
      <c r="CS263" s="111"/>
      <c r="CT263" s="112">
        <f t="shared" ref="CT263:CT326" si="21">+E263+I263+M263+Q263+U263+Y263+AC263+AG263+AK263+AO263+AS263+AW263+BA263+BE263+BI263+BM263+BQ263+BU263+CO263+BY263+CC263+CG263+CK263</f>
        <v>8459</v>
      </c>
      <c r="CU263" s="112">
        <f t="shared" ref="CU263:CU326" si="22">+F263+J263+N263+R263+V263+Z263+AD263+AH263+AL263+AP263+AT263+AX263+BB263+BF263+BJ263+BN263+BR263+BV263+CP263+BZ263+CD263+CH263+CL263</f>
        <v>4</v>
      </c>
      <c r="CV263" s="112">
        <f t="shared" ref="CV263:CV326" si="23">+G263+K263+O263+S263+W263+AA263+AE263+AI263+AM263+AQ263+AU263+AY263+BC263+BG263+BK263+BO263+BS263+BW263+CQ263+CA263+CE263+CI263+CM263</f>
        <v>7974</v>
      </c>
      <c r="CW263" s="113">
        <f t="shared" si="20"/>
        <v>16437</v>
      </c>
    </row>
    <row r="264" spans="1:101" ht="14.1" customHeight="1">
      <c r="A264" s="31"/>
      <c r="B264" s="1043"/>
      <c r="C264" s="1047"/>
      <c r="D264" s="108" t="s">
        <v>765</v>
      </c>
      <c r="E264">
        <v>537</v>
      </c>
      <c r="F264"/>
      <c r="G264">
        <v>602</v>
      </c>
      <c r="H264" s="110">
        <v>1139</v>
      </c>
      <c r="I264">
        <v>407</v>
      </c>
      <c r="J264"/>
      <c r="K264">
        <v>425</v>
      </c>
      <c r="L264" s="110">
        <v>832</v>
      </c>
      <c r="M264">
        <v>1181</v>
      </c>
      <c r="N264"/>
      <c r="O264">
        <v>1159</v>
      </c>
      <c r="P264" s="110">
        <v>2340</v>
      </c>
      <c r="Q264">
        <v>1160</v>
      </c>
      <c r="R264"/>
      <c r="S264">
        <v>372</v>
      </c>
      <c r="T264" s="110">
        <v>1532</v>
      </c>
      <c r="U264">
        <v>368</v>
      </c>
      <c r="V264"/>
      <c r="W264">
        <v>432</v>
      </c>
      <c r="X264" s="110">
        <v>800</v>
      </c>
      <c r="Y264">
        <v>422</v>
      </c>
      <c r="Z264"/>
      <c r="AA264">
        <v>462</v>
      </c>
      <c r="AB264" s="110">
        <v>884</v>
      </c>
      <c r="AC264">
        <v>445</v>
      </c>
      <c r="AD264"/>
      <c r="AE264">
        <v>460</v>
      </c>
      <c r="AF264" s="110">
        <v>905</v>
      </c>
      <c r="AG264">
        <v>399</v>
      </c>
      <c r="AH264"/>
      <c r="AI264">
        <v>370</v>
      </c>
      <c r="AJ264" s="110">
        <v>769</v>
      </c>
      <c r="AK264">
        <v>324</v>
      </c>
      <c r="AL264"/>
      <c r="AM264">
        <v>308</v>
      </c>
      <c r="AN264" s="110">
        <v>632</v>
      </c>
      <c r="AO264">
        <v>369</v>
      </c>
      <c r="AP264"/>
      <c r="AQ264">
        <v>335</v>
      </c>
      <c r="AR264" s="110">
        <v>704</v>
      </c>
      <c r="AS264">
        <v>464</v>
      </c>
      <c r="AT264"/>
      <c r="AU264">
        <v>449</v>
      </c>
      <c r="AV264" s="110">
        <v>913</v>
      </c>
      <c r="AW264">
        <v>485</v>
      </c>
      <c r="AX264"/>
      <c r="AY264">
        <v>508</v>
      </c>
      <c r="AZ264" s="110">
        <v>993</v>
      </c>
      <c r="BA264" s="109">
        <v>412</v>
      </c>
      <c r="BB264" s="109"/>
      <c r="BC264" s="109">
        <v>473</v>
      </c>
      <c r="BD264" s="110">
        <v>885</v>
      </c>
      <c r="BE264" s="109">
        <v>345</v>
      </c>
      <c r="BF264" s="109"/>
      <c r="BG264" s="109">
        <v>355</v>
      </c>
      <c r="BH264" s="110">
        <v>700</v>
      </c>
      <c r="BI264" s="109">
        <v>291</v>
      </c>
      <c r="BJ264" s="109"/>
      <c r="BK264" s="109">
        <v>312</v>
      </c>
      <c r="BL264" s="110">
        <v>603</v>
      </c>
      <c r="BM264" s="109">
        <v>243</v>
      </c>
      <c r="BN264" s="109"/>
      <c r="BO264" s="109">
        <v>281</v>
      </c>
      <c r="BP264" s="110">
        <v>524</v>
      </c>
      <c r="BQ264" s="109">
        <v>208</v>
      </c>
      <c r="BR264" s="109"/>
      <c r="BS264" s="109">
        <v>207</v>
      </c>
      <c r="BT264" s="110">
        <v>415</v>
      </c>
      <c r="BU264" s="109">
        <v>128</v>
      </c>
      <c r="BV264" s="109"/>
      <c r="BW264" s="109">
        <v>137</v>
      </c>
      <c r="BX264" s="110">
        <v>265</v>
      </c>
      <c r="BY264" s="109">
        <v>92</v>
      </c>
      <c r="BZ264" s="109"/>
      <c r="CA264" s="109">
        <v>63</v>
      </c>
      <c r="CB264" s="110">
        <v>155</v>
      </c>
      <c r="CC264" s="109">
        <v>38</v>
      </c>
      <c r="CD264" s="109"/>
      <c r="CE264" s="109">
        <v>17</v>
      </c>
      <c r="CF264" s="110">
        <v>55</v>
      </c>
      <c r="CG264" s="109">
        <v>7</v>
      </c>
      <c r="CH264" s="109"/>
      <c r="CI264" s="109">
        <v>5</v>
      </c>
      <c r="CJ264" s="110">
        <v>12</v>
      </c>
      <c r="CK264" s="109">
        <v>3</v>
      </c>
      <c r="CL264" s="109"/>
      <c r="CM264" s="109"/>
      <c r="CN264" s="110">
        <v>3</v>
      </c>
      <c r="CO264" s="109">
        <v>1</v>
      </c>
      <c r="CP264" s="109">
        <v>2</v>
      </c>
      <c r="CQ264" s="109"/>
      <c r="CR264" s="110">
        <v>3</v>
      </c>
      <c r="CS264" s="111"/>
      <c r="CT264" s="112">
        <f t="shared" si="21"/>
        <v>8329</v>
      </c>
      <c r="CU264" s="112">
        <f t="shared" si="22"/>
        <v>2</v>
      </c>
      <c r="CV264" s="112">
        <f t="shared" si="23"/>
        <v>7732</v>
      </c>
      <c r="CW264" s="113">
        <f t="shared" si="20"/>
        <v>16063</v>
      </c>
    </row>
    <row r="265" spans="1:101" ht="14.1" customHeight="1">
      <c r="A265" s="31"/>
      <c r="B265" s="1043"/>
      <c r="C265" s="1047"/>
      <c r="D265" s="108" t="s">
        <v>766</v>
      </c>
      <c r="E265" s="817">
        <v>366</v>
      </c>
      <c r="F265" s="817"/>
      <c r="G265" s="817">
        <v>356</v>
      </c>
      <c r="H265" s="110">
        <v>722</v>
      </c>
      <c r="I265" s="817">
        <v>322</v>
      </c>
      <c r="J265" s="817"/>
      <c r="K265" s="817">
        <v>337</v>
      </c>
      <c r="L265" s="110">
        <v>659</v>
      </c>
      <c r="M265" s="817">
        <v>928</v>
      </c>
      <c r="N265" s="817"/>
      <c r="O265" s="817">
        <v>946</v>
      </c>
      <c r="P265" s="110">
        <v>1874</v>
      </c>
      <c r="Q265" s="817">
        <v>926</v>
      </c>
      <c r="R265" s="817"/>
      <c r="S265" s="817">
        <v>1204</v>
      </c>
      <c r="T265" s="110">
        <v>2130</v>
      </c>
      <c r="U265" s="817">
        <v>1214</v>
      </c>
      <c r="V265" s="817"/>
      <c r="W265" s="817">
        <v>1261</v>
      </c>
      <c r="X265" s="110">
        <v>2475</v>
      </c>
      <c r="Y265" s="817">
        <v>1296</v>
      </c>
      <c r="Z265" s="817"/>
      <c r="AA265" s="817">
        <v>1210</v>
      </c>
      <c r="AB265" s="110">
        <v>2506</v>
      </c>
      <c r="AC265" s="817">
        <v>1486</v>
      </c>
      <c r="AD265" s="817"/>
      <c r="AE265" s="817">
        <v>1150</v>
      </c>
      <c r="AF265" s="110">
        <v>2636</v>
      </c>
      <c r="AG265" s="817">
        <v>1276</v>
      </c>
      <c r="AH265" s="817"/>
      <c r="AI265" s="817">
        <v>996</v>
      </c>
      <c r="AJ265" s="110">
        <v>2272</v>
      </c>
      <c r="AK265" s="817">
        <v>1205</v>
      </c>
      <c r="AL265" s="817"/>
      <c r="AM265" s="817">
        <v>918</v>
      </c>
      <c r="AN265" s="110">
        <v>2123</v>
      </c>
      <c r="AO265" s="817">
        <v>1227</v>
      </c>
      <c r="AP265" s="817"/>
      <c r="AQ265" s="817">
        <v>1001</v>
      </c>
      <c r="AR265" s="110">
        <v>2228</v>
      </c>
      <c r="AS265" s="817">
        <v>1299</v>
      </c>
      <c r="AT265" s="817"/>
      <c r="AU265" s="817">
        <v>1024</v>
      </c>
      <c r="AV265" s="110">
        <v>2323</v>
      </c>
      <c r="AW265" s="817">
        <v>1121</v>
      </c>
      <c r="AX265" s="817"/>
      <c r="AY265" s="817">
        <v>973</v>
      </c>
      <c r="AZ265" s="110">
        <v>2094</v>
      </c>
      <c r="BA265" s="109">
        <v>986</v>
      </c>
      <c r="BB265" s="109"/>
      <c r="BC265" s="109">
        <v>950</v>
      </c>
      <c r="BD265" s="110">
        <v>1936</v>
      </c>
      <c r="BE265" s="109">
        <v>885</v>
      </c>
      <c r="BF265" s="109"/>
      <c r="BG265" s="109">
        <v>720</v>
      </c>
      <c r="BH265" s="110">
        <v>1605</v>
      </c>
      <c r="BI265" s="109">
        <v>658</v>
      </c>
      <c r="BJ265" s="109"/>
      <c r="BK265" s="109">
        <v>634</v>
      </c>
      <c r="BL265" s="110">
        <v>1292</v>
      </c>
      <c r="BM265" s="109">
        <v>554</v>
      </c>
      <c r="BN265" s="109"/>
      <c r="BO265" s="109">
        <v>443</v>
      </c>
      <c r="BP265" s="110">
        <v>997</v>
      </c>
      <c r="BQ265" s="109">
        <v>427</v>
      </c>
      <c r="BR265" s="109"/>
      <c r="BS265" s="109">
        <v>287</v>
      </c>
      <c r="BT265" s="110">
        <v>714</v>
      </c>
      <c r="BU265" s="109">
        <v>291</v>
      </c>
      <c r="BV265" s="109"/>
      <c r="BW265" s="109">
        <v>208</v>
      </c>
      <c r="BX265" s="110">
        <v>499</v>
      </c>
      <c r="BY265" s="109">
        <v>178</v>
      </c>
      <c r="BZ265" s="109"/>
      <c r="CA265" s="109">
        <v>97</v>
      </c>
      <c r="CB265" s="110">
        <v>275</v>
      </c>
      <c r="CC265" s="109">
        <v>80</v>
      </c>
      <c r="CD265" s="109"/>
      <c r="CE265" s="109">
        <v>50</v>
      </c>
      <c r="CF265" s="110">
        <v>130</v>
      </c>
      <c r="CG265" s="109">
        <v>31</v>
      </c>
      <c r="CH265" s="109"/>
      <c r="CI265" s="109">
        <v>5</v>
      </c>
      <c r="CJ265" s="110">
        <v>36</v>
      </c>
      <c r="CK265" s="109">
        <v>8</v>
      </c>
      <c r="CL265" s="109"/>
      <c r="CM265" s="109">
        <v>1</v>
      </c>
      <c r="CN265" s="110">
        <v>9</v>
      </c>
      <c r="CO265" s="109">
        <v>1</v>
      </c>
      <c r="CP265" s="109">
        <v>10</v>
      </c>
      <c r="CQ265" s="109">
        <v>4</v>
      </c>
      <c r="CR265" s="110">
        <v>15</v>
      </c>
      <c r="CS265" s="111"/>
      <c r="CT265" s="112">
        <f t="shared" si="21"/>
        <v>16765</v>
      </c>
      <c r="CU265" s="112">
        <f t="shared" si="22"/>
        <v>10</v>
      </c>
      <c r="CV265" s="112">
        <f t="shared" si="23"/>
        <v>14775</v>
      </c>
      <c r="CW265" s="113">
        <f t="shared" si="20"/>
        <v>31550</v>
      </c>
    </row>
    <row r="266" spans="1:101" ht="14.1" customHeight="1">
      <c r="A266" s="31"/>
      <c r="B266" s="1043"/>
      <c r="C266" s="237" t="s">
        <v>108</v>
      </c>
      <c r="D266" s="238" t="s">
        <v>843</v>
      </c>
      <c r="E266" s="236">
        <v>5383</v>
      </c>
      <c r="F266" s="236">
        <v>0</v>
      </c>
      <c r="G266" s="236">
        <v>5518</v>
      </c>
      <c r="H266" s="236">
        <v>10901</v>
      </c>
      <c r="I266" s="236">
        <v>4302</v>
      </c>
      <c r="J266" s="236">
        <v>0</v>
      </c>
      <c r="K266" s="236">
        <v>4454</v>
      </c>
      <c r="L266" s="236">
        <v>8756</v>
      </c>
      <c r="M266" s="236">
        <v>11341</v>
      </c>
      <c r="N266" s="236">
        <v>0</v>
      </c>
      <c r="O266" s="236">
        <v>11790</v>
      </c>
      <c r="P266" s="236">
        <v>23131</v>
      </c>
      <c r="Q266" s="236">
        <v>11226</v>
      </c>
      <c r="R266" s="236">
        <v>0</v>
      </c>
      <c r="S266" s="236">
        <v>5208</v>
      </c>
      <c r="T266" s="236">
        <v>16434</v>
      </c>
      <c r="U266" s="236">
        <v>5195</v>
      </c>
      <c r="V266" s="236">
        <v>0</v>
      </c>
      <c r="W266" s="236">
        <v>5520</v>
      </c>
      <c r="X266" s="236">
        <v>10715</v>
      </c>
      <c r="Y266" s="236">
        <v>5549</v>
      </c>
      <c r="Z266" s="236">
        <v>0</v>
      </c>
      <c r="AA266" s="236">
        <v>5614</v>
      </c>
      <c r="AB266" s="236">
        <v>11163</v>
      </c>
      <c r="AC266" s="236">
        <v>5829</v>
      </c>
      <c r="AD266" s="236">
        <v>0</v>
      </c>
      <c r="AE266" s="236">
        <v>5417</v>
      </c>
      <c r="AF266" s="236">
        <v>11246</v>
      </c>
      <c r="AG266" s="236">
        <v>4976</v>
      </c>
      <c r="AH266" s="236">
        <v>0</v>
      </c>
      <c r="AI266" s="236">
        <v>4499</v>
      </c>
      <c r="AJ266" s="236">
        <v>9475</v>
      </c>
      <c r="AK266" s="236">
        <v>4720</v>
      </c>
      <c r="AL266" s="236">
        <v>0</v>
      </c>
      <c r="AM266" s="236">
        <v>4046</v>
      </c>
      <c r="AN266" s="236">
        <v>8766</v>
      </c>
      <c r="AO266" s="236">
        <v>4864</v>
      </c>
      <c r="AP266" s="236">
        <v>0</v>
      </c>
      <c r="AQ266" s="236">
        <v>4366</v>
      </c>
      <c r="AR266" s="236">
        <v>9230</v>
      </c>
      <c r="AS266" s="236">
        <v>5307</v>
      </c>
      <c r="AT266" s="236">
        <v>0</v>
      </c>
      <c r="AU266" s="236">
        <v>5075</v>
      </c>
      <c r="AV266" s="236">
        <v>10382</v>
      </c>
      <c r="AW266" s="236">
        <v>5329</v>
      </c>
      <c r="AX266" s="236">
        <v>0</v>
      </c>
      <c r="AY266" s="236">
        <v>5317</v>
      </c>
      <c r="AZ266" s="236">
        <v>10646</v>
      </c>
      <c r="BA266" s="236">
        <v>4484</v>
      </c>
      <c r="BB266" s="236">
        <v>0</v>
      </c>
      <c r="BC266" s="236">
        <v>4739</v>
      </c>
      <c r="BD266" s="236">
        <v>9223</v>
      </c>
      <c r="BE266" s="236">
        <v>3791</v>
      </c>
      <c r="BF266" s="236">
        <v>0</v>
      </c>
      <c r="BG266" s="236">
        <v>3749</v>
      </c>
      <c r="BH266" s="236">
        <v>7540</v>
      </c>
      <c r="BI266" s="236">
        <v>3121</v>
      </c>
      <c r="BJ266" s="236">
        <v>0</v>
      </c>
      <c r="BK266" s="236">
        <v>3061</v>
      </c>
      <c r="BL266" s="236">
        <v>6182</v>
      </c>
      <c r="BM266" s="236">
        <v>2628</v>
      </c>
      <c r="BN266" s="236">
        <v>0</v>
      </c>
      <c r="BO266" s="236">
        <v>2585</v>
      </c>
      <c r="BP266" s="236">
        <v>5213</v>
      </c>
      <c r="BQ266" s="236">
        <v>2102</v>
      </c>
      <c r="BR266" s="236">
        <v>0</v>
      </c>
      <c r="BS266" s="236">
        <v>1822</v>
      </c>
      <c r="BT266" s="236">
        <v>3924</v>
      </c>
      <c r="BU266" s="236">
        <v>1385</v>
      </c>
      <c r="BV266" s="236">
        <v>0</v>
      </c>
      <c r="BW266" s="236">
        <v>1228</v>
      </c>
      <c r="BX266" s="236">
        <v>2613</v>
      </c>
      <c r="BY266" s="236">
        <v>869</v>
      </c>
      <c r="BZ266" s="236">
        <v>0</v>
      </c>
      <c r="CA266" s="236">
        <v>617</v>
      </c>
      <c r="CB266" s="236">
        <v>1486</v>
      </c>
      <c r="CC266" s="236">
        <v>418</v>
      </c>
      <c r="CD266" s="236">
        <v>0</v>
      </c>
      <c r="CE266" s="236">
        <v>242</v>
      </c>
      <c r="CF266" s="236">
        <v>660</v>
      </c>
      <c r="CG266" s="236">
        <v>109</v>
      </c>
      <c r="CH266" s="236">
        <v>0</v>
      </c>
      <c r="CI266" s="236">
        <v>52</v>
      </c>
      <c r="CJ266" s="236">
        <v>161</v>
      </c>
      <c r="CK266" s="236">
        <v>27</v>
      </c>
      <c r="CL266" s="236">
        <v>0</v>
      </c>
      <c r="CM266" s="236">
        <v>18</v>
      </c>
      <c r="CN266" s="236">
        <v>45</v>
      </c>
      <c r="CO266" s="236">
        <v>15</v>
      </c>
      <c r="CP266" s="236">
        <v>31</v>
      </c>
      <c r="CQ266" s="236">
        <v>14</v>
      </c>
      <c r="CR266" s="236">
        <v>60</v>
      </c>
      <c r="CS266" s="107"/>
      <c r="CT266" s="236">
        <f t="shared" si="21"/>
        <v>92970</v>
      </c>
      <c r="CU266" s="236">
        <f t="shared" si="22"/>
        <v>31</v>
      </c>
      <c r="CV266" s="236">
        <f t="shared" si="23"/>
        <v>84951</v>
      </c>
      <c r="CW266" s="240">
        <f t="shared" si="20"/>
        <v>177952</v>
      </c>
    </row>
    <row r="267" spans="1:101" ht="14.1" customHeight="1">
      <c r="A267" s="31"/>
      <c r="B267" s="1048" t="s">
        <v>721</v>
      </c>
      <c r="C267" s="1059" t="s">
        <v>747</v>
      </c>
      <c r="D267" s="108" t="s">
        <v>747</v>
      </c>
      <c r="E267">
        <v>1996</v>
      </c>
      <c r="F267"/>
      <c r="G267">
        <v>2105</v>
      </c>
      <c r="H267" s="110">
        <v>4101</v>
      </c>
      <c r="I267">
        <v>1649</v>
      </c>
      <c r="J267"/>
      <c r="K267">
        <v>1793</v>
      </c>
      <c r="L267" s="110">
        <v>3442</v>
      </c>
      <c r="M267">
        <v>4639</v>
      </c>
      <c r="N267"/>
      <c r="O267">
        <v>4676</v>
      </c>
      <c r="P267" s="110">
        <v>9315</v>
      </c>
      <c r="Q267">
        <v>4507</v>
      </c>
      <c r="R267"/>
      <c r="S267">
        <v>1307</v>
      </c>
      <c r="T267" s="110">
        <v>5814</v>
      </c>
      <c r="U267">
        <v>1424</v>
      </c>
      <c r="V267"/>
      <c r="W267">
        <v>1520</v>
      </c>
      <c r="X267" s="110">
        <v>2944</v>
      </c>
      <c r="Y267">
        <v>1591</v>
      </c>
      <c r="Z267"/>
      <c r="AA267">
        <v>1555</v>
      </c>
      <c r="AB267" s="110">
        <v>3146</v>
      </c>
      <c r="AC267">
        <v>1646</v>
      </c>
      <c r="AD267"/>
      <c r="AE267">
        <v>1344</v>
      </c>
      <c r="AF267" s="110">
        <v>2990</v>
      </c>
      <c r="AG267">
        <v>1505</v>
      </c>
      <c r="AH267"/>
      <c r="AI267">
        <v>1150</v>
      </c>
      <c r="AJ267" s="110">
        <v>2655</v>
      </c>
      <c r="AK267">
        <v>1582</v>
      </c>
      <c r="AL267"/>
      <c r="AM267">
        <v>1203</v>
      </c>
      <c r="AN267" s="110">
        <v>2785</v>
      </c>
      <c r="AO267">
        <v>1488</v>
      </c>
      <c r="AP267"/>
      <c r="AQ267">
        <v>1176</v>
      </c>
      <c r="AR267" s="110">
        <v>2664</v>
      </c>
      <c r="AS267">
        <v>1365</v>
      </c>
      <c r="AT267"/>
      <c r="AU267">
        <v>1128</v>
      </c>
      <c r="AV267" s="110">
        <v>2493</v>
      </c>
      <c r="AW267">
        <v>1444</v>
      </c>
      <c r="AX267"/>
      <c r="AY267">
        <v>1223</v>
      </c>
      <c r="AZ267" s="110">
        <v>2667</v>
      </c>
      <c r="BA267" s="109">
        <v>1213</v>
      </c>
      <c r="BB267" s="109"/>
      <c r="BC267" s="109">
        <v>1048</v>
      </c>
      <c r="BD267" s="110">
        <v>2261</v>
      </c>
      <c r="BE267" s="109">
        <v>955</v>
      </c>
      <c r="BF267" s="109"/>
      <c r="BG267" s="109">
        <v>794</v>
      </c>
      <c r="BH267" s="110">
        <v>1749</v>
      </c>
      <c r="BI267" s="109">
        <v>831</v>
      </c>
      <c r="BJ267" s="109"/>
      <c r="BK267" s="109">
        <v>625</v>
      </c>
      <c r="BL267" s="110">
        <v>1456</v>
      </c>
      <c r="BM267" s="109">
        <v>657</v>
      </c>
      <c r="BN267" s="109"/>
      <c r="BO267" s="109">
        <v>510</v>
      </c>
      <c r="BP267" s="110">
        <v>1167</v>
      </c>
      <c r="BQ267" s="109">
        <v>578</v>
      </c>
      <c r="BR267" s="109"/>
      <c r="BS267" s="109">
        <v>383</v>
      </c>
      <c r="BT267" s="110">
        <v>961</v>
      </c>
      <c r="BU267" s="109">
        <v>418</v>
      </c>
      <c r="BV267" s="109"/>
      <c r="BW267" s="109">
        <v>217</v>
      </c>
      <c r="BX267" s="110">
        <v>635</v>
      </c>
      <c r="BY267" s="109">
        <v>246</v>
      </c>
      <c r="BZ267" s="109"/>
      <c r="CA267" s="109">
        <v>109</v>
      </c>
      <c r="CB267" s="110">
        <v>355</v>
      </c>
      <c r="CC267" s="109">
        <v>115</v>
      </c>
      <c r="CD267" s="109"/>
      <c r="CE267" s="109">
        <v>52</v>
      </c>
      <c r="CF267" s="110">
        <v>167</v>
      </c>
      <c r="CG267" s="109">
        <v>34</v>
      </c>
      <c r="CH267" s="109"/>
      <c r="CI267" s="109">
        <v>13</v>
      </c>
      <c r="CJ267" s="110">
        <v>47</v>
      </c>
      <c r="CK267" s="109">
        <v>9</v>
      </c>
      <c r="CL267" s="109"/>
      <c r="CM267" s="109">
        <v>6</v>
      </c>
      <c r="CN267" s="110">
        <v>15</v>
      </c>
      <c r="CO267" s="109">
        <v>8</v>
      </c>
      <c r="CP267" s="109">
        <v>1</v>
      </c>
      <c r="CQ267" s="109">
        <v>3</v>
      </c>
      <c r="CR267" s="110">
        <v>12</v>
      </c>
      <c r="CS267" s="111"/>
      <c r="CT267" s="112">
        <f t="shared" si="21"/>
        <v>29900</v>
      </c>
      <c r="CU267" s="112">
        <f t="shared" si="22"/>
        <v>1</v>
      </c>
      <c r="CV267" s="112">
        <f t="shared" si="23"/>
        <v>23940</v>
      </c>
      <c r="CW267" s="113">
        <f t="shared" si="20"/>
        <v>53841</v>
      </c>
    </row>
    <row r="268" spans="1:101" ht="14.1" customHeight="1">
      <c r="A268" s="31"/>
      <c r="B268" s="1049"/>
      <c r="C268" s="1060"/>
      <c r="D268" s="108" t="s">
        <v>748</v>
      </c>
      <c r="E268">
        <v>90</v>
      </c>
      <c r="F268"/>
      <c r="G268">
        <v>90</v>
      </c>
      <c r="H268" s="110">
        <v>180</v>
      </c>
      <c r="I268">
        <v>75</v>
      </c>
      <c r="J268"/>
      <c r="K268">
        <v>84</v>
      </c>
      <c r="L268" s="110">
        <v>159</v>
      </c>
      <c r="M268">
        <v>240</v>
      </c>
      <c r="N268"/>
      <c r="O268">
        <v>203</v>
      </c>
      <c r="P268" s="110">
        <v>443</v>
      </c>
      <c r="Q268">
        <v>244</v>
      </c>
      <c r="R268"/>
      <c r="S268">
        <v>1282</v>
      </c>
      <c r="T268" s="110">
        <v>1526</v>
      </c>
      <c r="U268">
        <v>1401</v>
      </c>
      <c r="V268"/>
      <c r="W268">
        <v>1391</v>
      </c>
      <c r="X268" s="110">
        <v>2792</v>
      </c>
      <c r="Y268">
        <v>1361</v>
      </c>
      <c r="Z268"/>
      <c r="AA268">
        <v>1430</v>
      </c>
      <c r="AB268" s="110">
        <v>2791</v>
      </c>
      <c r="AC268">
        <v>1393</v>
      </c>
      <c r="AD268"/>
      <c r="AE268">
        <v>1291</v>
      </c>
      <c r="AF268" s="110">
        <v>2684</v>
      </c>
      <c r="AG268">
        <v>1400</v>
      </c>
      <c r="AH268"/>
      <c r="AI268">
        <v>1108</v>
      </c>
      <c r="AJ268" s="110">
        <v>2508</v>
      </c>
      <c r="AK268">
        <v>1218</v>
      </c>
      <c r="AL268"/>
      <c r="AM268">
        <v>1011</v>
      </c>
      <c r="AN268" s="110">
        <v>2229</v>
      </c>
      <c r="AO268">
        <v>1289</v>
      </c>
      <c r="AP268"/>
      <c r="AQ268">
        <v>1085</v>
      </c>
      <c r="AR268" s="110">
        <v>2374</v>
      </c>
      <c r="AS268">
        <v>1388</v>
      </c>
      <c r="AT268"/>
      <c r="AU268">
        <v>1186</v>
      </c>
      <c r="AV268" s="110">
        <v>2574</v>
      </c>
      <c r="AW268">
        <v>1425</v>
      </c>
      <c r="AX268"/>
      <c r="AY268">
        <v>1357</v>
      </c>
      <c r="AZ268" s="110">
        <v>2782</v>
      </c>
      <c r="BA268" s="109">
        <v>1210</v>
      </c>
      <c r="BB268" s="109"/>
      <c r="BC268" s="109">
        <v>1240</v>
      </c>
      <c r="BD268" s="110">
        <v>2450</v>
      </c>
      <c r="BE268" s="109">
        <v>1021</v>
      </c>
      <c r="BF268" s="109"/>
      <c r="BG268" s="109">
        <v>947</v>
      </c>
      <c r="BH268" s="110">
        <v>1968</v>
      </c>
      <c r="BI268" s="109">
        <v>820</v>
      </c>
      <c r="BJ268" s="109"/>
      <c r="BK268" s="109">
        <v>735</v>
      </c>
      <c r="BL268" s="110">
        <v>1555</v>
      </c>
      <c r="BM268" s="109">
        <v>685</v>
      </c>
      <c r="BN268" s="109"/>
      <c r="BO268" s="109">
        <v>673</v>
      </c>
      <c r="BP268" s="110">
        <v>1358</v>
      </c>
      <c r="BQ268" s="109">
        <v>606</v>
      </c>
      <c r="BR268" s="109"/>
      <c r="BS268" s="109">
        <v>469</v>
      </c>
      <c r="BT268" s="110">
        <v>1075</v>
      </c>
      <c r="BU268" s="109">
        <v>378</v>
      </c>
      <c r="BV268" s="109"/>
      <c r="BW268" s="109">
        <v>297</v>
      </c>
      <c r="BX268" s="110">
        <v>675</v>
      </c>
      <c r="BY268" s="109">
        <v>248</v>
      </c>
      <c r="BZ268" s="109"/>
      <c r="CA268" s="109">
        <v>160</v>
      </c>
      <c r="CB268" s="110">
        <v>408</v>
      </c>
      <c r="CC268" s="109">
        <v>92</v>
      </c>
      <c r="CD268" s="109"/>
      <c r="CE268" s="109">
        <v>58</v>
      </c>
      <c r="CF268" s="110">
        <v>150</v>
      </c>
      <c r="CG268" s="109">
        <v>19</v>
      </c>
      <c r="CH268" s="109"/>
      <c r="CI268" s="109">
        <v>12</v>
      </c>
      <c r="CJ268" s="110">
        <v>31</v>
      </c>
      <c r="CK268" s="109">
        <v>9</v>
      </c>
      <c r="CL268" s="109"/>
      <c r="CM268" s="109">
        <v>4</v>
      </c>
      <c r="CN268" s="110">
        <v>13</v>
      </c>
      <c r="CO268" s="109">
        <v>1</v>
      </c>
      <c r="CP268" s="109">
        <v>6</v>
      </c>
      <c r="CQ268" s="109">
        <v>1</v>
      </c>
      <c r="CR268" s="110">
        <v>8</v>
      </c>
      <c r="CS268" s="111"/>
      <c r="CT268" s="112">
        <f t="shared" si="21"/>
        <v>16613</v>
      </c>
      <c r="CU268" s="112">
        <f t="shared" si="22"/>
        <v>6</v>
      </c>
      <c r="CV268" s="112">
        <f t="shared" si="23"/>
        <v>16114</v>
      </c>
      <c r="CW268" s="113">
        <f t="shared" si="20"/>
        <v>32733</v>
      </c>
    </row>
    <row r="269" spans="1:101" ht="14.1" customHeight="1">
      <c r="A269" s="31"/>
      <c r="B269" s="1049"/>
      <c r="C269" s="1060"/>
      <c r="D269" s="108" t="s">
        <v>749</v>
      </c>
      <c r="E269">
        <v>289</v>
      </c>
      <c r="F269"/>
      <c r="G269">
        <v>252</v>
      </c>
      <c r="H269" s="110">
        <v>541</v>
      </c>
      <c r="I269">
        <v>219</v>
      </c>
      <c r="J269"/>
      <c r="K269">
        <v>243</v>
      </c>
      <c r="L269" s="110">
        <v>462</v>
      </c>
      <c r="M269">
        <v>576</v>
      </c>
      <c r="N269"/>
      <c r="O269">
        <v>673</v>
      </c>
      <c r="P269" s="110">
        <v>1249</v>
      </c>
      <c r="Q269">
        <v>686</v>
      </c>
      <c r="R269"/>
      <c r="S269">
        <v>457</v>
      </c>
      <c r="T269" s="110">
        <v>1143</v>
      </c>
      <c r="U269">
        <v>559</v>
      </c>
      <c r="V269"/>
      <c r="W269">
        <v>632</v>
      </c>
      <c r="X269" s="110">
        <v>1191</v>
      </c>
      <c r="Y269">
        <v>532</v>
      </c>
      <c r="Z269"/>
      <c r="AA269">
        <v>549</v>
      </c>
      <c r="AB269" s="110">
        <v>1081</v>
      </c>
      <c r="AC269">
        <v>495</v>
      </c>
      <c r="AD269"/>
      <c r="AE269">
        <v>441</v>
      </c>
      <c r="AF269" s="110">
        <v>936</v>
      </c>
      <c r="AG269">
        <v>476</v>
      </c>
      <c r="AH269"/>
      <c r="AI269">
        <v>380</v>
      </c>
      <c r="AJ269" s="110">
        <v>856</v>
      </c>
      <c r="AK269">
        <v>482</v>
      </c>
      <c r="AL269"/>
      <c r="AM269">
        <v>374</v>
      </c>
      <c r="AN269" s="110">
        <v>856</v>
      </c>
      <c r="AO269">
        <v>448</v>
      </c>
      <c r="AP269"/>
      <c r="AQ269">
        <v>382</v>
      </c>
      <c r="AR269" s="110">
        <v>830</v>
      </c>
      <c r="AS269">
        <v>486</v>
      </c>
      <c r="AT269"/>
      <c r="AU269">
        <v>417</v>
      </c>
      <c r="AV269" s="110">
        <v>903</v>
      </c>
      <c r="AW269">
        <v>510</v>
      </c>
      <c r="AX269"/>
      <c r="AY269">
        <v>432</v>
      </c>
      <c r="AZ269" s="110">
        <v>942</v>
      </c>
      <c r="BA269" s="109">
        <v>369</v>
      </c>
      <c r="BB269" s="109"/>
      <c r="BC269" s="109">
        <v>354</v>
      </c>
      <c r="BD269" s="110">
        <v>723</v>
      </c>
      <c r="BE269" s="109">
        <v>320</v>
      </c>
      <c r="BF269" s="109"/>
      <c r="BG269" s="109">
        <v>277</v>
      </c>
      <c r="BH269" s="110">
        <v>597</v>
      </c>
      <c r="BI269" s="109">
        <v>260</v>
      </c>
      <c r="BJ269" s="109"/>
      <c r="BK269" s="109">
        <v>220</v>
      </c>
      <c r="BL269" s="110">
        <v>480</v>
      </c>
      <c r="BM269" s="109">
        <v>219</v>
      </c>
      <c r="BN269" s="109"/>
      <c r="BO269" s="109">
        <v>195</v>
      </c>
      <c r="BP269" s="110">
        <v>414</v>
      </c>
      <c r="BQ269" s="109">
        <v>165</v>
      </c>
      <c r="BR269" s="109"/>
      <c r="BS269" s="109">
        <v>135</v>
      </c>
      <c r="BT269" s="110">
        <v>300</v>
      </c>
      <c r="BU269" s="109">
        <v>155</v>
      </c>
      <c r="BV269" s="109"/>
      <c r="BW269" s="109">
        <v>79</v>
      </c>
      <c r="BX269" s="110">
        <v>234</v>
      </c>
      <c r="BY269" s="109">
        <v>107</v>
      </c>
      <c r="BZ269" s="109"/>
      <c r="CA269" s="109">
        <v>50</v>
      </c>
      <c r="CB269" s="110">
        <v>157</v>
      </c>
      <c r="CC269" s="109">
        <v>30</v>
      </c>
      <c r="CD269" s="109"/>
      <c r="CE269" s="109">
        <v>12</v>
      </c>
      <c r="CF269" s="110">
        <v>42</v>
      </c>
      <c r="CG269" s="109">
        <v>9</v>
      </c>
      <c r="CH269" s="109"/>
      <c r="CI269" s="109">
        <v>6</v>
      </c>
      <c r="CJ269" s="110">
        <v>15</v>
      </c>
      <c r="CK269" s="109">
        <v>2</v>
      </c>
      <c r="CL269" s="109"/>
      <c r="CM269" s="109">
        <v>3</v>
      </c>
      <c r="CN269" s="110">
        <v>5</v>
      </c>
      <c r="CO269" s="109"/>
      <c r="CP269" s="109"/>
      <c r="CQ269" s="109">
        <v>1</v>
      </c>
      <c r="CR269" s="110">
        <v>1</v>
      </c>
      <c r="CS269" s="111"/>
      <c r="CT269" s="112">
        <f t="shared" si="21"/>
        <v>7394</v>
      </c>
      <c r="CU269" s="112">
        <f t="shared" si="22"/>
        <v>0</v>
      </c>
      <c r="CV269" s="112">
        <f t="shared" si="23"/>
        <v>6564</v>
      </c>
      <c r="CW269" s="113">
        <f t="shared" si="20"/>
        <v>13958</v>
      </c>
    </row>
    <row r="270" spans="1:101" ht="14.1" customHeight="1">
      <c r="A270" s="31"/>
      <c r="B270" s="1049"/>
      <c r="C270" s="1060"/>
      <c r="D270" s="108" t="s">
        <v>750</v>
      </c>
      <c r="E270">
        <v>151</v>
      </c>
      <c r="F270"/>
      <c r="G270">
        <v>104</v>
      </c>
      <c r="H270" s="110">
        <v>255</v>
      </c>
      <c r="I270">
        <v>101</v>
      </c>
      <c r="J270"/>
      <c r="K270">
        <v>101</v>
      </c>
      <c r="L270" s="110">
        <v>202</v>
      </c>
      <c r="M270">
        <v>325</v>
      </c>
      <c r="N270"/>
      <c r="O270">
        <v>357</v>
      </c>
      <c r="P270" s="110">
        <v>682</v>
      </c>
      <c r="Q270">
        <v>316</v>
      </c>
      <c r="R270"/>
      <c r="S270">
        <v>114</v>
      </c>
      <c r="T270" s="110">
        <v>430</v>
      </c>
      <c r="U270">
        <v>192</v>
      </c>
      <c r="V270"/>
      <c r="W270">
        <v>155</v>
      </c>
      <c r="X270" s="110">
        <v>347</v>
      </c>
      <c r="Y270">
        <v>143</v>
      </c>
      <c r="Z270"/>
      <c r="AA270">
        <v>134</v>
      </c>
      <c r="AB270" s="110">
        <v>277</v>
      </c>
      <c r="AC270">
        <v>141</v>
      </c>
      <c r="AD270"/>
      <c r="AE270">
        <v>92</v>
      </c>
      <c r="AF270" s="110">
        <v>233</v>
      </c>
      <c r="AG270">
        <v>129</v>
      </c>
      <c r="AH270"/>
      <c r="AI270">
        <v>81</v>
      </c>
      <c r="AJ270" s="110">
        <v>210</v>
      </c>
      <c r="AK270">
        <v>108</v>
      </c>
      <c r="AL270"/>
      <c r="AM270">
        <v>109</v>
      </c>
      <c r="AN270" s="110">
        <v>217</v>
      </c>
      <c r="AO270">
        <v>126</v>
      </c>
      <c r="AP270"/>
      <c r="AQ270">
        <v>109</v>
      </c>
      <c r="AR270" s="110">
        <v>235</v>
      </c>
      <c r="AS270">
        <v>106</v>
      </c>
      <c r="AT270"/>
      <c r="AU270">
        <v>126</v>
      </c>
      <c r="AV270" s="110">
        <v>232</v>
      </c>
      <c r="AW270">
        <v>109</v>
      </c>
      <c r="AX270"/>
      <c r="AY270">
        <v>111</v>
      </c>
      <c r="AZ270" s="110">
        <v>220</v>
      </c>
      <c r="BA270" s="109">
        <v>89</v>
      </c>
      <c r="BB270" s="109"/>
      <c r="BC270" s="109">
        <v>82</v>
      </c>
      <c r="BD270" s="110">
        <v>171</v>
      </c>
      <c r="BE270" s="109">
        <v>85</v>
      </c>
      <c r="BF270" s="109"/>
      <c r="BG270" s="109">
        <v>68</v>
      </c>
      <c r="BH270" s="110">
        <v>153</v>
      </c>
      <c r="BI270" s="109">
        <v>86</v>
      </c>
      <c r="BJ270" s="109"/>
      <c r="BK270" s="109">
        <v>61</v>
      </c>
      <c r="BL270" s="110">
        <v>147</v>
      </c>
      <c r="BM270" s="109">
        <v>74</v>
      </c>
      <c r="BN270" s="109"/>
      <c r="BO270" s="109">
        <v>55</v>
      </c>
      <c r="BP270" s="110">
        <v>129</v>
      </c>
      <c r="BQ270" s="109">
        <v>72</v>
      </c>
      <c r="BR270" s="109"/>
      <c r="BS270" s="109">
        <v>50</v>
      </c>
      <c r="BT270" s="110">
        <v>122</v>
      </c>
      <c r="BU270" s="109">
        <v>54</v>
      </c>
      <c r="BV270" s="109"/>
      <c r="BW270" s="109">
        <v>27</v>
      </c>
      <c r="BX270" s="110">
        <v>81</v>
      </c>
      <c r="BY270" s="109">
        <v>40</v>
      </c>
      <c r="BZ270" s="109"/>
      <c r="CA270" s="109">
        <v>16</v>
      </c>
      <c r="CB270" s="110">
        <v>56</v>
      </c>
      <c r="CC270" s="109">
        <v>23</v>
      </c>
      <c r="CD270" s="109"/>
      <c r="CE270" s="109">
        <v>10</v>
      </c>
      <c r="CF270" s="110">
        <v>33</v>
      </c>
      <c r="CG270" s="109">
        <v>8</v>
      </c>
      <c r="CH270" s="109"/>
      <c r="CI270" s="109"/>
      <c r="CJ270" s="110">
        <v>8</v>
      </c>
      <c r="CK270" s="109"/>
      <c r="CL270" s="109"/>
      <c r="CM270" s="109"/>
      <c r="CN270" s="110">
        <v>0</v>
      </c>
      <c r="CO270" s="109"/>
      <c r="CP270" s="109"/>
      <c r="CQ270" s="109"/>
      <c r="CR270" s="110">
        <v>0</v>
      </c>
      <c r="CS270" s="111"/>
      <c r="CT270" s="112">
        <f t="shared" si="21"/>
        <v>2478</v>
      </c>
      <c r="CU270" s="112">
        <f t="shared" si="22"/>
        <v>0</v>
      </c>
      <c r="CV270" s="112">
        <f t="shared" si="23"/>
        <v>1962</v>
      </c>
      <c r="CW270" s="113">
        <f t="shared" si="20"/>
        <v>4440</v>
      </c>
    </row>
    <row r="271" spans="1:101" ht="14.1" customHeight="1">
      <c r="A271" s="31"/>
      <c r="B271" s="1049"/>
      <c r="C271" s="1060"/>
      <c r="D271" s="108" t="s">
        <v>751</v>
      </c>
      <c r="E271">
        <v>159</v>
      </c>
      <c r="F271"/>
      <c r="G271">
        <v>171</v>
      </c>
      <c r="H271" s="110">
        <v>330</v>
      </c>
      <c r="I271">
        <v>133</v>
      </c>
      <c r="J271"/>
      <c r="K271">
        <v>136</v>
      </c>
      <c r="L271" s="110">
        <v>269</v>
      </c>
      <c r="M271">
        <v>400</v>
      </c>
      <c r="N271"/>
      <c r="O271">
        <v>393</v>
      </c>
      <c r="P271" s="110">
        <v>793</v>
      </c>
      <c r="Q271">
        <v>388</v>
      </c>
      <c r="R271"/>
      <c r="S271">
        <v>499</v>
      </c>
      <c r="T271" s="110">
        <v>887</v>
      </c>
      <c r="U271">
        <v>441</v>
      </c>
      <c r="V271"/>
      <c r="W271">
        <v>526</v>
      </c>
      <c r="X271" s="110">
        <v>967</v>
      </c>
      <c r="Y271">
        <v>503</v>
      </c>
      <c r="Z271"/>
      <c r="AA271">
        <v>471</v>
      </c>
      <c r="AB271" s="110">
        <v>974</v>
      </c>
      <c r="AC271">
        <v>523</v>
      </c>
      <c r="AD271"/>
      <c r="AE271">
        <v>411</v>
      </c>
      <c r="AF271" s="110">
        <v>934</v>
      </c>
      <c r="AG271">
        <v>456</v>
      </c>
      <c r="AH271"/>
      <c r="AI271">
        <v>301</v>
      </c>
      <c r="AJ271" s="110">
        <v>757</v>
      </c>
      <c r="AK271">
        <v>487</v>
      </c>
      <c r="AL271"/>
      <c r="AM271">
        <v>351</v>
      </c>
      <c r="AN271" s="110">
        <v>838</v>
      </c>
      <c r="AO271">
        <v>464</v>
      </c>
      <c r="AP271"/>
      <c r="AQ271">
        <v>360</v>
      </c>
      <c r="AR271" s="110">
        <v>824</v>
      </c>
      <c r="AS271">
        <v>466</v>
      </c>
      <c r="AT271"/>
      <c r="AU271">
        <v>388</v>
      </c>
      <c r="AV271" s="110">
        <v>854</v>
      </c>
      <c r="AW271">
        <v>413</v>
      </c>
      <c r="AX271"/>
      <c r="AY271">
        <v>434</v>
      </c>
      <c r="AZ271" s="110">
        <v>847</v>
      </c>
      <c r="BA271" s="109">
        <v>315</v>
      </c>
      <c r="BB271" s="109"/>
      <c r="BC271" s="109">
        <v>338</v>
      </c>
      <c r="BD271" s="110">
        <v>653</v>
      </c>
      <c r="BE271" s="109">
        <v>269</v>
      </c>
      <c r="BF271" s="109"/>
      <c r="BG271" s="109">
        <v>258</v>
      </c>
      <c r="BH271" s="110">
        <v>527</v>
      </c>
      <c r="BI271" s="109">
        <v>218</v>
      </c>
      <c r="BJ271" s="109"/>
      <c r="BK271" s="109">
        <v>200</v>
      </c>
      <c r="BL271" s="110">
        <v>418</v>
      </c>
      <c r="BM271" s="109">
        <v>205</v>
      </c>
      <c r="BN271" s="109"/>
      <c r="BO271" s="109">
        <v>176</v>
      </c>
      <c r="BP271" s="110">
        <v>381</v>
      </c>
      <c r="BQ271" s="109">
        <v>167</v>
      </c>
      <c r="BR271" s="109"/>
      <c r="BS271" s="109">
        <v>134</v>
      </c>
      <c r="BT271" s="110">
        <v>301</v>
      </c>
      <c r="BU271" s="109">
        <v>126</v>
      </c>
      <c r="BV271" s="109"/>
      <c r="BW271" s="109">
        <v>91</v>
      </c>
      <c r="BX271" s="110">
        <v>217</v>
      </c>
      <c r="BY271" s="109">
        <v>95</v>
      </c>
      <c r="BZ271" s="109"/>
      <c r="CA271" s="109">
        <v>41</v>
      </c>
      <c r="CB271" s="110">
        <v>136</v>
      </c>
      <c r="CC271" s="109">
        <v>50</v>
      </c>
      <c r="CD271" s="109"/>
      <c r="CE271" s="109">
        <v>14</v>
      </c>
      <c r="CF271" s="110">
        <v>64</v>
      </c>
      <c r="CG271" s="109">
        <v>13</v>
      </c>
      <c r="CH271" s="109"/>
      <c r="CI271" s="109">
        <v>9</v>
      </c>
      <c r="CJ271" s="110">
        <v>22</v>
      </c>
      <c r="CK271" s="109">
        <v>4</v>
      </c>
      <c r="CL271" s="109"/>
      <c r="CM271" s="109"/>
      <c r="CN271" s="110">
        <v>4</v>
      </c>
      <c r="CO271" s="109"/>
      <c r="CP271" s="109">
        <v>1</v>
      </c>
      <c r="CQ271" s="109">
        <v>1</v>
      </c>
      <c r="CR271" s="110">
        <v>2</v>
      </c>
      <c r="CS271" s="111"/>
      <c r="CT271" s="112">
        <f t="shared" si="21"/>
        <v>6295</v>
      </c>
      <c r="CU271" s="112">
        <f t="shared" si="22"/>
        <v>1</v>
      </c>
      <c r="CV271" s="112">
        <f t="shared" si="23"/>
        <v>5703</v>
      </c>
      <c r="CW271" s="113">
        <f t="shared" si="20"/>
        <v>11999</v>
      </c>
    </row>
    <row r="272" spans="1:101" ht="14.1" customHeight="1">
      <c r="A272" s="31"/>
      <c r="B272" s="1049"/>
      <c r="C272" s="1060"/>
      <c r="D272" s="108" t="s">
        <v>752</v>
      </c>
      <c r="E272">
        <v>72</v>
      </c>
      <c r="F272"/>
      <c r="G272">
        <v>75</v>
      </c>
      <c r="H272" s="110">
        <v>147</v>
      </c>
      <c r="I272">
        <v>63</v>
      </c>
      <c r="J272"/>
      <c r="K272">
        <v>66</v>
      </c>
      <c r="L272" s="110">
        <v>129</v>
      </c>
      <c r="M272">
        <v>216</v>
      </c>
      <c r="N272"/>
      <c r="O272">
        <v>236</v>
      </c>
      <c r="P272" s="110">
        <v>452</v>
      </c>
      <c r="Q272">
        <v>255</v>
      </c>
      <c r="R272"/>
      <c r="S272">
        <v>124</v>
      </c>
      <c r="T272" s="110">
        <v>379</v>
      </c>
      <c r="U272">
        <v>101</v>
      </c>
      <c r="V272"/>
      <c r="W272">
        <v>133</v>
      </c>
      <c r="X272" s="110">
        <v>234</v>
      </c>
      <c r="Y272">
        <v>112</v>
      </c>
      <c r="Z272"/>
      <c r="AA272">
        <v>136</v>
      </c>
      <c r="AB272" s="110">
        <v>248</v>
      </c>
      <c r="AC272">
        <v>118</v>
      </c>
      <c r="AD272"/>
      <c r="AE272">
        <v>109</v>
      </c>
      <c r="AF272" s="110">
        <v>227</v>
      </c>
      <c r="AG272">
        <v>104</v>
      </c>
      <c r="AH272"/>
      <c r="AI272">
        <v>95</v>
      </c>
      <c r="AJ272" s="110">
        <v>199</v>
      </c>
      <c r="AK272">
        <v>122</v>
      </c>
      <c r="AL272"/>
      <c r="AM272">
        <v>108</v>
      </c>
      <c r="AN272" s="110">
        <v>230</v>
      </c>
      <c r="AO272">
        <v>125</v>
      </c>
      <c r="AP272"/>
      <c r="AQ272">
        <v>117</v>
      </c>
      <c r="AR272" s="110">
        <v>242</v>
      </c>
      <c r="AS272">
        <v>104</v>
      </c>
      <c r="AT272"/>
      <c r="AU272">
        <v>108</v>
      </c>
      <c r="AV272" s="110">
        <v>212</v>
      </c>
      <c r="AW272">
        <v>126</v>
      </c>
      <c r="AX272"/>
      <c r="AY272">
        <v>106</v>
      </c>
      <c r="AZ272" s="110">
        <v>232</v>
      </c>
      <c r="BA272" s="109">
        <v>107</v>
      </c>
      <c r="BB272" s="109"/>
      <c r="BC272" s="109">
        <v>88</v>
      </c>
      <c r="BD272" s="110">
        <v>195</v>
      </c>
      <c r="BE272" s="109">
        <v>103</v>
      </c>
      <c r="BF272" s="109"/>
      <c r="BG272" s="109">
        <v>67</v>
      </c>
      <c r="BH272" s="110">
        <v>170</v>
      </c>
      <c r="BI272" s="109">
        <v>88</v>
      </c>
      <c r="BJ272" s="109"/>
      <c r="BK272" s="109">
        <v>74</v>
      </c>
      <c r="BL272" s="110">
        <v>162</v>
      </c>
      <c r="BM272" s="109">
        <v>85</v>
      </c>
      <c r="BN272" s="109"/>
      <c r="BO272" s="109">
        <v>62</v>
      </c>
      <c r="BP272" s="110">
        <v>147</v>
      </c>
      <c r="BQ272" s="109">
        <v>66</v>
      </c>
      <c r="BR272" s="109"/>
      <c r="BS272" s="109">
        <v>48</v>
      </c>
      <c r="BT272" s="110">
        <v>114</v>
      </c>
      <c r="BU272" s="109">
        <v>64</v>
      </c>
      <c r="BV272" s="109"/>
      <c r="BW272" s="109">
        <v>25</v>
      </c>
      <c r="BX272" s="110">
        <v>89</v>
      </c>
      <c r="BY272" s="109">
        <v>34</v>
      </c>
      <c r="BZ272" s="109"/>
      <c r="CA272" s="109">
        <v>9</v>
      </c>
      <c r="CB272" s="110">
        <v>43</v>
      </c>
      <c r="CC272" s="109">
        <v>23</v>
      </c>
      <c r="CD272" s="109"/>
      <c r="CE272" s="109">
        <v>5</v>
      </c>
      <c r="CF272" s="110">
        <v>28</v>
      </c>
      <c r="CG272" s="109">
        <v>4</v>
      </c>
      <c r="CH272" s="109"/>
      <c r="CI272" s="109">
        <v>3</v>
      </c>
      <c r="CJ272" s="110">
        <v>7</v>
      </c>
      <c r="CK272" s="109">
        <v>5</v>
      </c>
      <c r="CL272" s="109"/>
      <c r="CM272" s="109">
        <v>1</v>
      </c>
      <c r="CN272" s="110">
        <v>6</v>
      </c>
      <c r="CO272" s="109">
        <v>2</v>
      </c>
      <c r="CP272" s="109"/>
      <c r="CQ272" s="109">
        <v>2</v>
      </c>
      <c r="CR272" s="110">
        <v>4</v>
      </c>
      <c r="CS272" s="111"/>
      <c r="CT272" s="112">
        <f t="shared" si="21"/>
        <v>2099</v>
      </c>
      <c r="CU272" s="112">
        <f t="shared" si="22"/>
        <v>0</v>
      </c>
      <c r="CV272" s="112">
        <f t="shared" si="23"/>
        <v>1797</v>
      </c>
      <c r="CW272" s="113">
        <f t="shared" si="20"/>
        <v>3896</v>
      </c>
    </row>
    <row r="273" spans="1:101" ht="14.1" customHeight="1">
      <c r="A273" s="31"/>
      <c r="B273" s="1049"/>
      <c r="C273" s="1061"/>
      <c r="D273" s="108" t="s">
        <v>753</v>
      </c>
      <c r="E273" s="817">
        <v>83</v>
      </c>
      <c r="F273" s="817"/>
      <c r="G273" s="817">
        <v>100</v>
      </c>
      <c r="H273" s="110">
        <v>183</v>
      </c>
      <c r="I273" s="817">
        <v>90</v>
      </c>
      <c r="J273" s="817"/>
      <c r="K273" s="817">
        <v>72</v>
      </c>
      <c r="L273" s="110">
        <v>162</v>
      </c>
      <c r="M273" s="817">
        <v>291</v>
      </c>
      <c r="N273" s="817"/>
      <c r="O273" s="817">
        <v>287</v>
      </c>
      <c r="P273" s="110">
        <v>578</v>
      </c>
      <c r="Q273" s="817">
        <v>267</v>
      </c>
      <c r="R273" s="817"/>
      <c r="S273" s="817">
        <v>145</v>
      </c>
      <c r="T273" s="110">
        <v>412</v>
      </c>
      <c r="U273" s="817">
        <v>131</v>
      </c>
      <c r="V273" s="817"/>
      <c r="W273" s="817">
        <v>147</v>
      </c>
      <c r="X273" s="110">
        <v>278</v>
      </c>
      <c r="Y273" s="817">
        <v>91</v>
      </c>
      <c r="Z273" s="817"/>
      <c r="AA273" s="817">
        <v>124</v>
      </c>
      <c r="AB273" s="110">
        <v>215</v>
      </c>
      <c r="AC273" s="817">
        <v>110</v>
      </c>
      <c r="AD273" s="817"/>
      <c r="AE273" s="817">
        <v>125</v>
      </c>
      <c r="AF273" s="110">
        <v>235</v>
      </c>
      <c r="AG273" s="817">
        <v>95</v>
      </c>
      <c r="AH273" s="817"/>
      <c r="AI273" s="817">
        <v>81</v>
      </c>
      <c r="AJ273" s="110">
        <v>176</v>
      </c>
      <c r="AK273" s="817">
        <v>110</v>
      </c>
      <c r="AL273" s="817"/>
      <c r="AM273" s="817">
        <v>99</v>
      </c>
      <c r="AN273" s="110">
        <v>209</v>
      </c>
      <c r="AO273" s="817">
        <v>130</v>
      </c>
      <c r="AP273" s="817"/>
      <c r="AQ273" s="817">
        <v>108</v>
      </c>
      <c r="AR273" s="110">
        <v>238</v>
      </c>
      <c r="AS273" s="817">
        <v>118</v>
      </c>
      <c r="AT273" s="817"/>
      <c r="AU273" s="817">
        <v>126</v>
      </c>
      <c r="AV273" s="110">
        <v>244</v>
      </c>
      <c r="AW273" s="817">
        <v>129</v>
      </c>
      <c r="AX273" s="817"/>
      <c r="AY273" s="817">
        <v>139</v>
      </c>
      <c r="AZ273" s="110">
        <v>268</v>
      </c>
      <c r="BA273" s="109">
        <v>142</v>
      </c>
      <c r="BB273" s="109"/>
      <c r="BC273" s="109">
        <v>126</v>
      </c>
      <c r="BD273" s="110">
        <v>268</v>
      </c>
      <c r="BE273" s="109">
        <v>104</v>
      </c>
      <c r="BF273" s="109"/>
      <c r="BG273" s="109">
        <v>115</v>
      </c>
      <c r="BH273" s="110">
        <v>219</v>
      </c>
      <c r="BI273" s="109">
        <v>104</v>
      </c>
      <c r="BJ273" s="109"/>
      <c r="BK273" s="109">
        <v>86</v>
      </c>
      <c r="BL273" s="110">
        <v>190</v>
      </c>
      <c r="BM273" s="109">
        <v>78</v>
      </c>
      <c r="BN273" s="109"/>
      <c r="BO273" s="109">
        <v>69</v>
      </c>
      <c r="BP273" s="110">
        <v>147</v>
      </c>
      <c r="BQ273" s="109">
        <v>61</v>
      </c>
      <c r="BR273" s="109"/>
      <c r="BS273" s="109">
        <v>51</v>
      </c>
      <c r="BT273" s="110">
        <v>112</v>
      </c>
      <c r="BU273" s="109">
        <v>40</v>
      </c>
      <c r="BV273" s="109"/>
      <c r="BW273" s="109">
        <v>26</v>
      </c>
      <c r="BX273" s="110">
        <v>66</v>
      </c>
      <c r="BY273" s="109">
        <v>27</v>
      </c>
      <c r="BZ273" s="109"/>
      <c r="CA273" s="109">
        <v>21</v>
      </c>
      <c r="CB273" s="110">
        <v>48</v>
      </c>
      <c r="CC273" s="109">
        <v>12</v>
      </c>
      <c r="CD273" s="109"/>
      <c r="CE273" s="109">
        <v>7</v>
      </c>
      <c r="CF273" s="110">
        <v>19</v>
      </c>
      <c r="CG273" s="109">
        <v>4</v>
      </c>
      <c r="CH273" s="109"/>
      <c r="CI273" s="109">
        <v>1</v>
      </c>
      <c r="CJ273" s="110">
        <v>5</v>
      </c>
      <c r="CK273" s="109">
        <v>1</v>
      </c>
      <c r="CL273" s="109"/>
      <c r="CM273" s="109"/>
      <c r="CN273" s="110">
        <v>1</v>
      </c>
      <c r="CO273" s="109">
        <v>2</v>
      </c>
      <c r="CP273" s="109"/>
      <c r="CQ273" s="109"/>
      <c r="CR273" s="110">
        <v>2</v>
      </c>
      <c r="CS273" s="111"/>
      <c r="CT273" s="112">
        <f t="shared" si="21"/>
        <v>2220</v>
      </c>
      <c r="CU273" s="112">
        <f t="shared" si="22"/>
        <v>0</v>
      </c>
      <c r="CV273" s="112">
        <f t="shared" si="23"/>
        <v>2055</v>
      </c>
      <c r="CW273" s="113">
        <f t="shared" si="20"/>
        <v>4275</v>
      </c>
    </row>
    <row r="274" spans="1:101" ht="14.1" customHeight="1">
      <c r="A274" s="31"/>
      <c r="B274" s="1049"/>
      <c r="C274" s="237" t="s">
        <v>108</v>
      </c>
      <c r="D274" s="238" t="s">
        <v>843</v>
      </c>
      <c r="E274" s="236">
        <v>2840</v>
      </c>
      <c r="F274" s="236">
        <v>0</v>
      </c>
      <c r="G274" s="236">
        <v>2897</v>
      </c>
      <c r="H274" s="236">
        <v>5737</v>
      </c>
      <c r="I274" s="236">
        <v>2330</v>
      </c>
      <c r="J274" s="236">
        <v>0</v>
      </c>
      <c r="K274" s="236">
        <v>2495</v>
      </c>
      <c r="L274" s="236">
        <v>4825</v>
      </c>
      <c r="M274" s="236">
        <v>6687</v>
      </c>
      <c r="N274" s="236">
        <v>0</v>
      </c>
      <c r="O274" s="236">
        <v>6825</v>
      </c>
      <c r="P274" s="236">
        <v>13512</v>
      </c>
      <c r="Q274" s="236">
        <v>6663</v>
      </c>
      <c r="R274" s="236">
        <v>0</v>
      </c>
      <c r="S274" s="236">
        <v>3928</v>
      </c>
      <c r="T274" s="236">
        <v>10591</v>
      </c>
      <c r="U274" s="236">
        <v>4249</v>
      </c>
      <c r="V274" s="236">
        <v>0</v>
      </c>
      <c r="W274" s="236">
        <v>4504</v>
      </c>
      <c r="X274" s="236">
        <v>8753</v>
      </c>
      <c r="Y274" s="236">
        <v>4333</v>
      </c>
      <c r="Z274" s="236">
        <v>0</v>
      </c>
      <c r="AA274" s="236">
        <v>4399</v>
      </c>
      <c r="AB274" s="236">
        <v>8732</v>
      </c>
      <c r="AC274" s="236">
        <v>4426</v>
      </c>
      <c r="AD274" s="236">
        <v>0</v>
      </c>
      <c r="AE274" s="236">
        <v>3813</v>
      </c>
      <c r="AF274" s="236">
        <v>8239</v>
      </c>
      <c r="AG274" s="236">
        <v>4165</v>
      </c>
      <c r="AH274" s="236">
        <v>0</v>
      </c>
      <c r="AI274" s="236">
        <v>3196</v>
      </c>
      <c r="AJ274" s="236">
        <v>7361</v>
      </c>
      <c r="AK274" s="236">
        <v>4109</v>
      </c>
      <c r="AL274" s="236">
        <v>0</v>
      </c>
      <c r="AM274" s="236">
        <v>3255</v>
      </c>
      <c r="AN274" s="236">
        <v>7364</v>
      </c>
      <c r="AO274" s="236">
        <v>4070</v>
      </c>
      <c r="AP274" s="236">
        <v>0</v>
      </c>
      <c r="AQ274" s="236">
        <v>3337</v>
      </c>
      <c r="AR274" s="236">
        <v>7407</v>
      </c>
      <c r="AS274" s="236">
        <v>4033</v>
      </c>
      <c r="AT274" s="236">
        <v>0</v>
      </c>
      <c r="AU274" s="236">
        <v>3479</v>
      </c>
      <c r="AV274" s="236">
        <v>7512</v>
      </c>
      <c r="AW274" s="236">
        <v>4156</v>
      </c>
      <c r="AX274" s="236">
        <v>0</v>
      </c>
      <c r="AY274" s="236">
        <v>3802</v>
      </c>
      <c r="AZ274" s="236">
        <v>7958</v>
      </c>
      <c r="BA274" s="236">
        <v>3445</v>
      </c>
      <c r="BB274" s="236">
        <v>0</v>
      </c>
      <c r="BC274" s="236">
        <v>3276</v>
      </c>
      <c r="BD274" s="236">
        <v>6721</v>
      </c>
      <c r="BE274" s="236">
        <v>2857</v>
      </c>
      <c r="BF274" s="236">
        <v>0</v>
      </c>
      <c r="BG274" s="236">
        <v>2526</v>
      </c>
      <c r="BH274" s="236">
        <v>5383</v>
      </c>
      <c r="BI274" s="236">
        <v>2407</v>
      </c>
      <c r="BJ274" s="236">
        <v>0</v>
      </c>
      <c r="BK274" s="236">
        <v>2001</v>
      </c>
      <c r="BL274" s="236">
        <v>4408</v>
      </c>
      <c r="BM274" s="236">
        <v>2003</v>
      </c>
      <c r="BN274" s="236">
        <v>0</v>
      </c>
      <c r="BO274" s="236">
        <v>1740</v>
      </c>
      <c r="BP274" s="236">
        <v>3743</v>
      </c>
      <c r="BQ274" s="236">
        <v>1715</v>
      </c>
      <c r="BR274" s="236">
        <v>0</v>
      </c>
      <c r="BS274" s="236">
        <v>1270</v>
      </c>
      <c r="BT274" s="236">
        <v>2985</v>
      </c>
      <c r="BU274" s="236">
        <v>1235</v>
      </c>
      <c r="BV274" s="236">
        <v>0</v>
      </c>
      <c r="BW274" s="236">
        <v>762</v>
      </c>
      <c r="BX274" s="236">
        <v>1997</v>
      </c>
      <c r="BY274" s="236">
        <v>797</v>
      </c>
      <c r="BZ274" s="236">
        <v>0</v>
      </c>
      <c r="CA274" s="236">
        <v>406</v>
      </c>
      <c r="CB274" s="236">
        <v>1203</v>
      </c>
      <c r="CC274" s="236">
        <v>345</v>
      </c>
      <c r="CD274" s="236">
        <v>0</v>
      </c>
      <c r="CE274" s="236">
        <v>158</v>
      </c>
      <c r="CF274" s="236">
        <v>503</v>
      </c>
      <c r="CG274" s="236">
        <v>91</v>
      </c>
      <c r="CH274" s="236">
        <v>0</v>
      </c>
      <c r="CI274" s="236">
        <v>44</v>
      </c>
      <c r="CJ274" s="236">
        <v>135</v>
      </c>
      <c r="CK274" s="236">
        <v>30</v>
      </c>
      <c r="CL274" s="236">
        <v>0</v>
      </c>
      <c r="CM274" s="236">
        <v>14</v>
      </c>
      <c r="CN274" s="236">
        <v>44</v>
      </c>
      <c r="CO274" s="236">
        <v>13</v>
      </c>
      <c r="CP274" s="236">
        <v>8</v>
      </c>
      <c r="CQ274" s="236">
        <v>8</v>
      </c>
      <c r="CR274" s="236">
        <v>29</v>
      </c>
      <c r="CS274" s="107"/>
      <c r="CT274" s="236">
        <f t="shared" si="21"/>
        <v>66999</v>
      </c>
      <c r="CU274" s="236">
        <f t="shared" si="22"/>
        <v>8</v>
      </c>
      <c r="CV274" s="236">
        <f t="shared" si="23"/>
        <v>58135</v>
      </c>
      <c r="CW274" s="240">
        <f t="shared" si="20"/>
        <v>125142</v>
      </c>
    </row>
    <row r="275" spans="1:101" ht="14.1" customHeight="1">
      <c r="A275" s="126"/>
      <c r="B275" s="1049"/>
      <c r="C275" s="1059" t="s">
        <v>871</v>
      </c>
      <c r="D275" s="108" t="s">
        <v>723</v>
      </c>
      <c r="E275">
        <v>3768</v>
      </c>
      <c r="F275"/>
      <c r="G275">
        <v>3761</v>
      </c>
      <c r="H275" s="110">
        <v>7529</v>
      </c>
      <c r="I275">
        <v>2767</v>
      </c>
      <c r="J275">
        <v>1</v>
      </c>
      <c r="K275">
        <v>2925</v>
      </c>
      <c r="L275" s="110">
        <v>5693</v>
      </c>
      <c r="M275">
        <v>7136</v>
      </c>
      <c r="N275"/>
      <c r="O275">
        <v>7166</v>
      </c>
      <c r="P275" s="110">
        <v>14302</v>
      </c>
      <c r="Q275">
        <v>7003</v>
      </c>
      <c r="R275"/>
      <c r="S275">
        <v>985</v>
      </c>
      <c r="T275" s="110">
        <v>7988</v>
      </c>
      <c r="U275">
        <v>930</v>
      </c>
      <c r="V275"/>
      <c r="W275">
        <v>940</v>
      </c>
      <c r="X275" s="110">
        <v>1870</v>
      </c>
      <c r="Y275">
        <v>949</v>
      </c>
      <c r="Z275"/>
      <c r="AA275">
        <v>948</v>
      </c>
      <c r="AB275" s="110">
        <v>1897</v>
      </c>
      <c r="AC275">
        <v>1058</v>
      </c>
      <c r="AD275"/>
      <c r="AE275">
        <v>985</v>
      </c>
      <c r="AF275" s="110">
        <v>2043</v>
      </c>
      <c r="AG275">
        <v>1067</v>
      </c>
      <c r="AH275"/>
      <c r="AI275">
        <v>827</v>
      </c>
      <c r="AJ275" s="110">
        <v>1894</v>
      </c>
      <c r="AK275">
        <v>1006</v>
      </c>
      <c r="AL275"/>
      <c r="AM275">
        <v>867</v>
      </c>
      <c r="AN275" s="110">
        <v>1873</v>
      </c>
      <c r="AO275" s="109">
        <v>819</v>
      </c>
      <c r="AP275" s="109"/>
      <c r="AQ275" s="109">
        <v>789</v>
      </c>
      <c r="AR275" s="110">
        <v>1608</v>
      </c>
      <c r="AS275" s="109">
        <v>841</v>
      </c>
      <c r="AT275" s="109"/>
      <c r="AU275" s="109">
        <v>830</v>
      </c>
      <c r="AV275" s="110">
        <v>1671</v>
      </c>
      <c r="AW275" s="109">
        <v>829</v>
      </c>
      <c r="AX275" s="109"/>
      <c r="AY275" s="109">
        <v>888</v>
      </c>
      <c r="AZ275" s="110">
        <v>1717</v>
      </c>
      <c r="BA275" s="109">
        <v>611</v>
      </c>
      <c r="BB275" s="109"/>
      <c r="BC275" s="109">
        <v>726</v>
      </c>
      <c r="BD275" s="110">
        <v>1337</v>
      </c>
      <c r="BE275" s="109">
        <v>494</v>
      </c>
      <c r="BF275" s="109"/>
      <c r="BG275" s="109">
        <v>482</v>
      </c>
      <c r="BH275" s="110">
        <v>976</v>
      </c>
      <c r="BI275" s="109">
        <v>314</v>
      </c>
      <c r="BJ275" s="109"/>
      <c r="BK275" s="109">
        <v>364</v>
      </c>
      <c r="BL275" s="110">
        <v>678</v>
      </c>
      <c r="BM275" s="109">
        <v>254</v>
      </c>
      <c r="BN275" s="109"/>
      <c r="BO275" s="109">
        <v>216</v>
      </c>
      <c r="BP275" s="110">
        <v>470</v>
      </c>
      <c r="BQ275" s="109">
        <v>231</v>
      </c>
      <c r="BR275" s="109"/>
      <c r="BS275" s="109">
        <v>210</v>
      </c>
      <c r="BT275" s="110">
        <v>441</v>
      </c>
      <c r="BU275" s="109">
        <v>143</v>
      </c>
      <c r="BV275" s="109"/>
      <c r="BW275" s="109">
        <v>114</v>
      </c>
      <c r="BX275" s="110">
        <v>257</v>
      </c>
      <c r="BY275" s="109">
        <v>83</v>
      </c>
      <c r="BZ275" s="109"/>
      <c r="CA275" s="109">
        <v>45</v>
      </c>
      <c r="CB275" s="110">
        <v>128</v>
      </c>
      <c r="CC275" s="109">
        <v>40</v>
      </c>
      <c r="CD275" s="109"/>
      <c r="CE275" s="109">
        <v>20</v>
      </c>
      <c r="CF275" s="110">
        <v>60</v>
      </c>
      <c r="CG275" s="109">
        <v>11</v>
      </c>
      <c r="CH275" s="109"/>
      <c r="CI275" s="109">
        <v>4</v>
      </c>
      <c r="CJ275" s="110">
        <v>15</v>
      </c>
      <c r="CK275" s="109">
        <v>1</v>
      </c>
      <c r="CL275" s="109"/>
      <c r="CM275" s="109"/>
      <c r="CN275" s="110">
        <v>1</v>
      </c>
      <c r="CO275" s="109">
        <v>3</v>
      </c>
      <c r="CP275" s="109">
        <v>1</v>
      </c>
      <c r="CQ275" s="109"/>
      <c r="CR275" s="110">
        <v>4</v>
      </c>
      <c r="CS275" s="111"/>
      <c r="CT275" s="112">
        <f t="shared" si="21"/>
        <v>30358</v>
      </c>
      <c r="CU275" s="112">
        <f t="shared" si="22"/>
        <v>2</v>
      </c>
      <c r="CV275" s="112">
        <f t="shared" si="23"/>
        <v>24092</v>
      </c>
      <c r="CW275" s="113">
        <f t="shared" si="19"/>
        <v>54452</v>
      </c>
    </row>
    <row r="276" spans="1:101" ht="14.1" customHeight="1">
      <c r="A276" s="31"/>
      <c r="B276" s="1049"/>
      <c r="C276" s="1060"/>
      <c r="D276" s="108" t="s">
        <v>724</v>
      </c>
      <c r="E276">
        <v>443</v>
      </c>
      <c r="F276"/>
      <c r="G276">
        <v>443</v>
      </c>
      <c r="H276" s="110">
        <v>886</v>
      </c>
      <c r="I276">
        <v>383</v>
      </c>
      <c r="J276"/>
      <c r="K276">
        <v>406</v>
      </c>
      <c r="L276" s="110">
        <v>789</v>
      </c>
      <c r="M276">
        <v>1040</v>
      </c>
      <c r="N276"/>
      <c r="O276">
        <v>1123</v>
      </c>
      <c r="P276" s="110">
        <v>2163</v>
      </c>
      <c r="Q276">
        <v>1163</v>
      </c>
      <c r="R276"/>
      <c r="S276">
        <v>300</v>
      </c>
      <c r="T276" s="110">
        <v>1463</v>
      </c>
      <c r="U276">
        <v>268</v>
      </c>
      <c r="V276"/>
      <c r="W276">
        <v>267</v>
      </c>
      <c r="X276" s="110">
        <v>535</v>
      </c>
      <c r="Y276">
        <v>236</v>
      </c>
      <c r="Z276"/>
      <c r="AA276">
        <v>310</v>
      </c>
      <c r="AB276" s="110">
        <v>546</v>
      </c>
      <c r="AC276">
        <v>259</v>
      </c>
      <c r="AD276"/>
      <c r="AE276">
        <v>266</v>
      </c>
      <c r="AF276" s="110">
        <v>525</v>
      </c>
      <c r="AG276">
        <v>220</v>
      </c>
      <c r="AH276"/>
      <c r="AI276">
        <v>197</v>
      </c>
      <c r="AJ276" s="110">
        <v>417</v>
      </c>
      <c r="AK276">
        <v>254</v>
      </c>
      <c r="AL276"/>
      <c r="AM276">
        <v>222</v>
      </c>
      <c r="AN276" s="110">
        <v>476</v>
      </c>
      <c r="AO276" s="109">
        <v>254</v>
      </c>
      <c r="AP276" s="109"/>
      <c r="AQ276" s="109">
        <v>241</v>
      </c>
      <c r="AR276" s="110">
        <v>495</v>
      </c>
      <c r="AS276" s="109">
        <v>256</v>
      </c>
      <c r="AT276" s="109"/>
      <c r="AU276" s="109">
        <v>251</v>
      </c>
      <c r="AV276" s="110">
        <v>507</v>
      </c>
      <c r="AW276" s="109">
        <v>247</v>
      </c>
      <c r="AX276" s="109"/>
      <c r="AY276" s="109">
        <v>277</v>
      </c>
      <c r="AZ276" s="110">
        <v>524</v>
      </c>
      <c r="BA276" s="109">
        <v>232</v>
      </c>
      <c r="BB276" s="109"/>
      <c r="BC276" s="109">
        <v>225</v>
      </c>
      <c r="BD276" s="110">
        <v>457</v>
      </c>
      <c r="BE276" s="109">
        <v>168</v>
      </c>
      <c r="BF276" s="109"/>
      <c r="BG276" s="109">
        <v>195</v>
      </c>
      <c r="BH276" s="110">
        <v>363</v>
      </c>
      <c r="BI276" s="109">
        <v>183</v>
      </c>
      <c r="BJ276" s="109"/>
      <c r="BK276" s="109">
        <v>157</v>
      </c>
      <c r="BL276" s="110">
        <v>340</v>
      </c>
      <c r="BM276" s="109">
        <v>146</v>
      </c>
      <c r="BN276" s="109"/>
      <c r="BO276" s="109">
        <v>136</v>
      </c>
      <c r="BP276" s="110">
        <v>282</v>
      </c>
      <c r="BQ276" s="109">
        <v>132</v>
      </c>
      <c r="BR276" s="109"/>
      <c r="BS276" s="109">
        <v>122</v>
      </c>
      <c r="BT276" s="110">
        <v>254</v>
      </c>
      <c r="BU276" s="109">
        <v>101</v>
      </c>
      <c r="BV276" s="109"/>
      <c r="BW276" s="109">
        <v>81</v>
      </c>
      <c r="BX276" s="110">
        <v>182</v>
      </c>
      <c r="BY276" s="109">
        <v>65</v>
      </c>
      <c r="BZ276" s="109"/>
      <c r="CA276" s="109">
        <v>43</v>
      </c>
      <c r="CB276" s="110">
        <v>108</v>
      </c>
      <c r="CC276" s="109">
        <v>30</v>
      </c>
      <c r="CD276" s="109"/>
      <c r="CE276" s="109">
        <v>21</v>
      </c>
      <c r="CF276" s="110">
        <v>51</v>
      </c>
      <c r="CG276" s="109">
        <v>4</v>
      </c>
      <c r="CH276" s="109"/>
      <c r="CI276" s="109">
        <v>1</v>
      </c>
      <c r="CJ276" s="110">
        <v>5</v>
      </c>
      <c r="CK276" s="109">
        <v>2</v>
      </c>
      <c r="CL276" s="109"/>
      <c r="CM276" s="109"/>
      <c r="CN276" s="110">
        <v>2</v>
      </c>
      <c r="CO276" s="109"/>
      <c r="CP276" s="109"/>
      <c r="CQ276" s="109"/>
      <c r="CR276" s="110">
        <v>0</v>
      </c>
      <c r="CS276" s="111"/>
      <c r="CT276" s="112">
        <f t="shared" si="21"/>
        <v>6086</v>
      </c>
      <c r="CU276" s="112">
        <f t="shared" si="22"/>
        <v>0</v>
      </c>
      <c r="CV276" s="112">
        <f t="shared" si="23"/>
        <v>5284</v>
      </c>
      <c r="CW276" s="113">
        <f t="shared" si="19"/>
        <v>11370</v>
      </c>
    </row>
    <row r="277" spans="1:101" ht="14.1" customHeight="1">
      <c r="A277" s="31"/>
      <c r="B277" s="1049"/>
      <c r="C277" s="1060"/>
      <c r="D277" s="108" t="s">
        <v>725</v>
      </c>
      <c r="E277">
        <v>27</v>
      </c>
      <c r="F277"/>
      <c r="G277">
        <v>26</v>
      </c>
      <c r="H277" s="110">
        <v>53</v>
      </c>
      <c r="I277">
        <v>10</v>
      </c>
      <c r="J277"/>
      <c r="K277">
        <v>17</v>
      </c>
      <c r="L277" s="110">
        <v>27</v>
      </c>
      <c r="M277">
        <v>38</v>
      </c>
      <c r="N277"/>
      <c r="O277">
        <v>24</v>
      </c>
      <c r="P277" s="110">
        <v>62</v>
      </c>
      <c r="Q277">
        <v>64</v>
      </c>
      <c r="R277"/>
      <c r="S277">
        <v>208</v>
      </c>
      <c r="T277" s="110">
        <v>272</v>
      </c>
      <c r="U277">
        <v>202</v>
      </c>
      <c r="V277"/>
      <c r="W277">
        <v>206</v>
      </c>
      <c r="X277" s="110">
        <v>408</v>
      </c>
      <c r="Y277">
        <v>172</v>
      </c>
      <c r="Z277"/>
      <c r="AA277">
        <v>231</v>
      </c>
      <c r="AB277" s="110">
        <v>403</v>
      </c>
      <c r="AC277">
        <v>148</v>
      </c>
      <c r="AD277"/>
      <c r="AE277">
        <v>191</v>
      </c>
      <c r="AF277" s="110">
        <v>339</v>
      </c>
      <c r="AG277">
        <v>175</v>
      </c>
      <c r="AH277"/>
      <c r="AI277">
        <v>136</v>
      </c>
      <c r="AJ277" s="110">
        <v>311</v>
      </c>
      <c r="AK277">
        <v>190</v>
      </c>
      <c r="AL277"/>
      <c r="AM277">
        <v>182</v>
      </c>
      <c r="AN277" s="110">
        <v>372</v>
      </c>
      <c r="AO277" s="109">
        <v>187</v>
      </c>
      <c r="AP277" s="109"/>
      <c r="AQ277" s="109">
        <v>189</v>
      </c>
      <c r="AR277" s="110">
        <v>376</v>
      </c>
      <c r="AS277" s="109">
        <v>220</v>
      </c>
      <c r="AT277" s="109"/>
      <c r="AU277" s="109">
        <v>203</v>
      </c>
      <c r="AV277" s="110">
        <v>423</v>
      </c>
      <c r="AW277" s="109">
        <v>188</v>
      </c>
      <c r="AX277" s="109"/>
      <c r="AY277" s="109">
        <v>218</v>
      </c>
      <c r="AZ277" s="110">
        <v>406</v>
      </c>
      <c r="BA277" s="109">
        <v>177</v>
      </c>
      <c r="BB277" s="109"/>
      <c r="BC277" s="109">
        <v>168</v>
      </c>
      <c r="BD277" s="110">
        <v>345</v>
      </c>
      <c r="BE277" s="109">
        <v>168</v>
      </c>
      <c r="BF277" s="109"/>
      <c r="BG277" s="109">
        <v>147</v>
      </c>
      <c r="BH277" s="110">
        <v>315</v>
      </c>
      <c r="BI277" s="109">
        <v>179</v>
      </c>
      <c r="BJ277" s="109"/>
      <c r="BK277" s="109">
        <v>120</v>
      </c>
      <c r="BL277" s="110">
        <v>299</v>
      </c>
      <c r="BM277" s="109">
        <v>146</v>
      </c>
      <c r="BN277" s="109"/>
      <c r="BO277" s="109">
        <v>121</v>
      </c>
      <c r="BP277" s="110">
        <v>267</v>
      </c>
      <c r="BQ277" s="109">
        <v>145</v>
      </c>
      <c r="BR277" s="109"/>
      <c r="BS277" s="109">
        <v>85</v>
      </c>
      <c r="BT277" s="110">
        <v>230</v>
      </c>
      <c r="BU277" s="109">
        <v>75</v>
      </c>
      <c r="BV277" s="109"/>
      <c r="BW277" s="109">
        <v>39</v>
      </c>
      <c r="BX277" s="110">
        <v>114</v>
      </c>
      <c r="BY277" s="109">
        <v>43</v>
      </c>
      <c r="BZ277" s="109"/>
      <c r="CA277" s="109">
        <v>34</v>
      </c>
      <c r="CB277" s="110">
        <v>77</v>
      </c>
      <c r="CC277" s="109">
        <v>30</v>
      </c>
      <c r="CD277" s="109"/>
      <c r="CE277" s="109">
        <v>9</v>
      </c>
      <c r="CF277" s="110">
        <v>39</v>
      </c>
      <c r="CG277" s="109">
        <v>3</v>
      </c>
      <c r="CH277" s="109"/>
      <c r="CI277" s="109">
        <v>2</v>
      </c>
      <c r="CJ277" s="110">
        <v>5</v>
      </c>
      <c r="CK277" s="109">
        <v>2</v>
      </c>
      <c r="CL277" s="109"/>
      <c r="CM277" s="109">
        <v>1</v>
      </c>
      <c r="CN277" s="110">
        <v>3</v>
      </c>
      <c r="CO277" s="109">
        <v>2</v>
      </c>
      <c r="CP277" s="109"/>
      <c r="CQ277" s="109">
        <v>2</v>
      </c>
      <c r="CR277" s="110">
        <v>4</v>
      </c>
      <c r="CS277" s="111"/>
      <c r="CT277" s="112">
        <f t="shared" si="21"/>
        <v>2591</v>
      </c>
      <c r="CU277" s="112">
        <f t="shared" si="22"/>
        <v>0</v>
      </c>
      <c r="CV277" s="112">
        <f t="shared" si="23"/>
        <v>2559</v>
      </c>
      <c r="CW277" s="113">
        <f t="shared" si="19"/>
        <v>5150</v>
      </c>
    </row>
    <row r="278" spans="1:101" ht="14.1" customHeight="1">
      <c r="A278" s="31"/>
      <c r="B278" s="1049"/>
      <c r="C278" s="1060"/>
      <c r="D278" s="108" t="s">
        <v>726</v>
      </c>
      <c r="E278">
        <v>124</v>
      </c>
      <c r="F278"/>
      <c r="G278">
        <v>127</v>
      </c>
      <c r="H278" s="110">
        <v>251</v>
      </c>
      <c r="I278">
        <v>100</v>
      </c>
      <c r="J278"/>
      <c r="K278">
        <v>92</v>
      </c>
      <c r="L278" s="110">
        <v>192</v>
      </c>
      <c r="M278">
        <v>234</v>
      </c>
      <c r="N278"/>
      <c r="O278">
        <v>256</v>
      </c>
      <c r="P278" s="110">
        <v>490</v>
      </c>
      <c r="Q278">
        <v>285</v>
      </c>
      <c r="R278"/>
      <c r="S278">
        <v>4720</v>
      </c>
      <c r="T278" s="110">
        <v>5005</v>
      </c>
      <c r="U278">
        <v>4747</v>
      </c>
      <c r="V278"/>
      <c r="W278">
        <v>4689</v>
      </c>
      <c r="X278" s="110">
        <v>9436</v>
      </c>
      <c r="Y278">
        <v>5448</v>
      </c>
      <c r="Z278"/>
      <c r="AA278">
        <v>5164</v>
      </c>
      <c r="AB278" s="110">
        <v>10612</v>
      </c>
      <c r="AC278">
        <v>5627</v>
      </c>
      <c r="AD278">
        <v>1</v>
      </c>
      <c r="AE278">
        <v>4882</v>
      </c>
      <c r="AF278" s="110">
        <v>10510</v>
      </c>
      <c r="AG278">
        <v>4999</v>
      </c>
      <c r="AH278"/>
      <c r="AI278">
        <v>4122</v>
      </c>
      <c r="AJ278" s="110">
        <v>9121</v>
      </c>
      <c r="AK278">
        <v>4847</v>
      </c>
      <c r="AL278"/>
      <c r="AM278">
        <v>3836</v>
      </c>
      <c r="AN278" s="110">
        <v>8683</v>
      </c>
      <c r="AO278" s="109">
        <v>4761</v>
      </c>
      <c r="AP278" s="109"/>
      <c r="AQ278" s="109">
        <v>3731</v>
      </c>
      <c r="AR278" s="110">
        <v>8492</v>
      </c>
      <c r="AS278" s="109">
        <v>4897</v>
      </c>
      <c r="AT278" s="109"/>
      <c r="AU278" s="109">
        <v>3960</v>
      </c>
      <c r="AV278" s="110">
        <v>8857</v>
      </c>
      <c r="AW278" s="109">
        <v>5016</v>
      </c>
      <c r="AX278" s="109"/>
      <c r="AY278" s="109">
        <v>4134</v>
      </c>
      <c r="AZ278" s="110">
        <v>9150</v>
      </c>
      <c r="BA278" s="109">
        <v>4472</v>
      </c>
      <c r="BB278" s="109"/>
      <c r="BC278" s="109">
        <v>3915</v>
      </c>
      <c r="BD278" s="110">
        <v>8387</v>
      </c>
      <c r="BE278" s="109">
        <v>3859</v>
      </c>
      <c r="BF278" s="109"/>
      <c r="BG278" s="109">
        <v>3024</v>
      </c>
      <c r="BH278" s="110">
        <v>6883</v>
      </c>
      <c r="BI278" s="109">
        <v>3158</v>
      </c>
      <c r="BJ278" s="109"/>
      <c r="BK278" s="109">
        <v>2509</v>
      </c>
      <c r="BL278" s="110">
        <v>5667</v>
      </c>
      <c r="BM278" s="109">
        <v>2772</v>
      </c>
      <c r="BN278" s="109"/>
      <c r="BO278" s="109">
        <v>2003</v>
      </c>
      <c r="BP278" s="110">
        <v>4775</v>
      </c>
      <c r="BQ278" s="109">
        <v>2017</v>
      </c>
      <c r="BR278" s="109"/>
      <c r="BS278" s="109">
        <v>1461</v>
      </c>
      <c r="BT278" s="110">
        <v>3478</v>
      </c>
      <c r="BU278" s="109">
        <v>1504</v>
      </c>
      <c r="BV278" s="109"/>
      <c r="BW278" s="109">
        <v>927</v>
      </c>
      <c r="BX278" s="110">
        <v>2431</v>
      </c>
      <c r="BY278" s="109">
        <v>967</v>
      </c>
      <c r="BZ278" s="109"/>
      <c r="CA278" s="109">
        <v>498</v>
      </c>
      <c r="CB278" s="110">
        <v>1465</v>
      </c>
      <c r="CC278" s="109">
        <v>435</v>
      </c>
      <c r="CD278" s="109"/>
      <c r="CE278" s="109">
        <v>191</v>
      </c>
      <c r="CF278" s="110">
        <v>626</v>
      </c>
      <c r="CG278" s="109">
        <v>132</v>
      </c>
      <c r="CH278" s="109"/>
      <c r="CI278" s="109">
        <v>34</v>
      </c>
      <c r="CJ278" s="110">
        <v>166</v>
      </c>
      <c r="CK278" s="109">
        <v>21</v>
      </c>
      <c r="CL278" s="109"/>
      <c r="CM278" s="109">
        <v>7</v>
      </c>
      <c r="CN278" s="110">
        <v>28</v>
      </c>
      <c r="CO278" s="109">
        <v>3</v>
      </c>
      <c r="CP278" s="109">
        <v>4</v>
      </c>
      <c r="CQ278" s="109">
        <v>8</v>
      </c>
      <c r="CR278" s="110">
        <v>15</v>
      </c>
      <c r="CS278" s="111"/>
      <c r="CT278" s="112">
        <f t="shared" si="21"/>
        <v>60425</v>
      </c>
      <c r="CU278" s="112">
        <f t="shared" si="22"/>
        <v>5</v>
      </c>
      <c r="CV278" s="112">
        <f t="shared" si="23"/>
        <v>54290</v>
      </c>
      <c r="CW278" s="113">
        <f t="shared" si="19"/>
        <v>114720</v>
      </c>
    </row>
    <row r="279" spans="1:101" ht="14.1" customHeight="1">
      <c r="A279" s="31"/>
      <c r="B279" s="1049"/>
      <c r="C279" s="1060"/>
      <c r="D279" s="108" t="s">
        <v>727</v>
      </c>
      <c r="E279">
        <v>250</v>
      </c>
      <c r="F279"/>
      <c r="G279">
        <v>251</v>
      </c>
      <c r="H279" s="110">
        <v>501</v>
      </c>
      <c r="I279">
        <v>181</v>
      </c>
      <c r="J279"/>
      <c r="K279">
        <v>208</v>
      </c>
      <c r="L279" s="110">
        <v>389</v>
      </c>
      <c r="M279">
        <v>548</v>
      </c>
      <c r="N279"/>
      <c r="O279">
        <v>520</v>
      </c>
      <c r="P279" s="110">
        <v>1068</v>
      </c>
      <c r="Q279">
        <v>507</v>
      </c>
      <c r="R279"/>
      <c r="S279">
        <v>270</v>
      </c>
      <c r="T279" s="110">
        <v>777</v>
      </c>
      <c r="U279">
        <v>243</v>
      </c>
      <c r="V279"/>
      <c r="W279">
        <v>301</v>
      </c>
      <c r="X279" s="110">
        <v>544</v>
      </c>
      <c r="Y279">
        <v>289</v>
      </c>
      <c r="Z279"/>
      <c r="AA279">
        <v>332</v>
      </c>
      <c r="AB279" s="110">
        <v>621</v>
      </c>
      <c r="AC279">
        <v>227</v>
      </c>
      <c r="AD279"/>
      <c r="AE279">
        <v>262</v>
      </c>
      <c r="AF279" s="110">
        <v>489</v>
      </c>
      <c r="AG279">
        <v>195</v>
      </c>
      <c r="AH279"/>
      <c r="AI279">
        <v>203</v>
      </c>
      <c r="AJ279" s="110">
        <v>398</v>
      </c>
      <c r="AK279">
        <v>231</v>
      </c>
      <c r="AL279"/>
      <c r="AM279">
        <v>210</v>
      </c>
      <c r="AN279" s="110">
        <v>441</v>
      </c>
      <c r="AO279" s="109">
        <v>209</v>
      </c>
      <c r="AP279" s="109"/>
      <c r="AQ279" s="109">
        <v>217</v>
      </c>
      <c r="AR279" s="110">
        <v>426</v>
      </c>
      <c r="AS279" s="109">
        <v>242</v>
      </c>
      <c r="AT279" s="109"/>
      <c r="AU279" s="109">
        <v>260</v>
      </c>
      <c r="AV279" s="110">
        <v>502</v>
      </c>
      <c r="AW279" s="109">
        <v>281</v>
      </c>
      <c r="AX279" s="109"/>
      <c r="AY279" s="109">
        <v>298</v>
      </c>
      <c r="AZ279" s="110">
        <v>579</v>
      </c>
      <c r="BA279" s="109">
        <v>257</v>
      </c>
      <c r="BB279" s="109"/>
      <c r="BC279" s="109">
        <v>297</v>
      </c>
      <c r="BD279" s="110">
        <v>554</v>
      </c>
      <c r="BE279" s="109">
        <v>205</v>
      </c>
      <c r="BF279" s="109"/>
      <c r="BG279" s="109">
        <v>242</v>
      </c>
      <c r="BH279" s="110">
        <v>447</v>
      </c>
      <c r="BI279" s="109">
        <v>154</v>
      </c>
      <c r="BJ279" s="109"/>
      <c r="BK279" s="109">
        <v>165</v>
      </c>
      <c r="BL279" s="110">
        <v>319</v>
      </c>
      <c r="BM279" s="109">
        <v>120</v>
      </c>
      <c r="BN279" s="109"/>
      <c r="BO279" s="109">
        <v>138</v>
      </c>
      <c r="BP279" s="110">
        <v>258</v>
      </c>
      <c r="BQ279" s="109">
        <v>103</v>
      </c>
      <c r="BR279" s="109"/>
      <c r="BS279" s="109">
        <v>103</v>
      </c>
      <c r="BT279" s="110">
        <v>206</v>
      </c>
      <c r="BU279" s="109">
        <v>71</v>
      </c>
      <c r="BV279" s="109"/>
      <c r="BW279" s="109">
        <v>62</v>
      </c>
      <c r="BX279" s="110">
        <v>133</v>
      </c>
      <c r="BY279" s="109">
        <v>45</v>
      </c>
      <c r="BZ279" s="109"/>
      <c r="CA279" s="109">
        <v>29</v>
      </c>
      <c r="CB279" s="110">
        <v>74</v>
      </c>
      <c r="CC279" s="109">
        <v>16</v>
      </c>
      <c r="CD279" s="109"/>
      <c r="CE279" s="109">
        <v>7</v>
      </c>
      <c r="CF279" s="110">
        <v>23</v>
      </c>
      <c r="CG279" s="109">
        <v>2</v>
      </c>
      <c r="CH279" s="109"/>
      <c r="CI279" s="109">
        <v>3</v>
      </c>
      <c r="CJ279" s="110">
        <v>5</v>
      </c>
      <c r="CK279" s="109"/>
      <c r="CL279" s="109"/>
      <c r="CM279" s="109"/>
      <c r="CN279" s="110">
        <v>0</v>
      </c>
      <c r="CO279" s="109"/>
      <c r="CP279" s="109"/>
      <c r="CQ279" s="109"/>
      <c r="CR279" s="110">
        <v>0</v>
      </c>
      <c r="CS279" s="111"/>
      <c r="CT279" s="112">
        <f t="shared" si="21"/>
        <v>4376</v>
      </c>
      <c r="CU279" s="112">
        <f t="shared" si="22"/>
        <v>0</v>
      </c>
      <c r="CV279" s="112">
        <f t="shared" si="23"/>
        <v>4378</v>
      </c>
      <c r="CW279" s="113">
        <f t="shared" si="19"/>
        <v>8754</v>
      </c>
    </row>
    <row r="280" spans="1:101" ht="14.1" customHeight="1">
      <c r="A280" s="31"/>
      <c r="B280" s="1049"/>
      <c r="C280" s="1060"/>
      <c r="D280" s="108" t="s">
        <v>728</v>
      </c>
      <c r="E280">
        <v>25</v>
      </c>
      <c r="F280"/>
      <c r="G280">
        <v>34</v>
      </c>
      <c r="H280" s="110">
        <v>59</v>
      </c>
      <c r="I280">
        <v>18</v>
      </c>
      <c r="J280"/>
      <c r="K280">
        <v>12</v>
      </c>
      <c r="L280" s="110">
        <v>30</v>
      </c>
      <c r="M280">
        <v>33</v>
      </c>
      <c r="N280"/>
      <c r="O280">
        <v>37</v>
      </c>
      <c r="P280" s="110">
        <v>70</v>
      </c>
      <c r="Q280">
        <v>52</v>
      </c>
      <c r="R280"/>
      <c r="S280">
        <v>657</v>
      </c>
      <c r="T280" s="110">
        <v>709</v>
      </c>
      <c r="U280">
        <v>666</v>
      </c>
      <c r="V280"/>
      <c r="W280">
        <v>719</v>
      </c>
      <c r="X280" s="110">
        <v>1385</v>
      </c>
      <c r="Y280">
        <v>739</v>
      </c>
      <c r="Z280"/>
      <c r="AA280">
        <v>733</v>
      </c>
      <c r="AB280" s="110">
        <v>1472</v>
      </c>
      <c r="AC280">
        <v>751</v>
      </c>
      <c r="AD280"/>
      <c r="AE280">
        <v>702</v>
      </c>
      <c r="AF280" s="110">
        <v>1453</v>
      </c>
      <c r="AG280">
        <v>648</v>
      </c>
      <c r="AH280"/>
      <c r="AI280">
        <v>522</v>
      </c>
      <c r="AJ280" s="110">
        <v>1170</v>
      </c>
      <c r="AK280">
        <v>577</v>
      </c>
      <c r="AL280"/>
      <c r="AM280">
        <v>491</v>
      </c>
      <c r="AN280" s="110">
        <v>1068</v>
      </c>
      <c r="AO280" s="109">
        <v>601</v>
      </c>
      <c r="AP280" s="109"/>
      <c r="AQ280" s="109">
        <v>495</v>
      </c>
      <c r="AR280" s="110">
        <v>1096</v>
      </c>
      <c r="AS280" s="109">
        <v>631</v>
      </c>
      <c r="AT280" s="109"/>
      <c r="AU280" s="109">
        <v>579</v>
      </c>
      <c r="AV280" s="110">
        <v>1210</v>
      </c>
      <c r="AW280" s="109">
        <v>740</v>
      </c>
      <c r="AX280" s="109"/>
      <c r="AY280" s="109">
        <v>662</v>
      </c>
      <c r="AZ280" s="110">
        <v>1402</v>
      </c>
      <c r="BA280" s="109">
        <v>633</v>
      </c>
      <c r="BB280" s="109"/>
      <c r="BC280" s="109">
        <v>633</v>
      </c>
      <c r="BD280" s="110">
        <v>1266</v>
      </c>
      <c r="BE280" s="109">
        <v>553</v>
      </c>
      <c r="BF280" s="109"/>
      <c r="BG280" s="109">
        <v>532</v>
      </c>
      <c r="BH280" s="110">
        <v>1085</v>
      </c>
      <c r="BI280" s="109">
        <v>488</v>
      </c>
      <c r="BJ280" s="109"/>
      <c r="BK280" s="109">
        <v>439</v>
      </c>
      <c r="BL280" s="110">
        <v>927</v>
      </c>
      <c r="BM280" s="109">
        <v>421</v>
      </c>
      <c r="BN280" s="109"/>
      <c r="BO280" s="109">
        <v>386</v>
      </c>
      <c r="BP280" s="110">
        <v>807</v>
      </c>
      <c r="BQ280" s="109">
        <v>305</v>
      </c>
      <c r="BR280" s="109"/>
      <c r="BS280" s="109">
        <v>272</v>
      </c>
      <c r="BT280" s="110">
        <v>577</v>
      </c>
      <c r="BU280" s="109">
        <v>257</v>
      </c>
      <c r="BV280" s="109"/>
      <c r="BW280" s="109">
        <v>168</v>
      </c>
      <c r="BX280" s="110">
        <v>425</v>
      </c>
      <c r="BY280" s="109">
        <v>121</v>
      </c>
      <c r="BZ280" s="109"/>
      <c r="CA280" s="109">
        <v>97</v>
      </c>
      <c r="CB280" s="110">
        <v>218</v>
      </c>
      <c r="CC280" s="109">
        <v>61</v>
      </c>
      <c r="CD280" s="109"/>
      <c r="CE280" s="109">
        <v>51</v>
      </c>
      <c r="CF280" s="110">
        <v>112</v>
      </c>
      <c r="CG280" s="109">
        <v>9</v>
      </c>
      <c r="CH280" s="109"/>
      <c r="CI280" s="109">
        <v>9</v>
      </c>
      <c r="CJ280" s="110">
        <v>18</v>
      </c>
      <c r="CK280" s="109"/>
      <c r="CL280" s="109"/>
      <c r="CM280" s="109">
        <v>2</v>
      </c>
      <c r="CN280" s="110">
        <v>2</v>
      </c>
      <c r="CO280" s="109">
        <v>1</v>
      </c>
      <c r="CP280" s="109">
        <v>1</v>
      </c>
      <c r="CQ280" s="109">
        <v>2</v>
      </c>
      <c r="CR280" s="110">
        <v>4</v>
      </c>
      <c r="CS280" s="111"/>
      <c r="CT280" s="112">
        <f t="shared" si="21"/>
        <v>8330</v>
      </c>
      <c r="CU280" s="112">
        <f t="shared" si="22"/>
        <v>1</v>
      </c>
      <c r="CV280" s="112">
        <f t="shared" si="23"/>
        <v>8234</v>
      </c>
      <c r="CW280" s="113">
        <f t="shared" si="19"/>
        <v>16565</v>
      </c>
    </row>
    <row r="281" spans="1:101" ht="14.1" customHeight="1">
      <c r="A281" s="31"/>
      <c r="B281" s="1049"/>
      <c r="C281" s="1060"/>
      <c r="D281" s="108" t="s">
        <v>729</v>
      </c>
      <c r="E281">
        <v>27</v>
      </c>
      <c r="F281"/>
      <c r="G281">
        <v>36</v>
      </c>
      <c r="H281" s="110">
        <v>63</v>
      </c>
      <c r="I281">
        <v>30</v>
      </c>
      <c r="J281"/>
      <c r="K281">
        <v>30</v>
      </c>
      <c r="L281" s="110">
        <v>60</v>
      </c>
      <c r="M281">
        <v>49</v>
      </c>
      <c r="N281"/>
      <c r="O281">
        <v>56</v>
      </c>
      <c r="P281" s="110">
        <v>105</v>
      </c>
      <c r="Q281">
        <v>46</v>
      </c>
      <c r="R281"/>
      <c r="S281">
        <v>355</v>
      </c>
      <c r="T281" s="110">
        <v>401</v>
      </c>
      <c r="U281">
        <v>370</v>
      </c>
      <c r="V281"/>
      <c r="W281">
        <v>330</v>
      </c>
      <c r="X281" s="110">
        <v>700</v>
      </c>
      <c r="Y281">
        <v>342</v>
      </c>
      <c r="Z281"/>
      <c r="AA281">
        <v>434</v>
      </c>
      <c r="AB281" s="110">
        <v>776</v>
      </c>
      <c r="AC281">
        <v>354</v>
      </c>
      <c r="AD281"/>
      <c r="AE281">
        <v>371</v>
      </c>
      <c r="AF281" s="110">
        <v>725</v>
      </c>
      <c r="AG281">
        <v>307</v>
      </c>
      <c r="AH281"/>
      <c r="AI281">
        <v>329</v>
      </c>
      <c r="AJ281" s="110">
        <v>636</v>
      </c>
      <c r="AK281">
        <v>313</v>
      </c>
      <c r="AL281"/>
      <c r="AM281">
        <v>286</v>
      </c>
      <c r="AN281" s="110">
        <v>599</v>
      </c>
      <c r="AO281" s="109">
        <v>337</v>
      </c>
      <c r="AP281" s="109"/>
      <c r="AQ281" s="109">
        <v>363</v>
      </c>
      <c r="AR281" s="110">
        <v>700</v>
      </c>
      <c r="AS281" s="109">
        <v>348</v>
      </c>
      <c r="AT281" s="109"/>
      <c r="AU281" s="109">
        <v>383</v>
      </c>
      <c r="AV281" s="110">
        <v>731</v>
      </c>
      <c r="AW281" s="109">
        <v>383</v>
      </c>
      <c r="AX281" s="109"/>
      <c r="AY281" s="109">
        <v>378</v>
      </c>
      <c r="AZ281" s="110">
        <v>761</v>
      </c>
      <c r="BA281" s="109">
        <v>348</v>
      </c>
      <c r="BB281" s="109"/>
      <c r="BC281" s="109">
        <v>357</v>
      </c>
      <c r="BD281" s="110">
        <v>705</v>
      </c>
      <c r="BE281" s="109">
        <v>267</v>
      </c>
      <c r="BF281" s="109"/>
      <c r="BG281" s="109">
        <v>280</v>
      </c>
      <c r="BH281" s="110">
        <v>547</v>
      </c>
      <c r="BI281" s="109">
        <v>238</v>
      </c>
      <c r="BJ281" s="109"/>
      <c r="BK281" s="109">
        <v>234</v>
      </c>
      <c r="BL281" s="110">
        <v>472</v>
      </c>
      <c r="BM281" s="109">
        <v>179</v>
      </c>
      <c r="BN281" s="109"/>
      <c r="BO281" s="109">
        <v>216</v>
      </c>
      <c r="BP281" s="110">
        <v>395</v>
      </c>
      <c r="BQ281" s="109">
        <v>150</v>
      </c>
      <c r="BR281" s="109"/>
      <c r="BS281" s="109">
        <v>152</v>
      </c>
      <c r="BT281" s="110">
        <v>302</v>
      </c>
      <c r="BU281" s="109">
        <v>88</v>
      </c>
      <c r="BV281" s="109"/>
      <c r="BW281" s="109">
        <v>87</v>
      </c>
      <c r="BX281" s="110">
        <v>175</v>
      </c>
      <c r="BY281" s="109">
        <v>61</v>
      </c>
      <c r="BZ281" s="109"/>
      <c r="CA281" s="109">
        <v>54</v>
      </c>
      <c r="CB281" s="110">
        <v>115</v>
      </c>
      <c r="CC281" s="109">
        <v>22</v>
      </c>
      <c r="CD281" s="109"/>
      <c r="CE281" s="109">
        <v>26</v>
      </c>
      <c r="CF281" s="110">
        <v>48</v>
      </c>
      <c r="CG281" s="109">
        <v>5</v>
      </c>
      <c r="CH281" s="109"/>
      <c r="CI281" s="109">
        <v>5</v>
      </c>
      <c r="CJ281" s="110">
        <v>10</v>
      </c>
      <c r="CK281" s="109">
        <v>2</v>
      </c>
      <c r="CL281" s="109"/>
      <c r="CM281" s="109"/>
      <c r="CN281" s="110">
        <v>2</v>
      </c>
      <c r="CO281" s="109">
        <v>1</v>
      </c>
      <c r="CP281" s="109"/>
      <c r="CQ281" s="109"/>
      <c r="CR281" s="110">
        <v>1</v>
      </c>
      <c r="CS281" s="111"/>
      <c r="CT281" s="112">
        <f t="shared" si="21"/>
        <v>4267</v>
      </c>
      <c r="CU281" s="112">
        <f t="shared" si="22"/>
        <v>0</v>
      </c>
      <c r="CV281" s="112">
        <f t="shared" si="23"/>
        <v>4762</v>
      </c>
      <c r="CW281" s="113">
        <f t="shared" si="19"/>
        <v>9029</v>
      </c>
    </row>
    <row r="282" spans="1:101" ht="14.1" customHeight="1">
      <c r="A282" s="31"/>
      <c r="B282" s="1049"/>
      <c r="C282" s="1060"/>
      <c r="D282" s="108" t="s">
        <v>730</v>
      </c>
      <c r="E282">
        <v>93</v>
      </c>
      <c r="F282"/>
      <c r="G282">
        <v>100</v>
      </c>
      <c r="H282" s="110">
        <v>193</v>
      </c>
      <c r="I282">
        <v>81</v>
      </c>
      <c r="J282"/>
      <c r="K282">
        <v>90</v>
      </c>
      <c r="L282" s="110">
        <v>171</v>
      </c>
      <c r="M282">
        <v>240</v>
      </c>
      <c r="N282"/>
      <c r="O282">
        <v>273</v>
      </c>
      <c r="P282" s="110">
        <v>513</v>
      </c>
      <c r="Q282">
        <v>292</v>
      </c>
      <c r="R282"/>
      <c r="S282">
        <v>420</v>
      </c>
      <c r="T282" s="110">
        <v>712</v>
      </c>
      <c r="U282">
        <v>418</v>
      </c>
      <c r="V282"/>
      <c r="W282">
        <v>434</v>
      </c>
      <c r="X282" s="110">
        <v>852</v>
      </c>
      <c r="Y282">
        <v>426</v>
      </c>
      <c r="Z282"/>
      <c r="AA282">
        <v>481</v>
      </c>
      <c r="AB282" s="110">
        <v>907</v>
      </c>
      <c r="AC282">
        <v>445</v>
      </c>
      <c r="AD282"/>
      <c r="AE282">
        <v>486</v>
      </c>
      <c r="AF282" s="110">
        <v>931</v>
      </c>
      <c r="AG282">
        <v>399</v>
      </c>
      <c r="AH282"/>
      <c r="AI282">
        <v>390</v>
      </c>
      <c r="AJ282" s="110">
        <v>789</v>
      </c>
      <c r="AK282">
        <v>357</v>
      </c>
      <c r="AL282"/>
      <c r="AM282">
        <v>392</v>
      </c>
      <c r="AN282" s="110">
        <v>749</v>
      </c>
      <c r="AO282" s="109">
        <v>357</v>
      </c>
      <c r="AP282" s="109"/>
      <c r="AQ282" s="109">
        <v>381</v>
      </c>
      <c r="AR282" s="110">
        <v>738</v>
      </c>
      <c r="AS282" s="109">
        <v>410</v>
      </c>
      <c r="AT282" s="109"/>
      <c r="AU282" s="109">
        <v>407</v>
      </c>
      <c r="AV282" s="110">
        <v>817</v>
      </c>
      <c r="AW282" s="109">
        <v>439</v>
      </c>
      <c r="AX282" s="109"/>
      <c r="AY282" s="109">
        <v>477</v>
      </c>
      <c r="AZ282" s="110">
        <v>916</v>
      </c>
      <c r="BA282" s="109">
        <v>388</v>
      </c>
      <c r="BB282" s="109"/>
      <c r="BC282" s="109">
        <v>422</v>
      </c>
      <c r="BD282" s="110">
        <v>810</v>
      </c>
      <c r="BE282" s="109">
        <v>357</v>
      </c>
      <c r="BF282" s="109"/>
      <c r="BG282" s="109">
        <v>354</v>
      </c>
      <c r="BH282" s="110">
        <v>711</v>
      </c>
      <c r="BI282" s="109">
        <v>299</v>
      </c>
      <c r="BJ282" s="109"/>
      <c r="BK282" s="109">
        <v>287</v>
      </c>
      <c r="BL282" s="110">
        <v>586</v>
      </c>
      <c r="BM282" s="109">
        <v>247</v>
      </c>
      <c r="BN282" s="109"/>
      <c r="BO282" s="109">
        <v>243</v>
      </c>
      <c r="BP282" s="110">
        <v>490</v>
      </c>
      <c r="BQ282" s="109">
        <v>184</v>
      </c>
      <c r="BR282" s="109"/>
      <c r="BS282" s="109">
        <v>178</v>
      </c>
      <c r="BT282" s="110">
        <v>362</v>
      </c>
      <c r="BU282" s="109">
        <v>136</v>
      </c>
      <c r="BV282" s="109"/>
      <c r="BW282" s="109">
        <v>126</v>
      </c>
      <c r="BX282" s="110">
        <v>262</v>
      </c>
      <c r="BY282" s="109">
        <v>79</v>
      </c>
      <c r="BZ282" s="109"/>
      <c r="CA282" s="109">
        <v>61</v>
      </c>
      <c r="CB282" s="110">
        <v>140</v>
      </c>
      <c r="CC282" s="109">
        <v>39</v>
      </c>
      <c r="CD282" s="109"/>
      <c r="CE282" s="109">
        <v>24</v>
      </c>
      <c r="CF282" s="110">
        <v>63</v>
      </c>
      <c r="CG282" s="109">
        <v>8</v>
      </c>
      <c r="CH282" s="109"/>
      <c r="CI282" s="109">
        <v>6</v>
      </c>
      <c r="CJ282" s="110">
        <v>14</v>
      </c>
      <c r="CK282" s="109">
        <v>2</v>
      </c>
      <c r="CL282" s="109"/>
      <c r="CM282" s="109">
        <v>1</v>
      </c>
      <c r="CN282" s="110">
        <v>3</v>
      </c>
      <c r="CO282" s="109"/>
      <c r="CP282" s="109">
        <v>1</v>
      </c>
      <c r="CQ282" s="109">
        <v>1</v>
      </c>
      <c r="CR282" s="110">
        <v>2</v>
      </c>
      <c r="CS282" s="111"/>
      <c r="CT282" s="112">
        <f t="shared" si="21"/>
        <v>5696</v>
      </c>
      <c r="CU282" s="112">
        <f t="shared" si="22"/>
        <v>1</v>
      </c>
      <c r="CV282" s="112">
        <f t="shared" si="23"/>
        <v>6034</v>
      </c>
      <c r="CW282" s="113">
        <f t="shared" si="19"/>
        <v>11731</v>
      </c>
    </row>
    <row r="283" spans="1:101" ht="14.1" customHeight="1">
      <c r="A283" s="31"/>
      <c r="B283" s="1049"/>
      <c r="C283" s="1060"/>
      <c r="D283" s="108" t="s">
        <v>731</v>
      </c>
      <c r="E283">
        <v>9</v>
      </c>
      <c r="F283"/>
      <c r="G283">
        <v>14</v>
      </c>
      <c r="H283" s="110">
        <v>23</v>
      </c>
      <c r="I283">
        <v>12</v>
      </c>
      <c r="J283"/>
      <c r="K283">
        <v>7</v>
      </c>
      <c r="L283" s="110">
        <v>19</v>
      </c>
      <c r="M283">
        <v>40</v>
      </c>
      <c r="N283"/>
      <c r="O283">
        <v>30</v>
      </c>
      <c r="P283" s="110">
        <v>70</v>
      </c>
      <c r="Q283">
        <v>36</v>
      </c>
      <c r="R283"/>
      <c r="S283">
        <v>279</v>
      </c>
      <c r="T283" s="110">
        <v>315</v>
      </c>
      <c r="U283">
        <v>277</v>
      </c>
      <c r="V283"/>
      <c r="W283">
        <v>315</v>
      </c>
      <c r="X283" s="110">
        <v>592</v>
      </c>
      <c r="Y283">
        <v>260</v>
      </c>
      <c r="Z283"/>
      <c r="AA283">
        <v>298</v>
      </c>
      <c r="AB283" s="110">
        <v>558</v>
      </c>
      <c r="AC283">
        <v>237</v>
      </c>
      <c r="AD283"/>
      <c r="AE283">
        <v>221</v>
      </c>
      <c r="AF283" s="110">
        <v>458</v>
      </c>
      <c r="AG283">
        <v>228</v>
      </c>
      <c r="AH283"/>
      <c r="AI283">
        <v>196</v>
      </c>
      <c r="AJ283" s="110">
        <v>424</v>
      </c>
      <c r="AK283">
        <v>222</v>
      </c>
      <c r="AL283"/>
      <c r="AM283">
        <v>241</v>
      </c>
      <c r="AN283" s="110">
        <v>463</v>
      </c>
      <c r="AO283" s="109">
        <v>288</v>
      </c>
      <c r="AP283" s="109"/>
      <c r="AQ283" s="109">
        <v>286</v>
      </c>
      <c r="AR283" s="110">
        <v>574</v>
      </c>
      <c r="AS283" s="109">
        <v>254</v>
      </c>
      <c r="AT283" s="109"/>
      <c r="AU283" s="109">
        <v>288</v>
      </c>
      <c r="AV283" s="110">
        <v>542</v>
      </c>
      <c r="AW283" s="109">
        <v>267</v>
      </c>
      <c r="AX283" s="109"/>
      <c r="AY283" s="109">
        <v>279</v>
      </c>
      <c r="AZ283" s="110">
        <v>546</v>
      </c>
      <c r="BA283" s="109">
        <v>271</v>
      </c>
      <c r="BB283" s="109"/>
      <c r="BC283" s="109">
        <v>290</v>
      </c>
      <c r="BD283" s="110">
        <v>561</v>
      </c>
      <c r="BE283" s="109">
        <v>201</v>
      </c>
      <c r="BF283" s="109"/>
      <c r="BG283" s="109">
        <v>245</v>
      </c>
      <c r="BH283" s="110">
        <v>446</v>
      </c>
      <c r="BI283" s="109">
        <v>174</v>
      </c>
      <c r="BJ283" s="109"/>
      <c r="BK283" s="109">
        <v>199</v>
      </c>
      <c r="BL283" s="110">
        <v>373</v>
      </c>
      <c r="BM283" s="109">
        <v>164</v>
      </c>
      <c r="BN283" s="109"/>
      <c r="BO283" s="109">
        <v>190</v>
      </c>
      <c r="BP283" s="110">
        <v>354</v>
      </c>
      <c r="BQ283" s="109">
        <v>115</v>
      </c>
      <c r="BR283" s="109"/>
      <c r="BS283" s="109">
        <v>139</v>
      </c>
      <c r="BT283" s="110">
        <v>254</v>
      </c>
      <c r="BU283" s="109">
        <v>62</v>
      </c>
      <c r="BV283" s="109"/>
      <c r="BW283" s="109">
        <v>102</v>
      </c>
      <c r="BX283" s="110">
        <v>164</v>
      </c>
      <c r="BY283" s="109">
        <v>45</v>
      </c>
      <c r="BZ283" s="109"/>
      <c r="CA283" s="109">
        <v>58</v>
      </c>
      <c r="CB283" s="110">
        <v>103</v>
      </c>
      <c r="CC283" s="109">
        <v>19</v>
      </c>
      <c r="CD283" s="109"/>
      <c r="CE283" s="109">
        <v>19</v>
      </c>
      <c r="CF283" s="110">
        <v>38</v>
      </c>
      <c r="CG283" s="109">
        <v>3</v>
      </c>
      <c r="CH283" s="109"/>
      <c r="CI283" s="109">
        <v>6</v>
      </c>
      <c r="CJ283" s="110">
        <v>9</v>
      </c>
      <c r="CK283" s="109">
        <v>1</v>
      </c>
      <c r="CL283" s="109"/>
      <c r="CM283" s="109">
        <v>3</v>
      </c>
      <c r="CN283" s="110">
        <v>4</v>
      </c>
      <c r="CO283" s="109">
        <v>3</v>
      </c>
      <c r="CP283" s="109"/>
      <c r="CQ283" s="109">
        <v>1</v>
      </c>
      <c r="CR283" s="110">
        <v>4</v>
      </c>
      <c r="CS283" s="111"/>
      <c r="CT283" s="112">
        <f t="shared" si="21"/>
        <v>3188</v>
      </c>
      <c r="CU283" s="112">
        <f t="shared" si="22"/>
        <v>0</v>
      </c>
      <c r="CV283" s="112">
        <f t="shared" si="23"/>
        <v>3706</v>
      </c>
      <c r="CW283" s="113">
        <f t="shared" si="19"/>
        <v>6894</v>
      </c>
    </row>
    <row r="284" spans="1:101" ht="14.1" customHeight="1">
      <c r="A284" s="31"/>
      <c r="B284" s="1049"/>
      <c r="C284" s="1060"/>
      <c r="D284" s="108" t="s">
        <v>732</v>
      </c>
      <c r="E284">
        <v>242</v>
      </c>
      <c r="F284"/>
      <c r="G284">
        <v>253</v>
      </c>
      <c r="H284" s="110">
        <v>495</v>
      </c>
      <c r="I284">
        <v>234</v>
      </c>
      <c r="J284"/>
      <c r="K284">
        <v>198</v>
      </c>
      <c r="L284" s="110">
        <v>432</v>
      </c>
      <c r="M284">
        <v>513</v>
      </c>
      <c r="N284"/>
      <c r="O284">
        <v>547</v>
      </c>
      <c r="P284" s="110">
        <v>1060</v>
      </c>
      <c r="Q284">
        <v>597</v>
      </c>
      <c r="R284"/>
      <c r="S284">
        <v>274</v>
      </c>
      <c r="T284" s="110">
        <v>871</v>
      </c>
      <c r="U284">
        <v>316</v>
      </c>
      <c r="V284"/>
      <c r="W284">
        <v>320</v>
      </c>
      <c r="X284" s="110">
        <v>636</v>
      </c>
      <c r="Y284">
        <v>325</v>
      </c>
      <c r="Z284"/>
      <c r="AA284">
        <v>313</v>
      </c>
      <c r="AB284" s="110">
        <v>638</v>
      </c>
      <c r="AC284">
        <v>290</v>
      </c>
      <c r="AD284"/>
      <c r="AE284">
        <v>297</v>
      </c>
      <c r="AF284" s="110">
        <v>587</v>
      </c>
      <c r="AG284">
        <v>275</v>
      </c>
      <c r="AH284"/>
      <c r="AI284">
        <v>249</v>
      </c>
      <c r="AJ284" s="110">
        <v>524</v>
      </c>
      <c r="AK284">
        <v>257</v>
      </c>
      <c r="AL284"/>
      <c r="AM284">
        <v>241</v>
      </c>
      <c r="AN284" s="110">
        <v>498</v>
      </c>
      <c r="AO284" s="109">
        <v>283</v>
      </c>
      <c r="AP284" s="109"/>
      <c r="AQ284" s="109">
        <v>221</v>
      </c>
      <c r="AR284" s="110">
        <v>504</v>
      </c>
      <c r="AS284" s="109">
        <v>296</v>
      </c>
      <c r="AT284" s="109"/>
      <c r="AU284" s="109">
        <v>263</v>
      </c>
      <c r="AV284" s="110">
        <v>559</v>
      </c>
      <c r="AW284" s="109">
        <v>324</v>
      </c>
      <c r="AX284" s="109"/>
      <c r="AY284" s="109">
        <v>332</v>
      </c>
      <c r="AZ284" s="110">
        <v>656</v>
      </c>
      <c r="BA284" s="109">
        <v>285</v>
      </c>
      <c r="BB284" s="109"/>
      <c r="BC284" s="109">
        <v>326</v>
      </c>
      <c r="BD284" s="110">
        <v>611</v>
      </c>
      <c r="BE284" s="109">
        <v>261</v>
      </c>
      <c r="BF284" s="109"/>
      <c r="BG284" s="109">
        <v>257</v>
      </c>
      <c r="BH284" s="110">
        <v>518</v>
      </c>
      <c r="BI284" s="109">
        <v>238</v>
      </c>
      <c r="BJ284" s="109"/>
      <c r="BK284" s="109">
        <v>232</v>
      </c>
      <c r="BL284" s="110">
        <v>470</v>
      </c>
      <c r="BM284" s="109">
        <v>184</v>
      </c>
      <c r="BN284" s="109"/>
      <c r="BO284" s="109">
        <v>187</v>
      </c>
      <c r="BP284" s="110">
        <v>371</v>
      </c>
      <c r="BQ284" s="109">
        <v>167</v>
      </c>
      <c r="BR284" s="109"/>
      <c r="BS284" s="109">
        <v>163</v>
      </c>
      <c r="BT284" s="110">
        <v>330</v>
      </c>
      <c r="BU284" s="109">
        <v>98</v>
      </c>
      <c r="BV284" s="109"/>
      <c r="BW284" s="109">
        <v>99</v>
      </c>
      <c r="BX284" s="110">
        <v>197</v>
      </c>
      <c r="BY284" s="109">
        <v>64</v>
      </c>
      <c r="BZ284" s="109"/>
      <c r="CA284" s="109">
        <v>61</v>
      </c>
      <c r="CB284" s="110">
        <v>125</v>
      </c>
      <c r="CC284" s="109">
        <v>23</v>
      </c>
      <c r="CD284" s="109"/>
      <c r="CE284" s="109">
        <v>22</v>
      </c>
      <c r="CF284" s="110">
        <v>45</v>
      </c>
      <c r="CG284" s="109">
        <v>5</v>
      </c>
      <c r="CH284" s="109"/>
      <c r="CI284" s="109">
        <v>2</v>
      </c>
      <c r="CJ284" s="110">
        <v>7</v>
      </c>
      <c r="CK284" s="109">
        <v>1</v>
      </c>
      <c r="CL284" s="109"/>
      <c r="CM284" s="109"/>
      <c r="CN284" s="110">
        <v>1</v>
      </c>
      <c r="CO284" s="109">
        <v>1</v>
      </c>
      <c r="CP284" s="109"/>
      <c r="CQ284" s="109">
        <v>1</v>
      </c>
      <c r="CR284" s="110">
        <v>2</v>
      </c>
      <c r="CS284" s="111"/>
      <c r="CT284" s="112">
        <f t="shared" si="21"/>
        <v>5279</v>
      </c>
      <c r="CU284" s="112">
        <f t="shared" si="22"/>
        <v>0</v>
      </c>
      <c r="CV284" s="112">
        <f t="shared" si="23"/>
        <v>4858</v>
      </c>
      <c r="CW284" s="113">
        <f t="shared" ref="CW284:CW351" si="24">SUM(CT284:CV284)</f>
        <v>10137</v>
      </c>
    </row>
    <row r="285" spans="1:101" ht="14.1" customHeight="1">
      <c r="A285" s="31"/>
      <c r="B285" s="1049"/>
      <c r="C285" s="1060"/>
      <c r="D285" s="108" t="s">
        <v>733</v>
      </c>
      <c r="E285">
        <v>324</v>
      </c>
      <c r="F285"/>
      <c r="G285">
        <v>322</v>
      </c>
      <c r="H285" s="110">
        <v>646</v>
      </c>
      <c r="I285">
        <v>242</v>
      </c>
      <c r="J285"/>
      <c r="K285">
        <v>247</v>
      </c>
      <c r="L285" s="110">
        <v>489</v>
      </c>
      <c r="M285">
        <v>575</v>
      </c>
      <c r="N285"/>
      <c r="O285">
        <v>513</v>
      </c>
      <c r="P285" s="110">
        <v>1088</v>
      </c>
      <c r="Q285">
        <v>557</v>
      </c>
      <c r="R285"/>
      <c r="S285">
        <v>4450</v>
      </c>
      <c r="T285" s="110">
        <v>5007</v>
      </c>
      <c r="U285">
        <v>4311</v>
      </c>
      <c r="V285"/>
      <c r="W285">
        <v>4346</v>
      </c>
      <c r="X285" s="110">
        <v>8657</v>
      </c>
      <c r="Y285">
        <v>5294</v>
      </c>
      <c r="Z285"/>
      <c r="AA285">
        <v>4906</v>
      </c>
      <c r="AB285" s="110">
        <v>10200</v>
      </c>
      <c r="AC285">
        <v>6078</v>
      </c>
      <c r="AD285"/>
      <c r="AE285">
        <v>5044</v>
      </c>
      <c r="AF285" s="110">
        <v>11122</v>
      </c>
      <c r="AG285">
        <v>5150</v>
      </c>
      <c r="AH285"/>
      <c r="AI285">
        <v>4031</v>
      </c>
      <c r="AJ285" s="110">
        <v>9181</v>
      </c>
      <c r="AK285">
        <v>4712</v>
      </c>
      <c r="AL285"/>
      <c r="AM285">
        <v>3592</v>
      </c>
      <c r="AN285" s="110">
        <v>8304</v>
      </c>
      <c r="AO285" s="109">
        <v>4071</v>
      </c>
      <c r="AP285" s="109"/>
      <c r="AQ285" s="109">
        <v>3200</v>
      </c>
      <c r="AR285" s="110">
        <v>7271</v>
      </c>
      <c r="AS285" s="109">
        <v>4367</v>
      </c>
      <c r="AT285" s="109"/>
      <c r="AU285" s="109">
        <v>3367</v>
      </c>
      <c r="AV285" s="110">
        <v>7734</v>
      </c>
      <c r="AW285" s="109">
        <v>4802</v>
      </c>
      <c r="AX285" s="109"/>
      <c r="AY285" s="109">
        <v>4102</v>
      </c>
      <c r="AZ285" s="110">
        <v>8904</v>
      </c>
      <c r="BA285" s="109">
        <v>4541</v>
      </c>
      <c r="BB285" s="109"/>
      <c r="BC285" s="109">
        <v>3673</v>
      </c>
      <c r="BD285" s="110">
        <v>8214</v>
      </c>
      <c r="BE285" s="109">
        <v>3648</v>
      </c>
      <c r="BF285" s="109"/>
      <c r="BG285" s="109">
        <v>3144</v>
      </c>
      <c r="BH285" s="110">
        <v>6792</v>
      </c>
      <c r="BI285" s="109">
        <v>3136</v>
      </c>
      <c r="BJ285" s="109"/>
      <c r="BK285" s="109">
        <v>2395</v>
      </c>
      <c r="BL285" s="110">
        <v>5531</v>
      </c>
      <c r="BM285" s="109">
        <v>2566</v>
      </c>
      <c r="BN285" s="109"/>
      <c r="BO285" s="109">
        <v>1943</v>
      </c>
      <c r="BP285" s="110">
        <v>4509</v>
      </c>
      <c r="BQ285" s="109">
        <v>1991</v>
      </c>
      <c r="BR285" s="109"/>
      <c r="BS285" s="109">
        <v>1332</v>
      </c>
      <c r="BT285" s="110">
        <v>3323</v>
      </c>
      <c r="BU285" s="109">
        <v>1414</v>
      </c>
      <c r="BV285" s="109"/>
      <c r="BW285" s="109">
        <v>830</v>
      </c>
      <c r="BX285" s="110">
        <v>2244</v>
      </c>
      <c r="BY285" s="109">
        <v>938</v>
      </c>
      <c r="BZ285" s="109"/>
      <c r="CA285" s="109">
        <v>447</v>
      </c>
      <c r="CB285" s="110">
        <v>1385</v>
      </c>
      <c r="CC285" s="109">
        <v>402</v>
      </c>
      <c r="CD285" s="109"/>
      <c r="CE285" s="109">
        <v>195</v>
      </c>
      <c r="CF285" s="110">
        <v>597</v>
      </c>
      <c r="CG285" s="109">
        <v>108</v>
      </c>
      <c r="CH285" s="109"/>
      <c r="CI285" s="109">
        <v>32</v>
      </c>
      <c r="CJ285" s="110">
        <v>140</v>
      </c>
      <c r="CK285" s="109">
        <v>24</v>
      </c>
      <c r="CL285" s="109"/>
      <c r="CM285" s="109">
        <v>8</v>
      </c>
      <c r="CN285" s="110">
        <v>32</v>
      </c>
      <c r="CO285" s="109">
        <v>4</v>
      </c>
      <c r="CP285" s="109">
        <v>74</v>
      </c>
      <c r="CQ285" s="109">
        <v>4</v>
      </c>
      <c r="CR285" s="110">
        <v>82</v>
      </c>
      <c r="CS285" s="111"/>
      <c r="CT285" s="112">
        <f t="shared" si="21"/>
        <v>59255</v>
      </c>
      <c r="CU285" s="112">
        <f t="shared" si="22"/>
        <v>74</v>
      </c>
      <c r="CV285" s="112">
        <f t="shared" si="23"/>
        <v>52123</v>
      </c>
      <c r="CW285" s="113">
        <f t="shared" si="24"/>
        <v>111452</v>
      </c>
    </row>
    <row r="286" spans="1:101" ht="14.1" customHeight="1">
      <c r="A286" s="31"/>
      <c r="B286" s="1049"/>
      <c r="C286" s="1060"/>
      <c r="D286" s="108" t="s">
        <v>734</v>
      </c>
      <c r="E286">
        <v>134</v>
      </c>
      <c r="F286"/>
      <c r="G286">
        <v>158</v>
      </c>
      <c r="H286" s="110">
        <v>292</v>
      </c>
      <c r="I286">
        <v>110</v>
      </c>
      <c r="J286"/>
      <c r="K286">
        <v>128</v>
      </c>
      <c r="L286" s="110">
        <v>238</v>
      </c>
      <c r="M286">
        <v>349</v>
      </c>
      <c r="N286"/>
      <c r="O286">
        <v>329</v>
      </c>
      <c r="P286" s="110">
        <v>678</v>
      </c>
      <c r="Q286">
        <v>354</v>
      </c>
      <c r="R286"/>
      <c r="S286">
        <v>155</v>
      </c>
      <c r="T286" s="110">
        <v>509</v>
      </c>
      <c r="U286">
        <v>154</v>
      </c>
      <c r="V286"/>
      <c r="W286">
        <v>187</v>
      </c>
      <c r="X286" s="110">
        <v>341</v>
      </c>
      <c r="Y286">
        <v>182</v>
      </c>
      <c r="Z286"/>
      <c r="AA286">
        <v>170</v>
      </c>
      <c r="AB286" s="110">
        <v>352</v>
      </c>
      <c r="AC286">
        <v>248</v>
      </c>
      <c r="AD286"/>
      <c r="AE286">
        <v>180</v>
      </c>
      <c r="AF286" s="110">
        <v>428</v>
      </c>
      <c r="AG286">
        <v>204</v>
      </c>
      <c r="AH286"/>
      <c r="AI286">
        <v>174</v>
      </c>
      <c r="AJ286" s="110">
        <v>378</v>
      </c>
      <c r="AK286">
        <v>152</v>
      </c>
      <c r="AL286"/>
      <c r="AM286">
        <v>92</v>
      </c>
      <c r="AN286" s="110">
        <v>244</v>
      </c>
      <c r="AO286" s="109">
        <v>166</v>
      </c>
      <c r="AP286" s="109"/>
      <c r="AQ286" s="109">
        <v>109</v>
      </c>
      <c r="AR286" s="110">
        <v>275</v>
      </c>
      <c r="AS286" s="109">
        <v>202</v>
      </c>
      <c r="AT286" s="109"/>
      <c r="AU286" s="109">
        <v>151</v>
      </c>
      <c r="AV286" s="110">
        <v>353</v>
      </c>
      <c r="AW286" s="109">
        <v>205</v>
      </c>
      <c r="AX286" s="109"/>
      <c r="AY286" s="109">
        <v>191</v>
      </c>
      <c r="AZ286" s="110">
        <v>396</v>
      </c>
      <c r="BA286" s="109">
        <v>159</v>
      </c>
      <c r="BB286" s="109"/>
      <c r="BC286" s="109">
        <v>161</v>
      </c>
      <c r="BD286" s="110">
        <v>320</v>
      </c>
      <c r="BE286" s="109">
        <v>130</v>
      </c>
      <c r="BF286" s="109"/>
      <c r="BG286" s="109">
        <v>122</v>
      </c>
      <c r="BH286" s="110">
        <v>252</v>
      </c>
      <c r="BI286" s="109">
        <v>97</v>
      </c>
      <c r="BJ286" s="109"/>
      <c r="BK286" s="109">
        <v>117</v>
      </c>
      <c r="BL286" s="110">
        <v>214</v>
      </c>
      <c r="BM286" s="109">
        <v>74</v>
      </c>
      <c r="BN286" s="109"/>
      <c r="BO286" s="109">
        <v>81</v>
      </c>
      <c r="BP286" s="110">
        <v>155</v>
      </c>
      <c r="BQ286" s="109">
        <v>83</v>
      </c>
      <c r="BR286" s="109"/>
      <c r="BS286" s="109">
        <v>67</v>
      </c>
      <c r="BT286" s="110">
        <v>150</v>
      </c>
      <c r="BU286" s="109">
        <v>44</v>
      </c>
      <c r="BV286" s="109"/>
      <c r="BW286" s="109">
        <v>42</v>
      </c>
      <c r="BX286" s="110">
        <v>86</v>
      </c>
      <c r="BY286" s="109">
        <v>34</v>
      </c>
      <c r="BZ286" s="109"/>
      <c r="CA286" s="109">
        <v>19</v>
      </c>
      <c r="CB286" s="110">
        <v>53</v>
      </c>
      <c r="CC286" s="109">
        <v>9</v>
      </c>
      <c r="CD286" s="109"/>
      <c r="CE286" s="109">
        <v>15</v>
      </c>
      <c r="CF286" s="110">
        <v>24</v>
      </c>
      <c r="CG286" s="109">
        <v>3</v>
      </c>
      <c r="CH286" s="109"/>
      <c r="CI286" s="109">
        <v>3</v>
      </c>
      <c r="CJ286" s="110">
        <v>6</v>
      </c>
      <c r="CK286" s="109"/>
      <c r="CL286" s="109"/>
      <c r="CM286" s="109"/>
      <c r="CN286" s="110">
        <v>0</v>
      </c>
      <c r="CO286" s="109"/>
      <c r="CP286" s="109">
        <v>2</v>
      </c>
      <c r="CQ286" s="109"/>
      <c r="CR286" s="110">
        <v>2</v>
      </c>
      <c r="CS286" s="111"/>
      <c r="CT286" s="112">
        <f t="shared" si="21"/>
        <v>3093</v>
      </c>
      <c r="CU286" s="112">
        <f t="shared" si="22"/>
        <v>2</v>
      </c>
      <c r="CV286" s="112">
        <f t="shared" si="23"/>
        <v>2651</v>
      </c>
      <c r="CW286" s="113">
        <f t="shared" si="24"/>
        <v>5746</v>
      </c>
    </row>
    <row r="287" spans="1:101" ht="14.1" customHeight="1">
      <c r="A287" s="31"/>
      <c r="B287" s="1049"/>
      <c r="C287" s="1061"/>
      <c r="D287" s="108" t="s">
        <v>735</v>
      </c>
      <c r="E287" s="817">
        <v>641</v>
      </c>
      <c r="F287" s="817"/>
      <c r="G287" s="817">
        <v>687</v>
      </c>
      <c r="H287" s="110">
        <v>1328</v>
      </c>
      <c r="I287" s="817">
        <v>486</v>
      </c>
      <c r="J287" s="817"/>
      <c r="K287" s="817">
        <v>471</v>
      </c>
      <c r="L287" s="110">
        <v>957</v>
      </c>
      <c r="M287" s="817">
        <v>1185</v>
      </c>
      <c r="N287" s="817"/>
      <c r="O287" s="817">
        <v>1269</v>
      </c>
      <c r="P287" s="110">
        <v>2454</v>
      </c>
      <c r="Q287" s="817">
        <v>1159</v>
      </c>
      <c r="R287" s="817"/>
      <c r="S287" s="817">
        <v>501</v>
      </c>
      <c r="T287" s="110">
        <v>1660</v>
      </c>
      <c r="U287" s="817">
        <v>549</v>
      </c>
      <c r="V287" s="817"/>
      <c r="W287" s="817">
        <v>554</v>
      </c>
      <c r="X287" s="110">
        <v>1103</v>
      </c>
      <c r="Y287" s="817">
        <v>577</v>
      </c>
      <c r="Z287" s="817"/>
      <c r="AA287" s="817">
        <v>560</v>
      </c>
      <c r="AB287" s="110">
        <v>1137</v>
      </c>
      <c r="AC287" s="817">
        <v>587</v>
      </c>
      <c r="AD287" s="817"/>
      <c r="AE287" s="817">
        <v>528</v>
      </c>
      <c r="AF287" s="110">
        <v>1115</v>
      </c>
      <c r="AG287" s="817">
        <v>469</v>
      </c>
      <c r="AH287" s="817"/>
      <c r="AI287" s="817">
        <v>427</v>
      </c>
      <c r="AJ287" s="110">
        <v>896</v>
      </c>
      <c r="AK287" s="817">
        <v>445</v>
      </c>
      <c r="AL287" s="817"/>
      <c r="AM287" s="817">
        <v>367</v>
      </c>
      <c r="AN287" s="110">
        <v>812</v>
      </c>
      <c r="AO287" s="109">
        <v>436</v>
      </c>
      <c r="AP287" s="109"/>
      <c r="AQ287" s="109">
        <v>417</v>
      </c>
      <c r="AR287" s="110">
        <v>853</v>
      </c>
      <c r="AS287" s="109">
        <v>518</v>
      </c>
      <c r="AT287" s="109"/>
      <c r="AU287" s="109">
        <v>420</v>
      </c>
      <c r="AV287" s="110">
        <v>938</v>
      </c>
      <c r="AW287" s="109">
        <v>469</v>
      </c>
      <c r="AX287" s="109"/>
      <c r="AY287" s="109">
        <v>439</v>
      </c>
      <c r="AZ287" s="110">
        <v>908</v>
      </c>
      <c r="BA287" s="109">
        <v>418</v>
      </c>
      <c r="BB287" s="109"/>
      <c r="BC287" s="109">
        <v>471</v>
      </c>
      <c r="BD287" s="110">
        <v>889</v>
      </c>
      <c r="BE287" s="109">
        <v>351</v>
      </c>
      <c r="BF287" s="109"/>
      <c r="BG287" s="109">
        <v>337</v>
      </c>
      <c r="BH287" s="110">
        <v>688</v>
      </c>
      <c r="BI287" s="109">
        <v>300</v>
      </c>
      <c r="BJ287" s="109"/>
      <c r="BK287" s="109">
        <v>256</v>
      </c>
      <c r="BL287" s="110">
        <v>556</v>
      </c>
      <c r="BM287" s="109">
        <v>223</v>
      </c>
      <c r="BN287" s="109"/>
      <c r="BO287" s="109">
        <v>247</v>
      </c>
      <c r="BP287" s="110">
        <v>470</v>
      </c>
      <c r="BQ287" s="109">
        <v>173</v>
      </c>
      <c r="BR287" s="109"/>
      <c r="BS287" s="109">
        <v>168</v>
      </c>
      <c r="BT287" s="110">
        <v>341</v>
      </c>
      <c r="BU287" s="109">
        <v>125</v>
      </c>
      <c r="BV287" s="109"/>
      <c r="BW287" s="109">
        <v>105</v>
      </c>
      <c r="BX287" s="110">
        <v>230</v>
      </c>
      <c r="BY287" s="109">
        <v>70</v>
      </c>
      <c r="BZ287" s="109"/>
      <c r="CA287" s="109">
        <v>55</v>
      </c>
      <c r="CB287" s="110">
        <v>125</v>
      </c>
      <c r="CC287" s="109">
        <v>22</v>
      </c>
      <c r="CD287" s="109"/>
      <c r="CE287" s="109">
        <v>24</v>
      </c>
      <c r="CF287" s="110">
        <v>46</v>
      </c>
      <c r="CG287" s="109">
        <v>5</v>
      </c>
      <c r="CH287" s="109"/>
      <c r="CI287" s="109">
        <v>5</v>
      </c>
      <c r="CJ287" s="110">
        <v>10</v>
      </c>
      <c r="CK287" s="109"/>
      <c r="CL287" s="109"/>
      <c r="CM287" s="109">
        <v>3</v>
      </c>
      <c r="CN287" s="110">
        <v>3</v>
      </c>
      <c r="CO287" s="109">
        <v>1</v>
      </c>
      <c r="CP287" s="109">
        <v>3</v>
      </c>
      <c r="CQ287" s="109"/>
      <c r="CR287" s="110">
        <v>4</v>
      </c>
      <c r="CS287" s="111"/>
      <c r="CT287" s="112">
        <f t="shared" si="21"/>
        <v>9209</v>
      </c>
      <c r="CU287" s="112">
        <f t="shared" si="22"/>
        <v>3</v>
      </c>
      <c r="CV287" s="112">
        <f t="shared" si="23"/>
        <v>8311</v>
      </c>
      <c r="CW287" s="113">
        <f t="shared" si="24"/>
        <v>17523</v>
      </c>
    </row>
    <row r="288" spans="1:101" ht="14.1" customHeight="1">
      <c r="A288" s="31"/>
      <c r="B288" s="1049"/>
      <c r="C288" s="237" t="s">
        <v>108</v>
      </c>
      <c r="D288" s="238" t="s">
        <v>843</v>
      </c>
      <c r="E288" s="236">
        <v>6107</v>
      </c>
      <c r="F288" s="236">
        <v>0</v>
      </c>
      <c r="G288" s="236">
        <v>6212</v>
      </c>
      <c r="H288" s="236">
        <v>12319</v>
      </c>
      <c r="I288" s="236">
        <v>4654</v>
      </c>
      <c r="J288" s="236">
        <v>1</v>
      </c>
      <c r="K288" s="236">
        <v>4831</v>
      </c>
      <c r="L288" s="236">
        <v>9486</v>
      </c>
      <c r="M288" s="236">
        <v>11980</v>
      </c>
      <c r="N288" s="236">
        <v>0</v>
      </c>
      <c r="O288" s="236">
        <v>12143</v>
      </c>
      <c r="P288" s="236">
        <v>24123</v>
      </c>
      <c r="Q288" s="236">
        <v>12115</v>
      </c>
      <c r="R288" s="236">
        <v>0</v>
      </c>
      <c r="S288" s="236">
        <v>13574</v>
      </c>
      <c r="T288" s="236">
        <v>25689</v>
      </c>
      <c r="U288" s="236">
        <v>13451</v>
      </c>
      <c r="V288" s="236">
        <v>0</v>
      </c>
      <c r="W288" s="236">
        <v>13608</v>
      </c>
      <c r="X288" s="236">
        <v>27059</v>
      </c>
      <c r="Y288" s="236">
        <v>15239</v>
      </c>
      <c r="Z288" s="236">
        <v>0</v>
      </c>
      <c r="AA288" s="236">
        <v>14880</v>
      </c>
      <c r="AB288" s="236">
        <v>30119</v>
      </c>
      <c r="AC288" s="236">
        <v>16309</v>
      </c>
      <c r="AD288" s="236">
        <v>1</v>
      </c>
      <c r="AE288" s="236">
        <v>14415</v>
      </c>
      <c r="AF288" s="236">
        <v>30725</v>
      </c>
      <c r="AG288" s="236">
        <v>14336</v>
      </c>
      <c r="AH288" s="236">
        <v>0</v>
      </c>
      <c r="AI288" s="236">
        <v>11803</v>
      </c>
      <c r="AJ288" s="236">
        <v>26139</v>
      </c>
      <c r="AK288" s="236">
        <v>13563</v>
      </c>
      <c r="AL288" s="236">
        <v>0</v>
      </c>
      <c r="AM288" s="236">
        <v>11019</v>
      </c>
      <c r="AN288" s="236">
        <v>24582</v>
      </c>
      <c r="AO288" s="236">
        <v>12769</v>
      </c>
      <c r="AP288" s="236">
        <v>0</v>
      </c>
      <c r="AQ288" s="236">
        <v>10639</v>
      </c>
      <c r="AR288" s="236">
        <v>23408</v>
      </c>
      <c r="AS288" s="236">
        <v>13482</v>
      </c>
      <c r="AT288" s="236">
        <v>0</v>
      </c>
      <c r="AU288" s="236">
        <v>11362</v>
      </c>
      <c r="AV288" s="236">
        <v>24844</v>
      </c>
      <c r="AW288" s="236">
        <v>14190</v>
      </c>
      <c r="AX288" s="236">
        <v>0</v>
      </c>
      <c r="AY288" s="236">
        <v>12675</v>
      </c>
      <c r="AZ288" s="236">
        <v>26865</v>
      </c>
      <c r="BA288" s="236">
        <v>12792</v>
      </c>
      <c r="BB288" s="236">
        <v>0</v>
      </c>
      <c r="BC288" s="236">
        <v>11664</v>
      </c>
      <c r="BD288" s="236">
        <v>24456</v>
      </c>
      <c r="BE288" s="236">
        <v>10662</v>
      </c>
      <c r="BF288" s="236">
        <v>0</v>
      </c>
      <c r="BG288" s="236">
        <v>9361</v>
      </c>
      <c r="BH288" s="236">
        <v>20023</v>
      </c>
      <c r="BI288" s="236">
        <v>8958</v>
      </c>
      <c r="BJ288" s="236">
        <v>0</v>
      </c>
      <c r="BK288" s="236">
        <v>7474</v>
      </c>
      <c r="BL288" s="236">
        <v>16432</v>
      </c>
      <c r="BM288" s="236">
        <v>7496</v>
      </c>
      <c r="BN288" s="236">
        <v>0</v>
      </c>
      <c r="BO288" s="236">
        <v>6107</v>
      </c>
      <c r="BP288" s="236">
        <v>13603</v>
      </c>
      <c r="BQ288" s="236">
        <v>5796</v>
      </c>
      <c r="BR288" s="236">
        <v>0</v>
      </c>
      <c r="BS288" s="236">
        <v>4452</v>
      </c>
      <c r="BT288" s="236">
        <v>10248</v>
      </c>
      <c r="BU288" s="236">
        <v>4118</v>
      </c>
      <c r="BV288" s="236">
        <v>0</v>
      </c>
      <c r="BW288" s="236">
        <v>2782</v>
      </c>
      <c r="BX288" s="236">
        <v>6900</v>
      </c>
      <c r="BY288" s="236">
        <v>2615</v>
      </c>
      <c r="BZ288" s="236">
        <v>0</v>
      </c>
      <c r="CA288" s="236">
        <v>1501</v>
      </c>
      <c r="CB288" s="236">
        <v>4116</v>
      </c>
      <c r="CC288" s="236">
        <v>1148</v>
      </c>
      <c r="CD288" s="236">
        <v>0</v>
      </c>
      <c r="CE288" s="236">
        <v>624</v>
      </c>
      <c r="CF288" s="236">
        <v>1772</v>
      </c>
      <c r="CG288" s="236">
        <v>298</v>
      </c>
      <c r="CH288" s="236">
        <v>0</v>
      </c>
      <c r="CI288" s="236">
        <v>112</v>
      </c>
      <c r="CJ288" s="236">
        <v>410</v>
      </c>
      <c r="CK288" s="236">
        <v>56</v>
      </c>
      <c r="CL288" s="236">
        <v>0</v>
      </c>
      <c r="CM288" s="236">
        <v>25</v>
      </c>
      <c r="CN288" s="236">
        <v>81</v>
      </c>
      <c r="CO288" s="236">
        <v>19</v>
      </c>
      <c r="CP288" s="236">
        <v>86</v>
      </c>
      <c r="CQ288" s="236">
        <v>19</v>
      </c>
      <c r="CR288" s="236">
        <v>124</v>
      </c>
      <c r="CS288" s="107"/>
      <c r="CT288" s="236">
        <f t="shared" si="21"/>
        <v>202153</v>
      </c>
      <c r="CU288" s="236">
        <f t="shared" si="22"/>
        <v>88</v>
      </c>
      <c r="CV288" s="236">
        <f t="shared" si="23"/>
        <v>181282</v>
      </c>
      <c r="CW288" s="240">
        <f t="shared" si="24"/>
        <v>383523</v>
      </c>
    </row>
    <row r="289" spans="1:101" ht="14.1" customHeight="1">
      <c r="A289" s="31"/>
      <c r="B289" s="1049"/>
      <c r="C289" s="1059" t="s">
        <v>872</v>
      </c>
      <c r="D289" s="108" t="s">
        <v>737</v>
      </c>
      <c r="E289">
        <v>572</v>
      </c>
      <c r="F289"/>
      <c r="G289">
        <v>548</v>
      </c>
      <c r="H289" s="110">
        <v>1120</v>
      </c>
      <c r="I289">
        <v>489</v>
      </c>
      <c r="J289"/>
      <c r="K289">
        <v>497</v>
      </c>
      <c r="L289" s="110">
        <v>986</v>
      </c>
      <c r="M289">
        <v>1273</v>
      </c>
      <c r="N289"/>
      <c r="O289">
        <v>1417</v>
      </c>
      <c r="P289" s="110">
        <v>2690</v>
      </c>
      <c r="Q289">
        <v>1288</v>
      </c>
      <c r="R289"/>
      <c r="S289">
        <v>1229</v>
      </c>
      <c r="T289" s="110">
        <v>2517</v>
      </c>
      <c r="U289">
        <v>1231</v>
      </c>
      <c r="V289"/>
      <c r="W289">
        <v>1269</v>
      </c>
      <c r="X289" s="110">
        <v>2500</v>
      </c>
      <c r="Y289">
        <v>1364</v>
      </c>
      <c r="Z289"/>
      <c r="AA289">
        <v>1335</v>
      </c>
      <c r="AB289" s="110">
        <v>2699</v>
      </c>
      <c r="AC289">
        <v>1476</v>
      </c>
      <c r="AD289"/>
      <c r="AE289">
        <v>1224</v>
      </c>
      <c r="AF289" s="110">
        <v>2700</v>
      </c>
      <c r="AG289">
        <v>1177</v>
      </c>
      <c r="AH289"/>
      <c r="AI289">
        <v>1025</v>
      </c>
      <c r="AJ289" s="110">
        <v>2202</v>
      </c>
      <c r="AK289">
        <v>1152</v>
      </c>
      <c r="AL289"/>
      <c r="AM289">
        <v>882</v>
      </c>
      <c r="AN289" s="110">
        <v>2034</v>
      </c>
      <c r="AO289" s="109">
        <v>1118</v>
      </c>
      <c r="AP289" s="109"/>
      <c r="AQ289" s="109">
        <v>886</v>
      </c>
      <c r="AR289" s="110">
        <v>2004</v>
      </c>
      <c r="AS289" s="109">
        <v>1153</v>
      </c>
      <c r="AT289" s="109"/>
      <c r="AU289" s="109">
        <v>1006</v>
      </c>
      <c r="AV289" s="110">
        <v>2159</v>
      </c>
      <c r="AW289" s="109">
        <v>1319</v>
      </c>
      <c r="AX289" s="109"/>
      <c r="AY289" s="109">
        <v>1206</v>
      </c>
      <c r="AZ289" s="110">
        <v>2525</v>
      </c>
      <c r="BA289" s="109">
        <v>1185</v>
      </c>
      <c r="BB289" s="109"/>
      <c r="BC289" s="109">
        <v>1141</v>
      </c>
      <c r="BD289" s="110">
        <v>2326</v>
      </c>
      <c r="BE289" s="109">
        <v>988</v>
      </c>
      <c r="BF289" s="109"/>
      <c r="BG289" s="109">
        <v>887</v>
      </c>
      <c r="BH289" s="110">
        <v>1875</v>
      </c>
      <c r="BI289" s="109">
        <v>879</v>
      </c>
      <c r="BJ289" s="109"/>
      <c r="BK289" s="109">
        <v>766</v>
      </c>
      <c r="BL289" s="110">
        <v>1645</v>
      </c>
      <c r="BM289" s="109">
        <v>691</v>
      </c>
      <c r="BN289" s="109"/>
      <c r="BO289" s="109">
        <v>618</v>
      </c>
      <c r="BP289" s="110">
        <v>1309</v>
      </c>
      <c r="BQ289" s="109">
        <v>554</v>
      </c>
      <c r="BR289" s="109"/>
      <c r="BS289" s="109">
        <v>427</v>
      </c>
      <c r="BT289" s="110">
        <v>981</v>
      </c>
      <c r="BU289" s="109">
        <v>414</v>
      </c>
      <c r="BV289" s="109"/>
      <c r="BW289" s="109">
        <v>280</v>
      </c>
      <c r="BX289" s="110">
        <v>694</v>
      </c>
      <c r="BY289" s="109">
        <v>235</v>
      </c>
      <c r="BZ289" s="109"/>
      <c r="CA289" s="109">
        <v>160</v>
      </c>
      <c r="CB289" s="110">
        <v>395</v>
      </c>
      <c r="CC289" s="109">
        <v>111</v>
      </c>
      <c r="CD289" s="109"/>
      <c r="CE289" s="109">
        <v>53</v>
      </c>
      <c r="CF289" s="110">
        <v>164</v>
      </c>
      <c r="CG289" s="109">
        <v>29</v>
      </c>
      <c r="CH289" s="109"/>
      <c r="CI289" s="109">
        <v>11</v>
      </c>
      <c r="CJ289" s="110">
        <v>40</v>
      </c>
      <c r="CK289" s="109">
        <v>2</v>
      </c>
      <c r="CL289" s="109"/>
      <c r="CM289" s="109">
        <v>3</v>
      </c>
      <c r="CN289" s="110">
        <v>5</v>
      </c>
      <c r="CO289" s="109">
        <v>4</v>
      </c>
      <c r="CP289" s="109">
        <v>6</v>
      </c>
      <c r="CQ289" s="109">
        <v>4</v>
      </c>
      <c r="CR289" s="110">
        <v>14</v>
      </c>
      <c r="CS289" s="111"/>
      <c r="CT289" s="112">
        <f t="shared" si="21"/>
        <v>18704</v>
      </c>
      <c r="CU289" s="112">
        <f t="shared" si="22"/>
        <v>6</v>
      </c>
      <c r="CV289" s="112">
        <f t="shared" si="23"/>
        <v>16874</v>
      </c>
      <c r="CW289" s="113">
        <f t="shared" si="24"/>
        <v>35584</v>
      </c>
    </row>
    <row r="290" spans="1:101" ht="14.1" customHeight="1">
      <c r="A290" s="31"/>
      <c r="B290" s="1049"/>
      <c r="C290" s="1060"/>
      <c r="D290" s="108" t="s">
        <v>738</v>
      </c>
      <c r="E290">
        <v>492</v>
      </c>
      <c r="F290"/>
      <c r="G290">
        <v>516</v>
      </c>
      <c r="H290" s="110">
        <v>1008</v>
      </c>
      <c r="I290">
        <v>422</v>
      </c>
      <c r="J290"/>
      <c r="K290">
        <v>448</v>
      </c>
      <c r="L290" s="110">
        <v>870</v>
      </c>
      <c r="M290">
        <v>1192</v>
      </c>
      <c r="N290"/>
      <c r="O290">
        <v>1230</v>
      </c>
      <c r="P290" s="110">
        <v>2422</v>
      </c>
      <c r="Q290">
        <v>1294</v>
      </c>
      <c r="R290"/>
      <c r="S290">
        <v>309</v>
      </c>
      <c r="T290" s="110">
        <v>1603</v>
      </c>
      <c r="U290">
        <v>338</v>
      </c>
      <c r="V290"/>
      <c r="W290">
        <v>360</v>
      </c>
      <c r="X290" s="110">
        <v>698</v>
      </c>
      <c r="Y290">
        <v>353</v>
      </c>
      <c r="Z290"/>
      <c r="AA290">
        <v>366</v>
      </c>
      <c r="AB290" s="110">
        <v>719</v>
      </c>
      <c r="AC290">
        <v>391</v>
      </c>
      <c r="AD290"/>
      <c r="AE290">
        <v>343</v>
      </c>
      <c r="AF290" s="110">
        <v>734</v>
      </c>
      <c r="AG290">
        <v>308</v>
      </c>
      <c r="AH290"/>
      <c r="AI290">
        <v>236</v>
      </c>
      <c r="AJ290" s="110">
        <v>544</v>
      </c>
      <c r="AK290">
        <v>281</v>
      </c>
      <c r="AL290"/>
      <c r="AM290">
        <v>231</v>
      </c>
      <c r="AN290" s="110">
        <v>512</v>
      </c>
      <c r="AO290" s="109">
        <v>293</v>
      </c>
      <c r="AP290" s="109"/>
      <c r="AQ290" s="109">
        <v>258</v>
      </c>
      <c r="AR290" s="110">
        <v>551</v>
      </c>
      <c r="AS290" s="109">
        <v>323</v>
      </c>
      <c r="AT290" s="109"/>
      <c r="AU290" s="109">
        <v>327</v>
      </c>
      <c r="AV290" s="110">
        <v>650</v>
      </c>
      <c r="AW290" s="109">
        <v>341</v>
      </c>
      <c r="AX290" s="109"/>
      <c r="AY290" s="109">
        <v>346</v>
      </c>
      <c r="AZ290" s="110">
        <v>687</v>
      </c>
      <c r="BA290" s="109">
        <v>274</v>
      </c>
      <c r="BB290" s="109"/>
      <c r="BC290" s="109">
        <v>324</v>
      </c>
      <c r="BD290" s="110">
        <v>598</v>
      </c>
      <c r="BE290" s="109">
        <v>233</v>
      </c>
      <c r="BF290" s="109"/>
      <c r="BG290" s="109">
        <v>273</v>
      </c>
      <c r="BH290" s="110">
        <v>506</v>
      </c>
      <c r="BI290" s="109">
        <v>219</v>
      </c>
      <c r="BJ290" s="109"/>
      <c r="BK290" s="109">
        <v>219</v>
      </c>
      <c r="BL290" s="110">
        <v>438</v>
      </c>
      <c r="BM290" s="109">
        <v>157</v>
      </c>
      <c r="BN290" s="109"/>
      <c r="BO290" s="109">
        <v>182</v>
      </c>
      <c r="BP290" s="110">
        <v>339</v>
      </c>
      <c r="BQ290" s="109">
        <v>145</v>
      </c>
      <c r="BR290" s="109"/>
      <c r="BS290" s="109">
        <v>114</v>
      </c>
      <c r="BT290" s="110">
        <v>259</v>
      </c>
      <c r="BU290" s="109">
        <v>95</v>
      </c>
      <c r="BV290" s="109"/>
      <c r="BW290" s="109">
        <v>94</v>
      </c>
      <c r="BX290" s="110">
        <v>189</v>
      </c>
      <c r="BY290" s="109">
        <v>65</v>
      </c>
      <c r="BZ290" s="109"/>
      <c r="CA290" s="109">
        <v>46</v>
      </c>
      <c r="CB290" s="110">
        <v>111</v>
      </c>
      <c r="CC290" s="109">
        <v>18</v>
      </c>
      <c r="CD290" s="109"/>
      <c r="CE290" s="109">
        <v>14</v>
      </c>
      <c r="CF290" s="110">
        <v>32</v>
      </c>
      <c r="CG290" s="109">
        <v>5</v>
      </c>
      <c r="CH290" s="109"/>
      <c r="CI290" s="109">
        <v>3</v>
      </c>
      <c r="CJ290" s="110">
        <v>8</v>
      </c>
      <c r="CK290" s="109">
        <v>1</v>
      </c>
      <c r="CL290" s="109"/>
      <c r="CM290" s="109"/>
      <c r="CN290" s="110">
        <v>1</v>
      </c>
      <c r="CO290" s="109"/>
      <c r="CP290" s="109">
        <v>3</v>
      </c>
      <c r="CQ290" s="109">
        <v>1</v>
      </c>
      <c r="CR290" s="110">
        <v>4</v>
      </c>
      <c r="CS290" s="111"/>
      <c r="CT290" s="112">
        <f t="shared" si="21"/>
        <v>7240</v>
      </c>
      <c r="CU290" s="112">
        <f t="shared" si="22"/>
        <v>3</v>
      </c>
      <c r="CV290" s="112">
        <f t="shared" si="23"/>
        <v>6240</v>
      </c>
      <c r="CW290" s="113">
        <f t="shared" si="24"/>
        <v>13483</v>
      </c>
    </row>
    <row r="291" spans="1:101" ht="14.1" customHeight="1">
      <c r="A291" s="31"/>
      <c r="B291" s="1049"/>
      <c r="C291" s="1060"/>
      <c r="D291" s="108" t="s">
        <v>739</v>
      </c>
      <c r="E291">
        <v>180</v>
      </c>
      <c r="F291"/>
      <c r="G291">
        <v>180</v>
      </c>
      <c r="H291" s="110">
        <v>360</v>
      </c>
      <c r="I291">
        <v>159</v>
      </c>
      <c r="J291"/>
      <c r="K291">
        <v>162</v>
      </c>
      <c r="L291" s="110">
        <v>321</v>
      </c>
      <c r="M291">
        <v>406</v>
      </c>
      <c r="N291"/>
      <c r="O291">
        <v>434</v>
      </c>
      <c r="P291" s="110">
        <v>840</v>
      </c>
      <c r="Q291">
        <v>461</v>
      </c>
      <c r="R291"/>
      <c r="S291">
        <v>562</v>
      </c>
      <c r="T291" s="110">
        <v>1023</v>
      </c>
      <c r="U291">
        <v>553</v>
      </c>
      <c r="V291"/>
      <c r="W291">
        <v>534</v>
      </c>
      <c r="X291" s="110">
        <v>1087</v>
      </c>
      <c r="Y291">
        <v>587</v>
      </c>
      <c r="Z291"/>
      <c r="AA291">
        <v>558</v>
      </c>
      <c r="AB291" s="110">
        <v>1145</v>
      </c>
      <c r="AC291">
        <v>575</v>
      </c>
      <c r="AD291"/>
      <c r="AE291">
        <v>444</v>
      </c>
      <c r="AF291" s="110">
        <v>1019</v>
      </c>
      <c r="AG291">
        <v>489</v>
      </c>
      <c r="AH291"/>
      <c r="AI291">
        <v>406</v>
      </c>
      <c r="AJ291" s="110">
        <v>895</v>
      </c>
      <c r="AK291">
        <v>480</v>
      </c>
      <c r="AL291"/>
      <c r="AM291">
        <v>324</v>
      </c>
      <c r="AN291" s="110">
        <v>804</v>
      </c>
      <c r="AO291" s="109">
        <v>424</v>
      </c>
      <c r="AP291" s="109"/>
      <c r="AQ291" s="109">
        <v>319</v>
      </c>
      <c r="AR291" s="110">
        <v>743</v>
      </c>
      <c r="AS291" s="109">
        <v>473</v>
      </c>
      <c r="AT291" s="109"/>
      <c r="AU291" s="109">
        <v>394</v>
      </c>
      <c r="AV291" s="110">
        <v>867</v>
      </c>
      <c r="AW291" s="109">
        <v>507</v>
      </c>
      <c r="AX291" s="109"/>
      <c r="AY291" s="109">
        <v>435</v>
      </c>
      <c r="AZ291" s="110">
        <v>942</v>
      </c>
      <c r="BA291" s="109">
        <v>456</v>
      </c>
      <c r="BB291" s="109"/>
      <c r="BC291" s="109">
        <v>415</v>
      </c>
      <c r="BD291" s="110">
        <v>871</v>
      </c>
      <c r="BE291" s="109">
        <v>359</v>
      </c>
      <c r="BF291" s="109"/>
      <c r="BG291" s="109">
        <v>364</v>
      </c>
      <c r="BH291" s="110">
        <v>723</v>
      </c>
      <c r="BI291" s="109">
        <v>303</v>
      </c>
      <c r="BJ291" s="109"/>
      <c r="BK291" s="109">
        <v>290</v>
      </c>
      <c r="BL291" s="110">
        <v>593</v>
      </c>
      <c r="BM291" s="109">
        <v>230</v>
      </c>
      <c r="BN291" s="109"/>
      <c r="BO291" s="109">
        <v>215</v>
      </c>
      <c r="BP291" s="110">
        <v>445</v>
      </c>
      <c r="BQ291" s="109">
        <v>216</v>
      </c>
      <c r="BR291" s="109"/>
      <c r="BS291" s="109">
        <v>160</v>
      </c>
      <c r="BT291" s="110">
        <v>376</v>
      </c>
      <c r="BU291" s="109">
        <v>172</v>
      </c>
      <c r="BV291" s="109"/>
      <c r="BW291" s="109">
        <v>121</v>
      </c>
      <c r="BX291" s="110">
        <v>293</v>
      </c>
      <c r="BY291" s="109">
        <v>101</v>
      </c>
      <c r="BZ291" s="109"/>
      <c r="CA291" s="109">
        <v>73</v>
      </c>
      <c r="CB291" s="110">
        <v>174</v>
      </c>
      <c r="CC291" s="109">
        <v>40</v>
      </c>
      <c r="CD291" s="109"/>
      <c r="CE291" s="109">
        <v>23</v>
      </c>
      <c r="CF291" s="110">
        <v>63</v>
      </c>
      <c r="CG291" s="109">
        <v>10</v>
      </c>
      <c r="CH291" s="109"/>
      <c r="CI291" s="109">
        <v>9</v>
      </c>
      <c r="CJ291" s="110">
        <v>19</v>
      </c>
      <c r="CK291" s="109"/>
      <c r="CL291" s="109"/>
      <c r="CM291" s="109">
        <v>1</v>
      </c>
      <c r="CN291" s="110">
        <v>1</v>
      </c>
      <c r="CO291" s="109">
        <v>1</v>
      </c>
      <c r="CP291" s="109">
        <v>8</v>
      </c>
      <c r="CQ291" s="109">
        <v>1</v>
      </c>
      <c r="CR291" s="110">
        <v>10</v>
      </c>
      <c r="CS291" s="111"/>
      <c r="CT291" s="112">
        <f t="shared" si="21"/>
        <v>7182</v>
      </c>
      <c r="CU291" s="112">
        <f t="shared" si="22"/>
        <v>8</v>
      </c>
      <c r="CV291" s="112">
        <f t="shared" si="23"/>
        <v>6424</v>
      </c>
      <c r="CW291" s="113">
        <f t="shared" si="24"/>
        <v>13614</v>
      </c>
    </row>
    <row r="292" spans="1:101" ht="14.1" customHeight="1">
      <c r="A292" s="31"/>
      <c r="B292" s="1049"/>
      <c r="C292" s="1060"/>
      <c r="D292" s="108" t="s">
        <v>740</v>
      </c>
      <c r="E292">
        <v>36</v>
      </c>
      <c r="F292"/>
      <c r="G292">
        <v>26</v>
      </c>
      <c r="H292" s="110">
        <v>62</v>
      </c>
      <c r="I292">
        <v>32</v>
      </c>
      <c r="J292"/>
      <c r="K292">
        <v>37</v>
      </c>
      <c r="L292" s="110">
        <v>69</v>
      </c>
      <c r="M292">
        <v>93</v>
      </c>
      <c r="N292"/>
      <c r="O292">
        <v>118</v>
      </c>
      <c r="P292" s="110">
        <v>211</v>
      </c>
      <c r="Q292">
        <v>144</v>
      </c>
      <c r="R292"/>
      <c r="S292">
        <v>714</v>
      </c>
      <c r="T292" s="110">
        <v>858</v>
      </c>
      <c r="U292">
        <v>677</v>
      </c>
      <c r="V292"/>
      <c r="W292">
        <v>745</v>
      </c>
      <c r="X292" s="110">
        <v>1422</v>
      </c>
      <c r="Y292">
        <v>708</v>
      </c>
      <c r="Z292"/>
      <c r="AA292">
        <v>718</v>
      </c>
      <c r="AB292" s="110">
        <v>1426</v>
      </c>
      <c r="AC292">
        <v>746</v>
      </c>
      <c r="AD292"/>
      <c r="AE292">
        <v>701</v>
      </c>
      <c r="AF292" s="110">
        <v>1447</v>
      </c>
      <c r="AG292">
        <v>696</v>
      </c>
      <c r="AH292"/>
      <c r="AI292">
        <v>572</v>
      </c>
      <c r="AJ292" s="110">
        <v>1268</v>
      </c>
      <c r="AK292">
        <v>603</v>
      </c>
      <c r="AL292"/>
      <c r="AM292">
        <v>483</v>
      </c>
      <c r="AN292" s="110">
        <v>1086</v>
      </c>
      <c r="AO292" s="109">
        <v>579</v>
      </c>
      <c r="AP292" s="109"/>
      <c r="AQ292" s="109">
        <v>551</v>
      </c>
      <c r="AR292" s="110">
        <v>1130</v>
      </c>
      <c r="AS292" s="109">
        <v>590</v>
      </c>
      <c r="AT292" s="109"/>
      <c r="AU292" s="109">
        <v>566</v>
      </c>
      <c r="AV292" s="110">
        <v>1156</v>
      </c>
      <c r="AW292" s="109">
        <v>660</v>
      </c>
      <c r="AX292" s="109"/>
      <c r="AY292" s="109">
        <v>620</v>
      </c>
      <c r="AZ292" s="110">
        <v>1280</v>
      </c>
      <c r="BA292" s="109">
        <v>605</v>
      </c>
      <c r="BB292" s="109"/>
      <c r="BC292" s="109">
        <v>585</v>
      </c>
      <c r="BD292" s="110">
        <v>1190</v>
      </c>
      <c r="BE292" s="109">
        <v>443</v>
      </c>
      <c r="BF292" s="109"/>
      <c r="BG292" s="109">
        <v>461</v>
      </c>
      <c r="BH292" s="110">
        <v>904</v>
      </c>
      <c r="BI292" s="109">
        <v>390</v>
      </c>
      <c r="BJ292" s="109"/>
      <c r="BK292" s="109">
        <v>360</v>
      </c>
      <c r="BL292" s="110">
        <v>750</v>
      </c>
      <c r="BM292" s="109">
        <v>311</v>
      </c>
      <c r="BN292" s="109"/>
      <c r="BO292" s="109">
        <v>307</v>
      </c>
      <c r="BP292" s="110">
        <v>618</v>
      </c>
      <c r="BQ292" s="109">
        <v>252</v>
      </c>
      <c r="BR292" s="109"/>
      <c r="BS292" s="109">
        <v>206</v>
      </c>
      <c r="BT292" s="110">
        <v>458</v>
      </c>
      <c r="BU292" s="109">
        <v>184</v>
      </c>
      <c r="BV292" s="109"/>
      <c r="BW292" s="109">
        <v>137</v>
      </c>
      <c r="BX292" s="110">
        <v>321</v>
      </c>
      <c r="BY292" s="109">
        <v>95</v>
      </c>
      <c r="BZ292" s="109"/>
      <c r="CA292" s="109">
        <v>67</v>
      </c>
      <c r="CB292" s="110">
        <v>162</v>
      </c>
      <c r="CC292" s="109">
        <v>40</v>
      </c>
      <c r="CD292" s="109"/>
      <c r="CE292" s="109">
        <v>23</v>
      </c>
      <c r="CF292" s="110">
        <v>63</v>
      </c>
      <c r="CG292" s="109">
        <v>13</v>
      </c>
      <c r="CH292" s="109"/>
      <c r="CI292" s="109">
        <v>5</v>
      </c>
      <c r="CJ292" s="110">
        <v>18</v>
      </c>
      <c r="CK292" s="109">
        <v>4</v>
      </c>
      <c r="CL292" s="109"/>
      <c r="CM292" s="109">
        <v>1</v>
      </c>
      <c r="CN292" s="110">
        <v>5</v>
      </c>
      <c r="CO292" s="109">
        <v>5</v>
      </c>
      <c r="CP292" s="109">
        <v>5</v>
      </c>
      <c r="CQ292" s="109">
        <v>1</v>
      </c>
      <c r="CR292" s="110">
        <v>11</v>
      </c>
      <c r="CS292" s="111"/>
      <c r="CT292" s="112">
        <f t="shared" si="21"/>
        <v>7906</v>
      </c>
      <c r="CU292" s="112">
        <f t="shared" si="22"/>
        <v>5</v>
      </c>
      <c r="CV292" s="112">
        <f t="shared" si="23"/>
        <v>8004</v>
      </c>
      <c r="CW292" s="113">
        <f t="shared" si="24"/>
        <v>15915</v>
      </c>
    </row>
    <row r="293" spans="1:101" ht="14.1" customHeight="1">
      <c r="A293" s="31"/>
      <c r="B293" s="1049"/>
      <c r="C293" s="1060"/>
      <c r="D293" s="108" t="s">
        <v>741</v>
      </c>
      <c r="E293">
        <v>181</v>
      </c>
      <c r="F293"/>
      <c r="G293">
        <v>189</v>
      </c>
      <c r="H293" s="110">
        <v>370</v>
      </c>
      <c r="I293">
        <v>148</v>
      </c>
      <c r="J293"/>
      <c r="K293">
        <v>184</v>
      </c>
      <c r="L293" s="110">
        <v>332</v>
      </c>
      <c r="M293">
        <v>432</v>
      </c>
      <c r="N293"/>
      <c r="O293">
        <v>489</v>
      </c>
      <c r="P293" s="110">
        <v>921</v>
      </c>
      <c r="Q293">
        <v>475</v>
      </c>
      <c r="R293"/>
      <c r="S293">
        <v>238</v>
      </c>
      <c r="T293" s="110">
        <v>713</v>
      </c>
      <c r="U293">
        <v>249</v>
      </c>
      <c r="V293"/>
      <c r="W293">
        <v>245</v>
      </c>
      <c r="X293" s="110">
        <v>494</v>
      </c>
      <c r="Y293">
        <v>245</v>
      </c>
      <c r="Z293"/>
      <c r="AA293">
        <v>279</v>
      </c>
      <c r="AB293" s="110">
        <v>524</v>
      </c>
      <c r="AC293">
        <v>290</v>
      </c>
      <c r="AD293"/>
      <c r="AE293">
        <v>309</v>
      </c>
      <c r="AF293" s="110">
        <v>599</v>
      </c>
      <c r="AG293">
        <v>247</v>
      </c>
      <c r="AH293"/>
      <c r="AI293">
        <v>223</v>
      </c>
      <c r="AJ293" s="110">
        <v>470</v>
      </c>
      <c r="AK293">
        <v>194</v>
      </c>
      <c r="AL293"/>
      <c r="AM293">
        <v>171</v>
      </c>
      <c r="AN293" s="110">
        <v>365</v>
      </c>
      <c r="AO293" s="109">
        <v>174</v>
      </c>
      <c r="AP293" s="109"/>
      <c r="AQ293" s="109">
        <v>167</v>
      </c>
      <c r="AR293" s="110">
        <v>341</v>
      </c>
      <c r="AS293" s="109">
        <v>201</v>
      </c>
      <c r="AT293" s="109"/>
      <c r="AU293" s="109">
        <v>181</v>
      </c>
      <c r="AV293" s="110">
        <v>382</v>
      </c>
      <c r="AW293" s="109">
        <v>266</v>
      </c>
      <c r="AX293" s="109"/>
      <c r="AY293" s="109">
        <v>239</v>
      </c>
      <c r="AZ293" s="110">
        <v>505</v>
      </c>
      <c r="BA293" s="109">
        <v>221</v>
      </c>
      <c r="BB293" s="109"/>
      <c r="BC293" s="109">
        <v>195</v>
      </c>
      <c r="BD293" s="110">
        <v>416</v>
      </c>
      <c r="BE293" s="109">
        <v>147</v>
      </c>
      <c r="BF293" s="109"/>
      <c r="BG293" s="109">
        <v>172</v>
      </c>
      <c r="BH293" s="110">
        <v>319</v>
      </c>
      <c r="BI293" s="109">
        <v>122</v>
      </c>
      <c r="BJ293" s="109"/>
      <c r="BK293" s="109">
        <v>119</v>
      </c>
      <c r="BL293" s="110">
        <v>241</v>
      </c>
      <c r="BM293" s="109">
        <v>108</v>
      </c>
      <c r="BN293" s="109"/>
      <c r="BO293" s="109">
        <v>104</v>
      </c>
      <c r="BP293" s="110">
        <v>212</v>
      </c>
      <c r="BQ293" s="109">
        <v>101</v>
      </c>
      <c r="BR293" s="109"/>
      <c r="BS293" s="109">
        <v>87</v>
      </c>
      <c r="BT293" s="110">
        <v>188</v>
      </c>
      <c r="BU293" s="109">
        <v>62</v>
      </c>
      <c r="BV293" s="109"/>
      <c r="BW293" s="109">
        <v>49</v>
      </c>
      <c r="BX293" s="110">
        <v>111</v>
      </c>
      <c r="BY293" s="109">
        <v>32</v>
      </c>
      <c r="BZ293" s="109"/>
      <c r="CA293" s="109">
        <v>28</v>
      </c>
      <c r="CB293" s="110">
        <v>60</v>
      </c>
      <c r="CC293" s="109">
        <v>24</v>
      </c>
      <c r="CD293" s="109"/>
      <c r="CE293" s="109">
        <v>13</v>
      </c>
      <c r="CF293" s="110">
        <v>37</v>
      </c>
      <c r="CG293" s="109">
        <v>3</v>
      </c>
      <c r="CH293" s="109"/>
      <c r="CI293" s="109">
        <v>2</v>
      </c>
      <c r="CJ293" s="110">
        <v>5</v>
      </c>
      <c r="CK293" s="109">
        <v>2</v>
      </c>
      <c r="CL293" s="109"/>
      <c r="CM293" s="109"/>
      <c r="CN293" s="110">
        <v>2</v>
      </c>
      <c r="CO293" s="109">
        <v>2</v>
      </c>
      <c r="CP293" s="109">
        <v>1</v>
      </c>
      <c r="CQ293" s="109"/>
      <c r="CR293" s="110">
        <v>3</v>
      </c>
      <c r="CS293" s="111"/>
      <c r="CT293" s="112">
        <f t="shared" si="21"/>
        <v>3926</v>
      </c>
      <c r="CU293" s="112">
        <f t="shared" si="22"/>
        <v>1</v>
      </c>
      <c r="CV293" s="112">
        <f t="shared" si="23"/>
        <v>3683</v>
      </c>
      <c r="CW293" s="113">
        <f t="shared" si="24"/>
        <v>7610</v>
      </c>
    </row>
    <row r="294" spans="1:101" ht="14.1" customHeight="1">
      <c r="A294" s="31"/>
      <c r="B294" s="1049"/>
      <c r="C294" s="1060"/>
      <c r="D294" s="108" t="s">
        <v>742</v>
      </c>
      <c r="E294">
        <v>13</v>
      </c>
      <c r="F294"/>
      <c r="G294">
        <v>18</v>
      </c>
      <c r="H294" s="110">
        <v>31</v>
      </c>
      <c r="I294">
        <v>24</v>
      </c>
      <c r="J294"/>
      <c r="K294">
        <v>40</v>
      </c>
      <c r="L294" s="110">
        <v>64</v>
      </c>
      <c r="M294">
        <v>88</v>
      </c>
      <c r="N294"/>
      <c r="O294">
        <v>78</v>
      </c>
      <c r="P294" s="110">
        <v>166</v>
      </c>
      <c r="Q294">
        <v>87</v>
      </c>
      <c r="R294"/>
      <c r="S294">
        <v>725</v>
      </c>
      <c r="T294" s="110">
        <v>812</v>
      </c>
      <c r="U294">
        <v>697</v>
      </c>
      <c r="V294"/>
      <c r="W294">
        <v>759</v>
      </c>
      <c r="X294" s="110">
        <v>1456</v>
      </c>
      <c r="Y294">
        <v>689</v>
      </c>
      <c r="Z294"/>
      <c r="AA294">
        <v>740</v>
      </c>
      <c r="AB294" s="110">
        <v>1429</v>
      </c>
      <c r="AC294">
        <v>771</v>
      </c>
      <c r="AD294"/>
      <c r="AE294">
        <v>673</v>
      </c>
      <c r="AF294" s="110">
        <v>1444</v>
      </c>
      <c r="AG294">
        <v>580</v>
      </c>
      <c r="AH294"/>
      <c r="AI294">
        <v>524</v>
      </c>
      <c r="AJ294" s="110">
        <v>1104</v>
      </c>
      <c r="AK294">
        <v>606</v>
      </c>
      <c r="AL294"/>
      <c r="AM294">
        <v>504</v>
      </c>
      <c r="AN294" s="110">
        <v>1110</v>
      </c>
      <c r="AO294" s="109">
        <v>549</v>
      </c>
      <c r="AP294" s="109"/>
      <c r="AQ294" s="109">
        <v>473</v>
      </c>
      <c r="AR294" s="110">
        <v>1022</v>
      </c>
      <c r="AS294" s="109">
        <v>567</v>
      </c>
      <c r="AT294" s="109"/>
      <c r="AU294" s="109">
        <v>510</v>
      </c>
      <c r="AV294" s="110">
        <v>1077</v>
      </c>
      <c r="AW294" s="109">
        <v>602</v>
      </c>
      <c r="AX294" s="109"/>
      <c r="AY294" s="109">
        <v>585</v>
      </c>
      <c r="AZ294" s="110">
        <v>1187</v>
      </c>
      <c r="BA294" s="109">
        <v>515</v>
      </c>
      <c r="BB294" s="109"/>
      <c r="BC294" s="109">
        <v>497</v>
      </c>
      <c r="BD294" s="110">
        <v>1012</v>
      </c>
      <c r="BE294" s="109">
        <v>390</v>
      </c>
      <c r="BF294" s="109"/>
      <c r="BG294" s="109">
        <v>403</v>
      </c>
      <c r="BH294" s="110">
        <v>793</v>
      </c>
      <c r="BI294" s="109">
        <v>322</v>
      </c>
      <c r="BJ294" s="109"/>
      <c r="BK294" s="109">
        <v>356</v>
      </c>
      <c r="BL294" s="110">
        <v>678</v>
      </c>
      <c r="BM294" s="109">
        <v>289</v>
      </c>
      <c r="BN294" s="109"/>
      <c r="BO294" s="109">
        <v>294</v>
      </c>
      <c r="BP294" s="110">
        <v>583</v>
      </c>
      <c r="BQ294" s="109">
        <v>207</v>
      </c>
      <c r="BR294" s="109"/>
      <c r="BS294" s="109">
        <v>214</v>
      </c>
      <c r="BT294" s="110">
        <v>421</v>
      </c>
      <c r="BU294" s="109">
        <v>144</v>
      </c>
      <c r="BV294" s="109"/>
      <c r="BW294" s="109">
        <v>130</v>
      </c>
      <c r="BX294" s="110">
        <v>274</v>
      </c>
      <c r="BY294" s="109">
        <v>90</v>
      </c>
      <c r="BZ294" s="109"/>
      <c r="CA294" s="109">
        <v>81</v>
      </c>
      <c r="CB294" s="110">
        <v>171</v>
      </c>
      <c r="CC294" s="109">
        <v>48</v>
      </c>
      <c r="CD294" s="109"/>
      <c r="CE294" s="109">
        <v>20</v>
      </c>
      <c r="CF294" s="110">
        <v>68</v>
      </c>
      <c r="CG294" s="109">
        <v>8</v>
      </c>
      <c r="CH294" s="109"/>
      <c r="CI294" s="109">
        <v>9</v>
      </c>
      <c r="CJ294" s="110">
        <v>17</v>
      </c>
      <c r="CK294" s="109">
        <v>3</v>
      </c>
      <c r="CL294" s="109"/>
      <c r="CM294" s="109">
        <v>2</v>
      </c>
      <c r="CN294" s="110">
        <v>5</v>
      </c>
      <c r="CO294" s="109">
        <v>2</v>
      </c>
      <c r="CP294" s="109">
        <v>9</v>
      </c>
      <c r="CQ294" s="109"/>
      <c r="CR294" s="110">
        <v>11</v>
      </c>
      <c r="CS294" s="111"/>
      <c r="CT294" s="112">
        <f t="shared" si="21"/>
        <v>7291</v>
      </c>
      <c r="CU294" s="112">
        <f t="shared" si="22"/>
        <v>9</v>
      </c>
      <c r="CV294" s="112">
        <f t="shared" si="23"/>
        <v>7635</v>
      </c>
      <c r="CW294" s="113">
        <f t="shared" si="24"/>
        <v>14935</v>
      </c>
    </row>
    <row r="295" spans="1:101" ht="14.1" customHeight="1">
      <c r="A295" s="31"/>
      <c r="B295" s="1049"/>
      <c r="C295" s="1060"/>
      <c r="D295" s="108" t="s">
        <v>743</v>
      </c>
      <c r="E295">
        <v>23</v>
      </c>
      <c r="F295"/>
      <c r="G295">
        <v>34</v>
      </c>
      <c r="H295" s="110">
        <v>57</v>
      </c>
      <c r="I295">
        <v>36</v>
      </c>
      <c r="J295"/>
      <c r="K295">
        <v>37</v>
      </c>
      <c r="L295" s="110">
        <v>73</v>
      </c>
      <c r="M295">
        <v>115</v>
      </c>
      <c r="N295"/>
      <c r="O295">
        <v>111</v>
      </c>
      <c r="P295" s="110">
        <v>226</v>
      </c>
      <c r="Q295">
        <v>133</v>
      </c>
      <c r="R295"/>
      <c r="S295">
        <v>659</v>
      </c>
      <c r="T295" s="110">
        <v>792</v>
      </c>
      <c r="U295">
        <v>678</v>
      </c>
      <c r="V295"/>
      <c r="W295">
        <v>691</v>
      </c>
      <c r="X295" s="110">
        <v>1369</v>
      </c>
      <c r="Y295">
        <v>679</v>
      </c>
      <c r="Z295"/>
      <c r="AA295">
        <v>652</v>
      </c>
      <c r="AB295" s="110">
        <v>1331</v>
      </c>
      <c r="AC295">
        <v>649</v>
      </c>
      <c r="AD295"/>
      <c r="AE295">
        <v>597</v>
      </c>
      <c r="AF295" s="110">
        <v>1246</v>
      </c>
      <c r="AG295">
        <v>619</v>
      </c>
      <c r="AH295"/>
      <c r="AI295">
        <v>475</v>
      </c>
      <c r="AJ295" s="110">
        <v>1094</v>
      </c>
      <c r="AK295">
        <v>554</v>
      </c>
      <c r="AL295"/>
      <c r="AM295">
        <v>469</v>
      </c>
      <c r="AN295" s="110">
        <v>1023</v>
      </c>
      <c r="AO295" s="109">
        <v>556</v>
      </c>
      <c r="AP295" s="109"/>
      <c r="AQ295" s="109">
        <v>430</v>
      </c>
      <c r="AR295" s="110">
        <v>986</v>
      </c>
      <c r="AS295" s="109">
        <v>538</v>
      </c>
      <c r="AT295" s="109"/>
      <c r="AU295" s="109">
        <v>454</v>
      </c>
      <c r="AV295" s="110">
        <v>992</v>
      </c>
      <c r="AW295" s="109">
        <v>657</v>
      </c>
      <c r="AX295" s="109"/>
      <c r="AY295" s="109">
        <v>610</v>
      </c>
      <c r="AZ295" s="110">
        <v>1267</v>
      </c>
      <c r="BA295" s="109">
        <v>580</v>
      </c>
      <c r="BB295" s="109"/>
      <c r="BC295" s="109">
        <v>553</v>
      </c>
      <c r="BD295" s="110">
        <v>1133</v>
      </c>
      <c r="BE295" s="109">
        <v>490</v>
      </c>
      <c r="BF295" s="109"/>
      <c r="BG295" s="109">
        <v>455</v>
      </c>
      <c r="BH295" s="110">
        <v>945</v>
      </c>
      <c r="BI295" s="109">
        <v>409</v>
      </c>
      <c r="BJ295" s="109"/>
      <c r="BK295" s="109">
        <v>372</v>
      </c>
      <c r="BL295" s="110">
        <v>781</v>
      </c>
      <c r="BM295" s="109">
        <v>313</v>
      </c>
      <c r="BN295" s="109"/>
      <c r="BO295" s="109">
        <v>301</v>
      </c>
      <c r="BP295" s="110">
        <v>614</v>
      </c>
      <c r="BQ295" s="109">
        <v>294</v>
      </c>
      <c r="BR295" s="109"/>
      <c r="BS295" s="109">
        <v>211</v>
      </c>
      <c r="BT295" s="110">
        <v>505</v>
      </c>
      <c r="BU295" s="109">
        <v>165</v>
      </c>
      <c r="BV295" s="109"/>
      <c r="BW295" s="109">
        <v>157</v>
      </c>
      <c r="BX295" s="110">
        <v>322</v>
      </c>
      <c r="BY295" s="109">
        <v>112</v>
      </c>
      <c r="BZ295" s="109"/>
      <c r="CA295" s="109">
        <v>74</v>
      </c>
      <c r="CB295" s="110">
        <v>186</v>
      </c>
      <c r="CC295" s="109">
        <v>64</v>
      </c>
      <c r="CD295" s="109"/>
      <c r="CE295" s="109">
        <v>33</v>
      </c>
      <c r="CF295" s="110">
        <v>97</v>
      </c>
      <c r="CG295" s="109">
        <v>14</v>
      </c>
      <c r="CH295" s="109"/>
      <c r="CI295" s="109">
        <v>10</v>
      </c>
      <c r="CJ295" s="110">
        <v>24</v>
      </c>
      <c r="CK295" s="109"/>
      <c r="CL295" s="109"/>
      <c r="CM295" s="109">
        <v>1</v>
      </c>
      <c r="CN295" s="110">
        <v>1</v>
      </c>
      <c r="CO295" s="109">
        <v>4</v>
      </c>
      <c r="CP295" s="109">
        <v>16</v>
      </c>
      <c r="CQ295" s="109"/>
      <c r="CR295" s="110">
        <v>20</v>
      </c>
      <c r="CS295" s="111"/>
      <c r="CT295" s="112">
        <f t="shared" si="21"/>
        <v>7682</v>
      </c>
      <c r="CU295" s="112">
        <f t="shared" si="22"/>
        <v>16</v>
      </c>
      <c r="CV295" s="112">
        <f t="shared" si="23"/>
        <v>7386</v>
      </c>
      <c r="CW295" s="113">
        <f t="shared" si="24"/>
        <v>15084</v>
      </c>
    </row>
    <row r="296" spans="1:101" ht="14.1" customHeight="1">
      <c r="A296" s="31"/>
      <c r="B296" s="1049"/>
      <c r="C296" s="1060"/>
      <c r="D296" s="108" t="s">
        <v>744</v>
      </c>
      <c r="E296">
        <v>446</v>
      </c>
      <c r="F296"/>
      <c r="G296">
        <v>487</v>
      </c>
      <c r="H296" s="110">
        <v>933</v>
      </c>
      <c r="I296">
        <v>373</v>
      </c>
      <c r="J296"/>
      <c r="K296">
        <v>376</v>
      </c>
      <c r="L296" s="110">
        <v>749</v>
      </c>
      <c r="M296">
        <v>979</v>
      </c>
      <c r="N296"/>
      <c r="O296">
        <v>976</v>
      </c>
      <c r="P296" s="110">
        <v>1955</v>
      </c>
      <c r="Q296">
        <v>963</v>
      </c>
      <c r="R296"/>
      <c r="S296">
        <v>1152</v>
      </c>
      <c r="T296" s="110">
        <v>2115</v>
      </c>
      <c r="U296">
        <v>1242</v>
      </c>
      <c r="V296"/>
      <c r="W296">
        <v>1179</v>
      </c>
      <c r="X296" s="110">
        <v>2421</v>
      </c>
      <c r="Y296">
        <v>1293</v>
      </c>
      <c r="Z296"/>
      <c r="AA296">
        <v>1203</v>
      </c>
      <c r="AB296" s="110">
        <v>2496</v>
      </c>
      <c r="AC296">
        <v>1342</v>
      </c>
      <c r="AD296"/>
      <c r="AE296">
        <v>1245</v>
      </c>
      <c r="AF296" s="110">
        <v>2587</v>
      </c>
      <c r="AG296">
        <v>1202</v>
      </c>
      <c r="AH296"/>
      <c r="AI296">
        <v>1028</v>
      </c>
      <c r="AJ296" s="110">
        <v>2230</v>
      </c>
      <c r="AK296">
        <v>1138</v>
      </c>
      <c r="AL296"/>
      <c r="AM296">
        <v>909</v>
      </c>
      <c r="AN296" s="110">
        <v>2047</v>
      </c>
      <c r="AO296" s="109">
        <v>1033</v>
      </c>
      <c r="AP296" s="109"/>
      <c r="AQ296" s="109">
        <v>929</v>
      </c>
      <c r="AR296" s="110">
        <v>1962</v>
      </c>
      <c r="AS296" s="109">
        <v>1105</v>
      </c>
      <c r="AT296" s="109"/>
      <c r="AU296" s="109">
        <v>1061</v>
      </c>
      <c r="AV296" s="110">
        <v>2166</v>
      </c>
      <c r="AW296" s="109">
        <v>1148</v>
      </c>
      <c r="AX296" s="109"/>
      <c r="AY296" s="109">
        <v>1088</v>
      </c>
      <c r="AZ296" s="110">
        <v>2236</v>
      </c>
      <c r="BA296" s="109">
        <v>974</v>
      </c>
      <c r="BB296" s="109"/>
      <c r="BC296" s="109">
        <v>989</v>
      </c>
      <c r="BD296" s="110">
        <v>1963</v>
      </c>
      <c r="BE296" s="109">
        <v>799</v>
      </c>
      <c r="BF296" s="109"/>
      <c r="BG296" s="109">
        <v>770</v>
      </c>
      <c r="BH296" s="110">
        <v>1569</v>
      </c>
      <c r="BI296" s="109">
        <v>677</v>
      </c>
      <c r="BJ296" s="109"/>
      <c r="BK296" s="109">
        <v>636</v>
      </c>
      <c r="BL296" s="110">
        <v>1313</v>
      </c>
      <c r="BM296" s="109">
        <v>547</v>
      </c>
      <c r="BN296" s="109"/>
      <c r="BO296" s="109">
        <v>534</v>
      </c>
      <c r="BP296" s="110">
        <v>1081</v>
      </c>
      <c r="BQ296" s="109">
        <v>448</v>
      </c>
      <c r="BR296" s="109"/>
      <c r="BS296" s="109">
        <v>403</v>
      </c>
      <c r="BT296" s="110">
        <v>851</v>
      </c>
      <c r="BU296" s="109">
        <v>299</v>
      </c>
      <c r="BV296" s="109"/>
      <c r="BW296" s="109">
        <v>262</v>
      </c>
      <c r="BX296" s="110">
        <v>561</v>
      </c>
      <c r="BY296" s="109">
        <v>189</v>
      </c>
      <c r="BZ296" s="109"/>
      <c r="CA296" s="109">
        <v>153</v>
      </c>
      <c r="CB296" s="110">
        <v>342</v>
      </c>
      <c r="CC296" s="109">
        <v>69</v>
      </c>
      <c r="CD296" s="109"/>
      <c r="CE296" s="109">
        <v>66</v>
      </c>
      <c r="CF296" s="110">
        <v>135</v>
      </c>
      <c r="CG296" s="109">
        <v>21</v>
      </c>
      <c r="CH296" s="109"/>
      <c r="CI296" s="109">
        <v>9</v>
      </c>
      <c r="CJ296" s="110">
        <v>30</v>
      </c>
      <c r="CK296" s="109">
        <v>6</v>
      </c>
      <c r="CL296" s="109"/>
      <c r="CM296" s="109"/>
      <c r="CN296" s="110">
        <v>6</v>
      </c>
      <c r="CO296" s="109">
        <v>3</v>
      </c>
      <c r="CP296" s="109">
        <v>15</v>
      </c>
      <c r="CQ296" s="109"/>
      <c r="CR296" s="110">
        <v>18</v>
      </c>
      <c r="CS296" s="111"/>
      <c r="CT296" s="112">
        <f t="shared" si="21"/>
        <v>16296</v>
      </c>
      <c r="CU296" s="112">
        <f t="shared" si="22"/>
        <v>15</v>
      </c>
      <c r="CV296" s="112">
        <f t="shared" si="23"/>
        <v>15455</v>
      </c>
      <c r="CW296" s="113">
        <f t="shared" si="24"/>
        <v>31766</v>
      </c>
    </row>
    <row r="297" spans="1:101" ht="14.1" customHeight="1">
      <c r="A297" s="31"/>
      <c r="B297" s="1049"/>
      <c r="C297" s="1060"/>
      <c r="D297" s="108" t="s">
        <v>745</v>
      </c>
      <c r="E297">
        <v>52</v>
      </c>
      <c r="F297"/>
      <c r="G297">
        <v>49</v>
      </c>
      <c r="H297" s="110">
        <v>101</v>
      </c>
      <c r="I297">
        <v>50</v>
      </c>
      <c r="J297"/>
      <c r="K297">
        <v>66</v>
      </c>
      <c r="L297" s="110">
        <v>116</v>
      </c>
      <c r="M297">
        <v>187</v>
      </c>
      <c r="N297"/>
      <c r="O297">
        <v>202</v>
      </c>
      <c r="P297" s="110">
        <v>389</v>
      </c>
      <c r="Q297">
        <v>281</v>
      </c>
      <c r="R297"/>
      <c r="S297">
        <v>886</v>
      </c>
      <c r="T297" s="110">
        <v>1167</v>
      </c>
      <c r="U297">
        <v>967</v>
      </c>
      <c r="V297"/>
      <c r="W297">
        <v>1020</v>
      </c>
      <c r="X297" s="110">
        <v>1987</v>
      </c>
      <c r="Y297">
        <v>1080</v>
      </c>
      <c r="Z297"/>
      <c r="AA297">
        <v>1032</v>
      </c>
      <c r="AB297" s="110">
        <v>2112</v>
      </c>
      <c r="AC297">
        <v>1133</v>
      </c>
      <c r="AD297"/>
      <c r="AE297">
        <v>966</v>
      </c>
      <c r="AF297" s="110">
        <v>2099</v>
      </c>
      <c r="AG297">
        <v>943</v>
      </c>
      <c r="AH297"/>
      <c r="AI297">
        <v>783</v>
      </c>
      <c r="AJ297" s="110">
        <v>1726</v>
      </c>
      <c r="AK297">
        <v>876</v>
      </c>
      <c r="AL297"/>
      <c r="AM297">
        <v>699</v>
      </c>
      <c r="AN297" s="110">
        <v>1575</v>
      </c>
      <c r="AO297" s="109">
        <v>897</v>
      </c>
      <c r="AP297" s="109"/>
      <c r="AQ297" s="109">
        <v>720</v>
      </c>
      <c r="AR297" s="110">
        <v>1617</v>
      </c>
      <c r="AS297" s="109">
        <v>950</v>
      </c>
      <c r="AT297" s="109"/>
      <c r="AU297" s="109">
        <v>834</v>
      </c>
      <c r="AV297" s="110">
        <v>1784</v>
      </c>
      <c r="AW297" s="109">
        <v>1060</v>
      </c>
      <c r="AX297" s="109"/>
      <c r="AY297" s="109">
        <v>1029</v>
      </c>
      <c r="AZ297" s="110">
        <v>2089</v>
      </c>
      <c r="BA297" s="109">
        <v>950</v>
      </c>
      <c r="BB297" s="109"/>
      <c r="BC297" s="109">
        <v>1012</v>
      </c>
      <c r="BD297" s="110">
        <v>1962</v>
      </c>
      <c r="BE297" s="109">
        <v>860</v>
      </c>
      <c r="BF297" s="109"/>
      <c r="BG297" s="109">
        <v>805</v>
      </c>
      <c r="BH297" s="110">
        <v>1665</v>
      </c>
      <c r="BI297" s="109">
        <v>675</v>
      </c>
      <c r="BJ297" s="109"/>
      <c r="BK297" s="109">
        <v>640</v>
      </c>
      <c r="BL297" s="110">
        <v>1315</v>
      </c>
      <c r="BM297" s="109">
        <v>590</v>
      </c>
      <c r="BN297" s="109"/>
      <c r="BO297" s="109">
        <v>531</v>
      </c>
      <c r="BP297" s="110">
        <v>1121</v>
      </c>
      <c r="BQ297" s="109">
        <v>431</v>
      </c>
      <c r="BR297" s="109"/>
      <c r="BS297" s="109">
        <v>414</v>
      </c>
      <c r="BT297" s="110">
        <v>845</v>
      </c>
      <c r="BU297" s="109">
        <v>316</v>
      </c>
      <c r="BV297" s="109"/>
      <c r="BW297" s="109">
        <v>244</v>
      </c>
      <c r="BX297" s="110">
        <v>560</v>
      </c>
      <c r="BY297" s="109">
        <v>243</v>
      </c>
      <c r="BZ297" s="109"/>
      <c r="CA297" s="109">
        <v>113</v>
      </c>
      <c r="CB297" s="110">
        <v>356</v>
      </c>
      <c r="CC297" s="109">
        <v>87</v>
      </c>
      <c r="CD297" s="109"/>
      <c r="CE297" s="109">
        <v>59</v>
      </c>
      <c r="CF297" s="110">
        <v>146</v>
      </c>
      <c r="CG297" s="109">
        <v>25</v>
      </c>
      <c r="CH297" s="109"/>
      <c r="CI297" s="109">
        <v>11</v>
      </c>
      <c r="CJ297" s="110">
        <v>36</v>
      </c>
      <c r="CK297" s="109">
        <v>5</v>
      </c>
      <c r="CL297" s="109"/>
      <c r="CM297" s="109">
        <v>4</v>
      </c>
      <c r="CN297" s="110">
        <v>9</v>
      </c>
      <c r="CO297" s="109">
        <v>1</v>
      </c>
      <c r="CP297" s="109">
        <v>14</v>
      </c>
      <c r="CQ297" s="109">
        <v>4</v>
      </c>
      <c r="CR297" s="110">
        <v>19</v>
      </c>
      <c r="CS297" s="111"/>
      <c r="CT297" s="112">
        <f t="shared" si="21"/>
        <v>12659</v>
      </c>
      <c r="CU297" s="112">
        <f t="shared" si="22"/>
        <v>14</v>
      </c>
      <c r="CV297" s="112">
        <f t="shared" si="23"/>
        <v>12123</v>
      </c>
      <c r="CW297" s="113">
        <f t="shared" si="24"/>
        <v>24796</v>
      </c>
    </row>
    <row r="298" spans="1:101" ht="14.1" customHeight="1">
      <c r="A298" s="31"/>
      <c r="B298" s="1049"/>
      <c r="C298" s="1061"/>
      <c r="D298" s="108" t="s">
        <v>746</v>
      </c>
      <c r="E298" s="817">
        <v>50</v>
      </c>
      <c r="F298" s="817"/>
      <c r="G298" s="817">
        <v>55</v>
      </c>
      <c r="H298" s="110">
        <v>105</v>
      </c>
      <c r="I298" s="817">
        <v>49</v>
      </c>
      <c r="J298" s="817"/>
      <c r="K298" s="817">
        <v>64</v>
      </c>
      <c r="L298" s="110">
        <v>113</v>
      </c>
      <c r="M298" s="817">
        <v>165</v>
      </c>
      <c r="N298" s="817"/>
      <c r="O298" s="817">
        <v>159</v>
      </c>
      <c r="P298" s="110">
        <v>324</v>
      </c>
      <c r="Q298" s="817">
        <v>223</v>
      </c>
      <c r="R298" s="817"/>
      <c r="S298" s="817">
        <v>1900</v>
      </c>
      <c r="T298" s="110">
        <v>2123</v>
      </c>
      <c r="U298" s="817">
        <v>1703</v>
      </c>
      <c r="V298" s="817"/>
      <c r="W298" s="817">
        <v>1698</v>
      </c>
      <c r="X298" s="110">
        <v>3401</v>
      </c>
      <c r="Y298" s="817">
        <v>1807</v>
      </c>
      <c r="Z298" s="817"/>
      <c r="AA298" s="817">
        <v>1734</v>
      </c>
      <c r="AB298" s="110">
        <v>3541</v>
      </c>
      <c r="AC298" s="817">
        <v>2112</v>
      </c>
      <c r="AD298" s="817"/>
      <c r="AE298" s="817">
        <v>1666</v>
      </c>
      <c r="AF298" s="110">
        <v>3778</v>
      </c>
      <c r="AG298" s="817">
        <v>1928</v>
      </c>
      <c r="AH298" s="817">
        <v>1</v>
      </c>
      <c r="AI298" s="817">
        <v>1409</v>
      </c>
      <c r="AJ298" s="110">
        <v>3338</v>
      </c>
      <c r="AK298" s="817">
        <v>1785</v>
      </c>
      <c r="AL298" s="817"/>
      <c r="AM298" s="817">
        <v>1309</v>
      </c>
      <c r="AN298" s="110">
        <v>3094</v>
      </c>
      <c r="AO298" s="109">
        <v>1650</v>
      </c>
      <c r="AP298" s="109">
        <v>1</v>
      </c>
      <c r="AQ298" s="109">
        <v>1198</v>
      </c>
      <c r="AR298" s="110">
        <v>2849</v>
      </c>
      <c r="AS298" s="109">
        <v>1644</v>
      </c>
      <c r="AT298" s="109"/>
      <c r="AU298" s="109">
        <v>1207</v>
      </c>
      <c r="AV298" s="110">
        <v>2851</v>
      </c>
      <c r="AW298" s="109">
        <v>1509</v>
      </c>
      <c r="AX298" s="109"/>
      <c r="AY298" s="109">
        <v>1234</v>
      </c>
      <c r="AZ298" s="110">
        <v>2743</v>
      </c>
      <c r="BA298" s="109">
        <v>1372</v>
      </c>
      <c r="BB298" s="109"/>
      <c r="BC298" s="109">
        <v>1131</v>
      </c>
      <c r="BD298" s="110">
        <v>2503</v>
      </c>
      <c r="BE298" s="109">
        <v>1242</v>
      </c>
      <c r="BF298" s="109"/>
      <c r="BG298" s="109">
        <v>1024</v>
      </c>
      <c r="BH298" s="110">
        <v>2266</v>
      </c>
      <c r="BI298" s="109">
        <v>954</v>
      </c>
      <c r="BJ298" s="109"/>
      <c r="BK298" s="109">
        <v>830</v>
      </c>
      <c r="BL298" s="110">
        <v>1784</v>
      </c>
      <c r="BM298" s="109">
        <v>709</v>
      </c>
      <c r="BN298" s="109"/>
      <c r="BO298" s="109">
        <v>709</v>
      </c>
      <c r="BP298" s="110">
        <v>1418</v>
      </c>
      <c r="BQ298" s="109">
        <v>555</v>
      </c>
      <c r="BR298" s="109"/>
      <c r="BS298" s="109">
        <v>493</v>
      </c>
      <c r="BT298" s="110">
        <v>1048</v>
      </c>
      <c r="BU298" s="109">
        <v>359</v>
      </c>
      <c r="BV298" s="109"/>
      <c r="BW298" s="109">
        <v>264</v>
      </c>
      <c r="BX298" s="110">
        <v>623</v>
      </c>
      <c r="BY298" s="109">
        <v>209</v>
      </c>
      <c r="BZ298" s="109"/>
      <c r="CA298" s="109">
        <v>151</v>
      </c>
      <c r="CB298" s="110">
        <v>360</v>
      </c>
      <c r="CC298" s="109">
        <v>79</v>
      </c>
      <c r="CD298" s="109"/>
      <c r="CE298" s="109">
        <v>41</v>
      </c>
      <c r="CF298" s="110">
        <v>120</v>
      </c>
      <c r="CG298" s="109">
        <v>18</v>
      </c>
      <c r="CH298" s="109"/>
      <c r="CI298" s="109">
        <v>13</v>
      </c>
      <c r="CJ298" s="110">
        <v>31</v>
      </c>
      <c r="CK298" s="109">
        <v>7</v>
      </c>
      <c r="CL298" s="109"/>
      <c r="CM298" s="109">
        <v>7</v>
      </c>
      <c r="CN298" s="110">
        <v>14</v>
      </c>
      <c r="CO298" s="109">
        <v>9</v>
      </c>
      <c r="CP298" s="109">
        <v>12</v>
      </c>
      <c r="CQ298" s="109">
        <v>5</v>
      </c>
      <c r="CR298" s="110">
        <v>26</v>
      </c>
      <c r="CS298" s="111"/>
      <c r="CT298" s="112">
        <f t="shared" si="21"/>
        <v>20138</v>
      </c>
      <c r="CU298" s="112">
        <f t="shared" si="22"/>
        <v>14</v>
      </c>
      <c r="CV298" s="112">
        <f t="shared" si="23"/>
        <v>18301</v>
      </c>
      <c r="CW298" s="113">
        <f t="shared" si="24"/>
        <v>38453</v>
      </c>
    </row>
    <row r="299" spans="1:101" ht="14.1" customHeight="1">
      <c r="A299" s="31"/>
      <c r="B299" s="1050"/>
      <c r="C299" s="237" t="s">
        <v>108</v>
      </c>
      <c r="D299" s="238" t="s">
        <v>843</v>
      </c>
      <c r="E299" s="236">
        <v>2045</v>
      </c>
      <c r="F299" s="236">
        <v>0</v>
      </c>
      <c r="G299" s="236">
        <v>2102</v>
      </c>
      <c r="H299" s="236">
        <v>4147</v>
      </c>
      <c r="I299" s="236">
        <v>1782</v>
      </c>
      <c r="J299" s="236">
        <v>0</v>
      </c>
      <c r="K299" s="236">
        <v>1911</v>
      </c>
      <c r="L299" s="236">
        <v>3693</v>
      </c>
      <c r="M299" s="236">
        <v>4930</v>
      </c>
      <c r="N299" s="236">
        <v>0</v>
      </c>
      <c r="O299" s="236">
        <v>5214</v>
      </c>
      <c r="P299" s="236">
        <v>10144</v>
      </c>
      <c r="Q299" s="236">
        <v>5349</v>
      </c>
      <c r="R299" s="236">
        <v>0</v>
      </c>
      <c r="S299" s="236">
        <v>8374</v>
      </c>
      <c r="T299" s="236">
        <v>13723</v>
      </c>
      <c r="U299" s="236">
        <v>8335</v>
      </c>
      <c r="V299" s="236">
        <v>0</v>
      </c>
      <c r="W299" s="236">
        <v>8500</v>
      </c>
      <c r="X299" s="236">
        <v>16835</v>
      </c>
      <c r="Y299" s="236">
        <v>8805</v>
      </c>
      <c r="Z299" s="236">
        <v>0</v>
      </c>
      <c r="AA299" s="236">
        <v>8617</v>
      </c>
      <c r="AB299" s="236">
        <v>17422</v>
      </c>
      <c r="AC299" s="236">
        <v>9485</v>
      </c>
      <c r="AD299" s="236">
        <v>0</v>
      </c>
      <c r="AE299" s="236">
        <v>8168</v>
      </c>
      <c r="AF299" s="236">
        <v>17653</v>
      </c>
      <c r="AG299" s="236">
        <v>8189</v>
      </c>
      <c r="AH299" s="236">
        <v>1</v>
      </c>
      <c r="AI299" s="236">
        <v>6681</v>
      </c>
      <c r="AJ299" s="236">
        <v>14871</v>
      </c>
      <c r="AK299" s="236">
        <v>7669</v>
      </c>
      <c r="AL299" s="236">
        <v>0</v>
      </c>
      <c r="AM299" s="236">
        <v>5981</v>
      </c>
      <c r="AN299" s="236">
        <v>13650</v>
      </c>
      <c r="AO299" s="236">
        <v>7273</v>
      </c>
      <c r="AP299" s="236">
        <v>1</v>
      </c>
      <c r="AQ299" s="236">
        <v>5931</v>
      </c>
      <c r="AR299" s="236">
        <v>13205</v>
      </c>
      <c r="AS299" s="236">
        <v>7544</v>
      </c>
      <c r="AT299" s="236">
        <v>0</v>
      </c>
      <c r="AU299" s="236">
        <v>6540</v>
      </c>
      <c r="AV299" s="236">
        <v>14084</v>
      </c>
      <c r="AW299" s="236">
        <v>8069</v>
      </c>
      <c r="AX299" s="236">
        <v>0</v>
      </c>
      <c r="AY299" s="236">
        <v>7392</v>
      </c>
      <c r="AZ299" s="236">
        <v>15461</v>
      </c>
      <c r="BA299" s="236">
        <v>7132</v>
      </c>
      <c r="BB299" s="236">
        <v>0</v>
      </c>
      <c r="BC299" s="236">
        <v>6842</v>
      </c>
      <c r="BD299" s="236">
        <v>13974</v>
      </c>
      <c r="BE299" s="236">
        <v>5951</v>
      </c>
      <c r="BF299" s="236">
        <v>0</v>
      </c>
      <c r="BG299" s="236">
        <v>5614</v>
      </c>
      <c r="BH299" s="236">
        <v>11565</v>
      </c>
      <c r="BI299" s="236">
        <v>4950</v>
      </c>
      <c r="BJ299" s="236">
        <v>0</v>
      </c>
      <c r="BK299" s="236">
        <v>4588</v>
      </c>
      <c r="BL299" s="236">
        <v>9538</v>
      </c>
      <c r="BM299" s="236">
        <v>3945</v>
      </c>
      <c r="BN299" s="236">
        <v>0</v>
      </c>
      <c r="BO299" s="236">
        <v>3795</v>
      </c>
      <c r="BP299" s="236">
        <v>7740</v>
      </c>
      <c r="BQ299" s="236">
        <v>3203</v>
      </c>
      <c r="BR299" s="236">
        <v>0</v>
      </c>
      <c r="BS299" s="236">
        <v>2729</v>
      </c>
      <c r="BT299" s="236">
        <v>5932</v>
      </c>
      <c r="BU299" s="236">
        <v>2210</v>
      </c>
      <c r="BV299" s="236">
        <v>0</v>
      </c>
      <c r="BW299" s="236">
        <v>1738</v>
      </c>
      <c r="BX299" s="236">
        <v>3948</v>
      </c>
      <c r="BY299" s="236">
        <v>1371</v>
      </c>
      <c r="BZ299" s="236">
        <v>0</v>
      </c>
      <c r="CA299" s="236">
        <v>946</v>
      </c>
      <c r="CB299" s="236">
        <v>2317</v>
      </c>
      <c r="CC299" s="236">
        <v>580</v>
      </c>
      <c r="CD299" s="236">
        <v>0</v>
      </c>
      <c r="CE299" s="236">
        <v>345</v>
      </c>
      <c r="CF299" s="236">
        <v>925</v>
      </c>
      <c r="CG299" s="236">
        <v>146</v>
      </c>
      <c r="CH299" s="236">
        <v>0</v>
      </c>
      <c r="CI299" s="236">
        <v>82</v>
      </c>
      <c r="CJ299" s="236">
        <v>228</v>
      </c>
      <c r="CK299" s="236">
        <v>30</v>
      </c>
      <c r="CL299" s="236">
        <v>0</v>
      </c>
      <c r="CM299" s="236">
        <v>19</v>
      </c>
      <c r="CN299" s="236">
        <v>49</v>
      </c>
      <c r="CO299" s="236">
        <v>31</v>
      </c>
      <c r="CP299" s="236">
        <v>89</v>
      </c>
      <c r="CQ299" s="236">
        <v>16</v>
      </c>
      <c r="CR299" s="236">
        <v>136</v>
      </c>
      <c r="CS299" s="107"/>
      <c r="CT299" s="236">
        <f t="shared" si="21"/>
        <v>109024</v>
      </c>
      <c r="CU299" s="236">
        <f t="shared" si="22"/>
        <v>91</v>
      </c>
      <c r="CV299" s="236">
        <f t="shared" si="23"/>
        <v>102125</v>
      </c>
      <c r="CW299" s="240">
        <f t="shared" si="24"/>
        <v>211240</v>
      </c>
    </row>
    <row r="300" spans="1:101" ht="14.1" customHeight="1">
      <c r="A300" s="31"/>
      <c r="B300" s="1043" t="s">
        <v>883</v>
      </c>
      <c r="C300" s="1047" t="s">
        <v>884</v>
      </c>
      <c r="D300" s="108" t="s">
        <v>768</v>
      </c>
      <c r="E300">
        <v>501</v>
      </c>
      <c r="F300"/>
      <c r="G300">
        <v>537</v>
      </c>
      <c r="H300" s="110">
        <v>1038</v>
      </c>
      <c r="I300">
        <v>538</v>
      </c>
      <c r="J300"/>
      <c r="K300">
        <v>570</v>
      </c>
      <c r="L300" s="110">
        <v>1108</v>
      </c>
      <c r="M300">
        <v>1787</v>
      </c>
      <c r="N300"/>
      <c r="O300">
        <v>1776</v>
      </c>
      <c r="P300" s="110">
        <v>3563</v>
      </c>
      <c r="Q300">
        <v>1797</v>
      </c>
      <c r="R300"/>
      <c r="S300">
        <v>30</v>
      </c>
      <c r="T300" s="110">
        <v>1827</v>
      </c>
      <c r="U300">
        <v>24</v>
      </c>
      <c r="V300"/>
      <c r="W300">
        <v>28</v>
      </c>
      <c r="X300" s="110">
        <v>52</v>
      </c>
      <c r="Y300">
        <v>23</v>
      </c>
      <c r="Z300"/>
      <c r="AA300">
        <v>18</v>
      </c>
      <c r="AB300" s="110">
        <v>41</v>
      </c>
      <c r="AC300">
        <v>30</v>
      </c>
      <c r="AD300"/>
      <c r="AE300">
        <v>29</v>
      </c>
      <c r="AF300" s="110">
        <v>59</v>
      </c>
      <c r="AG300">
        <v>26</v>
      </c>
      <c r="AH300"/>
      <c r="AI300">
        <v>23</v>
      </c>
      <c r="AJ300" s="110">
        <v>49</v>
      </c>
      <c r="AK300">
        <v>18</v>
      </c>
      <c r="AL300"/>
      <c r="AM300">
        <v>13</v>
      </c>
      <c r="AN300" s="110">
        <v>31</v>
      </c>
      <c r="AO300" s="109">
        <v>20</v>
      </c>
      <c r="AP300" s="109"/>
      <c r="AQ300" s="109">
        <v>14</v>
      </c>
      <c r="AR300" s="110">
        <v>34</v>
      </c>
      <c r="AS300" s="109">
        <v>24</v>
      </c>
      <c r="AT300" s="109"/>
      <c r="AU300" s="109">
        <v>14</v>
      </c>
      <c r="AV300" s="110">
        <v>38</v>
      </c>
      <c r="AW300" s="109">
        <v>25</v>
      </c>
      <c r="AX300" s="109"/>
      <c r="AY300" s="109">
        <v>26</v>
      </c>
      <c r="AZ300" s="110">
        <v>51</v>
      </c>
      <c r="BA300" s="109">
        <v>21</v>
      </c>
      <c r="BB300" s="109"/>
      <c r="BC300" s="109">
        <v>17</v>
      </c>
      <c r="BD300" s="110">
        <v>38</v>
      </c>
      <c r="BE300" s="109">
        <v>16</v>
      </c>
      <c r="BF300" s="109"/>
      <c r="BG300" s="109">
        <v>18</v>
      </c>
      <c r="BH300" s="110">
        <v>34</v>
      </c>
      <c r="BI300" s="109">
        <v>17</v>
      </c>
      <c r="BJ300" s="109"/>
      <c r="BK300" s="109">
        <v>22</v>
      </c>
      <c r="BL300" s="110">
        <v>39</v>
      </c>
      <c r="BM300" s="109">
        <v>12</v>
      </c>
      <c r="BN300" s="109"/>
      <c r="BO300" s="109">
        <v>13</v>
      </c>
      <c r="BP300" s="110">
        <v>25</v>
      </c>
      <c r="BQ300" s="109">
        <v>9</v>
      </c>
      <c r="BR300" s="109"/>
      <c r="BS300" s="109">
        <v>11</v>
      </c>
      <c r="BT300" s="110">
        <v>20</v>
      </c>
      <c r="BU300" s="109">
        <v>5</v>
      </c>
      <c r="BV300" s="109"/>
      <c r="BW300" s="109">
        <v>7</v>
      </c>
      <c r="BX300" s="110">
        <v>12</v>
      </c>
      <c r="BY300" s="109">
        <v>3</v>
      </c>
      <c r="BZ300" s="109"/>
      <c r="CA300" s="109">
        <v>1</v>
      </c>
      <c r="CB300" s="110">
        <v>4</v>
      </c>
      <c r="CC300" s="109">
        <v>2</v>
      </c>
      <c r="CD300" s="109"/>
      <c r="CE300" s="109">
        <v>2</v>
      </c>
      <c r="CF300" s="110">
        <v>4</v>
      </c>
      <c r="CG300" s="109"/>
      <c r="CH300" s="109"/>
      <c r="CI300" s="109">
        <v>1</v>
      </c>
      <c r="CJ300" s="110">
        <v>1</v>
      </c>
      <c r="CK300" s="109">
        <v>1</v>
      </c>
      <c r="CL300" s="109"/>
      <c r="CM300" s="109"/>
      <c r="CN300" s="110">
        <v>1</v>
      </c>
      <c r="CO300" s="109">
        <v>1</v>
      </c>
      <c r="CP300" s="109">
        <v>1</v>
      </c>
      <c r="CQ300" s="109"/>
      <c r="CR300" s="110">
        <v>2</v>
      </c>
      <c r="CS300" s="111"/>
      <c r="CT300" s="112">
        <f t="shared" si="21"/>
        <v>4900</v>
      </c>
      <c r="CU300" s="112">
        <f t="shared" si="22"/>
        <v>1</v>
      </c>
      <c r="CV300" s="112">
        <f t="shared" si="23"/>
        <v>3170</v>
      </c>
      <c r="CW300" s="113">
        <f t="shared" si="24"/>
        <v>8071</v>
      </c>
    </row>
    <row r="301" spans="1:101" ht="14.1" customHeight="1">
      <c r="A301" s="31"/>
      <c r="B301" s="1043"/>
      <c r="C301" s="1047"/>
      <c r="D301" s="108" t="s">
        <v>769</v>
      </c>
      <c r="E301">
        <v>2</v>
      </c>
      <c r="F301"/>
      <c r="G301">
        <v>2</v>
      </c>
      <c r="H301" s="110">
        <v>4</v>
      </c>
      <c r="I301">
        <v>4</v>
      </c>
      <c r="J301"/>
      <c r="K301">
        <v>9</v>
      </c>
      <c r="L301" s="110">
        <v>13</v>
      </c>
      <c r="M301">
        <v>13</v>
      </c>
      <c r="N301"/>
      <c r="O301">
        <v>20</v>
      </c>
      <c r="P301" s="110">
        <v>33</v>
      </c>
      <c r="Q301">
        <v>23</v>
      </c>
      <c r="R301"/>
      <c r="S301">
        <v>938</v>
      </c>
      <c r="T301" s="110">
        <v>961</v>
      </c>
      <c r="U301">
        <v>775</v>
      </c>
      <c r="V301"/>
      <c r="W301">
        <v>829</v>
      </c>
      <c r="X301" s="110">
        <v>1604</v>
      </c>
      <c r="Y301">
        <v>814</v>
      </c>
      <c r="Z301"/>
      <c r="AA301">
        <v>797</v>
      </c>
      <c r="AB301" s="110">
        <v>1611</v>
      </c>
      <c r="AC301">
        <v>909</v>
      </c>
      <c r="AD301"/>
      <c r="AE301">
        <v>798</v>
      </c>
      <c r="AF301" s="110">
        <v>1707</v>
      </c>
      <c r="AG301">
        <v>855</v>
      </c>
      <c r="AH301"/>
      <c r="AI301">
        <v>698</v>
      </c>
      <c r="AJ301" s="110">
        <v>1553</v>
      </c>
      <c r="AK301">
        <v>813</v>
      </c>
      <c r="AL301"/>
      <c r="AM301">
        <v>660</v>
      </c>
      <c r="AN301" s="110">
        <v>1473</v>
      </c>
      <c r="AO301" s="109">
        <v>738</v>
      </c>
      <c r="AP301" s="109"/>
      <c r="AQ301" s="109">
        <v>641</v>
      </c>
      <c r="AR301" s="110">
        <v>1379</v>
      </c>
      <c r="AS301" s="109">
        <v>745</v>
      </c>
      <c r="AT301" s="109"/>
      <c r="AU301" s="109">
        <v>600</v>
      </c>
      <c r="AV301" s="110">
        <v>1345</v>
      </c>
      <c r="AW301" s="109">
        <v>728</v>
      </c>
      <c r="AX301" s="109"/>
      <c r="AY301" s="109">
        <v>679</v>
      </c>
      <c r="AZ301" s="110">
        <v>1407</v>
      </c>
      <c r="BA301" s="109">
        <v>656</v>
      </c>
      <c r="BB301" s="109"/>
      <c r="BC301" s="109">
        <v>538</v>
      </c>
      <c r="BD301" s="110">
        <v>1194</v>
      </c>
      <c r="BE301" s="109">
        <v>486</v>
      </c>
      <c r="BF301" s="109"/>
      <c r="BG301" s="109">
        <v>471</v>
      </c>
      <c r="BH301" s="110">
        <v>957</v>
      </c>
      <c r="BI301" s="109">
        <v>364</v>
      </c>
      <c r="BJ301" s="109"/>
      <c r="BK301" s="109">
        <v>341</v>
      </c>
      <c r="BL301" s="110">
        <v>705</v>
      </c>
      <c r="BM301" s="109">
        <v>276</v>
      </c>
      <c r="BN301" s="109"/>
      <c r="BO301" s="109">
        <v>279</v>
      </c>
      <c r="BP301" s="110">
        <v>555</v>
      </c>
      <c r="BQ301" s="109">
        <v>227</v>
      </c>
      <c r="BR301" s="109"/>
      <c r="BS301" s="109">
        <v>196</v>
      </c>
      <c r="BT301" s="110">
        <v>423</v>
      </c>
      <c r="BU301" s="109">
        <v>143</v>
      </c>
      <c r="BV301" s="109"/>
      <c r="BW301" s="109">
        <v>129</v>
      </c>
      <c r="BX301" s="110">
        <v>272</v>
      </c>
      <c r="BY301" s="109">
        <v>74</v>
      </c>
      <c r="BZ301" s="109"/>
      <c r="CA301" s="109">
        <v>50</v>
      </c>
      <c r="CB301" s="110">
        <v>124</v>
      </c>
      <c r="CC301" s="109">
        <v>35</v>
      </c>
      <c r="CD301" s="109"/>
      <c r="CE301" s="109">
        <v>20</v>
      </c>
      <c r="CF301" s="110">
        <v>55</v>
      </c>
      <c r="CG301" s="109">
        <v>10</v>
      </c>
      <c r="CH301" s="109"/>
      <c r="CI301" s="109">
        <v>1</v>
      </c>
      <c r="CJ301" s="110">
        <v>11</v>
      </c>
      <c r="CK301" s="109">
        <v>2</v>
      </c>
      <c r="CL301" s="109"/>
      <c r="CM301" s="109">
        <v>1</v>
      </c>
      <c r="CN301" s="110">
        <v>3</v>
      </c>
      <c r="CO301" s="109">
        <v>8</v>
      </c>
      <c r="CP301" s="109">
        <v>1</v>
      </c>
      <c r="CQ301" s="109"/>
      <c r="CR301" s="110">
        <v>9</v>
      </c>
      <c r="CS301" s="111"/>
      <c r="CT301" s="112">
        <f t="shared" si="21"/>
        <v>8700</v>
      </c>
      <c r="CU301" s="112">
        <f t="shared" si="22"/>
        <v>1</v>
      </c>
      <c r="CV301" s="112">
        <f t="shared" si="23"/>
        <v>8697</v>
      </c>
      <c r="CW301" s="113">
        <f t="shared" si="24"/>
        <v>17398</v>
      </c>
    </row>
    <row r="302" spans="1:101" ht="14.1" customHeight="1">
      <c r="A302" s="31"/>
      <c r="B302" s="1043"/>
      <c r="C302" s="1047"/>
      <c r="D302" s="108" t="s">
        <v>767</v>
      </c>
      <c r="E302">
        <v>223</v>
      </c>
      <c r="F302"/>
      <c r="G302">
        <v>222</v>
      </c>
      <c r="H302" s="110">
        <v>445</v>
      </c>
      <c r="I302">
        <v>280</v>
      </c>
      <c r="J302"/>
      <c r="K302">
        <v>245</v>
      </c>
      <c r="L302" s="110">
        <v>525</v>
      </c>
      <c r="M302">
        <v>832</v>
      </c>
      <c r="N302"/>
      <c r="O302">
        <v>786</v>
      </c>
      <c r="P302" s="110">
        <v>1618</v>
      </c>
      <c r="Q302">
        <v>844</v>
      </c>
      <c r="R302"/>
      <c r="S302">
        <v>217</v>
      </c>
      <c r="T302" s="110">
        <v>1061</v>
      </c>
      <c r="U302">
        <v>195</v>
      </c>
      <c r="V302"/>
      <c r="W302">
        <v>191</v>
      </c>
      <c r="X302" s="110">
        <v>386</v>
      </c>
      <c r="Y302">
        <v>153</v>
      </c>
      <c r="Z302"/>
      <c r="AA302">
        <v>187</v>
      </c>
      <c r="AB302" s="110">
        <v>340</v>
      </c>
      <c r="AC302">
        <v>194</v>
      </c>
      <c r="AD302"/>
      <c r="AE302">
        <v>215</v>
      </c>
      <c r="AF302" s="110">
        <v>409</v>
      </c>
      <c r="AG302">
        <v>175</v>
      </c>
      <c r="AH302"/>
      <c r="AI302">
        <v>171</v>
      </c>
      <c r="AJ302" s="110">
        <v>346</v>
      </c>
      <c r="AK302">
        <v>174</v>
      </c>
      <c r="AL302"/>
      <c r="AM302">
        <v>179</v>
      </c>
      <c r="AN302" s="110">
        <v>353</v>
      </c>
      <c r="AO302" s="109">
        <v>144</v>
      </c>
      <c r="AP302" s="109"/>
      <c r="AQ302" s="109">
        <v>161</v>
      </c>
      <c r="AR302" s="110">
        <v>305</v>
      </c>
      <c r="AS302" s="109">
        <v>156</v>
      </c>
      <c r="AT302" s="109"/>
      <c r="AU302" s="109">
        <v>157</v>
      </c>
      <c r="AV302" s="110">
        <v>313</v>
      </c>
      <c r="AW302" s="109">
        <v>163</v>
      </c>
      <c r="AX302" s="109"/>
      <c r="AY302" s="109">
        <v>184</v>
      </c>
      <c r="AZ302" s="110">
        <v>347</v>
      </c>
      <c r="BA302" s="109">
        <v>120</v>
      </c>
      <c r="BB302" s="109"/>
      <c r="BC302" s="109">
        <v>145</v>
      </c>
      <c r="BD302" s="110">
        <v>265</v>
      </c>
      <c r="BE302" s="109">
        <v>113</v>
      </c>
      <c r="BF302" s="109"/>
      <c r="BG302" s="109">
        <v>111</v>
      </c>
      <c r="BH302" s="110">
        <v>224</v>
      </c>
      <c r="BI302" s="109">
        <v>87</v>
      </c>
      <c r="BJ302" s="109"/>
      <c r="BK302" s="109">
        <v>71</v>
      </c>
      <c r="BL302" s="110">
        <v>158</v>
      </c>
      <c r="BM302" s="109">
        <v>44</v>
      </c>
      <c r="BN302" s="109"/>
      <c r="BO302" s="109">
        <v>68</v>
      </c>
      <c r="BP302" s="110">
        <v>112</v>
      </c>
      <c r="BQ302" s="109">
        <v>38</v>
      </c>
      <c r="BR302" s="109"/>
      <c r="BS302" s="109">
        <v>45</v>
      </c>
      <c r="BT302" s="110">
        <v>83</v>
      </c>
      <c r="BU302" s="109">
        <v>21</v>
      </c>
      <c r="BV302" s="109"/>
      <c r="BW302" s="109">
        <v>31</v>
      </c>
      <c r="BX302" s="110">
        <v>52</v>
      </c>
      <c r="BY302" s="109">
        <v>18</v>
      </c>
      <c r="BZ302" s="109"/>
      <c r="CA302" s="109">
        <v>7</v>
      </c>
      <c r="CB302" s="110">
        <v>25</v>
      </c>
      <c r="CC302" s="109">
        <v>4</v>
      </c>
      <c r="CD302" s="109"/>
      <c r="CE302" s="109">
        <v>4</v>
      </c>
      <c r="CF302" s="110">
        <v>8</v>
      </c>
      <c r="CG302" s="109">
        <v>3</v>
      </c>
      <c r="CH302" s="109"/>
      <c r="CI302" s="109">
        <v>1</v>
      </c>
      <c r="CJ302" s="110">
        <v>4</v>
      </c>
      <c r="CK302" s="109"/>
      <c r="CL302" s="109"/>
      <c r="CM302" s="109"/>
      <c r="CN302" s="110">
        <v>0</v>
      </c>
      <c r="CO302" s="109">
        <v>2</v>
      </c>
      <c r="CP302" s="109"/>
      <c r="CQ302" s="109"/>
      <c r="CR302" s="110">
        <v>2</v>
      </c>
      <c r="CS302" s="111"/>
      <c r="CT302" s="112">
        <f t="shared" si="21"/>
        <v>3983</v>
      </c>
      <c r="CU302" s="112">
        <f t="shared" si="22"/>
        <v>0</v>
      </c>
      <c r="CV302" s="112">
        <f t="shared" si="23"/>
        <v>3398</v>
      </c>
      <c r="CW302" s="113">
        <f t="shared" si="24"/>
        <v>7381</v>
      </c>
    </row>
    <row r="303" spans="1:101" ht="14.1" customHeight="1">
      <c r="A303" s="31"/>
      <c r="B303" s="1043"/>
      <c r="C303" s="1047"/>
      <c r="D303" s="108" t="s">
        <v>770</v>
      </c>
      <c r="E303">
        <v>32</v>
      </c>
      <c r="F303"/>
      <c r="G303">
        <v>38</v>
      </c>
      <c r="H303" s="110">
        <v>70</v>
      </c>
      <c r="I303">
        <v>33</v>
      </c>
      <c r="J303"/>
      <c r="K303">
        <v>44</v>
      </c>
      <c r="L303" s="110">
        <v>77</v>
      </c>
      <c r="M303">
        <v>159</v>
      </c>
      <c r="N303"/>
      <c r="O303">
        <v>190</v>
      </c>
      <c r="P303" s="110">
        <v>349</v>
      </c>
      <c r="Q303">
        <v>190</v>
      </c>
      <c r="R303"/>
      <c r="S303">
        <v>40</v>
      </c>
      <c r="T303" s="110">
        <v>230</v>
      </c>
      <c r="U303">
        <v>60</v>
      </c>
      <c r="V303"/>
      <c r="W303">
        <v>52</v>
      </c>
      <c r="X303" s="110">
        <v>112</v>
      </c>
      <c r="Y303">
        <v>50</v>
      </c>
      <c r="Z303"/>
      <c r="AA303">
        <v>31</v>
      </c>
      <c r="AB303" s="110">
        <v>81</v>
      </c>
      <c r="AC303">
        <v>31</v>
      </c>
      <c r="AD303"/>
      <c r="AE303">
        <v>41</v>
      </c>
      <c r="AF303" s="110">
        <v>72</v>
      </c>
      <c r="AG303">
        <v>58</v>
      </c>
      <c r="AH303"/>
      <c r="AI303">
        <v>29</v>
      </c>
      <c r="AJ303" s="110">
        <v>87</v>
      </c>
      <c r="AK303">
        <v>42</v>
      </c>
      <c r="AL303"/>
      <c r="AM303">
        <v>40</v>
      </c>
      <c r="AN303" s="110">
        <v>82</v>
      </c>
      <c r="AO303" s="109">
        <v>35</v>
      </c>
      <c r="AP303" s="109"/>
      <c r="AQ303" s="109">
        <v>30</v>
      </c>
      <c r="AR303" s="110">
        <v>65</v>
      </c>
      <c r="AS303" s="109">
        <v>36</v>
      </c>
      <c r="AT303" s="109"/>
      <c r="AU303" s="109">
        <v>33</v>
      </c>
      <c r="AV303" s="110">
        <v>69</v>
      </c>
      <c r="AW303" s="109">
        <v>29</v>
      </c>
      <c r="AX303" s="109"/>
      <c r="AY303" s="109">
        <v>47</v>
      </c>
      <c r="AZ303" s="110">
        <v>76</v>
      </c>
      <c r="BA303" s="109">
        <v>27</v>
      </c>
      <c r="BB303" s="109"/>
      <c r="BC303" s="109">
        <v>30</v>
      </c>
      <c r="BD303" s="110">
        <v>57</v>
      </c>
      <c r="BE303" s="109">
        <v>21</v>
      </c>
      <c r="BF303" s="109"/>
      <c r="BG303" s="109">
        <v>19</v>
      </c>
      <c r="BH303" s="110">
        <v>40</v>
      </c>
      <c r="BI303" s="109">
        <v>16</v>
      </c>
      <c r="BJ303" s="109"/>
      <c r="BK303" s="109">
        <v>19</v>
      </c>
      <c r="BL303" s="110">
        <v>35</v>
      </c>
      <c r="BM303" s="109">
        <v>13</v>
      </c>
      <c r="BN303" s="109"/>
      <c r="BO303" s="109">
        <v>14</v>
      </c>
      <c r="BP303" s="110">
        <v>27</v>
      </c>
      <c r="BQ303" s="109">
        <v>8</v>
      </c>
      <c r="BR303" s="109"/>
      <c r="BS303" s="109">
        <v>12</v>
      </c>
      <c r="BT303" s="110">
        <v>20</v>
      </c>
      <c r="BU303" s="109">
        <v>9</v>
      </c>
      <c r="BV303" s="109"/>
      <c r="BW303" s="109">
        <v>6</v>
      </c>
      <c r="BX303" s="110">
        <v>15</v>
      </c>
      <c r="BY303" s="109"/>
      <c r="BZ303" s="109"/>
      <c r="CA303" s="109">
        <v>5</v>
      </c>
      <c r="CB303" s="110">
        <v>5</v>
      </c>
      <c r="CC303" s="109">
        <v>2</v>
      </c>
      <c r="CD303" s="109"/>
      <c r="CE303" s="109">
        <v>1</v>
      </c>
      <c r="CF303" s="110">
        <v>3</v>
      </c>
      <c r="CG303" s="109">
        <v>1</v>
      </c>
      <c r="CH303" s="109"/>
      <c r="CI303" s="109"/>
      <c r="CJ303" s="110">
        <v>1</v>
      </c>
      <c r="CK303" s="109"/>
      <c r="CL303" s="109"/>
      <c r="CM303" s="109"/>
      <c r="CN303" s="110">
        <v>0</v>
      </c>
      <c r="CO303" s="109"/>
      <c r="CP303" s="109"/>
      <c r="CQ303" s="109"/>
      <c r="CR303" s="110">
        <v>0</v>
      </c>
      <c r="CS303" s="111"/>
      <c r="CT303" s="112">
        <f t="shared" si="21"/>
        <v>852</v>
      </c>
      <c r="CU303" s="112">
        <f t="shared" si="22"/>
        <v>0</v>
      </c>
      <c r="CV303" s="112">
        <f t="shared" si="23"/>
        <v>721</v>
      </c>
      <c r="CW303" s="113">
        <f t="shared" si="24"/>
        <v>1573</v>
      </c>
    </row>
    <row r="304" spans="1:101" ht="14.1" customHeight="1">
      <c r="A304" s="31"/>
      <c r="B304" s="1043"/>
      <c r="C304" s="1047"/>
      <c r="D304" s="108" t="s">
        <v>771</v>
      </c>
      <c r="E304">
        <v>6</v>
      </c>
      <c r="F304"/>
      <c r="G304">
        <v>11</v>
      </c>
      <c r="H304" s="110">
        <v>17</v>
      </c>
      <c r="I304">
        <v>7</v>
      </c>
      <c r="J304"/>
      <c r="K304">
        <v>12</v>
      </c>
      <c r="L304" s="110">
        <v>19</v>
      </c>
      <c r="M304">
        <v>33</v>
      </c>
      <c r="N304"/>
      <c r="O304">
        <v>32</v>
      </c>
      <c r="P304" s="110">
        <v>65</v>
      </c>
      <c r="Q304">
        <v>38</v>
      </c>
      <c r="R304"/>
      <c r="S304">
        <v>106</v>
      </c>
      <c r="T304" s="110">
        <v>144</v>
      </c>
      <c r="U304">
        <v>107</v>
      </c>
      <c r="V304"/>
      <c r="W304">
        <v>112</v>
      </c>
      <c r="X304" s="110">
        <v>219</v>
      </c>
      <c r="Y304">
        <v>119</v>
      </c>
      <c r="Z304"/>
      <c r="AA304">
        <v>99</v>
      </c>
      <c r="AB304" s="110">
        <v>218</v>
      </c>
      <c r="AC304">
        <v>109</v>
      </c>
      <c r="AD304"/>
      <c r="AE304">
        <v>104</v>
      </c>
      <c r="AF304" s="110">
        <v>213</v>
      </c>
      <c r="AG304">
        <v>118</v>
      </c>
      <c r="AH304"/>
      <c r="AI304">
        <v>83</v>
      </c>
      <c r="AJ304" s="110">
        <v>201</v>
      </c>
      <c r="AK304">
        <v>106</v>
      </c>
      <c r="AL304"/>
      <c r="AM304">
        <v>76</v>
      </c>
      <c r="AN304" s="110">
        <v>182</v>
      </c>
      <c r="AO304" s="109">
        <v>107</v>
      </c>
      <c r="AP304" s="109"/>
      <c r="AQ304" s="109">
        <v>86</v>
      </c>
      <c r="AR304" s="110">
        <v>193</v>
      </c>
      <c r="AS304" s="109">
        <v>78</v>
      </c>
      <c r="AT304" s="109"/>
      <c r="AU304" s="109">
        <v>82</v>
      </c>
      <c r="AV304" s="110">
        <v>160</v>
      </c>
      <c r="AW304" s="109">
        <v>76</v>
      </c>
      <c r="AX304" s="109"/>
      <c r="AY304" s="109">
        <v>81</v>
      </c>
      <c r="AZ304" s="110">
        <v>157</v>
      </c>
      <c r="BA304" s="109">
        <v>72</v>
      </c>
      <c r="BB304" s="109"/>
      <c r="BC304" s="109">
        <v>85</v>
      </c>
      <c r="BD304" s="110">
        <v>157</v>
      </c>
      <c r="BE304" s="109">
        <v>70</v>
      </c>
      <c r="BF304" s="109"/>
      <c r="BG304" s="109">
        <v>69</v>
      </c>
      <c r="BH304" s="110">
        <v>139</v>
      </c>
      <c r="BI304" s="109">
        <v>71</v>
      </c>
      <c r="BJ304" s="109"/>
      <c r="BK304" s="109">
        <v>63</v>
      </c>
      <c r="BL304" s="110">
        <v>134</v>
      </c>
      <c r="BM304" s="109">
        <v>34</v>
      </c>
      <c r="BN304" s="109"/>
      <c r="BO304" s="109">
        <v>44</v>
      </c>
      <c r="BP304" s="110">
        <v>78</v>
      </c>
      <c r="BQ304" s="109">
        <v>37</v>
      </c>
      <c r="BR304" s="109"/>
      <c r="BS304" s="109">
        <v>44</v>
      </c>
      <c r="BT304" s="110">
        <v>81</v>
      </c>
      <c r="BU304" s="109">
        <v>21</v>
      </c>
      <c r="BV304" s="109"/>
      <c r="BW304" s="109">
        <v>21</v>
      </c>
      <c r="BX304" s="110">
        <v>42</v>
      </c>
      <c r="BY304" s="109">
        <v>11</v>
      </c>
      <c r="BZ304" s="109"/>
      <c r="CA304" s="109">
        <v>13</v>
      </c>
      <c r="CB304" s="110">
        <v>24</v>
      </c>
      <c r="CC304" s="109">
        <v>1</v>
      </c>
      <c r="CD304" s="109"/>
      <c r="CE304" s="109">
        <v>4</v>
      </c>
      <c r="CF304" s="110">
        <v>5</v>
      </c>
      <c r="CG304" s="109">
        <v>2</v>
      </c>
      <c r="CH304" s="109"/>
      <c r="CI304" s="109"/>
      <c r="CJ304" s="110">
        <v>2</v>
      </c>
      <c r="CK304" s="109">
        <v>1</v>
      </c>
      <c r="CL304" s="109"/>
      <c r="CM304" s="109"/>
      <c r="CN304" s="110">
        <v>1</v>
      </c>
      <c r="CO304" s="109"/>
      <c r="CP304" s="109"/>
      <c r="CQ304" s="109"/>
      <c r="CR304" s="110">
        <v>0</v>
      </c>
      <c r="CS304" s="111"/>
      <c r="CT304" s="112">
        <f t="shared" si="21"/>
        <v>1224</v>
      </c>
      <c r="CU304" s="112">
        <f t="shared" si="22"/>
        <v>0</v>
      </c>
      <c r="CV304" s="112">
        <f t="shared" si="23"/>
        <v>1227</v>
      </c>
      <c r="CW304" s="113">
        <f t="shared" si="24"/>
        <v>2451</v>
      </c>
    </row>
    <row r="305" spans="1:101" ht="14.1" customHeight="1">
      <c r="A305" s="31"/>
      <c r="B305" s="1043"/>
      <c r="C305" s="1047"/>
      <c r="D305" s="108" t="s">
        <v>772</v>
      </c>
      <c r="E305">
        <v>18</v>
      </c>
      <c r="F305"/>
      <c r="G305">
        <v>25</v>
      </c>
      <c r="H305" s="110">
        <v>43</v>
      </c>
      <c r="I305">
        <v>22</v>
      </c>
      <c r="J305"/>
      <c r="K305">
        <v>40</v>
      </c>
      <c r="L305" s="110">
        <v>62</v>
      </c>
      <c r="M305">
        <v>95</v>
      </c>
      <c r="N305"/>
      <c r="O305">
        <v>100</v>
      </c>
      <c r="P305" s="110">
        <v>195</v>
      </c>
      <c r="Q305">
        <v>88</v>
      </c>
      <c r="R305"/>
      <c r="S305">
        <v>13</v>
      </c>
      <c r="T305" s="110">
        <v>101</v>
      </c>
      <c r="U305">
        <v>15</v>
      </c>
      <c r="V305"/>
      <c r="W305">
        <v>9</v>
      </c>
      <c r="X305" s="110">
        <v>24</v>
      </c>
      <c r="Y305">
        <v>9</v>
      </c>
      <c r="Z305"/>
      <c r="AA305">
        <v>8</v>
      </c>
      <c r="AB305" s="110">
        <v>17</v>
      </c>
      <c r="AC305">
        <v>25</v>
      </c>
      <c r="AD305"/>
      <c r="AE305">
        <v>10</v>
      </c>
      <c r="AF305" s="110">
        <v>35</v>
      </c>
      <c r="AG305">
        <v>13</v>
      </c>
      <c r="AH305"/>
      <c r="AI305">
        <v>8</v>
      </c>
      <c r="AJ305" s="110">
        <v>21</v>
      </c>
      <c r="AK305">
        <v>6</v>
      </c>
      <c r="AL305"/>
      <c r="AM305">
        <v>8</v>
      </c>
      <c r="AN305" s="110">
        <v>14</v>
      </c>
      <c r="AO305" s="109">
        <v>10</v>
      </c>
      <c r="AP305" s="109"/>
      <c r="AQ305" s="109">
        <v>11</v>
      </c>
      <c r="AR305" s="110">
        <v>21</v>
      </c>
      <c r="AS305" s="109">
        <v>16</v>
      </c>
      <c r="AT305" s="109"/>
      <c r="AU305" s="109">
        <v>5</v>
      </c>
      <c r="AV305" s="110">
        <v>21</v>
      </c>
      <c r="AW305" s="109">
        <v>3</v>
      </c>
      <c r="AX305" s="109"/>
      <c r="AY305" s="109">
        <v>5</v>
      </c>
      <c r="AZ305" s="110">
        <v>8</v>
      </c>
      <c r="BA305" s="109">
        <v>11</v>
      </c>
      <c r="BB305" s="109"/>
      <c r="BC305" s="109">
        <v>6</v>
      </c>
      <c r="BD305" s="110">
        <v>17</v>
      </c>
      <c r="BE305" s="109">
        <v>1</v>
      </c>
      <c r="BF305" s="109"/>
      <c r="BG305" s="109">
        <v>4</v>
      </c>
      <c r="BH305" s="110">
        <v>5</v>
      </c>
      <c r="BI305" s="109">
        <v>4</v>
      </c>
      <c r="BJ305" s="109"/>
      <c r="BK305" s="109">
        <v>6</v>
      </c>
      <c r="BL305" s="110">
        <v>10</v>
      </c>
      <c r="BM305" s="109">
        <v>2</v>
      </c>
      <c r="BN305" s="109"/>
      <c r="BO305" s="109">
        <v>3</v>
      </c>
      <c r="BP305" s="110">
        <v>5</v>
      </c>
      <c r="BQ305" s="109">
        <v>2</v>
      </c>
      <c r="BR305" s="109"/>
      <c r="BS305" s="109">
        <v>2</v>
      </c>
      <c r="BT305" s="110">
        <v>4</v>
      </c>
      <c r="BU305" s="109">
        <v>1</v>
      </c>
      <c r="BV305" s="109"/>
      <c r="BW305" s="109">
        <v>2</v>
      </c>
      <c r="BX305" s="110">
        <v>3</v>
      </c>
      <c r="BY305" s="109"/>
      <c r="BZ305" s="109"/>
      <c r="CA305" s="109"/>
      <c r="CB305" s="110">
        <v>0</v>
      </c>
      <c r="CC305" s="109"/>
      <c r="CD305" s="109"/>
      <c r="CE305" s="109"/>
      <c r="CF305" s="110">
        <v>0</v>
      </c>
      <c r="CG305" s="109"/>
      <c r="CH305" s="109"/>
      <c r="CI305" s="109"/>
      <c r="CJ305" s="110">
        <v>0</v>
      </c>
      <c r="CK305" s="109"/>
      <c r="CL305" s="109"/>
      <c r="CM305" s="109"/>
      <c r="CN305" s="110">
        <v>0</v>
      </c>
      <c r="CO305" s="109"/>
      <c r="CP305" s="109"/>
      <c r="CQ305" s="109"/>
      <c r="CR305" s="110">
        <v>0</v>
      </c>
      <c r="CS305" s="111"/>
      <c r="CT305" s="112">
        <f t="shared" si="21"/>
        <v>341</v>
      </c>
      <c r="CU305" s="112">
        <f t="shared" si="22"/>
        <v>0</v>
      </c>
      <c r="CV305" s="112">
        <f t="shared" si="23"/>
        <v>265</v>
      </c>
      <c r="CW305" s="113">
        <f t="shared" si="24"/>
        <v>606</v>
      </c>
    </row>
    <row r="306" spans="1:101" ht="14.1" customHeight="1">
      <c r="A306" s="31"/>
      <c r="B306" s="1043"/>
      <c r="C306" s="1047"/>
      <c r="D306" s="108" t="s">
        <v>773</v>
      </c>
      <c r="E306">
        <v>2</v>
      </c>
      <c r="F306"/>
      <c r="G306">
        <v>1</v>
      </c>
      <c r="H306" s="110">
        <v>3</v>
      </c>
      <c r="I306">
        <v>4</v>
      </c>
      <c r="J306"/>
      <c r="K306">
        <v>4</v>
      </c>
      <c r="L306" s="110">
        <v>8</v>
      </c>
      <c r="M306">
        <v>6</v>
      </c>
      <c r="N306"/>
      <c r="O306">
        <v>11</v>
      </c>
      <c r="P306" s="110">
        <v>17</v>
      </c>
      <c r="Q306">
        <v>17</v>
      </c>
      <c r="R306"/>
      <c r="S306">
        <v>17</v>
      </c>
      <c r="T306" s="110">
        <v>34</v>
      </c>
      <c r="U306">
        <v>19</v>
      </c>
      <c r="V306"/>
      <c r="W306">
        <v>16</v>
      </c>
      <c r="X306" s="110">
        <v>35</v>
      </c>
      <c r="Y306">
        <v>15</v>
      </c>
      <c r="Z306"/>
      <c r="AA306">
        <v>15</v>
      </c>
      <c r="AB306" s="110">
        <v>30</v>
      </c>
      <c r="AC306">
        <v>13</v>
      </c>
      <c r="AD306"/>
      <c r="AE306">
        <v>10</v>
      </c>
      <c r="AF306" s="110">
        <v>23</v>
      </c>
      <c r="AG306">
        <v>19</v>
      </c>
      <c r="AH306"/>
      <c r="AI306">
        <v>11</v>
      </c>
      <c r="AJ306" s="110">
        <v>30</v>
      </c>
      <c r="AK306">
        <v>13</v>
      </c>
      <c r="AL306"/>
      <c r="AM306">
        <v>15</v>
      </c>
      <c r="AN306" s="110">
        <v>28</v>
      </c>
      <c r="AO306" s="109">
        <v>15</v>
      </c>
      <c r="AP306" s="109"/>
      <c r="AQ306" s="109">
        <v>12</v>
      </c>
      <c r="AR306" s="110">
        <v>27</v>
      </c>
      <c r="AS306" s="109">
        <v>14</v>
      </c>
      <c r="AT306" s="109"/>
      <c r="AU306" s="109">
        <v>10</v>
      </c>
      <c r="AV306" s="110">
        <v>24</v>
      </c>
      <c r="AW306" s="109">
        <v>15</v>
      </c>
      <c r="AX306" s="109"/>
      <c r="AY306" s="109">
        <v>12</v>
      </c>
      <c r="AZ306" s="110">
        <v>27</v>
      </c>
      <c r="BA306" s="109">
        <v>10</v>
      </c>
      <c r="BB306" s="109"/>
      <c r="BC306" s="109">
        <v>16</v>
      </c>
      <c r="BD306" s="110">
        <v>26</v>
      </c>
      <c r="BE306" s="109">
        <v>6</v>
      </c>
      <c r="BF306" s="109"/>
      <c r="BG306" s="109">
        <v>8</v>
      </c>
      <c r="BH306" s="110">
        <v>14</v>
      </c>
      <c r="BI306" s="109">
        <v>3</v>
      </c>
      <c r="BJ306" s="109"/>
      <c r="BK306" s="109">
        <v>7</v>
      </c>
      <c r="BL306" s="110">
        <v>10</v>
      </c>
      <c r="BM306" s="109">
        <v>5</v>
      </c>
      <c r="BN306" s="109"/>
      <c r="BO306" s="109">
        <v>4</v>
      </c>
      <c r="BP306" s="110">
        <v>9</v>
      </c>
      <c r="BQ306" s="109"/>
      <c r="BR306" s="109"/>
      <c r="BS306" s="109">
        <v>2</v>
      </c>
      <c r="BT306" s="110">
        <v>2</v>
      </c>
      <c r="BU306" s="109"/>
      <c r="BV306" s="109"/>
      <c r="BW306" s="109">
        <v>1</v>
      </c>
      <c r="BX306" s="110">
        <v>1</v>
      </c>
      <c r="BY306" s="109">
        <v>1</v>
      </c>
      <c r="BZ306" s="109"/>
      <c r="CA306" s="109">
        <v>2</v>
      </c>
      <c r="CB306" s="110">
        <v>3</v>
      </c>
      <c r="CC306" s="109"/>
      <c r="CD306" s="109"/>
      <c r="CE306" s="109"/>
      <c r="CF306" s="110">
        <v>0</v>
      </c>
      <c r="CG306" s="109"/>
      <c r="CH306" s="109"/>
      <c r="CI306" s="109"/>
      <c r="CJ306" s="110">
        <v>0</v>
      </c>
      <c r="CK306" s="109"/>
      <c r="CL306" s="109"/>
      <c r="CM306" s="109"/>
      <c r="CN306" s="110">
        <v>0</v>
      </c>
      <c r="CO306" s="109"/>
      <c r="CP306" s="109"/>
      <c r="CQ306" s="109"/>
      <c r="CR306" s="110">
        <v>0</v>
      </c>
      <c r="CS306" s="111"/>
      <c r="CT306" s="112">
        <f t="shared" si="21"/>
        <v>177</v>
      </c>
      <c r="CU306" s="112">
        <f t="shared" si="22"/>
        <v>0</v>
      </c>
      <c r="CV306" s="112">
        <f t="shared" si="23"/>
        <v>174</v>
      </c>
      <c r="CW306" s="113">
        <f t="shared" si="24"/>
        <v>351</v>
      </c>
    </row>
    <row r="307" spans="1:101" ht="14.1" customHeight="1">
      <c r="A307" s="31"/>
      <c r="B307" s="1043"/>
      <c r="C307" s="1047"/>
      <c r="D307" s="108" t="s">
        <v>774</v>
      </c>
      <c r="E307">
        <v>2</v>
      </c>
      <c r="F307"/>
      <c r="G307">
        <v>3</v>
      </c>
      <c r="H307" s="110">
        <v>5</v>
      </c>
      <c r="I307">
        <v>11</v>
      </c>
      <c r="J307"/>
      <c r="K307">
        <v>6</v>
      </c>
      <c r="L307" s="110">
        <v>17</v>
      </c>
      <c r="M307">
        <v>11</v>
      </c>
      <c r="N307"/>
      <c r="O307">
        <v>10</v>
      </c>
      <c r="P307" s="110">
        <v>21</v>
      </c>
      <c r="Q307">
        <v>13</v>
      </c>
      <c r="R307"/>
      <c r="S307">
        <v>138</v>
      </c>
      <c r="T307" s="110">
        <v>151</v>
      </c>
      <c r="U307">
        <v>137</v>
      </c>
      <c r="V307"/>
      <c r="W307">
        <v>155</v>
      </c>
      <c r="X307" s="110">
        <v>292</v>
      </c>
      <c r="Y307">
        <v>138</v>
      </c>
      <c r="Z307"/>
      <c r="AA307">
        <v>159</v>
      </c>
      <c r="AB307" s="110">
        <v>297</v>
      </c>
      <c r="AC307">
        <v>133</v>
      </c>
      <c r="AD307"/>
      <c r="AE307">
        <v>141</v>
      </c>
      <c r="AF307" s="110">
        <v>274</v>
      </c>
      <c r="AG307">
        <v>154</v>
      </c>
      <c r="AH307"/>
      <c r="AI307">
        <v>151</v>
      </c>
      <c r="AJ307" s="110">
        <v>305</v>
      </c>
      <c r="AK307">
        <v>161</v>
      </c>
      <c r="AL307"/>
      <c r="AM307">
        <v>124</v>
      </c>
      <c r="AN307" s="110">
        <v>285</v>
      </c>
      <c r="AO307" s="109">
        <v>148</v>
      </c>
      <c r="AP307" s="109"/>
      <c r="AQ307" s="109">
        <v>106</v>
      </c>
      <c r="AR307" s="110">
        <v>254</v>
      </c>
      <c r="AS307" s="109">
        <v>125</v>
      </c>
      <c r="AT307" s="109"/>
      <c r="AU307" s="109">
        <v>129</v>
      </c>
      <c r="AV307" s="110">
        <v>254</v>
      </c>
      <c r="AW307" s="109">
        <v>131</v>
      </c>
      <c r="AX307" s="109"/>
      <c r="AY307" s="109">
        <v>128</v>
      </c>
      <c r="AZ307" s="110">
        <v>259</v>
      </c>
      <c r="BA307" s="109">
        <v>112</v>
      </c>
      <c r="BB307" s="109"/>
      <c r="BC307" s="109">
        <v>147</v>
      </c>
      <c r="BD307" s="110">
        <v>259</v>
      </c>
      <c r="BE307" s="109">
        <v>127</v>
      </c>
      <c r="BF307" s="109"/>
      <c r="BG307" s="109">
        <v>121</v>
      </c>
      <c r="BH307" s="110">
        <v>248</v>
      </c>
      <c r="BI307" s="109">
        <v>84</v>
      </c>
      <c r="BJ307" s="109"/>
      <c r="BK307" s="109">
        <v>92</v>
      </c>
      <c r="BL307" s="110">
        <v>176</v>
      </c>
      <c r="BM307" s="109">
        <v>81</v>
      </c>
      <c r="BN307" s="109"/>
      <c r="BO307" s="109">
        <v>59</v>
      </c>
      <c r="BP307" s="110">
        <v>140</v>
      </c>
      <c r="BQ307" s="109">
        <v>54</v>
      </c>
      <c r="BR307" s="109"/>
      <c r="BS307" s="109">
        <v>57</v>
      </c>
      <c r="BT307" s="110">
        <v>111</v>
      </c>
      <c r="BU307" s="109">
        <v>49</v>
      </c>
      <c r="BV307" s="109"/>
      <c r="BW307" s="109">
        <v>31</v>
      </c>
      <c r="BX307" s="110">
        <v>80</v>
      </c>
      <c r="BY307" s="109">
        <v>23</v>
      </c>
      <c r="BZ307" s="109"/>
      <c r="CA307" s="109">
        <v>18</v>
      </c>
      <c r="CB307" s="110">
        <v>41</v>
      </c>
      <c r="CC307" s="109">
        <v>12</v>
      </c>
      <c r="CD307" s="109"/>
      <c r="CE307" s="109">
        <v>6</v>
      </c>
      <c r="CF307" s="110">
        <v>18</v>
      </c>
      <c r="CG307" s="109">
        <v>3</v>
      </c>
      <c r="CH307" s="109"/>
      <c r="CI307" s="109"/>
      <c r="CJ307" s="110">
        <v>3</v>
      </c>
      <c r="CK307" s="109"/>
      <c r="CL307" s="109"/>
      <c r="CM307" s="109"/>
      <c r="CN307" s="110">
        <v>0</v>
      </c>
      <c r="CO307" s="109">
        <v>2</v>
      </c>
      <c r="CP307" s="109"/>
      <c r="CQ307" s="109"/>
      <c r="CR307" s="110">
        <v>2</v>
      </c>
      <c r="CS307" s="111"/>
      <c r="CT307" s="112">
        <f t="shared" si="21"/>
        <v>1711</v>
      </c>
      <c r="CU307" s="112">
        <f t="shared" si="22"/>
        <v>0</v>
      </c>
      <c r="CV307" s="112">
        <f t="shared" si="23"/>
        <v>1781</v>
      </c>
      <c r="CW307" s="113">
        <f t="shared" si="24"/>
        <v>3492</v>
      </c>
    </row>
    <row r="308" spans="1:101" ht="14.1" customHeight="1">
      <c r="A308" s="31"/>
      <c r="B308" s="1043"/>
      <c r="C308" s="1047"/>
      <c r="D308" s="108" t="s">
        <v>775</v>
      </c>
      <c r="E308">
        <v>27</v>
      </c>
      <c r="F308"/>
      <c r="G308">
        <v>34</v>
      </c>
      <c r="H308" s="110">
        <v>61</v>
      </c>
      <c r="I308">
        <v>33</v>
      </c>
      <c r="J308"/>
      <c r="K308">
        <v>38</v>
      </c>
      <c r="L308" s="110">
        <v>71</v>
      </c>
      <c r="M308">
        <v>112</v>
      </c>
      <c r="N308"/>
      <c r="O308">
        <v>110</v>
      </c>
      <c r="P308" s="110">
        <v>222</v>
      </c>
      <c r="Q308">
        <v>127</v>
      </c>
      <c r="R308"/>
      <c r="S308">
        <v>47</v>
      </c>
      <c r="T308" s="110">
        <v>174</v>
      </c>
      <c r="U308">
        <v>67</v>
      </c>
      <c r="V308"/>
      <c r="W308">
        <v>68</v>
      </c>
      <c r="X308" s="110">
        <v>135</v>
      </c>
      <c r="Y308">
        <v>52</v>
      </c>
      <c r="Z308"/>
      <c r="AA308">
        <v>44</v>
      </c>
      <c r="AB308" s="110">
        <v>96</v>
      </c>
      <c r="AC308">
        <v>63</v>
      </c>
      <c r="AD308"/>
      <c r="AE308">
        <v>61</v>
      </c>
      <c r="AF308" s="110">
        <v>124</v>
      </c>
      <c r="AG308">
        <v>60</v>
      </c>
      <c r="AH308"/>
      <c r="AI308">
        <v>64</v>
      </c>
      <c r="AJ308" s="110">
        <v>124</v>
      </c>
      <c r="AK308">
        <v>61</v>
      </c>
      <c r="AL308"/>
      <c r="AM308">
        <v>26</v>
      </c>
      <c r="AN308" s="110">
        <v>87</v>
      </c>
      <c r="AO308" s="109">
        <v>51</v>
      </c>
      <c r="AP308" s="109"/>
      <c r="AQ308" s="109">
        <v>28</v>
      </c>
      <c r="AR308" s="110">
        <v>79</v>
      </c>
      <c r="AS308" s="109">
        <v>56</v>
      </c>
      <c r="AT308" s="109"/>
      <c r="AU308" s="109">
        <v>42</v>
      </c>
      <c r="AV308" s="110">
        <v>98</v>
      </c>
      <c r="AW308" s="109">
        <v>62</v>
      </c>
      <c r="AX308" s="109"/>
      <c r="AY308" s="109">
        <v>57</v>
      </c>
      <c r="AZ308" s="110">
        <v>119</v>
      </c>
      <c r="BA308" s="109">
        <v>52</v>
      </c>
      <c r="BB308" s="109"/>
      <c r="BC308" s="109">
        <v>53</v>
      </c>
      <c r="BD308" s="110">
        <v>105</v>
      </c>
      <c r="BE308" s="109">
        <v>44</v>
      </c>
      <c r="BF308" s="109"/>
      <c r="BG308" s="109">
        <v>53</v>
      </c>
      <c r="BH308" s="110">
        <v>97</v>
      </c>
      <c r="BI308" s="109">
        <v>57</v>
      </c>
      <c r="BJ308" s="109"/>
      <c r="BK308" s="109">
        <v>59</v>
      </c>
      <c r="BL308" s="110">
        <v>116</v>
      </c>
      <c r="BM308" s="109">
        <v>43</v>
      </c>
      <c r="BN308" s="109"/>
      <c r="BO308" s="109">
        <v>35</v>
      </c>
      <c r="BP308" s="110">
        <v>78</v>
      </c>
      <c r="BQ308" s="109">
        <v>29</v>
      </c>
      <c r="BR308" s="109"/>
      <c r="BS308" s="109">
        <v>26</v>
      </c>
      <c r="BT308" s="110">
        <v>55</v>
      </c>
      <c r="BU308" s="109">
        <v>16</v>
      </c>
      <c r="BV308" s="109"/>
      <c r="BW308" s="109">
        <v>17</v>
      </c>
      <c r="BX308" s="110">
        <v>33</v>
      </c>
      <c r="BY308" s="109">
        <v>11</v>
      </c>
      <c r="BZ308" s="109"/>
      <c r="CA308" s="109">
        <v>12</v>
      </c>
      <c r="CB308" s="110">
        <v>23</v>
      </c>
      <c r="CC308" s="109">
        <v>9</v>
      </c>
      <c r="CD308" s="109"/>
      <c r="CE308" s="109">
        <v>4</v>
      </c>
      <c r="CF308" s="110">
        <v>13</v>
      </c>
      <c r="CG308" s="109"/>
      <c r="CH308" s="109"/>
      <c r="CI308" s="109">
        <v>1</v>
      </c>
      <c r="CJ308" s="110">
        <v>1</v>
      </c>
      <c r="CK308" s="109"/>
      <c r="CL308" s="109"/>
      <c r="CM308" s="109"/>
      <c r="CN308" s="110">
        <v>0</v>
      </c>
      <c r="CO308" s="109">
        <v>2</v>
      </c>
      <c r="CP308" s="109">
        <v>1</v>
      </c>
      <c r="CQ308" s="109"/>
      <c r="CR308" s="110">
        <v>3</v>
      </c>
      <c r="CS308" s="111"/>
      <c r="CT308" s="112">
        <f t="shared" si="21"/>
        <v>1034</v>
      </c>
      <c r="CU308" s="112">
        <f t="shared" si="22"/>
        <v>1</v>
      </c>
      <c r="CV308" s="112">
        <f t="shared" si="23"/>
        <v>879</v>
      </c>
      <c r="CW308" s="113">
        <f t="shared" si="24"/>
        <v>1914</v>
      </c>
    </row>
    <row r="309" spans="1:101" ht="14.1" customHeight="1">
      <c r="A309" s="31"/>
      <c r="B309" s="1043"/>
      <c r="C309" s="1047"/>
      <c r="D309" s="108" t="s">
        <v>776</v>
      </c>
      <c r="E309" s="817">
        <v>12</v>
      </c>
      <c r="F309" s="817"/>
      <c r="G309" s="817">
        <v>10</v>
      </c>
      <c r="H309" s="110">
        <v>22</v>
      </c>
      <c r="I309" s="817">
        <v>10</v>
      </c>
      <c r="J309" s="817"/>
      <c r="K309" s="817">
        <v>11</v>
      </c>
      <c r="L309" s="110">
        <v>21</v>
      </c>
      <c r="M309" s="817">
        <v>41</v>
      </c>
      <c r="N309" s="817"/>
      <c r="O309" s="817">
        <v>40</v>
      </c>
      <c r="P309" s="110">
        <v>81</v>
      </c>
      <c r="Q309" s="817">
        <v>47</v>
      </c>
      <c r="R309" s="817"/>
      <c r="S309" s="817">
        <v>3169</v>
      </c>
      <c r="T309" s="110">
        <v>3216</v>
      </c>
      <c r="U309" s="817">
        <v>3225</v>
      </c>
      <c r="V309" s="817"/>
      <c r="W309" s="817">
        <v>3357</v>
      </c>
      <c r="X309" s="110">
        <v>6582</v>
      </c>
      <c r="Y309" s="817">
        <v>3979</v>
      </c>
      <c r="Z309" s="817"/>
      <c r="AA309" s="817">
        <v>3682</v>
      </c>
      <c r="AB309" s="110">
        <v>7661</v>
      </c>
      <c r="AC309" s="817">
        <v>4392</v>
      </c>
      <c r="AD309" s="817"/>
      <c r="AE309" s="817">
        <v>3506</v>
      </c>
      <c r="AF309" s="110">
        <v>7898</v>
      </c>
      <c r="AG309" s="817">
        <v>4387</v>
      </c>
      <c r="AH309" s="817"/>
      <c r="AI309" s="817">
        <v>3364</v>
      </c>
      <c r="AJ309" s="110">
        <v>7751</v>
      </c>
      <c r="AK309" s="817">
        <v>3905</v>
      </c>
      <c r="AL309" s="817"/>
      <c r="AM309" s="817">
        <v>2967</v>
      </c>
      <c r="AN309" s="110">
        <v>6872</v>
      </c>
      <c r="AO309" s="109">
        <v>3695</v>
      </c>
      <c r="AP309" s="109"/>
      <c r="AQ309" s="109">
        <v>2969</v>
      </c>
      <c r="AR309" s="110">
        <v>6664</v>
      </c>
      <c r="AS309" s="109">
        <v>3450</v>
      </c>
      <c r="AT309" s="109"/>
      <c r="AU309" s="109">
        <v>3090</v>
      </c>
      <c r="AV309" s="110">
        <v>6540</v>
      </c>
      <c r="AW309" s="109">
        <v>3671</v>
      </c>
      <c r="AX309" s="109"/>
      <c r="AY309" s="109">
        <v>3290</v>
      </c>
      <c r="AZ309" s="110">
        <v>6961</v>
      </c>
      <c r="BA309" s="109">
        <v>3720</v>
      </c>
      <c r="BB309" s="109"/>
      <c r="BC309" s="109">
        <v>3406</v>
      </c>
      <c r="BD309" s="110">
        <v>7126</v>
      </c>
      <c r="BE309" s="109">
        <v>3202</v>
      </c>
      <c r="BF309" s="109"/>
      <c r="BG309" s="109">
        <v>2985</v>
      </c>
      <c r="BH309" s="110">
        <v>6187</v>
      </c>
      <c r="BI309" s="109">
        <v>2574</v>
      </c>
      <c r="BJ309" s="109"/>
      <c r="BK309" s="109">
        <v>2198</v>
      </c>
      <c r="BL309" s="110">
        <v>4772</v>
      </c>
      <c r="BM309" s="109">
        <v>2145</v>
      </c>
      <c r="BN309" s="109"/>
      <c r="BO309" s="109">
        <v>1778</v>
      </c>
      <c r="BP309" s="110">
        <v>3923</v>
      </c>
      <c r="BQ309" s="109">
        <v>1780</v>
      </c>
      <c r="BR309" s="109"/>
      <c r="BS309" s="109">
        <v>1289</v>
      </c>
      <c r="BT309" s="110">
        <v>3069</v>
      </c>
      <c r="BU309" s="109">
        <v>1198</v>
      </c>
      <c r="BV309" s="109"/>
      <c r="BW309" s="109">
        <v>699</v>
      </c>
      <c r="BX309" s="110">
        <v>1897</v>
      </c>
      <c r="BY309" s="109">
        <v>768</v>
      </c>
      <c r="BZ309" s="109"/>
      <c r="CA309" s="109">
        <v>393</v>
      </c>
      <c r="CB309" s="110">
        <v>1161</v>
      </c>
      <c r="CC309" s="109">
        <v>340</v>
      </c>
      <c r="CD309" s="109"/>
      <c r="CE309" s="109">
        <v>122</v>
      </c>
      <c r="CF309" s="110">
        <v>462</v>
      </c>
      <c r="CG309" s="109">
        <v>104</v>
      </c>
      <c r="CH309" s="109"/>
      <c r="CI309" s="109">
        <v>31</v>
      </c>
      <c r="CJ309" s="110">
        <v>135</v>
      </c>
      <c r="CK309" s="109">
        <v>24</v>
      </c>
      <c r="CL309" s="109"/>
      <c r="CM309" s="109">
        <v>7</v>
      </c>
      <c r="CN309" s="110">
        <v>31</v>
      </c>
      <c r="CO309" s="109">
        <v>5</v>
      </c>
      <c r="CP309" s="109">
        <v>4</v>
      </c>
      <c r="CQ309" s="109">
        <v>2</v>
      </c>
      <c r="CR309" s="110">
        <v>11</v>
      </c>
      <c r="CS309" s="111"/>
      <c r="CT309" s="112">
        <f t="shared" si="21"/>
        <v>46674</v>
      </c>
      <c r="CU309" s="112">
        <f t="shared" si="22"/>
        <v>4</v>
      </c>
      <c r="CV309" s="112">
        <f t="shared" si="23"/>
        <v>42365</v>
      </c>
      <c r="CW309" s="113">
        <f t="shared" si="24"/>
        <v>89043</v>
      </c>
    </row>
    <row r="310" spans="1:101" ht="14.1" customHeight="1">
      <c r="A310" s="31"/>
      <c r="B310" s="1043"/>
      <c r="C310" s="237" t="s">
        <v>108</v>
      </c>
      <c r="D310" s="238" t="s">
        <v>843</v>
      </c>
      <c r="E310" s="236">
        <v>825</v>
      </c>
      <c r="F310" s="236">
        <v>0</v>
      </c>
      <c r="G310" s="236">
        <v>883</v>
      </c>
      <c r="H310" s="236">
        <v>1708</v>
      </c>
      <c r="I310" s="236">
        <v>942</v>
      </c>
      <c r="J310" s="236">
        <v>0</v>
      </c>
      <c r="K310" s="236">
        <v>979</v>
      </c>
      <c r="L310" s="236">
        <v>1921</v>
      </c>
      <c r="M310" s="236">
        <v>3089</v>
      </c>
      <c r="N310" s="236">
        <v>0</v>
      </c>
      <c r="O310" s="236">
        <v>3075</v>
      </c>
      <c r="P310" s="236">
        <v>6164</v>
      </c>
      <c r="Q310" s="236">
        <v>3184</v>
      </c>
      <c r="R310" s="236">
        <v>0</v>
      </c>
      <c r="S310" s="236">
        <v>4715</v>
      </c>
      <c r="T310" s="236">
        <v>7899</v>
      </c>
      <c r="U310" s="236">
        <v>4624</v>
      </c>
      <c r="V310" s="236">
        <v>0</v>
      </c>
      <c r="W310" s="236">
        <v>4817</v>
      </c>
      <c r="X310" s="236">
        <v>9441</v>
      </c>
      <c r="Y310" s="236">
        <v>5352</v>
      </c>
      <c r="Z310" s="236">
        <v>0</v>
      </c>
      <c r="AA310" s="236">
        <v>5040</v>
      </c>
      <c r="AB310" s="236">
        <v>10392</v>
      </c>
      <c r="AC310" s="236">
        <v>5899</v>
      </c>
      <c r="AD310" s="236">
        <v>0</v>
      </c>
      <c r="AE310" s="236">
        <v>4915</v>
      </c>
      <c r="AF310" s="236">
        <v>10814</v>
      </c>
      <c r="AG310" s="236">
        <v>5865</v>
      </c>
      <c r="AH310" s="236">
        <v>0</v>
      </c>
      <c r="AI310" s="236">
        <v>4602</v>
      </c>
      <c r="AJ310" s="236">
        <v>10467</v>
      </c>
      <c r="AK310" s="236">
        <v>5299</v>
      </c>
      <c r="AL310" s="236">
        <v>0</v>
      </c>
      <c r="AM310" s="236">
        <v>4108</v>
      </c>
      <c r="AN310" s="236">
        <v>9407</v>
      </c>
      <c r="AO310" s="236">
        <v>4963</v>
      </c>
      <c r="AP310" s="236">
        <v>0</v>
      </c>
      <c r="AQ310" s="236">
        <v>4058</v>
      </c>
      <c r="AR310" s="236">
        <v>9021</v>
      </c>
      <c r="AS310" s="236">
        <v>4700</v>
      </c>
      <c r="AT310" s="236">
        <v>0</v>
      </c>
      <c r="AU310" s="236">
        <v>4162</v>
      </c>
      <c r="AV310" s="236">
        <v>8862</v>
      </c>
      <c r="AW310" s="236">
        <v>4903</v>
      </c>
      <c r="AX310" s="236">
        <v>0</v>
      </c>
      <c r="AY310" s="236">
        <v>4509</v>
      </c>
      <c r="AZ310" s="236">
        <v>9412</v>
      </c>
      <c r="BA310" s="236">
        <v>4801</v>
      </c>
      <c r="BB310" s="236">
        <v>0</v>
      </c>
      <c r="BC310" s="236">
        <v>4443</v>
      </c>
      <c r="BD310" s="236">
        <v>9244</v>
      </c>
      <c r="BE310" s="236">
        <v>4086</v>
      </c>
      <c r="BF310" s="236">
        <v>0</v>
      </c>
      <c r="BG310" s="236">
        <v>3859</v>
      </c>
      <c r="BH310" s="236">
        <v>7945</v>
      </c>
      <c r="BI310" s="236">
        <v>3277</v>
      </c>
      <c r="BJ310" s="236">
        <v>0</v>
      </c>
      <c r="BK310" s="236">
        <v>2878</v>
      </c>
      <c r="BL310" s="236">
        <v>6155</v>
      </c>
      <c r="BM310" s="236">
        <v>2655</v>
      </c>
      <c r="BN310" s="236">
        <v>0</v>
      </c>
      <c r="BO310" s="236">
        <v>2297</v>
      </c>
      <c r="BP310" s="236">
        <v>4952</v>
      </c>
      <c r="BQ310" s="236">
        <v>2184</v>
      </c>
      <c r="BR310" s="236">
        <v>0</v>
      </c>
      <c r="BS310" s="236">
        <v>1684</v>
      </c>
      <c r="BT310" s="236">
        <v>3868</v>
      </c>
      <c r="BU310" s="236">
        <v>1463</v>
      </c>
      <c r="BV310" s="236">
        <v>0</v>
      </c>
      <c r="BW310" s="236">
        <v>944</v>
      </c>
      <c r="BX310" s="236">
        <v>2407</v>
      </c>
      <c r="BY310" s="236">
        <v>909</v>
      </c>
      <c r="BZ310" s="236">
        <v>0</v>
      </c>
      <c r="CA310" s="236">
        <v>501</v>
      </c>
      <c r="CB310" s="236">
        <v>1410</v>
      </c>
      <c r="CC310" s="236">
        <v>405</v>
      </c>
      <c r="CD310" s="236">
        <v>0</v>
      </c>
      <c r="CE310" s="236">
        <v>163</v>
      </c>
      <c r="CF310" s="236">
        <v>568</v>
      </c>
      <c r="CG310" s="236">
        <v>123</v>
      </c>
      <c r="CH310" s="236">
        <v>0</v>
      </c>
      <c r="CI310" s="236">
        <v>35</v>
      </c>
      <c r="CJ310" s="236">
        <v>158</v>
      </c>
      <c r="CK310" s="236">
        <v>28</v>
      </c>
      <c r="CL310" s="236">
        <v>0</v>
      </c>
      <c r="CM310" s="236">
        <v>8</v>
      </c>
      <c r="CN310" s="236">
        <v>36</v>
      </c>
      <c r="CO310" s="236">
        <v>20</v>
      </c>
      <c r="CP310" s="236">
        <v>7</v>
      </c>
      <c r="CQ310" s="236">
        <v>2</v>
      </c>
      <c r="CR310" s="236">
        <v>29</v>
      </c>
      <c r="CS310" s="107"/>
      <c r="CT310" s="236">
        <f t="shared" si="21"/>
        <v>69596</v>
      </c>
      <c r="CU310" s="236">
        <f t="shared" si="22"/>
        <v>7</v>
      </c>
      <c r="CV310" s="236">
        <f t="shared" si="23"/>
        <v>62677</v>
      </c>
      <c r="CW310" s="240">
        <f t="shared" si="24"/>
        <v>132280</v>
      </c>
    </row>
    <row r="311" spans="1:101" ht="14.1" customHeight="1">
      <c r="A311" s="31"/>
      <c r="B311" s="1043" t="s">
        <v>885</v>
      </c>
      <c r="C311" s="1047" t="s">
        <v>777</v>
      </c>
      <c r="D311" s="108" t="s">
        <v>778</v>
      </c>
      <c r="E311">
        <v>1472</v>
      </c>
      <c r="F311"/>
      <c r="G311">
        <v>1455</v>
      </c>
      <c r="H311" s="110">
        <v>2927</v>
      </c>
      <c r="I311">
        <v>1154</v>
      </c>
      <c r="J311"/>
      <c r="K311">
        <v>1205</v>
      </c>
      <c r="L311" s="110">
        <v>2359</v>
      </c>
      <c r="M311">
        <v>3078</v>
      </c>
      <c r="N311"/>
      <c r="O311">
        <v>3079</v>
      </c>
      <c r="P311" s="110">
        <v>6157</v>
      </c>
      <c r="Q311">
        <v>3066</v>
      </c>
      <c r="R311"/>
      <c r="S311">
        <v>3</v>
      </c>
      <c r="T311" s="110">
        <v>3069</v>
      </c>
      <c r="U311">
        <v>1</v>
      </c>
      <c r="V311"/>
      <c r="W311">
        <v>2</v>
      </c>
      <c r="X311" s="110">
        <v>3</v>
      </c>
      <c r="Y311">
        <v>2</v>
      </c>
      <c r="Z311"/>
      <c r="AA311">
        <v>4</v>
      </c>
      <c r="AB311" s="110">
        <v>6</v>
      </c>
      <c r="AC311">
        <v>1</v>
      </c>
      <c r="AD311"/>
      <c r="AE311">
        <v>2</v>
      </c>
      <c r="AF311" s="110">
        <v>3</v>
      </c>
      <c r="AG311">
        <v>5</v>
      </c>
      <c r="AH311"/>
      <c r="AI311">
        <v>2</v>
      </c>
      <c r="AJ311" s="110">
        <v>7</v>
      </c>
      <c r="AK311">
        <v>4</v>
      </c>
      <c r="AL311"/>
      <c r="AM311">
        <v>3</v>
      </c>
      <c r="AN311" s="110">
        <v>7</v>
      </c>
      <c r="AO311" s="109">
        <v>3</v>
      </c>
      <c r="AP311" s="109"/>
      <c r="AQ311" s="109">
        <v>4</v>
      </c>
      <c r="AR311" s="110">
        <v>7</v>
      </c>
      <c r="AS311" s="109">
        <v>2</v>
      </c>
      <c r="AT311" s="109"/>
      <c r="AU311" s="109">
        <v>3</v>
      </c>
      <c r="AV311" s="110">
        <v>5</v>
      </c>
      <c r="AW311" s="109">
        <v>3</v>
      </c>
      <c r="AX311" s="109"/>
      <c r="AY311" s="109">
        <v>6</v>
      </c>
      <c r="AZ311" s="110">
        <v>9</v>
      </c>
      <c r="BA311" s="109">
        <v>4</v>
      </c>
      <c r="BB311" s="109"/>
      <c r="BC311" s="109">
        <v>4</v>
      </c>
      <c r="BD311" s="110">
        <v>8</v>
      </c>
      <c r="BE311" s="109">
        <v>1</v>
      </c>
      <c r="BF311" s="109"/>
      <c r="BG311" s="109">
        <v>1</v>
      </c>
      <c r="BH311" s="110">
        <v>2</v>
      </c>
      <c r="BI311" s="109"/>
      <c r="BJ311" s="109"/>
      <c r="BK311" s="109">
        <v>5</v>
      </c>
      <c r="BL311" s="110">
        <v>5</v>
      </c>
      <c r="BM311" s="109">
        <v>4</v>
      </c>
      <c r="BN311" s="109"/>
      <c r="BO311" s="109">
        <v>1</v>
      </c>
      <c r="BP311" s="110">
        <v>5</v>
      </c>
      <c r="BQ311" s="109"/>
      <c r="BR311" s="109"/>
      <c r="BS311" s="109"/>
      <c r="BT311" s="110">
        <v>0</v>
      </c>
      <c r="BU311" s="109">
        <v>1</v>
      </c>
      <c r="BV311" s="109"/>
      <c r="BW311" s="109"/>
      <c r="BX311" s="110">
        <v>1</v>
      </c>
      <c r="BY311" s="109">
        <v>1</v>
      </c>
      <c r="BZ311" s="109"/>
      <c r="CA311" s="109"/>
      <c r="CB311" s="110">
        <v>1</v>
      </c>
      <c r="CC311" s="109"/>
      <c r="CD311" s="109"/>
      <c r="CE311" s="109"/>
      <c r="CF311" s="110">
        <v>0</v>
      </c>
      <c r="CG311" s="109"/>
      <c r="CH311" s="109"/>
      <c r="CI311" s="109"/>
      <c r="CJ311" s="110">
        <v>0</v>
      </c>
      <c r="CK311" s="109"/>
      <c r="CL311" s="109"/>
      <c r="CM311" s="109"/>
      <c r="CN311" s="110">
        <v>0</v>
      </c>
      <c r="CO311" s="109"/>
      <c r="CP311" s="109"/>
      <c r="CQ311" s="109"/>
      <c r="CR311" s="110">
        <v>0</v>
      </c>
      <c r="CS311" s="111"/>
      <c r="CT311" s="112">
        <f t="shared" si="21"/>
        <v>8802</v>
      </c>
      <c r="CU311" s="112">
        <f t="shared" si="22"/>
        <v>0</v>
      </c>
      <c r="CV311" s="112">
        <f t="shared" si="23"/>
        <v>5779</v>
      </c>
      <c r="CW311" s="113">
        <f t="shared" si="24"/>
        <v>14581</v>
      </c>
    </row>
    <row r="312" spans="1:101" ht="14.1" customHeight="1">
      <c r="A312" s="31"/>
      <c r="B312" s="1043"/>
      <c r="C312" s="1047"/>
      <c r="D312" s="108" t="s">
        <v>779</v>
      </c>
      <c r="E312">
        <v>1</v>
      </c>
      <c r="F312"/>
      <c r="G312">
        <v>1</v>
      </c>
      <c r="H312" s="110">
        <v>2</v>
      </c>
      <c r="I312">
        <v>1</v>
      </c>
      <c r="J312"/>
      <c r="K312">
        <v>2</v>
      </c>
      <c r="L312" s="110">
        <v>3</v>
      </c>
      <c r="M312">
        <v>2</v>
      </c>
      <c r="N312"/>
      <c r="O312">
        <v>1</v>
      </c>
      <c r="P312" s="110">
        <v>3</v>
      </c>
      <c r="Q312"/>
      <c r="R312"/>
      <c r="S312">
        <v>1</v>
      </c>
      <c r="T312" s="110">
        <v>1</v>
      </c>
      <c r="U312"/>
      <c r="V312"/>
      <c r="W312"/>
      <c r="X312" s="110">
        <v>0</v>
      </c>
      <c r="Y312">
        <v>3</v>
      </c>
      <c r="Z312"/>
      <c r="AA312"/>
      <c r="AB312" s="110">
        <v>3</v>
      </c>
      <c r="AC312"/>
      <c r="AD312"/>
      <c r="AE312"/>
      <c r="AF312" s="110">
        <v>0</v>
      </c>
      <c r="AG312">
        <v>2</v>
      </c>
      <c r="AH312"/>
      <c r="AI312"/>
      <c r="AJ312" s="110">
        <v>2</v>
      </c>
      <c r="AK312"/>
      <c r="AL312"/>
      <c r="AM312">
        <v>1</v>
      </c>
      <c r="AN312" s="110">
        <v>1</v>
      </c>
      <c r="AO312" s="109">
        <v>1</v>
      </c>
      <c r="AP312" s="109"/>
      <c r="AQ312" s="109">
        <v>3</v>
      </c>
      <c r="AR312" s="110">
        <v>4</v>
      </c>
      <c r="AS312" s="109"/>
      <c r="AT312" s="109"/>
      <c r="AU312" s="109">
        <v>3</v>
      </c>
      <c r="AV312" s="110">
        <v>3</v>
      </c>
      <c r="AW312" s="109">
        <v>1</v>
      </c>
      <c r="AX312" s="109"/>
      <c r="AY312" s="109">
        <v>5</v>
      </c>
      <c r="AZ312" s="110">
        <v>6</v>
      </c>
      <c r="BA312" s="109">
        <v>2</v>
      </c>
      <c r="BB312" s="109"/>
      <c r="BC312" s="109">
        <v>1</v>
      </c>
      <c r="BD312" s="110">
        <v>3</v>
      </c>
      <c r="BE312" s="109">
        <v>1</v>
      </c>
      <c r="BF312" s="109"/>
      <c r="BG312" s="109">
        <v>3</v>
      </c>
      <c r="BH312" s="110">
        <v>4</v>
      </c>
      <c r="BI312" s="109"/>
      <c r="BJ312" s="109"/>
      <c r="BK312" s="109">
        <v>2</v>
      </c>
      <c r="BL312" s="110">
        <v>2</v>
      </c>
      <c r="BM312" s="109"/>
      <c r="BN312" s="109"/>
      <c r="BO312" s="109">
        <v>1</v>
      </c>
      <c r="BP312" s="110">
        <v>1</v>
      </c>
      <c r="BQ312" s="109"/>
      <c r="BR312" s="109"/>
      <c r="BS312" s="109">
        <v>2</v>
      </c>
      <c r="BT312" s="110">
        <v>2</v>
      </c>
      <c r="BU312" s="109"/>
      <c r="BV312" s="109"/>
      <c r="BW312" s="109"/>
      <c r="BX312" s="110">
        <v>0</v>
      </c>
      <c r="BY312" s="109"/>
      <c r="BZ312" s="109"/>
      <c r="CA312" s="109"/>
      <c r="CB312" s="110">
        <v>0</v>
      </c>
      <c r="CC312" s="109"/>
      <c r="CD312" s="109"/>
      <c r="CE312" s="109"/>
      <c r="CF312" s="110">
        <v>0</v>
      </c>
      <c r="CG312" s="109"/>
      <c r="CH312" s="109"/>
      <c r="CI312" s="109"/>
      <c r="CJ312" s="110">
        <v>0</v>
      </c>
      <c r="CK312" s="109"/>
      <c r="CL312" s="109"/>
      <c r="CM312" s="109"/>
      <c r="CN312" s="110">
        <v>0</v>
      </c>
      <c r="CO312" s="109"/>
      <c r="CP312" s="109"/>
      <c r="CQ312" s="109"/>
      <c r="CR312" s="110">
        <v>0</v>
      </c>
      <c r="CS312" s="111"/>
      <c r="CT312" s="112">
        <f t="shared" si="21"/>
        <v>14</v>
      </c>
      <c r="CU312" s="112">
        <f t="shared" si="22"/>
        <v>0</v>
      </c>
      <c r="CV312" s="112">
        <f t="shared" si="23"/>
        <v>26</v>
      </c>
      <c r="CW312" s="113">
        <f t="shared" si="24"/>
        <v>40</v>
      </c>
    </row>
    <row r="313" spans="1:101" ht="14.1" customHeight="1">
      <c r="A313" s="31"/>
      <c r="B313" s="1043"/>
      <c r="C313" s="1047"/>
      <c r="D313" s="108" t="s">
        <v>780</v>
      </c>
      <c r="E313"/>
      <c r="F313"/>
      <c r="G313"/>
      <c r="H313" s="110">
        <v>0</v>
      </c>
      <c r="I313"/>
      <c r="J313"/>
      <c r="K313"/>
      <c r="L313" s="110">
        <v>0</v>
      </c>
      <c r="M313">
        <v>2</v>
      </c>
      <c r="N313"/>
      <c r="O313"/>
      <c r="P313" s="110">
        <v>2</v>
      </c>
      <c r="Q313">
        <v>1</v>
      </c>
      <c r="R313"/>
      <c r="S313">
        <v>5</v>
      </c>
      <c r="T313" s="110">
        <v>6</v>
      </c>
      <c r="U313">
        <v>5</v>
      </c>
      <c r="V313"/>
      <c r="W313">
        <v>4</v>
      </c>
      <c r="X313" s="110">
        <v>9</v>
      </c>
      <c r="Y313">
        <v>5</v>
      </c>
      <c r="Z313"/>
      <c r="AA313">
        <v>9</v>
      </c>
      <c r="AB313" s="110">
        <v>14</v>
      </c>
      <c r="AC313">
        <v>7</v>
      </c>
      <c r="AD313"/>
      <c r="AE313">
        <v>4</v>
      </c>
      <c r="AF313" s="110">
        <v>11</v>
      </c>
      <c r="AG313">
        <v>1</v>
      </c>
      <c r="AH313"/>
      <c r="AI313">
        <v>3</v>
      </c>
      <c r="AJ313" s="110">
        <v>4</v>
      </c>
      <c r="AK313">
        <v>4</v>
      </c>
      <c r="AL313"/>
      <c r="AM313">
        <v>4</v>
      </c>
      <c r="AN313" s="110">
        <v>8</v>
      </c>
      <c r="AO313" s="109">
        <v>1</v>
      </c>
      <c r="AP313" s="109"/>
      <c r="AQ313" s="109">
        <v>6</v>
      </c>
      <c r="AR313" s="110">
        <v>7</v>
      </c>
      <c r="AS313" s="109">
        <v>5</v>
      </c>
      <c r="AT313" s="109"/>
      <c r="AU313" s="109">
        <v>4</v>
      </c>
      <c r="AV313" s="110">
        <v>9</v>
      </c>
      <c r="AW313" s="109">
        <v>6</v>
      </c>
      <c r="AX313" s="109"/>
      <c r="AY313" s="109">
        <v>4</v>
      </c>
      <c r="AZ313" s="110">
        <v>10</v>
      </c>
      <c r="BA313" s="109">
        <v>7</v>
      </c>
      <c r="BB313" s="109"/>
      <c r="BC313" s="109">
        <v>11</v>
      </c>
      <c r="BD313" s="110">
        <v>18</v>
      </c>
      <c r="BE313" s="109">
        <v>8</v>
      </c>
      <c r="BF313" s="109"/>
      <c r="BG313" s="109">
        <v>8</v>
      </c>
      <c r="BH313" s="110">
        <v>16</v>
      </c>
      <c r="BI313" s="109">
        <v>7</v>
      </c>
      <c r="BJ313" s="109"/>
      <c r="BK313" s="109">
        <v>5</v>
      </c>
      <c r="BL313" s="110">
        <v>12</v>
      </c>
      <c r="BM313" s="109">
        <v>1</v>
      </c>
      <c r="BN313" s="109"/>
      <c r="BO313" s="109">
        <v>3</v>
      </c>
      <c r="BP313" s="110">
        <v>4</v>
      </c>
      <c r="BQ313" s="109"/>
      <c r="BR313" s="109"/>
      <c r="BS313" s="109">
        <v>1</v>
      </c>
      <c r="BT313" s="110">
        <v>1</v>
      </c>
      <c r="BU313" s="109">
        <v>1</v>
      </c>
      <c r="BV313" s="109"/>
      <c r="BW313" s="109">
        <v>2</v>
      </c>
      <c r="BX313" s="110">
        <v>3</v>
      </c>
      <c r="BY313" s="109">
        <v>1</v>
      </c>
      <c r="BZ313" s="109"/>
      <c r="CA313" s="109"/>
      <c r="CB313" s="110">
        <v>1</v>
      </c>
      <c r="CC313" s="109"/>
      <c r="CD313" s="109"/>
      <c r="CE313" s="109"/>
      <c r="CF313" s="110">
        <v>0</v>
      </c>
      <c r="CG313" s="109"/>
      <c r="CH313" s="109"/>
      <c r="CI313" s="109"/>
      <c r="CJ313" s="110">
        <v>0</v>
      </c>
      <c r="CK313" s="109"/>
      <c r="CL313" s="109"/>
      <c r="CM313" s="109"/>
      <c r="CN313" s="110">
        <v>0</v>
      </c>
      <c r="CO313" s="109"/>
      <c r="CP313" s="109"/>
      <c r="CQ313" s="109"/>
      <c r="CR313" s="110">
        <v>0</v>
      </c>
      <c r="CS313" s="111"/>
      <c r="CT313" s="112">
        <f t="shared" si="21"/>
        <v>62</v>
      </c>
      <c r="CU313" s="112">
        <f t="shared" si="22"/>
        <v>0</v>
      </c>
      <c r="CV313" s="112">
        <f t="shared" si="23"/>
        <v>73</v>
      </c>
      <c r="CW313" s="113">
        <f t="shared" si="24"/>
        <v>135</v>
      </c>
    </row>
    <row r="314" spans="1:101" ht="14.1" customHeight="1">
      <c r="A314" s="31"/>
      <c r="B314" s="1043"/>
      <c r="C314" s="1047"/>
      <c r="D314" s="108" t="s">
        <v>781</v>
      </c>
      <c r="E314"/>
      <c r="F314"/>
      <c r="G314">
        <v>1</v>
      </c>
      <c r="H314" s="110">
        <v>1</v>
      </c>
      <c r="I314">
        <v>2</v>
      </c>
      <c r="J314"/>
      <c r="K314">
        <v>2</v>
      </c>
      <c r="L314" s="110">
        <v>4</v>
      </c>
      <c r="M314">
        <v>2</v>
      </c>
      <c r="N314"/>
      <c r="O314">
        <v>4</v>
      </c>
      <c r="P314" s="110">
        <v>6</v>
      </c>
      <c r="Q314">
        <v>6</v>
      </c>
      <c r="R314"/>
      <c r="S314">
        <v>28</v>
      </c>
      <c r="T314" s="110">
        <v>34</v>
      </c>
      <c r="U314">
        <v>23</v>
      </c>
      <c r="V314"/>
      <c r="W314">
        <v>16</v>
      </c>
      <c r="X314" s="110">
        <v>39</v>
      </c>
      <c r="Y314">
        <v>15</v>
      </c>
      <c r="Z314"/>
      <c r="AA314">
        <v>21</v>
      </c>
      <c r="AB314" s="110">
        <v>36</v>
      </c>
      <c r="AC314">
        <v>36</v>
      </c>
      <c r="AD314"/>
      <c r="AE314">
        <v>19</v>
      </c>
      <c r="AF314" s="110">
        <v>55</v>
      </c>
      <c r="AG314">
        <v>34</v>
      </c>
      <c r="AH314"/>
      <c r="AI314">
        <v>22</v>
      </c>
      <c r="AJ314" s="110">
        <v>56</v>
      </c>
      <c r="AK314">
        <v>51</v>
      </c>
      <c r="AL314"/>
      <c r="AM314">
        <v>29</v>
      </c>
      <c r="AN314" s="110">
        <v>80</v>
      </c>
      <c r="AO314" s="109">
        <v>37</v>
      </c>
      <c r="AP314" s="109"/>
      <c r="AQ314" s="109">
        <v>28</v>
      </c>
      <c r="AR314" s="110">
        <v>65</v>
      </c>
      <c r="AS314" s="109">
        <v>22</v>
      </c>
      <c r="AT314" s="109"/>
      <c r="AU314" s="109">
        <v>27</v>
      </c>
      <c r="AV314" s="110">
        <v>49</v>
      </c>
      <c r="AW314" s="109">
        <v>22</v>
      </c>
      <c r="AX314" s="109"/>
      <c r="AY314" s="109">
        <v>28</v>
      </c>
      <c r="AZ314" s="110">
        <v>50</v>
      </c>
      <c r="BA314" s="109">
        <v>33</v>
      </c>
      <c r="BB314" s="109"/>
      <c r="BC314" s="109">
        <v>30</v>
      </c>
      <c r="BD314" s="110">
        <v>63</v>
      </c>
      <c r="BE314" s="109">
        <v>17</v>
      </c>
      <c r="BF314" s="109"/>
      <c r="BG314" s="109">
        <v>16</v>
      </c>
      <c r="BH314" s="110">
        <v>33</v>
      </c>
      <c r="BI314" s="109">
        <v>15</v>
      </c>
      <c r="BJ314" s="109"/>
      <c r="BK314" s="109">
        <v>14</v>
      </c>
      <c r="BL314" s="110">
        <v>29</v>
      </c>
      <c r="BM314" s="109">
        <v>12</v>
      </c>
      <c r="BN314" s="109"/>
      <c r="BO314" s="109">
        <v>9</v>
      </c>
      <c r="BP314" s="110">
        <v>21</v>
      </c>
      <c r="BQ314" s="109">
        <v>7</v>
      </c>
      <c r="BR314" s="109"/>
      <c r="BS314" s="109">
        <v>7</v>
      </c>
      <c r="BT314" s="110">
        <v>14</v>
      </c>
      <c r="BU314" s="109">
        <v>3</v>
      </c>
      <c r="BV314" s="109"/>
      <c r="BW314" s="109">
        <v>1</v>
      </c>
      <c r="BX314" s="110">
        <v>4</v>
      </c>
      <c r="BY314" s="109">
        <v>2</v>
      </c>
      <c r="BZ314" s="109"/>
      <c r="CA314" s="109"/>
      <c r="CB314" s="110">
        <v>2</v>
      </c>
      <c r="CC314" s="109">
        <v>1</v>
      </c>
      <c r="CD314" s="109"/>
      <c r="CE314" s="109">
        <v>1</v>
      </c>
      <c r="CF314" s="110">
        <v>2</v>
      </c>
      <c r="CG314" s="109"/>
      <c r="CH314" s="109"/>
      <c r="CI314" s="109"/>
      <c r="CJ314" s="110">
        <v>0</v>
      </c>
      <c r="CK314" s="109"/>
      <c r="CL314" s="109"/>
      <c r="CM314" s="109"/>
      <c r="CN314" s="110">
        <v>0</v>
      </c>
      <c r="CO314" s="109"/>
      <c r="CP314" s="109"/>
      <c r="CQ314" s="109"/>
      <c r="CR314" s="110">
        <v>0</v>
      </c>
      <c r="CS314" s="111"/>
      <c r="CT314" s="112">
        <f t="shared" si="21"/>
        <v>340</v>
      </c>
      <c r="CU314" s="112">
        <f t="shared" si="22"/>
        <v>0</v>
      </c>
      <c r="CV314" s="112">
        <f t="shared" si="23"/>
        <v>303</v>
      </c>
      <c r="CW314" s="113">
        <f t="shared" si="24"/>
        <v>643</v>
      </c>
    </row>
    <row r="315" spans="1:101" ht="14.1" customHeight="1">
      <c r="A315" s="31"/>
      <c r="B315" s="1043"/>
      <c r="C315" s="1047"/>
      <c r="D315" s="108" t="s">
        <v>782</v>
      </c>
      <c r="E315">
        <v>16</v>
      </c>
      <c r="F315"/>
      <c r="G315">
        <v>17</v>
      </c>
      <c r="H315" s="110">
        <v>33</v>
      </c>
      <c r="I315">
        <v>7</v>
      </c>
      <c r="J315"/>
      <c r="K315">
        <v>10</v>
      </c>
      <c r="L315" s="110">
        <v>17</v>
      </c>
      <c r="M315">
        <v>23</v>
      </c>
      <c r="N315"/>
      <c r="O315">
        <v>30</v>
      </c>
      <c r="P315" s="110">
        <v>53</v>
      </c>
      <c r="Q315">
        <v>27</v>
      </c>
      <c r="R315"/>
      <c r="S315">
        <v>169</v>
      </c>
      <c r="T315" s="110">
        <v>196</v>
      </c>
      <c r="U315">
        <v>138</v>
      </c>
      <c r="V315"/>
      <c r="W315">
        <v>169</v>
      </c>
      <c r="X315" s="110">
        <v>307</v>
      </c>
      <c r="Y315">
        <v>172</v>
      </c>
      <c r="Z315"/>
      <c r="AA315">
        <v>167</v>
      </c>
      <c r="AB315" s="110">
        <v>339</v>
      </c>
      <c r="AC315">
        <v>219</v>
      </c>
      <c r="AD315"/>
      <c r="AE315">
        <v>227</v>
      </c>
      <c r="AF315" s="110">
        <v>446</v>
      </c>
      <c r="AG315">
        <v>221</v>
      </c>
      <c r="AH315"/>
      <c r="AI315">
        <v>218</v>
      </c>
      <c r="AJ315" s="110">
        <v>439</v>
      </c>
      <c r="AK315">
        <v>180</v>
      </c>
      <c r="AL315"/>
      <c r="AM315">
        <v>162</v>
      </c>
      <c r="AN315" s="110">
        <v>342</v>
      </c>
      <c r="AO315" s="109">
        <v>148</v>
      </c>
      <c r="AP315" s="109"/>
      <c r="AQ315" s="109">
        <v>175</v>
      </c>
      <c r="AR315" s="110">
        <v>323</v>
      </c>
      <c r="AS315" s="109">
        <v>172</v>
      </c>
      <c r="AT315" s="109"/>
      <c r="AU315" s="109">
        <v>183</v>
      </c>
      <c r="AV315" s="110">
        <v>355</v>
      </c>
      <c r="AW315" s="109">
        <v>154</v>
      </c>
      <c r="AX315" s="109"/>
      <c r="AY315" s="109">
        <v>167</v>
      </c>
      <c r="AZ315" s="110">
        <v>321</v>
      </c>
      <c r="BA315" s="109">
        <v>137</v>
      </c>
      <c r="BB315" s="109"/>
      <c r="BC315" s="109">
        <v>176</v>
      </c>
      <c r="BD315" s="110">
        <v>313</v>
      </c>
      <c r="BE315" s="109">
        <v>136</v>
      </c>
      <c r="BF315" s="109"/>
      <c r="BG315" s="109">
        <v>154</v>
      </c>
      <c r="BH315" s="110">
        <v>290</v>
      </c>
      <c r="BI315" s="109">
        <v>90</v>
      </c>
      <c r="BJ315" s="109"/>
      <c r="BK315" s="109">
        <v>101</v>
      </c>
      <c r="BL315" s="110">
        <v>191</v>
      </c>
      <c r="BM315" s="109">
        <v>81</v>
      </c>
      <c r="BN315" s="109"/>
      <c r="BO315" s="109">
        <v>101</v>
      </c>
      <c r="BP315" s="110">
        <v>182</v>
      </c>
      <c r="BQ315" s="109">
        <v>61</v>
      </c>
      <c r="BR315" s="109"/>
      <c r="BS315" s="109">
        <v>69</v>
      </c>
      <c r="BT315" s="110">
        <v>130</v>
      </c>
      <c r="BU315" s="109">
        <v>36</v>
      </c>
      <c r="BV315" s="109"/>
      <c r="BW315" s="109">
        <v>35</v>
      </c>
      <c r="BX315" s="110">
        <v>71</v>
      </c>
      <c r="BY315" s="109">
        <v>25</v>
      </c>
      <c r="BZ315" s="109"/>
      <c r="CA315" s="109">
        <v>24</v>
      </c>
      <c r="CB315" s="110">
        <v>49</v>
      </c>
      <c r="CC315" s="109">
        <v>9</v>
      </c>
      <c r="CD315" s="109"/>
      <c r="CE315" s="109">
        <v>4</v>
      </c>
      <c r="CF315" s="110">
        <v>13</v>
      </c>
      <c r="CG315" s="109">
        <v>3</v>
      </c>
      <c r="CH315" s="109"/>
      <c r="CI315" s="109">
        <v>1</v>
      </c>
      <c r="CJ315" s="110">
        <v>4</v>
      </c>
      <c r="CK315" s="109"/>
      <c r="CL315" s="109"/>
      <c r="CM315" s="109"/>
      <c r="CN315" s="110">
        <v>0</v>
      </c>
      <c r="CO315" s="109"/>
      <c r="CP315" s="109"/>
      <c r="CQ315" s="109"/>
      <c r="CR315" s="110">
        <v>0</v>
      </c>
      <c r="CS315" s="111"/>
      <c r="CT315" s="112">
        <f t="shared" si="21"/>
        <v>2055</v>
      </c>
      <c r="CU315" s="112">
        <f t="shared" si="22"/>
        <v>0</v>
      </c>
      <c r="CV315" s="112">
        <f t="shared" si="23"/>
        <v>2359</v>
      </c>
      <c r="CW315" s="113">
        <f t="shared" si="24"/>
        <v>4414</v>
      </c>
    </row>
    <row r="316" spans="1:101" ht="14.1" customHeight="1">
      <c r="A316" s="31"/>
      <c r="B316" s="1043"/>
      <c r="C316" s="1047"/>
      <c r="D316" s="108" t="s">
        <v>783</v>
      </c>
      <c r="E316">
        <v>55</v>
      </c>
      <c r="F316"/>
      <c r="G316">
        <v>54</v>
      </c>
      <c r="H316" s="110">
        <v>109</v>
      </c>
      <c r="I316">
        <v>60</v>
      </c>
      <c r="J316"/>
      <c r="K316">
        <v>63</v>
      </c>
      <c r="L316" s="110">
        <v>123</v>
      </c>
      <c r="M316">
        <v>150</v>
      </c>
      <c r="N316"/>
      <c r="O316">
        <v>165</v>
      </c>
      <c r="P316" s="110">
        <v>315</v>
      </c>
      <c r="Q316">
        <v>161</v>
      </c>
      <c r="R316"/>
      <c r="S316">
        <v>11</v>
      </c>
      <c r="T316" s="110">
        <v>172</v>
      </c>
      <c r="U316">
        <v>9</v>
      </c>
      <c r="V316"/>
      <c r="W316">
        <v>17</v>
      </c>
      <c r="X316" s="110">
        <v>26</v>
      </c>
      <c r="Y316">
        <v>16</v>
      </c>
      <c r="Z316"/>
      <c r="AA316">
        <v>16</v>
      </c>
      <c r="AB316" s="110">
        <v>32</v>
      </c>
      <c r="AC316">
        <v>5</v>
      </c>
      <c r="AD316"/>
      <c r="AE316">
        <v>13</v>
      </c>
      <c r="AF316" s="110">
        <v>18</v>
      </c>
      <c r="AG316">
        <v>9</v>
      </c>
      <c r="AH316"/>
      <c r="AI316">
        <v>6</v>
      </c>
      <c r="AJ316" s="110">
        <v>15</v>
      </c>
      <c r="AK316">
        <v>13</v>
      </c>
      <c r="AL316"/>
      <c r="AM316">
        <v>12</v>
      </c>
      <c r="AN316" s="110">
        <v>25</v>
      </c>
      <c r="AO316" s="109">
        <v>9</v>
      </c>
      <c r="AP316" s="109"/>
      <c r="AQ316" s="109">
        <v>12</v>
      </c>
      <c r="AR316" s="110">
        <v>21</v>
      </c>
      <c r="AS316" s="109">
        <v>19</v>
      </c>
      <c r="AT316" s="109"/>
      <c r="AU316" s="109">
        <v>15</v>
      </c>
      <c r="AV316" s="110">
        <v>34</v>
      </c>
      <c r="AW316" s="109">
        <v>17</v>
      </c>
      <c r="AX316" s="109"/>
      <c r="AY316" s="109">
        <v>10</v>
      </c>
      <c r="AZ316" s="110">
        <v>27</v>
      </c>
      <c r="BA316" s="109">
        <v>12</v>
      </c>
      <c r="BB316" s="109"/>
      <c r="BC316" s="109">
        <v>10</v>
      </c>
      <c r="BD316" s="110">
        <v>22</v>
      </c>
      <c r="BE316" s="109">
        <v>13</v>
      </c>
      <c r="BF316" s="109"/>
      <c r="BG316" s="109">
        <v>11</v>
      </c>
      <c r="BH316" s="110">
        <v>24</v>
      </c>
      <c r="BI316" s="109">
        <v>4</v>
      </c>
      <c r="BJ316" s="109"/>
      <c r="BK316" s="109">
        <v>5</v>
      </c>
      <c r="BL316" s="110">
        <v>9</v>
      </c>
      <c r="BM316" s="109">
        <v>2</v>
      </c>
      <c r="BN316" s="109"/>
      <c r="BO316" s="109">
        <v>8</v>
      </c>
      <c r="BP316" s="110">
        <v>10</v>
      </c>
      <c r="BQ316" s="109">
        <v>1</v>
      </c>
      <c r="BR316" s="109"/>
      <c r="BS316" s="109">
        <v>3</v>
      </c>
      <c r="BT316" s="110">
        <v>4</v>
      </c>
      <c r="BU316" s="109">
        <v>3</v>
      </c>
      <c r="BV316" s="109"/>
      <c r="BW316" s="109">
        <v>1</v>
      </c>
      <c r="BX316" s="110">
        <v>4</v>
      </c>
      <c r="BY316" s="109"/>
      <c r="BZ316" s="109"/>
      <c r="CA316" s="109"/>
      <c r="CB316" s="110">
        <v>0</v>
      </c>
      <c r="CC316" s="109"/>
      <c r="CD316" s="109"/>
      <c r="CE316" s="109"/>
      <c r="CF316" s="110">
        <v>0</v>
      </c>
      <c r="CG316" s="109"/>
      <c r="CH316" s="109"/>
      <c r="CI316" s="109"/>
      <c r="CJ316" s="110">
        <v>0</v>
      </c>
      <c r="CK316" s="109"/>
      <c r="CL316" s="109"/>
      <c r="CM316" s="109"/>
      <c r="CN316" s="110">
        <v>0</v>
      </c>
      <c r="CO316" s="109"/>
      <c r="CP316" s="109"/>
      <c r="CQ316" s="109"/>
      <c r="CR316" s="110">
        <v>0</v>
      </c>
      <c r="CS316" s="111"/>
      <c r="CT316" s="112">
        <f t="shared" si="21"/>
        <v>558</v>
      </c>
      <c r="CU316" s="112">
        <f t="shared" si="22"/>
        <v>0</v>
      </c>
      <c r="CV316" s="112">
        <f t="shared" si="23"/>
        <v>432</v>
      </c>
      <c r="CW316" s="113">
        <f t="shared" si="24"/>
        <v>990</v>
      </c>
    </row>
    <row r="317" spans="1:101" ht="14.1" customHeight="1">
      <c r="A317" s="31"/>
      <c r="B317" s="1043"/>
      <c r="C317" s="1047"/>
      <c r="D317" s="108" t="s">
        <v>784</v>
      </c>
      <c r="E317">
        <v>2</v>
      </c>
      <c r="F317"/>
      <c r="G317">
        <v>3</v>
      </c>
      <c r="H317" s="110">
        <v>5</v>
      </c>
      <c r="I317">
        <v>2</v>
      </c>
      <c r="J317"/>
      <c r="K317">
        <v>6</v>
      </c>
      <c r="L317" s="110">
        <v>8</v>
      </c>
      <c r="M317">
        <v>11</v>
      </c>
      <c r="N317"/>
      <c r="O317">
        <v>7</v>
      </c>
      <c r="P317" s="110">
        <v>18</v>
      </c>
      <c r="Q317">
        <v>8</v>
      </c>
      <c r="R317"/>
      <c r="S317"/>
      <c r="T317" s="110">
        <v>8</v>
      </c>
      <c r="U317">
        <v>2</v>
      </c>
      <c r="V317"/>
      <c r="W317"/>
      <c r="X317" s="110">
        <v>2</v>
      </c>
      <c r="Y317">
        <v>3</v>
      </c>
      <c r="Z317"/>
      <c r="AA317"/>
      <c r="AB317" s="110">
        <v>3</v>
      </c>
      <c r="AC317">
        <v>3</v>
      </c>
      <c r="AD317"/>
      <c r="AE317">
        <v>5</v>
      </c>
      <c r="AF317" s="110">
        <v>8</v>
      </c>
      <c r="AG317">
        <v>6</v>
      </c>
      <c r="AH317"/>
      <c r="AI317">
        <v>1</v>
      </c>
      <c r="AJ317" s="110">
        <v>7</v>
      </c>
      <c r="AK317">
        <v>3</v>
      </c>
      <c r="AL317"/>
      <c r="AM317">
        <v>3</v>
      </c>
      <c r="AN317" s="110">
        <v>6</v>
      </c>
      <c r="AO317" s="109">
        <v>1</v>
      </c>
      <c r="AP317" s="109"/>
      <c r="AQ317" s="109">
        <v>2</v>
      </c>
      <c r="AR317" s="110">
        <v>3</v>
      </c>
      <c r="AS317" s="109">
        <v>2</v>
      </c>
      <c r="AT317" s="109"/>
      <c r="AU317" s="109">
        <v>1</v>
      </c>
      <c r="AV317" s="110">
        <v>3</v>
      </c>
      <c r="AW317" s="109">
        <v>1</v>
      </c>
      <c r="AX317" s="109"/>
      <c r="AY317" s="109">
        <v>1</v>
      </c>
      <c r="AZ317" s="110">
        <v>2</v>
      </c>
      <c r="BA317" s="109"/>
      <c r="BB317" s="109"/>
      <c r="BC317" s="109">
        <v>5</v>
      </c>
      <c r="BD317" s="110">
        <v>5</v>
      </c>
      <c r="BE317" s="109">
        <v>1</v>
      </c>
      <c r="BF317" s="109"/>
      <c r="BG317" s="109">
        <v>5</v>
      </c>
      <c r="BH317" s="110">
        <v>6</v>
      </c>
      <c r="BI317" s="109">
        <v>1</v>
      </c>
      <c r="BJ317" s="109"/>
      <c r="BK317" s="109">
        <v>4</v>
      </c>
      <c r="BL317" s="110">
        <v>5</v>
      </c>
      <c r="BM317" s="109"/>
      <c r="BN317" s="109"/>
      <c r="BO317" s="109">
        <v>2</v>
      </c>
      <c r="BP317" s="110">
        <v>2</v>
      </c>
      <c r="BQ317" s="109"/>
      <c r="BR317" s="109"/>
      <c r="BS317" s="109"/>
      <c r="BT317" s="110">
        <v>0</v>
      </c>
      <c r="BU317" s="109"/>
      <c r="BV317" s="109"/>
      <c r="BW317" s="109">
        <v>1</v>
      </c>
      <c r="BX317" s="110">
        <v>1</v>
      </c>
      <c r="BY317" s="109"/>
      <c r="BZ317" s="109"/>
      <c r="CA317" s="109"/>
      <c r="CB317" s="110">
        <v>0</v>
      </c>
      <c r="CC317" s="109"/>
      <c r="CD317" s="109"/>
      <c r="CE317" s="109"/>
      <c r="CF317" s="110">
        <v>0</v>
      </c>
      <c r="CG317" s="109"/>
      <c r="CH317" s="109"/>
      <c r="CI317" s="109"/>
      <c r="CJ317" s="110">
        <v>0</v>
      </c>
      <c r="CK317" s="109"/>
      <c r="CL317" s="109"/>
      <c r="CM317" s="109"/>
      <c r="CN317" s="110">
        <v>0</v>
      </c>
      <c r="CO317" s="109"/>
      <c r="CP317" s="109"/>
      <c r="CQ317" s="109"/>
      <c r="CR317" s="110">
        <v>0</v>
      </c>
      <c r="CS317" s="111"/>
      <c r="CT317" s="112">
        <f t="shared" si="21"/>
        <v>46</v>
      </c>
      <c r="CU317" s="112">
        <f t="shared" si="22"/>
        <v>0</v>
      </c>
      <c r="CV317" s="112">
        <f t="shared" si="23"/>
        <v>46</v>
      </c>
      <c r="CW317" s="113">
        <f t="shared" si="24"/>
        <v>92</v>
      </c>
    </row>
    <row r="318" spans="1:101" ht="14.1" customHeight="1">
      <c r="A318" s="31"/>
      <c r="B318" s="1043"/>
      <c r="C318" s="1047"/>
      <c r="D318" s="108" t="s">
        <v>785</v>
      </c>
      <c r="E318">
        <v>1</v>
      </c>
      <c r="F318"/>
      <c r="G318">
        <v>3</v>
      </c>
      <c r="H318" s="110">
        <v>4</v>
      </c>
      <c r="I318">
        <v>2</v>
      </c>
      <c r="J318"/>
      <c r="K318">
        <v>1</v>
      </c>
      <c r="L318" s="110">
        <v>3</v>
      </c>
      <c r="M318">
        <v>1</v>
      </c>
      <c r="N318"/>
      <c r="O318">
        <v>6</v>
      </c>
      <c r="P318" s="110">
        <v>7</v>
      </c>
      <c r="Q318">
        <v>1</v>
      </c>
      <c r="R318"/>
      <c r="S318">
        <v>645</v>
      </c>
      <c r="T318" s="110">
        <v>646</v>
      </c>
      <c r="U318">
        <v>656</v>
      </c>
      <c r="V318"/>
      <c r="W318">
        <v>841</v>
      </c>
      <c r="X318" s="110">
        <v>1497</v>
      </c>
      <c r="Y318">
        <v>784</v>
      </c>
      <c r="Z318"/>
      <c r="AA318">
        <v>707</v>
      </c>
      <c r="AB318" s="110">
        <v>1491</v>
      </c>
      <c r="AC318">
        <v>939</v>
      </c>
      <c r="AD318"/>
      <c r="AE318">
        <v>721</v>
      </c>
      <c r="AF318" s="110">
        <v>1660</v>
      </c>
      <c r="AG318">
        <v>899</v>
      </c>
      <c r="AH318"/>
      <c r="AI318">
        <v>688</v>
      </c>
      <c r="AJ318" s="110">
        <v>1587</v>
      </c>
      <c r="AK318">
        <v>713</v>
      </c>
      <c r="AL318"/>
      <c r="AM318">
        <v>588</v>
      </c>
      <c r="AN318" s="110">
        <v>1301</v>
      </c>
      <c r="AO318" s="109">
        <v>760</v>
      </c>
      <c r="AP318" s="109"/>
      <c r="AQ318" s="109">
        <v>631</v>
      </c>
      <c r="AR318" s="110">
        <v>1391</v>
      </c>
      <c r="AS318" s="109">
        <v>650</v>
      </c>
      <c r="AT318" s="109"/>
      <c r="AU318" s="109">
        <v>605</v>
      </c>
      <c r="AV318" s="110">
        <v>1255</v>
      </c>
      <c r="AW318" s="109">
        <v>628</v>
      </c>
      <c r="AX318" s="109"/>
      <c r="AY318" s="109">
        <v>633</v>
      </c>
      <c r="AZ318" s="110">
        <v>1261</v>
      </c>
      <c r="BA318" s="109">
        <v>596</v>
      </c>
      <c r="BB318" s="109"/>
      <c r="BC318" s="109">
        <v>535</v>
      </c>
      <c r="BD318" s="110">
        <v>1131</v>
      </c>
      <c r="BE318" s="109">
        <v>571</v>
      </c>
      <c r="BF318" s="109"/>
      <c r="BG318" s="109">
        <v>524</v>
      </c>
      <c r="BH318" s="110">
        <v>1095</v>
      </c>
      <c r="BI318" s="109">
        <v>455</v>
      </c>
      <c r="BJ318" s="109"/>
      <c r="BK318" s="109">
        <v>517</v>
      </c>
      <c r="BL318" s="110">
        <v>972</v>
      </c>
      <c r="BM318" s="109">
        <v>387</v>
      </c>
      <c r="BN318" s="109"/>
      <c r="BO318" s="109">
        <v>388</v>
      </c>
      <c r="BP318" s="110">
        <v>775</v>
      </c>
      <c r="BQ318" s="109">
        <v>296</v>
      </c>
      <c r="BR318" s="109"/>
      <c r="BS318" s="109">
        <v>253</v>
      </c>
      <c r="BT318" s="110">
        <v>549</v>
      </c>
      <c r="BU318" s="109">
        <v>226</v>
      </c>
      <c r="BV318" s="109"/>
      <c r="BW318" s="109">
        <v>183</v>
      </c>
      <c r="BX318" s="110">
        <v>409</v>
      </c>
      <c r="BY318" s="109">
        <v>127</v>
      </c>
      <c r="BZ318" s="109"/>
      <c r="CA318" s="109">
        <v>87</v>
      </c>
      <c r="CB318" s="110">
        <v>214</v>
      </c>
      <c r="CC318" s="109">
        <v>56</v>
      </c>
      <c r="CD318" s="109"/>
      <c r="CE318" s="109">
        <v>28</v>
      </c>
      <c r="CF318" s="110">
        <v>84</v>
      </c>
      <c r="CG318" s="109">
        <v>21</v>
      </c>
      <c r="CH318" s="109"/>
      <c r="CI318" s="109">
        <v>8</v>
      </c>
      <c r="CJ318" s="110">
        <v>29</v>
      </c>
      <c r="CK318" s="109">
        <v>7</v>
      </c>
      <c r="CL318" s="109"/>
      <c r="CM318" s="109">
        <v>1</v>
      </c>
      <c r="CN318" s="110">
        <v>8</v>
      </c>
      <c r="CO318" s="109">
        <v>1</v>
      </c>
      <c r="CP318" s="109">
        <v>1</v>
      </c>
      <c r="CQ318" s="109">
        <v>1</v>
      </c>
      <c r="CR318" s="110">
        <v>3</v>
      </c>
      <c r="CS318" s="111"/>
      <c r="CT318" s="112">
        <f t="shared" si="21"/>
        <v>8777</v>
      </c>
      <c r="CU318" s="112">
        <f t="shared" si="22"/>
        <v>1</v>
      </c>
      <c r="CV318" s="112">
        <f t="shared" si="23"/>
        <v>8594</v>
      </c>
      <c r="CW318" s="113">
        <f t="shared" si="24"/>
        <v>17372</v>
      </c>
    </row>
    <row r="319" spans="1:101" ht="14.1" customHeight="1">
      <c r="A319" s="31"/>
      <c r="B319" s="1043"/>
      <c r="C319" s="1047"/>
      <c r="D319" s="108" t="s">
        <v>786</v>
      </c>
      <c r="E319">
        <v>312</v>
      </c>
      <c r="F319"/>
      <c r="G319">
        <v>313</v>
      </c>
      <c r="H319" s="110">
        <v>625</v>
      </c>
      <c r="I319">
        <v>246</v>
      </c>
      <c r="J319"/>
      <c r="K319">
        <v>266</v>
      </c>
      <c r="L319" s="110">
        <v>512</v>
      </c>
      <c r="M319">
        <v>614</v>
      </c>
      <c r="N319"/>
      <c r="O319">
        <v>647</v>
      </c>
      <c r="P319" s="110">
        <v>1261</v>
      </c>
      <c r="Q319">
        <v>633</v>
      </c>
      <c r="R319"/>
      <c r="S319">
        <v>1</v>
      </c>
      <c r="T319" s="110">
        <v>634</v>
      </c>
      <c r="U319">
        <v>4</v>
      </c>
      <c r="V319"/>
      <c r="W319">
        <v>2</v>
      </c>
      <c r="X319" s="110">
        <v>6</v>
      </c>
      <c r="Y319">
        <v>1</v>
      </c>
      <c r="Z319"/>
      <c r="AA319"/>
      <c r="AB319" s="110">
        <v>1</v>
      </c>
      <c r="AC319">
        <v>4</v>
      </c>
      <c r="AD319"/>
      <c r="AE319">
        <v>4</v>
      </c>
      <c r="AF319" s="110">
        <v>8</v>
      </c>
      <c r="AG319">
        <v>3</v>
      </c>
      <c r="AH319"/>
      <c r="AI319">
        <v>1</v>
      </c>
      <c r="AJ319" s="110">
        <v>4</v>
      </c>
      <c r="AK319">
        <v>2</v>
      </c>
      <c r="AL319"/>
      <c r="AM319">
        <v>4</v>
      </c>
      <c r="AN319" s="110">
        <v>6</v>
      </c>
      <c r="AO319" s="109">
        <v>1</v>
      </c>
      <c r="AP319" s="109"/>
      <c r="AQ319" s="109">
        <v>4</v>
      </c>
      <c r="AR319" s="110">
        <v>5</v>
      </c>
      <c r="AS319" s="109">
        <v>2</v>
      </c>
      <c r="AT319" s="109"/>
      <c r="AU319" s="109">
        <v>7</v>
      </c>
      <c r="AV319" s="110">
        <v>9</v>
      </c>
      <c r="AW319" s="109">
        <v>5</v>
      </c>
      <c r="AX319" s="109"/>
      <c r="AY319" s="109">
        <v>1</v>
      </c>
      <c r="AZ319" s="110">
        <v>6</v>
      </c>
      <c r="BA319" s="109">
        <v>1</v>
      </c>
      <c r="BB319" s="109"/>
      <c r="BC319" s="109"/>
      <c r="BD319" s="110">
        <v>1</v>
      </c>
      <c r="BE319" s="109">
        <v>2</v>
      </c>
      <c r="BF319" s="109"/>
      <c r="BG319" s="109">
        <v>3</v>
      </c>
      <c r="BH319" s="110">
        <v>5</v>
      </c>
      <c r="BI319" s="109">
        <v>1</v>
      </c>
      <c r="BJ319" s="109"/>
      <c r="BK319" s="109">
        <v>4</v>
      </c>
      <c r="BL319" s="110">
        <v>5</v>
      </c>
      <c r="BM319" s="109">
        <v>4</v>
      </c>
      <c r="BN319" s="109"/>
      <c r="BO319" s="109">
        <v>1</v>
      </c>
      <c r="BP319" s="110">
        <v>5</v>
      </c>
      <c r="BQ319" s="109">
        <v>4</v>
      </c>
      <c r="BR319" s="109"/>
      <c r="BS319" s="109"/>
      <c r="BT319" s="110">
        <v>4</v>
      </c>
      <c r="BU319" s="109"/>
      <c r="BV319" s="109"/>
      <c r="BW319" s="109"/>
      <c r="BX319" s="110">
        <v>0</v>
      </c>
      <c r="BY319" s="109">
        <v>2</v>
      </c>
      <c r="BZ319" s="109"/>
      <c r="CA319" s="109">
        <v>3</v>
      </c>
      <c r="CB319" s="110">
        <v>5</v>
      </c>
      <c r="CC319" s="109"/>
      <c r="CD319" s="109"/>
      <c r="CE319" s="109"/>
      <c r="CF319" s="110">
        <v>0</v>
      </c>
      <c r="CG319" s="109">
        <v>2</v>
      </c>
      <c r="CH319" s="109"/>
      <c r="CI319" s="109"/>
      <c r="CJ319" s="110">
        <v>2</v>
      </c>
      <c r="CK319" s="109"/>
      <c r="CL319" s="109"/>
      <c r="CM319" s="109"/>
      <c r="CN319" s="110">
        <v>0</v>
      </c>
      <c r="CO319" s="109"/>
      <c r="CP319" s="109"/>
      <c r="CQ319" s="109"/>
      <c r="CR319" s="110">
        <v>0</v>
      </c>
      <c r="CS319" s="111"/>
      <c r="CT319" s="112">
        <f t="shared" si="21"/>
        <v>1843</v>
      </c>
      <c r="CU319" s="112">
        <f t="shared" si="22"/>
        <v>0</v>
      </c>
      <c r="CV319" s="112">
        <f t="shared" si="23"/>
        <v>1261</v>
      </c>
      <c r="CW319" s="113">
        <f t="shared" si="24"/>
        <v>3104</v>
      </c>
    </row>
    <row r="320" spans="1:101" ht="14.1" customHeight="1">
      <c r="A320" s="31"/>
      <c r="B320" s="1043"/>
      <c r="C320" s="1047"/>
      <c r="D320" s="108" t="s">
        <v>787</v>
      </c>
      <c r="E320">
        <v>2</v>
      </c>
      <c r="F320"/>
      <c r="G320">
        <v>2</v>
      </c>
      <c r="H320" s="110">
        <v>4</v>
      </c>
      <c r="I320"/>
      <c r="J320"/>
      <c r="K320"/>
      <c r="L320" s="110">
        <v>0</v>
      </c>
      <c r="M320">
        <v>1</v>
      </c>
      <c r="N320"/>
      <c r="O320">
        <v>2</v>
      </c>
      <c r="P320" s="110">
        <v>3</v>
      </c>
      <c r="Q320">
        <v>2</v>
      </c>
      <c r="R320"/>
      <c r="S320">
        <v>3</v>
      </c>
      <c r="T320" s="110">
        <v>5</v>
      </c>
      <c r="U320">
        <v>5</v>
      </c>
      <c r="V320"/>
      <c r="W320">
        <v>7</v>
      </c>
      <c r="X320" s="110">
        <v>12</v>
      </c>
      <c r="Y320">
        <v>2</v>
      </c>
      <c r="Z320"/>
      <c r="AA320">
        <v>2</v>
      </c>
      <c r="AB320" s="110">
        <v>4</v>
      </c>
      <c r="AC320">
        <v>12</v>
      </c>
      <c r="AD320"/>
      <c r="AE320">
        <v>11</v>
      </c>
      <c r="AF320" s="110">
        <v>23</v>
      </c>
      <c r="AG320">
        <v>4</v>
      </c>
      <c r="AH320"/>
      <c r="AI320">
        <v>2</v>
      </c>
      <c r="AJ320" s="110">
        <v>6</v>
      </c>
      <c r="AK320">
        <v>4</v>
      </c>
      <c r="AL320"/>
      <c r="AM320">
        <v>10</v>
      </c>
      <c r="AN320" s="110">
        <v>14</v>
      </c>
      <c r="AO320" s="109">
        <v>1</v>
      </c>
      <c r="AP320" s="109"/>
      <c r="AQ320" s="109">
        <v>12</v>
      </c>
      <c r="AR320" s="110">
        <v>13</v>
      </c>
      <c r="AS320" s="109">
        <v>6</v>
      </c>
      <c r="AT320" s="109"/>
      <c r="AU320" s="109">
        <v>6</v>
      </c>
      <c r="AV320" s="110">
        <v>12</v>
      </c>
      <c r="AW320" s="109">
        <v>3</v>
      </c>
      <c r="AX320" s="109"/>
      <c r="AY320" s="109">
        <v>4</v>
      </c>
      <c r="AZ320" s="110">
        <v>7</v>
      </c>
      <c r="BA320" s="109">
        <v>3</v>
      </c>
      <c r="BB320" s="109"/>
      <c r="BC320" s="109">
        <v>5</v>
      </c>
      <c r="BD320" s="110">
        <v>8</v>
      </c>
      <c r="BE320" s="109">
        <v>3</v>
      </c>
      <c r="BF320" s="109"/>
      <c r="BG320" s="109">
        <v>5</v>
      </c>
      <c r="BH320" s="110">
        <v>8</v>
      </c>
      <c r="BI320" s="109">
        <v>2</v>
      </c>
      <c r="BJ320" s="109"/>
      <c r="BK320" s="109">
        <v>5</v>
      </c>
      <c r="BL320" s="110">
        <v>7</v>
      </c>
      <c r="BM320" s="109"/>
      <c r="BN320" s="109"/>
      <c r="BO320" s="109">
        <v>4</v>
      </c>
      <c r="BP320" s="110">
        <v>4</v>
      </c>
      <c r="BQ320" s="109"/>
      <c r="BR320" s="109"/>
      <c r="BS320" s="109">
        <v>1</v>
      </c>
      <c r="BT320" s="110">
        <v>1</v>
      </c>
      <c r="BU320" s="109">
        <v>1</v>
      </c>
      <c r="BV320" s="109"/>
      <c r="BW320" s="109">
        <v>1</v>
      </c>
      <c r="BX320" s="110">
        <v>2</v>
      </c>
      <c r="BY320" s="109"/>
      <c r="BZ320" s="109"/>
      <c r="CA320" s="109">
        <v>1</v>
      </c>
      <c r="CB320" s="110">
        <v>1</v>
      </c>
      <c r="CC320" s="109"/>
      <c r="CD320" s="109"/>
      <c r="CE320" s="109"/>
      <c r="CF320" s="110">
        <v>0</v>
      </c>
      <c r="CG320" s="109"/>
      <c r="CH320" s="109"/>
      <c r="CI320" s="109"/>
      <c r="CJ320" s="110">
        <v>0</v>
      </c>
      <c r="CK320" s="109"/>
      <c r="CL320" s="109"/>
      <c r="CM320" s="109"/>
      <c r="CN320" s="110">
        <v>0</v>
      </c>
      <c r="CO320" s="109"/>
      <c r="CP320" s="109"/>
      <c r="CQ320" s="109"/>
      <c r="CR320" s="110">
        <v>0</v>
      </c>
      <c r="CS320" s="111"/>
      <c r="CT320" s="112">
        <f t="shared" si="21"/>
        <v>51</v>
      </c>
      <c r="CU320" s="112">
        <f t="shared" si="22"/>
        <v>0</v>
      </c>
      <c r="CV320" s="112">
        <f t="shared" si="23"/>
        <v>83</v>
      </c>
      <c r="CW320" s="113">
        <f t="shared" si="24"/>
        <v>134</v>
      </c>
    </row>
    <row r="321" spans="1:101" ht="14.1" customHeight="1">
      <c r="A321" s="31"/>
      <c r="B321" s="1043"/>
      <c r="C321" s="1047"/>
      <c r="D321" s="108" t="s">
        <v>788</v>
      </c>
      <c r="E321" s="817"/>
      <c r="F321" s="817"/>
      <c r="G321" s="817">
        <v>1</v>
      </c>
      <c r="H321" s="110">
        <v>1</v>
      </c>
      <c r="I321" s="817">
        <v>2</v>
      </c>
      <c r="J321" s="817"/>
      <c r="K321" s="817"/>
      <c r="L321" s="110">
        <v>2</v>
      </c>
      <c r="M321" s="817">
        <v>3</v>
      </c>
      <c r="N321" s="817"/>
      <c r="O321" s="817"/>
      <c r="P321" s="110">
        <v>3</v>
      </c>
      <c r="Q321" s="817">
        <v>2</v>
      </c>
      <c r="R321" s="817"/>
      <c r="S321" s="817">
        <v>6498</v>
      </c>
      <c r="T321" s="110">
        <v>6500</v>
      </c>
      <c r="U321" s="817">
        <v>6121</v>
      </c>
      <c r="V321" s="817"/>
      <c r="W321" s="817">
        <v>6421</v>
      </c>
      <c r="X321" s="110">
        <v>12542</v>
      </c>
      <c r="Y321" s="817">
        <v>10520</v>
      </c>
      <c r="Z321" s="817">
        <v>2</v>
      </c>
      <c r="AA321" s="817">
        <v>8796</v>
      </c>
      <c r="AB321" s="110">
        <v>19318</v>
      </c>
      <c r="AC321" s="817">
        <v>17944</v>
      </c>
      <c r="AD321" s="817">
        <v>4</v>
      </c>
      <c r="AE321" s="817">
        <v>13653</v>
      </c>
      <c r="AF321" s="110">
        <v>31601</v>
      </c>
      <c r="AG321" s="817">
        <v>17343</v>
      </c>
      <c r="AH321" s="817">
        <v>7</v>
      </c>
      <c r="AI321" s="817">
        <v>14097</v>
      </c>
      <c r="AJ321" s="110">
        <v>31447</v>
      </c>
      <c r="AK321" s="817">
        <v>14677</v>
      </c>
      <c r="AL321" s="817">
        <v>1</v>
      </c>
      <c r="AM321" s="817">
        <v>12251</v>
      </c>
      <c r="AN321" s="110">
        <v>26929</v>
      </c>
      <c r="AO321" s="109">
        <v>11692</v>
      </c>
      <c r="AP321" s="109"/>
      <c r="AQ321" s="109">
        <v>9778</v>
      </c>
      <c r="AR321" s="110">
        <v>21470</v>
      </c>
      <c r="AS321" s="109">
        <v>9968</v>
      </c>
      <c r="AT321" s="109"/>
      <c r="AU321" s="109">
        <v>8470</v>
      </c>
      <c r="AV321" s="110">
        <v>18438</v>
      </c>
      <c r="AW321" s="109">
        <v>9464</v>
      </c>
      <c r="AX321" s="109"/>
      <c r="AY321" s="109">
        <v>7591</v>
      </c>
      <c r="AZ321" s="110">
        <v>17055</v>
      </c>
      <c r="BA321" s="109">
        <v>9383</v>
      </c>
      <c r="BB321" s="109"/>
      <c r="BC321" s="109">
        <v>6938</v>
      </c>
      <c r="BD321" s="110">
        <v>16321</v>
      </c>
      <c r="BE321" s="109">
        <v>8505</v>
      </c>
      <c r="BF321" s="109"/>
      <c r="BG321" s="109">
        <v>5837</v>
      </c>
      <c r="BH321" s="110">
        <v>14342</v>
      </c>
      <c r="BI321" s="109">
        <v>6990</v>
      </c>
      <c r="BJ321" s="109"/>
      <c r="BK321" s="109">
        <v>4801</v>
      </c>
      <c r="BL321" s="110">
        <v>11791</v>
      </c>
      <c r="BM321" s="109">
        <v>5940</v>
      </c>
      <c r="BN321" s="109"/>
      <c r="BO321" s="109">
        <v>4210</v>
      </c>
      <c r="BP321" s="110">
        <v>10150</v>
      </c>
      <c r="BQ321" s="109">
        <v>4824</v>
      </c>
      <c r="BR321" s="109"/>
      <c r="BS321" s="109">
        <v>3025</v>
      </c>
      <c r="BT321" s="110">
        <v>7849</v>
      </c>
      <c r="BU321" s="109">
        <v>3629</v>
      </c>
      <c r="BV321" s="109"/>
      <c r="BW321" s="109">
        <v>1807</v>
      </c>
      <c r="BX321" s="110">
        <v>5436</v>
      </c>
      <c r="BY321" s="109">
        <v>2853</v>
      </c>
      <c r="BZ321" s="109"/>
      <c r="CA321" s="109">
        <v>1138</v>
      </c>
      <c r="CB321" s="110">
        <v>3991</v>
      </c>
      <c r="CC321" s="109">
        <v>1682</v>
      </c>
      <c r="CD321" s="109"/>
      <c r="CE321" s="109">
        <v>519</v>
      </c>
      <c r="CF321" s="110">
        <v>2201</v>
      </c>
      <c r="CG321" s="109">
        <v>462</v>
      </c>
      <c r="CH321" s="109"/>
      <c r="CI321" s="109">
        <v>121</v>
      </c>
      <c r="CJ321" s="110">
        <v>583</v>
      </c>
      <c r="CK321" s="109">
        <v>120</v>
      </c>
      <c r="CL321" s="109"/>
      <c r="CM321" s="109">
        <v>30</v>
      </c>
      <c r="CN321" s="110">
        <v>150</v>
      </c>
      <c r="CO321" s="109">
        <v>34</v>
      </c>
      <c r="CP321" s="109">
        <v>41</v>
      </c>
      <c r="CQ321" s="109">
        <v>27</v>
      </c>
      <c r="CR321" s="110">
        <v>102</v>
      </c>
      <c r="CS321" s="111"/>
      <c r="CT321" s="112">
        <f t="shared" si="21"/>
        <v>142158</v>
      </c>
      <c r="CU321" s="112">
        <f t="shared" si="22"/>
        <v>55</v>
      </c>
      <c r="CV321" s="112">
        <f t="shared" si="23"/>
        <v>116009</v>
      </c>
      <c r="CW321" s="113">
        <f t="shared" si="24"/>
        <v>258222</v>
      </c>
    </row>
    <row r="322" spans="1:101" ht="14.1" customHeight="1">
      <c r="A322" s="31"/>
      <c r="B322" s="1043"/>
      <c r="C322" s="237" t="s">
        <v>108</v>
      </c>
      <c r="D322" s="238" t="s">
        <v>843</v>
      </c>
      <c r="E322" s="236">
        <v>1861</v>
      </c>
      <c r="F322" s="236">
        <v>0</v>
      </c>
      <c r="G322" s="236">
        <v>1850</v>
      </c>
      <c r="H322" s="236">
        <v>3711</v>
      </c>
      <c r="I322" s="236">
        <v>1476</v>
      </c>
      <c r="J322" s="236">
        <v>0</v>
      </c>
      <c r="K322" s="236">
        <v>1555</v>
      </c>
      <c r="L322" s="236">
        <v>3031</v>
      </c>
      <c r="M322" s="236">
        <v>3887</v>
      </c>
      <c r="N322" s="236">
        <v>0</v>
      </c>
      <c r="O322" s="236">
        <v>3941</v>
      </c>
      <c r="P322" s="236">
        <v>7828</v>
      </c>
      <c r="Q322" s="236">
        <v>3907</v>
      </c>
      <c r="R322" s="236">
        <v>0</v>
      </c>
      <c r="S322" s="236">
        <v>7364</v>
      </c>
      <c r="T322" s="236">
        <v>11271</v>
      </c>
      <c r="U322" s="236">
        <v>6964</v>
      </c>
      <c r="V322" s="236">
        <v>0</v>
      </c>
      <c r="W322" s="236">
        <v>7479</v>
      </c>
      <c r="X322" s="236">
        <v>14443</v>
      </c>
      <c r="Y322" s="236">
        <v>11523</v>
      </c>
      <c r="Z322" s="236">
        <v>2</v>
      </c>
      <c r="AA322" s="236">
        <v>9722</v>
      </c>
      <c r="AB322" s="236">
        <v>21247</v>
      </c>
      <c r="AC322" s="236">
        <v>19170</v>
      </c>
      <c r="AD322" s="236">
        <v>4</v>
      </c>
      <c r="AE322" s="236">
        <v>14659</v>
      </c>
      <c r="AF322" s="236">
        <v>33833</v>
      </c>
      <c r="AG322" s="236">
        <v>18527</v>
      </c>
      <c r="AH322" s="236">
        <v>7</v>
      </c>
      <c r="AI322" s="236">
        <v>15040</v>
      </c>
      <c r="AJ322" s="236">
        <v>33574</v>
      </c>
      <c r="AK322" s="236">
        <v>15651</v>
      </c>
      <c r="AL322" s="236">
        <v>1</v>
      </c>
      <c r="AM322" s="236">
        <v>13067</v>
      </c>
      <c r="AN322" s="236">
        <v>28719</v>
      </c>
      <c r="AO322" s="236">
        <v>12654</v>
      </c>
      <c r="AP322" s="236">
        <v>0</v>
      </c>
      <c r="AQ322" s="236">
        <v>10655</v>
      </c>
      <c r="AR322" s="236">
        <v>23309</v>
      </c>
      <c r="AS322" s="236">
        <v>10848</v>
      </c>
      <c r="AT322" s="236">
        <v>0</v>
      </c>
      <c r="AU322" s="236">
        <v>9324</v>
      </c>
      <c r="AV322" s="236">
        <v>20172</v>
      </c>
      <c r="AW322" s="236">
        <v>10304</v>
      </c>
      <c r="AX322" s="236">
        <v>0</v>
      </c>
      <c r="AY322" s="236">
        <v>8450</v>
      </c>
      <c r="AZ322" s="236">
        <v>18754</v>
      </c>
      <c r="BA322" s="236">
        <v>10178</v>
      </c>
      <c r="BB322" s="236">
        <v>0</v>
      </c>
      <c r="BC322" s="236">
        <v>7715</v>
      </c>
      <c r="BD322" s="236">
        <v>17893</v>
      </c>
      <c r="BE322" s="236">
        <v>9258</v>
      </c>
      <c r="BF322" s="236">
        <v>0</v>
      </c>
      <c r="BG322" s="236">
        <v>6567</v>
      </c>
      <c r="BH322" s="236">
        <v>15825</v>
      </c>
      <c r="BI322" s="236">
        <v>7565</v>
      </c>
      <c r="BJ322" s="236">
        <v>0</v>
      </c>
      <c r="BK322" s="236">
        <v>5463</v>
      </c>
      <c r="BL322" s="236">
        <v>13028</v>
      </c>
      <c r="BM322" s="236">
        <v>6431</v>
      </c>
      <c r="BN322" s="236">
        <v>0</v>
      </c>
      <c r="BO322" s="236">
        <v>4728</v>
      </c>
      <c r="BP322" s="236">
        <v>11159</v>
      </c>
      <c r="BQ322" s="236">
        <v>5193</v>
      </c>
      <c r="BR322" s="236">
        <v>0</v>
      </c>
      <c r="BS322" s="236">
        <v>3361</v>
      </c>
      <c r="BT322" s="236">
        <v>8554</v>
      </c>
      <c r="BU322" s="236">
        <v>3900</v>
      </c>
      <c r="BV322" s="236">
        <v>0</v>
      </c>
      <c r="BW322" s="236">
        <v>2031</v>
      </c>
      <c r="BX322" s="236">
        <v>5931</v>
      </c>
      <c r="BY322" s="236">
        <v>3011</v>
      </c>
      <c r="BZ322" s="236">
        <v>0</v>
      </c>
      <c r="CA322" s="236">
        <v>1253</v>
      </c>
      <c r="CB322" s="236">
        <v>4264</v>
      </c>
      <c r="CC322" s="236">
        <v>1748</v>
      </c>
      <c r="CD322" s="236">
        <v>0</v>
      </c>
      <c r="CE322" s="236">
        <v>552</v>
      </c>
      <c r="CF322" s="236">
        <v>2300</v>
      </c>
      <c r="CG322" s="236">
        <v>488</v>
      </c>
      <c r="CH322" s="236">
        <v>0</v>
      </c>
      <c r="CI322" s="236">
        <v>130</v>
      </c>
      <c r="CJ322" s="236">
        <v>618</v>
      </c>
      <c r="CK322" s="236">
        <v>127</v>
      </c>
      <c r="CL322" s="236">
        <v>0</v>
      </c>
      <c r="CM322" s="236">
        <v>31</v>
      </c>
      <c r="CN322" s="236">
        <v>158</v>
      </c>
      <c r="CO322" s="236">
        <v>35</v>
      </c>
      <c r="CP322" s="236">
        <v>42</v>
      </c>
      <c r="CQ322" s="236">
        <v>28</v>
      </c>
      <c r="CR322" s="236">
        <v>105</v>
      </c>
      <c r="CS322" s="107"/>
      <c r="CT322" s="236">
        <f t="shared" si="21"/>
        <v>164706</v>
      </c>
      <c r="CU322" s="236">
        <f t="shared" si="22"/>
        <v>56</v>
      </c>
      <c r="CV322" s="236">
        <f t="shared" si="23"/>
        <v>134965</v>
      </c>
      <c r="CW322" s="240">
        <f t="shared" si="24"/>
        <v>299727</v>
      </c>
    </row>
    <row r="323" spans="1:101" ht="14.1" customHeight="1">
      <c r="A323" s="31"/>
      <c r="B323" s="1056" t="s">
        <v>789</v>
      </c>
      <c r="C323" s="1053" t="s">
        <v>887</v>
      </c>
      <c r="D323" s="108" t="s">
        <v>794</v>
      </c>
      <c r="E323">
        <v>1879</v>
      </c>
      <c r="F323"/>
      <c r="G323">
        <v>2026</v>
      </c>
      <c r="H323" s="110">
        <v>3905</v>
      </c>
      <c r="I323">
        <v>1482</v>
      </c>
      <c r="J323"/>
      <c r="K323">
        <v>1496</v>
      </c>
      <c r="L323" s="110">
        <v>2978</v>
      </c>
      <c r="M323">
        <v>3906</v>
      </c>
      <c r="N323"/>
      <c r="O323">
        <v>3959</v>
      </c>
      <c r="P323" s="110">
        <v>7865</v>
      </c>
      <c r="Q323">
        <v>3735</v>
      </c>
      <c r="R323"/>
      <c r="S323">
        <v>2124</v>
      </c>
      <c r="T323" s="110">
        <v>5859</v>
      </c>
      <c r="U323">
        <v>2074</v>
      </c>
      <c r="V323"/>
      <c r="W323">
        <v>2070</v>
      </c>
      <c r="X323" s="110">
        <v>4144</v>
      </c>
      <c r="Y323">
        <v>2419</v>
      </c>
      <c r="Z323"/>
      <c r="AA323">
        <v>2146</v>
      </c>
      <c r="AB323" s="110">
        <v>4565</v>
      </c>
      <c r="AC323">
        <v>2565</v>
      </c>
      <c r="AD323"/>
      <c r="AE323">
        <v>2077</v>
      </c>
      <c r="AF323" s="110">
        <v>4642</v>
      </c>
      <c r="AG323">
        <v>2279</v>
      </c>
      <c r="AH323"/>
      <c r="AI323">
        <v>1807</v>
      </c>
      <c r="AJ323" s="110">
        <v>4086</v>
      </c>
      <c r="AK323">
        <v>2091</v>
      </c>
      <c r="AL323"/>
      <c r="AM323">
        <v>1659</v>
      </c>
      <c r="AN323" s="110">
        <v>3750</v>
      </c>
      <c r="AO323" s="109">
        <v>1976</v>
      </c>
      <c r="AP323" s="109"/>
      <c r="AQ323" s="109">
        <v>1729</v>
      </c>
      <c r="AR323" s="110">
        <v>3705</v>
      </c>
      <c r="AS323" s="109">
        <v>2262</v>
      </c>
      <c r="AT323" s="109"/>
      <c r="AU323" s="109">
        <v>1820</v>
      </c>
      <c r="AV323" s="110">
        <v>4082</v>
      </c>
      <c r="AW323" s="109">
        <v>2203</v>
      </c>
      <c r="AX323" s="109"/>
      <c r="AY323" s="109">
        <v>1884</v>
      </c>
      <c r="AZ323" s="110">
        <v>4087</v>
      </c>
      <c r="BA323" s="109">
        <v>2086</v>
      </c>
      <c r="BB323" s="109"/>
      <c r="BC323" s="109">
        <v>1721</v>
      </c>
      <c r="BD323" s="110">
        <v>3807</v>
      </c>
      <c r="BE323" s="109">
        <v>1816</v>
      </c>
      <c r="BF323" s="109"/>
      <c r="BG323" s="109">
        <v>1409</v>
      </c>
      <c r="BH323" s="110">
        <v>3225</v>
      </c>
      <c r="BI323" s="109">
        <v>1558</v>
      </c>
      <c r="BJ323" s="109"/>
      <c r="BK323" s="109">
        <v>1235</v>
      </c>
      <c r="BL323" s="110">
        <v>2793</v>
      </c>
      <c r="BM323" s="109">
        <v>1521</v>
      </c>
      <c r="BN323" s="109"/>
      <c r="BO323" s="109">
        <v>1065</v>
      </c>
      <c r="BP323" s="110">
        <v>2586</v>
      </c>
      <c r="BQ323" s="109">
        <v>1155</v>
      </c>
      <c r="BR323" s="109"/>
      <c r="BS323" s="109">
        <v>767</v>
      </c>
      <c r="BT323" s="110">
        <v>1922</v>
      </c>
      <c r="BU323" s="109">
        <v>703</v>
      </c>
      <c r="BV323" s="109"/>
      <c r="BW323" s="109">
        <v>453</v>
      </c>
      <c r="BX323" s="110">
        <v>1156</v>
      </c>
      <c r="BY323" s="109">
        <v>491</v>
      </c>
      <c r="BZ323" s="109"/>
      <c r="CA323" s="109">
        <v>269</v>
      </c>
      <c r="CB323" s="110">
        <v>760</v>
      </c>
      <c r="CC323" s="109">
        <v>253</v>
      </c>
      <c r="CD323" s="109"/>
      <c r="CE323" s="109">
        <v>76</v>
      </c>
      <c r="CF323" s="110">
        <v>329</v>
      </c>
      <c r="CG323" s="109">
        <v>48</v>
      </c>
      <c r="CH323" s="109"/>
      <c r="CI323" s="109">
        <v>19</v>
      </c>
      <c r="CJ323" s="110">
        <v>67</v>
      </c>
      <c r="CK323" s="109">
        <v>17</v>
      </c>
      <c r="CL323" s="109"/>
      <c r="CM323" s="109">
        <v>3</v>
      </c>
      <c r="CN323" s="110">
        <v>20</v>
      </c>
      <c r="CO323" s="109">
        <v>6</v>
      </c>
      <c r="CP323" s="109">
        <v>4</v>
      </c>
      <c r="CQ323" s="109">
        <v>2</v>
      </c>
      <c r="CR323" s="110">
        <v>12</v>
      </c>
      <c r="CS323" s="111"/>
      <c r="CT323" s="112">
        <f t="shared" si="21"/>
        <v>38525</v>
      </c>
      <c r="CU323" s="112">
        <f t="shared" si="22"/>
        <v>4</v>
      </c>
      <c r="CV323" s="112">
        <f t="shared" si="23"/>
        <v>31816</v>
      </c>
      <c r="CW323" s="113">
        <f t="shared" ref="CW323:CW347" si="25">SUM(CT323:CV323)</f>
        <v>70345</v>
      </c>
    </row>
    <row r="324" spans="1:101" ht="14.1" customHeight="1">
      <c r="A324" s="31"/>
      <c r="B324" s="1057"/>
      <c r="C324" s="1054"/>
      <c r="D324" s="108" t="s">
        <v>795</v>
      </c>
      <c r="E324">
        <v>1195</v>
      </c>
      <c r="F324"/>
      <c r="G324">
        <v>1236</v>
      </c>
      <c r="H324" s="110">
        <v>2431</v>
      </c>
      <c r="I324">
        <v>876</v>
      </c>
      <c r="J324"/>
      <c r="K324">
        <v>914</v>
      </c>
      <c r="L324" s="110">
        <v>1790</v>
      </c>
      <c r="M324">
        <v>2278</v>
      </c>
      <c r="N324"/>
      <c r="O324">
        <v>2399</v>
      </c>
      <c r="P324" s="110">
        <v>4677</v>
      </c>
      <c r="Q324">
        <v>2355</v>
      </c>
      <c r="R324"/>
      <c r="S324">
        <v>3497</v>
      </c>
      <c r="T324" s="110">
        <v>5852</v>
      </c>
      <c r="U324">
        <v>3390</v>
      </c>
      <c r="V324"/>
      <c r="W324">
        <v>3423</v>
      </c>
      <c r="X324" s="110">
        <v>6813</v>
      </c>
      <c r="Y324">
        <v>4723</v>
      </c>
      <c r="Z324">
        <v>1</v>
      </c>
      <c r="AA324">
        <v>4031</v>
      </c>
      <c r="AB324" s="110">
        <v>8755</v>
      </c>
      <c r="AC324">
        <v>6205</v>
      </c>
      <c r="AD324">
        <v>1</v>
      </c>
      <c r="AE324">
        <v>4981</v>
      </c>
      <c r="AF324" s="110">
        <v>11187</v>
      </c>
      <c r="AG324">
        <v>5306</v>
      </c>
      <c r="AH324"/>
      <c r="AI324">
        <v>4660</v>
      </c>
      <c r="AJ324" s="110">
        <v>9966</v>
      </c>
      <c r="AK324">
        <v>4562</v>
      </c>
      <c r="AL324"/>
      <c r="AM324">
        <v>4040</v>
      </c>
      <c r="AN324" s="110">
        <v>8602</v>
      </c>
      <c r="AO324" s="109">
        <v>3751</v>
      </c>
      <c r="AP324" s="109"/>
      <c r="AQ324" s="109">
        <v>3406</v>
      </c>
      <c r="AR324" s="110">
        <v>7157</v>
      </c>
      <c r="AS324" s="109">
        <v>3789</v>
      </c>
      <c r="AT324" s="109"/>
      <c r="AU324" s="109">
        <v>3338</v>
      </c>
      <c r="AV324" s="110">
        <v>7127</v>
      </c>
      <c r="AW324" s="109">
        <v>3900</v>
      </c>
      <c r="AX324" s="109"/>
      <c r="AY324" s="109">
        <v>3409</v>
      </c>
      <c r="AZ324" s="110">
        <v>7309</v>
      </c>
      <c r="BA324" s="109">
        <v>3841</v>
      </c>
      <c r="BB324" s="109"/>
      <c r="BC324" s="109">
        <v>3286</v>
      </c>
      <c r="BD324" s="110">
        <v>7127</v>
      </c>
      <c r="BE324" s="109">
        <v>3306</v>
      </c>
      <c r="BF324" s="109"/>
      <c r="BG324" s="109">
        <v>2616</v>
      </c>
      <c r="BH324" s="110">
        <v>5922</v>
      </c>
      <c r="BI324" s="109">
        <v>2771</v>
      </c>
      <c r="BJ324" s="109"/>
      <c r="BK324" s="109">
        <v>2121</v>
      </c>
      <c r="BL324" s="110">
        <v>4892</v>
      </c>
      <c r="BM324" s="109">
        <v>2712</v>
      </c>
      <c r="BN324" s="109"/>
      <c r="BO324" s="109">
        <v>1874</v>
      </c>
      <c r="BP324" s="110">
        <v>4586</v>
      </c>
      <c r="BQ324" s="109">
        <v>2272</v>
      </c>
      <c r="BR324" s="109"/>
      <c r="BS324" s="109">
        <v>1524</v>
      </c>
      <c r="BT324" s="110">
        <v>3796</v>
      </c>
      <c r="BU324" s="109">
        <v>1534</v>
      </c>
      <c r="BV324" s="109"/>
      <c r="BW324" s="109">
        <v>897</v>
      </c>
      <c r="BX324" s="110">
        <v>2431</v>
      </c>
      <c r="BY324" s="109">
        <v>1141</v>
      </c>
      <c r="BZ324" s="109"/>
      <c r="CA324" s="109">
        <v>528</v>
      </c>
      <c r="CB324" s="110">
        <v>1669</v>
      </c>
      <c r="CC324" s="109">
        <v>520</v>
      </c>
      <c r="CD324" s="109"/>
      <c r="CE324" s="109">
        <v>203</v>
      </c>
      <c r="CF324" s="110">
        <v>723</v>
      </c>
      <c r="CG324" s="109">
        <v>136</v>
      </c>
      <c r="CH324" s="109"/>
      <c r="CI324" s="109">
        <v>46</v>
      </c>
      <c r="CJ324" s="110">
        <v>182</v>
      </c>
      <c r="CK324" s="109">
        <v>34</v>
      </c>
      <c r="CL324" s="109"/>
      <c r="CM324" s="109">
        <v>10</v>
      </c>
      <c r="CN324" s="110">
        <v>44</v>
      </c>
      <c r="CO324" s="109">
        <v>18</v>
      </c>
      <c r="CP324" s="109">
        <v>13</v>
      </c>
      <c r="CQ324" s="109">
        <v>4</v>
      </c>
      <c r="CR324" s="110">
        <v>35</v>
      </c>
      <c r="CS324" s="111"/>
      <c r="CT324" s="112">
        <f t="shared" si="21"/>
        <v>60615</v>
      </c>
      <c r="CU324" s="112">
        <f t="shared" si="22"/>
        <v>15</v>
      </c>
      <c r="CV324" s="112">
        <f t="shared" si="23"/>
        <v>52443</v>
      </c>
      <c r="CW324" s="113">
        <f t="shared" si="25"/>
        <v>113073</v>
      </c>
    </row>
    <row r="325" spans="1:101" ht="14.1" customHeight="1">
      <c r="A325" s="31"/>
      <c r="B325" s="1057"/>
      <c r="C325" s="1054"/>
      <c r="D325" s="108" t="s">
        <v>796</v>
      </c>
      <c r="E325">
        <v>1920</v>
      </c>
      <c r="F325"/>
      <c r="G325">
        <v>2066</v>
      </c>
      <c r="H325" s="110">
        <v>3986</v>
      </c>
      <c r="I325">
        <v>1336</v>
      </c>
      <c r="J325"/>
      <c r="K325">
        <v>1340</v>
      </c>
      <c r="L325" s="110">
        <v>2676</v>
      </c>
      <c r="M325">
        <v>2694</v>
      </c>
      <c r="N325"/>
      <c r="O325">
        <v>2800</v>
      </c>
      <c r="P325" s="110">
        <v>5494</v>
      </c>
      <c r="Q325">
        <v>2190</v>
      </c>
      <c r="R325"/>
      <c r="S325">
        <v>11893</v>
      </c>
      <c r="T325" s="110">
        <v>14083</v>
      </c>
      <c r="U325">
        <v>12528</v>
      </c>
      <c r="V325"/>
      <c r="W325">
        <v>13080</v>
      </c>
      <c r="X325" s="110">
        <v>25608</v>
      </c>
      <c r="Y325">
        <v>15286</v>
      </c>
      <c r="Z325">
        <v>1</v>
      </c>
      <c r="AA325">
        <v>13781</v>
      </c>
      <c r="AB325" s="110">
        <v>29068</v>
      </c>
      <c r="AC325">
        <v>16467</v>
      </c>
      <c r="AD325"/>
      <c r="AE325">
        <v>12370</v>
      </c>
      <c r="AF325" s="110">
        <v>28837</v>
      </c>
      <c r="AG325">
        <v>14134</v>
      </c>
      <c r="AH325"/>
      <c r="AI325">
        <v>10329</v>
      </c>
      <c r="AJ325" s="110">
        <v>24463</v>
      </c>
      <c r="AK325">
        <v>12470</v>
      </c>
      <c r="AL325"/>
      <c r="AM325">
        <v>9067</v>
      </c>
      <c r="AN325" s="110">
        <v>21537</v>
      </c>
      <c r="AO325" s="109">
        <v>11417</v>
      </c>
      <c r="AP325" s="109"/>
      <c r="AQ325" s="109">
        <v>8402</v>
      </c>
      <c r="AR325" s="110">
        <v>19819</v>
      </c>
      <c r="AS325" s="109">
        <v>12954</v>
      </c>
      <c r="AT325" s="109">
        <v>1</v>
      </c>
      <c r="AU325" s="109">
        <v>9270</v>
      </c>
      <c r="AV325" s="110">
        <v>22225</v>
      </c>
      <c r="AW325" s="109">
        <v>15038</v>
      </c>
      <c r="AX325" s="109"/>
      <c r="AY325" s="109">
        <v>10918</v>
      </c>
      <c r="AZ325" s="110">
        <v>25956</v>
      </c>
      <c r="BA325" s="109">
        <v>15792</v>
      </c>
      <c r="BB325" s="109"/>
      <c r="BC325" s="109">
        <v>11849</v>
      </c>
      <c r="BD325" s="110">
        <v>27641</v>
      </c>
      <c r="BE325" s="109">
        <v>12831</v>
      </c>
      <c r="BF325" s="109"/>
      <c r="BG325" s="109">
        <v>9804</v>
      </c>
      <c r="BH325" s="110">
        <v>22635</v>
      </c>
      <c r="BI325" s="109">
        <v>9859</v>
      </c>
      <c r="BJ325" s="109"/>
      <c r="BK325" s="109">
        <v>7444</v>
      </c>
      <c r="BL325" s="110">
        <v>17303</v>
      </c>
      <c r="BM325" s="109">
        <v>7665</v>
      </c>
      <c r="BN325" s="109"/>
      <c r="BO325" s="109">
        <v>5818</v>
      </c>
      <c r="BP325" s="110">
        <v>13483</v>
      </c>
      <c r="BQ325" s="109">
        <v>5145</v>
      </c>
      <c r="BR325" s="109"/>
      <c r="BS325" s="109">
        <v>3685</v>
      </c>
      <c r="BT325" s="110">
        <v>8830</v>
      </c>
      <c r="BU325" s="109">
        <v>3111</v>
      </c>
      <c r="BV325" s="109"/>
      <c r="BW325" s="109">
        <v>1814</v>
      </c>
      <c r="BX325" s="110">
        <v>4925</v>
      </c>
      <c r="BY325" s="109">
        <v>2051</v>
      </c>
      <c r="BZ325" s="109"/>
      <c r="CA325" s="109">
        <v>881</v>
      </c>
      <c r="CB325" s="110">
        <v>2932</v>
      </c>
      <c r="CC325" s="109">
        <v>849</v>
      </c>
      <c r="CD325" s="109"/>
      <c r="CE325" s="109">
        <v>283</v>
      </c>
      <c r="CF325" s="110">
        <v>1132</v>
      </c>
      <c r="CG325" s="109">
        <v>188</v>
      </c>
      <c r="CH325" s="109"/>
      <c r="CI325" s="109">
        <v>42</v>
      </c>
      <c r="CJ325" s="110">
        <v>230</v>
      </c>
      <c r="CK325" s="109">
        <v>35</v>
      </c>
      <c r="CL325" s="109"/>
      <c r="CM325" s="109">
        <v>14</v>
      </c>
      <c r="CN325" s="110">
        <v>49</v>
      </c>
      <c r="CO325" s="109">
        <v>12</v>
      </c>
      <c r="CP325" s="109">
        <v>22</v>
      </c>
      <c r="CQ325" s="109">
        <v>12</v>
      </c>
      <c r="CR325" s="110">
        <v>46</v>
      </c>
      <c r="CS325" s="111"/>
      <c r="CT325" s="112">
        <f t="shared" si="21"/>
        <v>175972</v>
      </c>
      <c r="CU325" s="112">
        <f t="shared" si="22"/>
        <v>24</v>
      </c>
      <c r="CV325" s="112">
        <f t="shared" si="23"/>
        <v>146962</v>
      </c>
      <c r="CW325" s="113">
        <f t="shared" si="25"/>
        <v>322958</v>
      </c>
    </row>
    <row r="326" spans="1:101" ht="14.1" customHeight="1">
      <c r="A326" s="31"/>
      <c r="B326" s="1057"/>
      <c r="C326" s="1054"/>
      <c r="D326" s="108" t="s">
        <v>797</v>
      </c>
      <c r="E326">
        <v>3196</v>
      </c>
      <c r="F326"/>
      <c r="G326">
        <v>3453</v>
      </c>
      <c r="H326" s="110">
        <v>6649</v>
      </c>
      <c r="I326">
        <v>2308</v>
      </c>
      <c r="J326"/>
      <c r="K326">
        <v>2313</v>
      </c>
      <c r="L326" s="110">
        <v>4621</v>
      </c>
      <c r="M326">
        <v>5772</v>
      </c>
      <c r="N326"/>
      <c r="O326">
        <v>5969</v>
      </c>
      <c r="P326" s="110">
        <v>11741</v>
      </c>
      <c r="Q326">
        <v>5831</v>
      </c>
      <c r="R326"/>
      <c r="S326">
        <v>3866</v>
      </c>
      <c r="T326" s="110">
        <v>9697</v>
      </c>
      <c r="U326">
        <v>3926</v>
      </c>
      <c r="V326"/>
      <c r="W326">
        <v>4053</v>
      </c>
      <c r="X326" s="110">
        <v>7979</v>
      </c>
      <c r="Y326">
        <v>4929</v>
      </c>
      <c r="Z326"/>
      <c r="AA326">
        <v>4280</v>
      </c>
      <c r="AB326" s="110">
        <v>9209</v>
      </c>
      <c r="AC326">
        <v>5057</v>
      </c>
      <c r="AD326"/>
      <c r="AE326">
        <v>4243</v>
      </c>
      <c r="AF326" s="110">
        <v>9300</v>
      </c>
      <c r="AG326">
        <v>4514</v>
      </c>
      <c r="AH326">
        <v>1</v>
      </c>
      <c r="AI326">
        <v>3594</v>
      </c>
      <c r="AJ326" s="110">
        <v>8109</v>
      </c>
      <c r="AK326">
        <v>4018</v>
      </c>
      <c r="AL326"/>
      <c r="AM326">
        <v>3281</v>
      </c>
      <c r="AN326" s="110">
        <v>7299</v>
      </c>
      <c r="AO326" s="109">
        <v>3684</v>
      </c>
      <c r="AP326" s="109"/>
      <c r="AQ326" s="109">
        <v>3121</v>
      </c>
      <c r="AR326" s="110">
        <v>6805</v>
      </c>
      <c r="AS326" s="109">
        <v>4044</v>
      </c>
      <c r="AT326" s="109"/>
      <c r="AU326" s="109">
        <v>3549</v>
      </c>
      <c r="AV326" s="110">
        <v>7593</v>
      </c>
      <c r="AW326" s="109">
        <v>4449</v>
      </c>
      <c r="AX326" s="109"/>
      <c r="AY326" s="109">
        <v>3770</v>
      </c>
      <c r="AZ326" s="110">
        <v>8219</v>
      </c>
      <c r="BA326" s="109">
        <v>4356</v>
      </c>
      <c r="BB326" s="109"/>
      <c r="BC326" s="109">
        <v>3867</v>
      </c>
      <c r="BD326" s="110">
        <v>8223</v>
      </c>
      <c r="BE326" s="109">
        <v>3599</v>
      </c>
      <c r="BF326" s="109"/>
      <c r="BG326" s="109">
        <v>2997</v>
      </c>
      <c r="BH326" s="110">
        <v>6596</v>
      </c>
      <c r="BI326" s="109">
        <v>3115</v>
      </c>
      <c r="BJ326" s="109"/>
      <c r="BK326" s="109">
        <v>2334</v>
      </c>
      <c r="BL326" s="110">
        <v>5449</v>
      </c>
      <c r="BM326" s="109">
        <v>2914</v>
      </c>
      <c r="BN326" s="109"/>
      <c r="BO326" s="109">
        <v>2213</v>
      </c>
      <c r="BP326" s="110">
        <v>5127</v>
      </c>
      <c r="BQ326" s="109">
        <v>2516</v>
      </c>
      <c r="BR326" s="109"/>
      <c r="BS326" s="109">
        <v>1704</v>
      </c>
      <c r="BT326" s="110">
        <v>4220</v>
      </c>
      <c r="BU326" s="109">
        <v>1902</v>
      </c>
      <c r="BV326" s="109"/>
      <c r="BW326" s="109">
        <v>1046</v>
      </c>
      <c r="BX326" s="110">
        <v>2948</v>
      </c>
      <c r="BY326" s="109">
        <v>1386</v>
      </c>
      <c r="BZ326" s="109"/>
      <c r="CA326" s="109">
        <v>653</v>
      </c>
      <c r="CB326" s="110">
        <v>2039</v>
      </c>
      <c r="CC326" s="109">
        <v>598</v>
      </c>
      <c r="CD326" s="109"/>
      <c r="CE326" s="109">
        <v>219</v>
      </c>
      <c r="CF326" s="110">
        <v>817</v>
      </c>
      <c r="CG326" s="109">
        <v>124</v>
      </c>
      <c r="CH326" s="109"/>
      <c r="CI326" s="109">
        <v>47</v>
      </c>
      <c r="CJ326" s="110">
        <v>171</v>
      </c>
      <c r="CK326" s="109">
        <v>28</v>
      </c>
      <c r="CL326" s="109"/>
      <c r="CM326" s="109">
        <v>12</v>
      </c>
      <c r="CN326" s="110">
        <v>40</v>
      </c>
      <c r="CO326" s="109">
        <v>12</v>
      </c>
      <c r="CP326" s="109">
        <v>89</v>
      </c>
      <c r="CQ326" s="109">
        <v>11</v>
      </c>
      <c r="CR326" s="110">
        <v>112</v>
      </c>
      <c r="CS326" s="111"/>
      <c r="CT326" s="112">
        <f t="shared" si="21"/>
        <v>72278</v>
      </c>
      <c r="CU326" s="112">
        <f t="shared" si="22"/>
        <v>90</v>
      </c>
      <c r="CV326" s="112">
        <f t="shared" si="23"/>
        <v>60595</v>
      </c>
      <c r="CW326" s="113">
        <f t="shared" si="25"/>
        <v>132963</v>
      </c>
    </row>
    <row r="327" spans="1:101" ht="14.1" customHeight="1">
      <c r="A327" s="31"/>
      <c r="B327" s="1057"/>
      <c r="C327" s="1054"/>
      <c r="D327" s="108" t="s">
        <v>798</v>
      </c>
      <c r="E327">
        <v>2689</v>
      </c>
      <c r="F327"/>
      <c r="G327">
        <v>2835</v>
      </c>
      <c r="H327" s="110">
        <v>5524</v>
      </c>
      <c r="I327">
        <v>1964</v>
      </c>
      <c r="J327"/>
      <c r="K327">
        <v>1910</v>
      </c>
      <c r="L327" s="110">
        <v>3874</v>
      </c>
      <c r="M327">
        <v>4748</v>
      </c>
      <c r="N327"/>
      <c r="O327">
        <v>4944</v>
      </c>
      <c r="P327" s="110">
        <v>9692</v>
      </c>
      <c r="Q327">
        <v>4645</v>
      </c>
      <c r="R327"/>
      <c r="S327">
        <v>2366</v>
      </c>
      <c r="T327" s="110">
        <v>7011</v>
      </c>
      <c r="U327">
        <v>2372</v>
      </c>
      <c r="V327"/>
      <c r="W327">
        <v>2463</v>
      </c>
      <c r="X327" s="110">
        <v>4835</v>
      </c>
      <c r="Y327">
        <v>2691</v>
      </c>
      <c r="Z327"/>
      <c r="AA327">
        <v>2399</v>
      </c>
      <c r="AB327" s="110">
        <v>5090</v>
      </c>
      <c r="AC327">
        <v>2859</v>
      </c>
      <c r="AD327"/>
      <c r="AE327">
        <v>2230</v>
      </c>
      <c r="AF327" s="110">
        <v>5089</v>
      </c>
      <c r="AG327">
        <v>2398</v>
      </c>
      <c r="AH327"/>
      <c r="AI327">
        <v>1918</v>
      </c>
      <c r="AJ327" s="110">
        <v>4316</v>
      </c>
      <c r="AK327">
        <v>2071</v>
      </c>
      <c r="AL327"/>
      <c r="AM327">
        <v>1757</v>
      </c>
      <c r="AN327" s="110">
        <v>3828</v>
      </c>
      <c r="AO327" s="109">
        <v>2050</v>
      </c>
      <c r="AP327" s="109"/>
      <c r="AQ327" s="109">
        <v>1619</v>
      </c>
      <c r="AR327" s="110">
        <v>3669</v>
      </c>
      <c r="AS327" s="109">
        <v>2546</v>
      </c>
      <c r="AT327" s="109"/>
      <c r="AU327" s="109">
        <v>2021</v>
      </c>
      <c r="AV327" s="110">
        <v>4567</v>
      </c>
      <c r="AW327" s="109">
        <v>2441</v>
      </c>
      <c r="AX327" s="109"/>
      <c r="AY327" s="109">
        <v>2087</v>
      </c>
      <c r="AZ327" s="110">
        <v>4528</v>
      </c>
      <c r="BA327" s="109">
        <v>1993</v>
      </c>
      <c r="BB327" s="109"/>
      <c r="BC327" s="109">
        <v>1750</v>
      </c>
      <c r="BD327" s="110">
        <v>3743</v>
      </c>
      <c r="BE327" s="109">
        <v>1547</v>
      </c>
      <c r="BF327" s="109"/>
      <c r="BG327" s="109">
        <v>1275</v>
      </c>
      <c r="BH327" s="110">
        <v>2822</v>
      </c>
      <c r="BI327" s="109">
        <v>1485</v>
      </c>
      <c r="BJ327" s="109"/>
      <c r="BK327" s="109">
        <v>1125</v>
      </c>
      <c r="BL327" s="110">
        <v>2610</v>
      </c>
      <c r="BM327" s="109">
        <v>1543</v>
      </c>
      <c r="BN327" s="109"/>
      <c r="BO327" s="109">
        <v>1176</v>
      </c>
      <c r="BP327" s="110">
        <v>2719</v>
      </c>
      <c r="BQ327" s="109">
        <v>1061</v>
      </c>
      <c r="BR327" s="109"/>
      <c r="BS327" s="109">
        <v>838</v>
      </c>
      <c r="BT327" s="110">
        <v>1899</v>
      </c>
      <c r="BU327" s="109">
        <v>627</v>
      </c>
      <c r="BV327" s="109"/>
      <c r="BW327" s="109">
        <v>363</v>
      </c>
      <c r="BX327" s="110">
        <v>990</v>
      </c>
      <c r="BY327" s="109">
        <v>367</v>
      </c>
      <c r="BZ327" s="109"/>
      <c r="CA327" s="109">
        <v>185</v>
      </c>
      <c r="CB327" s="110">
        <v>552</v>
      </c>
      <c r="CC327" s="109">
        <v>124</v>
      </c>
      <c r="CD327" s="109"/>
      <c r="CE327" s="109">
        <v>47</v>
      </c>
      <c r="CF327" s="110">
        <v>171</v>
      </c>
      <c r="CG327" s="109">
        <v>25</v>
      </c>
      <c r="CH327" s="109"/>
      <c r="CI327" s="109">
        <v>10</v>
      </c>
      <c r="CJ327" s="110">
        <v>35</v>
      </c>
      <c r="CK327" s="109">
        <v>9</v>
      </c>
      <c r="CL327" s="109"/>
      <c r="CM327" s="109">
        <v>3</v>
      </c>
      <c r="CN327" s="110">
        <v>12</v>
      </c>
      <c r="CO327" s="109">
        <v>3</v>
      </c>
      <c r="CP327" s="109">
        <v>51</v>
      </c>
      <c r="CQ327" s="109">
        <v>6</v>
      </c>
      <c r="CR327" s="110">
        <v>60</v>
      </c>
      <c r="CS327" s="111"/>
      <c r="CT327" s="112">
        <f t="shared" ref="CT327:CT382" si="26">+E327+I327+M327+Q327+U327+Y327+AC327+AG327+AK327+AO327+AS327+AW327+BA327+BE327+BI327+BM327+BQ327+BU327+CO327+BY327+CC327+CG327+CK327</f>
        <v>42258</v>
      </c>
      <c r="CU327" s="112">
        <f t="shared" ref="CU327:CU382" si="27">+F327+J327+N327+R327+V327+Z327+AD327+AH327+AL327+AP327+AT327+AX327+BB327+BF327+BJ327+BN327+BR327+BV327+CP327+BZ327+CD327+CH327+CL327</f>
        <v>51</v>
      </c>
      <c r="CV327" s="112">
        <f t="shared" ref="CV327:CV382" si="28">+G327+K327+O327+S327+W327+AA327+AE327+AI327+AM327+AQ327+AU327+AY327+BC327+BG327+BK327+BO327+BS327+BW327+CQ327+CA327+CE327+CI327+CM327</f>
        <v>35327</v>
      </c>
      <c r="CW327" s="113">
        <f t="shared" si="25"/>
        <v>77636</v>
      </c>
    </row>
    <row r="328" spans="1:101" ht="14.1" customHeight="1">
      <c r="A328" s="31"/>
      <c r="B328" s="1057"/>
      <c r="C328" s="1054"/>
      <c r="D328" s="108" t="s">
        <v>799</v>
      </c>
      <c r="E328">
        <v>1855</v>
      </c>
      <c r="F328"/>
      <c r="G328">
        <v>1861</v>
      </c>
      <c r="H328" s="110">
        <v>3716</v>
      </c>
      <c r="I328">
        <v>1390</v>
      </c>
      <c r="J328"/>
      <c r="K328">
        <v>1429</v>
      </c>
      <c r="L328" s="110">
        <v>2819</v>
      </c>
      <c r="M328">
        <v>3556</v>
      </c>
      <c r="N328"/>
      <c r="O328">
        <v>3763</v>
      </c>
      <c r="P328" s="110">
        <v>7319</v>
      </c>
      <c r="Q328">
        <v>3386</v>
      </c>
      <c r="R328"/>
      <c r="S328">
        <v>2499</v>
      </c>
      <c r="T328" s="110">
        <v>5885</v>
      </c>
      <c r="U328">
        <v>2201</v>
      </c>
      <c r="V328"/>
      <c r="W328">
        <v>2205</v>
      </c>
      <c r="X328" s="110">
        <v>4406</v>
      </c>
      <c r="Y328">
        <v>3676</v>
      </c>
      <c r="Z328"/>
      <c r="AA328">
        <v>2787</v>
      </c>
      <c r="AB328" s="110">
        <v>6463</v>
      </c>
      <c r="AC328">
        <v>5012</v>
      </c>
      <c r="AD328">
        <v>5</v>
      </c>
      <c r="AE328">
        <v>3675</v>
      </c>
      <c r="AF328" s="110">
        <v>8692</v>
      </c>
      <c r="AG328">
        <v>4670</v>
      </c>
      <c r="AH328">
        <v>1</v>
      </c>
      <c r="AI328">
        <v>3581</v>
      </c>
      <c r="AJ328" s="110">
        <v>8252</v>
      </c>
      <c r="AK328">
        <v>3803</v>
      </c>
      <c r="AL328">
        <v>1</v>
      </c>
      <c r="AM328">
        <v>3101</v>
      </c>
      <c r="AN328" s="110">
        <v>6905</v>
      </c>
      <c r="AO328" s="109">
        <v>3192</v>
      </c>
      <c r="AP328" s="109"/>
      <c r="AQ328" s="109">
        <v>2521</v>
      </c>
      <c r="AR328" s="110">
        <v>5713</v>
      </c>
      <c r="AS328" s="109">
        <v>2856</v>
      </c>
      <c r="AT328" s="109"/>
      <c r="AU328" s="109">
        <v>2199</v>
      </c>
      <c r="AV328" s="110">
        <v>5055</v>
      </c>
      <c r="AW328" s="109">
        <v>2693</v>
      </c>
      <c r="AX328" s="109">
        <v>1</v>
      </c>
      <c r="AY328" s="109">
        <v>2096</v>
      </c>
      <c r="AZ328" s="110">
        <v>4790</v>
      </c>
      <c r="BA328" s="109">
        <v>2594</v>
      </c>
      <c r="BB328" s="109"/>
      <c r="BC328" s="109">
        <v>1996</v>
      </c>
      <c r="BD328" s="110">
        <v>4590</v>
      </c>
      <c r="BE328" s="109">
        <v>2489</v>
      </c>
      <c r="BF328" s="109"/>
      <c r="BG328" s="109">
        <v>1716</v>
      </c>
      <c r="BH328" s="110">
        <v>4205</v>
      </c>
      <c r="BI328" s="109">
        <v>2020</v>
      </c>
      <c r="BJ328" s="109"/>
      <c r="BK328" s="109">
        <v>1551</v>
      </c>
      <c r="BL328" s="110">
        <v>3571</v>
      </c>
      <c r="BM328" s="109">
        <v>1839</v>
      </c>
      <c r="BN328" s="109"/>
      <c r="BO328" s="109">
        <v>1363</v>
      </c>
      <c r="BP328" s="110">
        <v>3202</v>
      </c>
      <c r="BQ328" s="109">
        <v>1555</v>
      </c>
      <c r="BR328" s="109"/>
      <c r="BS328" s="109">
        <v>933</v>
      </c>
      <c r="BT328" s="110">
        <v>2488</v>
      </c>
      <c r="BU328" s="109">
        <v>1070</v>
      </c>
      <c r="BV328" s="109"/>
      <c r="BW328" s="109">
        <v>524</v>
      </c>
      <c r="BX328" s="110">
        <v>1594</v>
      </c>
      <c r="BY328" s="109">
        <v>842</v>
      </c>
      <c r="BZ328" s="109"/>
      <c r="CA328" s="109">
        <v>321</v>
      </c>
      <c r="CB328" s="110">
        <v>1163</v>
      </c>
      <c r="CC328" s="109">
        <v>460</v>
      </c>
      <c r="CD328" s="109"/>
      <c r="CE328" s="109">
        <v>122</v>
      </c>
      <c r="CF328" s="110">
        <v>582</v>
      </c>
      <c r="CG328" s="109">
        <v>148</v>
      </c>
      <c r="CH328" s="109"/>
      <c r="CI328" s="109">
        <v>23</v>
      </c>
      <c r="CJ328" s="110">
        <v>171</v>
      </c>
      <c r="CK328" s="109">
        <v>36</v>
      </c>
      <c r="CL328" s="109"/>
      <c r="CM328" s="109">
        <v>4</v>
      </c>
      <c r="CN328" s="110">
        <v>40</v>
      </c>
      <c r="CO328" s="109">
        <v>6</v>
      </c>
      <c r="CP328" s="109">
        <v>35</v>
      </c>
      <c r="CQ328" s="109">
        <v>5</v>
      </c>
      <c r="CR328" s="110">
        <v>46</v>
      </c>
      <c r="CS328" s="111"/>
      <c r="CT328" s="112">
        <f t="shared" si="26"/>
        <v>51349</v>
      </c>
      <c r="CU328" s="112">
        <f t="shared" si="27"/>
        <v>43</v>
      </c>
      <c r="CV328" s="112">
        <f t="shared" si="28"/>
        <v>40275</v>
      </c>
      <c r="CW328" s="113">
        <f t="shared" si="25"/>
        <v>91667</v>
      </c>
    </row>
    <row r="329" spans="1:101" ht="14.1" customHeight="1">
      <c r="A329" s="31"/>
      <c r="B329" s="1057"/>
      <c r="C329" s="1054"/>
      <c r="D329" s="108" t="s">
        <v>800</v>
      </c>
      <c r="E329">
        <v>1561</v>
      </c>
      <c r="F329"/>
      <c r="G329">
        <v>1590</v>
      </c>
      <c r="H329" s="110">
        <v>3151</v>
      </c>
      <c r="I329">
        <v>1165</v>
      </c>
      <c r="J329"/>
      <c r="K329">
        <v>1200</v>
      </c>
      <c r="L329" s="110">
        <v>2365</v>
      </c>
      <c r="M329">
        <v>2637</v>
      </c>
      <c r="N329"/>
      <c r="O329">
        <v>2799</v>
      </c>
      <c r="P329" s="110">
        <v>5436</v>
      </c>
      <c r="Q329">
        <v>2467</v>
      </c>
      <c r="R329"/>
      <c r="S329">
        <v>5898</v>
      </c>
      <c r="T329" s="110">
        <v>8365</v>
      </c>
      <c r="U329">
        <v>6045</v>
      </c>
      <c r="V329"/>
      <c r="W329">
        <v>6219</v>
      </c>
      <c r="X329" s="110">
        <v>12264</v>
      </c>
      <c r="Y329">
        <v>7386</v>
      </c>
      <c r="Z329"/>
      <c r="AA329">
        <v>6102</v>
      </c>
      <c r="AB329" s="110">
        <v>13488</v>
      </c>
      <c r="AC329">
        <v>7912</v>
      </c>
      <c r="AD329"/>
      <c r="AE329">
        <v>5782</v>
      </c>
      <c r="AF329" s="110">
        <v>13694</v>
      </c>
      <c r="AG329">
        <v>6865</v>
      </c>
      <c r="AH329">
        <v>1</v>
      </c>
      <c r="AI329">
        <v>5377</v>
      </c>
      <c r="AJ329" s="110">
        <v>12243</v>
      </c>
      <c r="AK329">
        <v>5949</v>
      </c>
      <c r="AL329"/>
      <c r="AM329">
        <v>4688</v>
      </c>
      <c r="AN329" s="110">
        <v>10637</v>
      </c>
      <c r="AO329" s="109">
        <v>5756</v>
      </c>
      <c r="AP329" s="109"/>
      <c r="AQ329" s="109">
        <v>4305</v>
      </c>
      <c r="AR329" s="110">
        <v>10061</v>
      </c>
      <c r="AS329" s="109">
        <v>6083</v>
      </c>
      <c r="AT329" s="109"/>
      <c r="AU329" s="109">
        <v>4946</v>
      </c>
      <c r="AV329" s="110">
        <v>11029</v>
      </c>
      <c r="AW329" s="109">
        <v>5833</v>
      </c>
      <c r="AX329" s="109"/>
      <c r="AY329" s="109">
        <v>4642</v>
      </c>
      <c r="AZ329" s="110">
        <v>10475</v>
      </c>
      <c r="BA329" s="109">
        <v>5022</v>
      </c>
      <c r="BB329" s="109"/>
      <c r="BC329" s="109">
        <v>4106</v>
      </c>
      <c r="BD329" s="110">
        <v>9128</v>
      </c>
      <c r="BE329" s="109">
        <v>3711</v>
      </c>
      <c r="BF329" s="109"/>
      <c r="BG329" s="109">
        <v>3123</v>
      </c>
      <c r="BH329" s="110">
        <v>6834</v>
      </c>
      <c r="BI329" s="109">
        <v>2702</v>
      </c>
      <c r="BJ329" s="109"/>
      <c r="BK329" s="109">
        <v>2067</v>
      </c>
      <c r="BL329" s="110">
        <v>4769</v>
      </c>
      <c r="BM329" s="109">
        <v>1766</v>
      </c>
      <c r="BN329" s="109"/>
      <c r="BO329" s="109">
        <v>1377</v>
      </c>
      <c r="BP329" s="110">
        <v>3143</v>
      </c>
      <c r="BQ329" s="109">
        <v>1150</v>
      </c>
      <c r="BR329" s="109"/>
      <c r="BS329" s="109">
        <v>810</v>
      </c>
      <c r="BT329" s="110">
        <v>1960</v>
      </c>
      <c r="BU329" s="109">
        <v>646</v>
      </c>
      <c r="BV329" s="109"/>
      <c r="BW329" s="109">
        <v>385</v>
      </c>
      <c r="BX329" s="110">
        <v>1031</v>
      </c>
      <c r="BY329" s="109">
        <v>356</v>
      </c>
      <c r="BZ329" s="109"/>
      <c r="CA329" s="109">
        <v>174</v>
      </c>
      <c r="CB329" s="110">
        <v>530</v>
      </c>
      <c r="CC329" s="109">
        <v>145</v>
      </c>
      <c r="CD329" s="109"/>
      <c r="CE329" s="109">
        <v>59</v>
      </c>
      <c r="CF329" s="110">
        <v>204</v>
      </c>
      <c r="CG329" s="109">
        <v>32</v>
      </c>
      <c r="CH329" s="109"/>
      <c r="CI329" s="109">
        <v>12</v>
      </c>
      <c r="CJ329" s="110">
        <v>44</v>
      </c>
      <c r="CK329" s="109">
        <v>5</v>
      </c>
      <c r="CL329" s="109"/>
      <c r="CM329" s="109">
        <v>8</v>
      </c>
      <c r="CN329" s="110">
        <v>13</v>
      </c>
      <c r="CO329" s="109">
        <v>8</v>
      </c>
      <c r="CP329" s="109">
        <v>88</v>
      </c>
      <c r="CQ329" s="109">
        <v>10</v>
      </c>
      <c r="CR329" s="110">
        <v>106</v>
      </c>
      <c r="CS329" s="111"/>
      <c r="CT329" s="112">
        <f t="shared" si="26"/>
        <v>75202</v>
      </c>
      <c r="CU329" s="112">
        <f t="shared" si="27"/>
        <v>89</v>
      </c>
      <c r="CV329" s="112">
        <f t="shared" si="28"/>
        <v>65679</v>
      </c>
      <c r="CW329" s="113">
        <f t="shared" si="25"/>
        <v>140970</v>
      </c>
    </row>
    <row r="330" spans="1:101" ht="14.1" customHeight="1">
      <c r="A330" s="31"/>
      <c r="B330" s="1057"/>
      <c r="C330" s="1055"/>
      <c r="D330" s="108" t="s">
        <v>801</v>
      </c>
      <c r="E330" s="817">
        <v>278</v>
      </c>
      <c r="F330" s="817"/>
      <c r="G330" s="817">
        <v>277</v>
      </c>
      <c r="H330" s="110">
        <v>555</v>
      </c>
      <c r="I330" s="817">
        <v>218</v>
      </c>
      <c r="J330" s="817"/>
      <c r="K330" s="817">
        <v>198</v>
      </c>
      <c r="L330" s="110">
        <v>416</v>
      </c>
      <c r="M330" s="817">
        <v>434</v>
      </c>
      <c r="N330" s="817"/>
      <c r="O330" s="817">
        <v>490</v>
      </c>
      <c r="P330" s="110">
        <v>924</v>
      </c>
      <c r="Q330" s="817">
        <v>504</v>
      </c>
      <c r="R330" s="817"/>
      <c r="S330" s="817">
        <v>4861</v>
      </c>
      <c r="T330" s="110">
        <v>5365</v>
      </c>
      <c r="U330" s="817">
        <v>4715</v>
      </c>
      <c r="V330" s="817"/>
      <c r="W330" s="817">
        <v>4871</v>
      </c>
      <c r="X330" s="110">
        <v>9586</v>
      </c>
      <c r="Y330" s="817">
        <v>6044</v>
      </c>
      <c r="Z330" s="817">
        <v>1</v>
      </c>
      <c r="AA330" s="817">
        <v>5129</v>
      </c>
      <c r="AB330" s="110">
        <v>11174</v>
      </c>
      <c r="AC330" s="817">
        <v>6773</v>
      </c>
      <c r="AD330" s="817"/>
      <c r="AE330" s="817">
        <v>5351</v>
      </c>
      <c r="AF330" s="110">
        <v>12124</v>
      </c>
      <c r="AG330" s="817">
        <v>6022</v>
      </c>
      <c r="AH330" s="817">
        <v>3</v>
      </c>
      <c r="AI330" s="817">
        <v>4899</v>
      </c>
      <c r="AJ330" s="110">
        <v>10924</v>
      </c>
      <c r="AK330" s="817">
        <v>5553</v>
      </c>
      <c r="AL330" s="817">
        <v>1</v>
      </c>
      <c r="AM330" s="817">
        <v>4616</v>
      </c>
      <c r="AN330" s="110">
        <v>10170</v>
      </c>
      <c r="AO330" s="109">
        <v>5039</v>
      </c>
      <c r="AP330" s="109"/>
      <c r="AQ330" s="109">
        <v>4309</v>
      </c>
      <c r="AR330" s="110">
        <v>9348</v>
      </c>
      <c r="AS330" s="109">
        <v>5070</v>
      </c>
      <c r="AT330" s="109"/>
      <c r="AU330" s="109">
        <v>4234</v>
      </c>
      <c r="AV330" s="110">
        <v>9304</v>
      </c>
      <c r="AW330" s="109">
        <v>4896</v>
      </c>
      <c r="AX330" s="109"/>
      <c r="AY330" s="109">
        <v>4264</v>
      </c>
      <c r="AZ330" s="110">
        <v>9160</v>
      </c>
      <c r="BA330" s="109">
        <v>4808</v>
      </c>
      <c r="BB330" s="109"/>
      <c r="BC330" s="109">
        <v>3968</v>
      </c>
      <c r="BD330" s="110">
        <v>8776</v>
      </c>
      <c r="BE330" s="109">
        <v>4164</v>
      </c>
      <c r="BF330" s="109"/>
      <c r="BG330" s="109">
        <v>3542</v>
      </c>
      <c r="BH330" s="110">
        <v>7706</v>
      </c>
      <c r="BI330" s="109">
        <v>3870</v>
      </c>
      <c r="BJ330" s="109"/>
      <c r="BK330" s="109">
        <v>3064</v>
      </c>
      <c r="BL330" s="110">
        <v>6934</v>
      </c>
      <c r="BM330" s="109">
        <v>3299</v>
      </c>
      <c r="BN330" s="109"/>
      <c r="BO330" s="109">
        <v>2522</v>
      </c>
      <c r="BP330" s="110">
        <v>5821</v>
      </c>
      <c r="BQ330" s="109">
        <v>2678</v>
      </c>
      <c r="BR330" s="109"/>
      <c r="BS330" s="109">
        <v>1809</v>
      </c>
      <c r="BT330" s="110">
        <v>4487</v>
      </c>
      <c r="BU330" s="109">
        <v>1777</v>
      </c>
      <c r="BV330" s="109"/>
      <c r="BW330" s="109">
        <v>942</v>
      </c>
      <c r="BX330" s="110">
        <v>2719</v>
      </c>
      <c r="BY330" s="109">
        <v>1318</v>
      </c>
      <c r="BZ330" s="109"/>
      <c r="CA330" s="109">
        <v>537</v>
      </c>
      <c r="CB330" s="110">
        <v>1855</v>
      </c>
      <c r="CC330" s="109">
        <v>612</v>
      </c>
      <c r="CD330" s="109"/>
      <c r="CE330" s="109">
        <v>184</v>
      </c>
      <c r="CF330" s="110">
        <v>796</v>
      </c>
      <c r="CG330" s="109">
        <v>155</v>
      </c>
      <c r="CH330" s="109"/>
      <c r="CI330" s="109">
        <v>40</v>
      </c>
      <c r="CJ330" s="110">
        <v>195</v>
      </c>
      <c r="CK330" s="109">
        <v>48</v>
      </c>
      <c r="CL330" s="109"/>
      <c r="CM330" s="109">
        <v>15</v>
      </c>
      <c r="CN330" s="110">
        <v>63</v>
      </c>
      <c r="CO330" s="109">
        <v>14</v>
      </c>
      <c r="CP330" s="109">
        <v>92</v>
      </c>
      <c r="CQ330" s="109">
        <v>12</v>
      </c>
      <c r="CR330" s="110">
        <v>118</v>
      </c>
      <c r="CS330" s="111"/>
      <c r="CT330" s="112">
        <f t="shared" si="26"/>
        <v>68289</v>
      </c>
      <c r="CU330" s="112">
        <f t="shared" si="27"/>
        <v>97</v>
      </c>
      <c r="CV330" s="112">
        <f t="shared" si="28"/>
        <v>60134</v>
      </c>
      <c r="CW330" s="113">
        <f t="shared" si="25"/>
        <v>128520</v>
      </c>
    </row>
    <row r="331" spans="1:101" ht="14.1" customHeight="1">
      <c r="A331" s="31"/>
      <c r="B331" s="1057"/>
      <c r="C331" s="237" t="s">
        <v>108</v>
      </c>
      <c r="D331" s="238" t="s">
        <v>843</v>
      </c>
      <c r="E331" s="236">
        <v>14573</v>
      </c>
      <c r="F331" s="236">
        <v>0</v>
      </c>
      <c r="G331" s="236">
        <v>15344</v>
      </c>
      <c r="H331" s="236">
        <v>29917</v>
      </c>
      <c r="I331" s="236">
        <v>10739</v>
      </c>
      <c r="J331" s="236">
        <v>0</v>
      </c>
      <c r="K331" s="236">
        <v>10800</v>
      </c>
      <c r="L331" s="236">
        <v>21539</v>
      </c>
      <c r="M331" s="236">
        <v>26025</v>
      </c>
      <c r="N331" s="236">
        <v>0</v>
      </c>
      <c r="O331" s="236">
        <v>27123</v>
      </c>
      <c r="P331" s="236">
        <v>53148</v>
      </c>
      <c r="Q331" s="236">
        <v>25113</v>
      </c>
      <c r="R331" s="236">
        <v>0</v>
      </c>
      <c r="S331" s="236">
        <v>37004</v>
      </c>
      <c r="T331" s="236">
        <v>62117</v>
      </c>
      <c r="U331" s="236">
        <v>37251</v>
      </c>
      <c r="V331" s="236">
        <v>0</v>
      </c>
      <c r="W331" s="236">
        <v>38384</v>
      </c>
      <c r="X331" s="236">
        <v>75635</v>
      </c>
      <c r="Y331" s="236">
        <v>47154</v>
      </c>
      <c r="Z331" s="236">
        <v>3</v>
      </c>
      <c r="AA331" s="236">
        <v>40655</v>
      </c>
      <c r="AB331" s="236">
        <v>87812</v>
      </c>
      <c r="AC331" s="236">
        <v>52850</v>
      </c>
      <c r="AD331" s="236">
        <v>6</v>
      </c>
      <c r="AE331" s="236">
        <v>40709</v>
      </c>
      <c r="AF331" s="236">
        <v>93565</v>
      </c>
      <c r="AG331" s="236">
        <v>46188</v>
      </c>
      <c r="AH331" s="236">
        <v>6</v>
      </c>
      <c r="AI331" s="236">
        <v>36165</v>
      </c>
      <c r="AJ331" s="236">
        <v>82359</v>
      </c>
      <c r="AK331" s="236">
        <v>40517</v>
      </c>
      <c r="AL331" s="236">
        <v>2</v>
      </c>
      <c r="AM331" s="236">
        <v>32209</v>
      </c>
      <c r="AN331" s="236">
        <v>72728</v>
      </c>
      <c r="AO331" s="236">
        <v>36865</v>
      </c>
      <c r="AP331" s="236">
        <v>0</v>
      </c>
      <c r="AQ331" s="236">
        <v>29412</v>
      </c>
      <c r="AR331" s="236">
        <v>66277</v>
      </c>
      <c r="AS331" s="236">
        <v>39604</v>
      </c>
      <c r="AT331" s="236">
        <v>1</v>
      </c>
      <c r="AU331" s="236">
        <v>31377</v>
      </c>
      <c r="AV331" s="236">
        <v>70982</v>
      </c>
      <c r="AW331" s="236">
        <v>41453</v>
      </c>
      <c r="AX331" s="236">
        <v>1</v>
      </c>
      <c r="AY331" s="236">
        <v>33070</v>
      </c>
      <c r="AZ331" s="236">
        <v>74524</v>
      </c>
      <c r="BA331" s="236">
        <v>40492</v>
      </c>
      <c r="BB331" s="236">
        <v>0</v>
      </c>
      <c r="BC331" s="236">
        <v>32543</v>
      </c>
      <c r="BD331" s="236">
        <v>73035</v>
      </c>
      <c r="BE331" s="236">
        <v>33463</v>
      </c>
      <c r="BF331" s="236">
        <v>0</v>
      </c>
      <c r="BG331" s="236">
        <v>26482</v>
      </c>
      <c r="BH331" s="236">
        <v>59945</v>
      </c>
      <c r="BI331" s="236">
        <v>27380</v>
      </c>
      <c r="BJ331" s="236">
        <v>0</v>
      </c>
      <c r="BK331" s="236">
        <v>20941</v>
      </c>
      <c r="BL331" s="236">
        <v>48321</v>
      </c>
      <c r="BM331" s="236">
        <v>23259</v>
      </c>
      <c r="BN331" s="236">
        <v>0</v>
      </c>
      <c r="BO331" s="236">
        <v>17408</v>
      </c>
      <c r="BP331" s="236">
        <v>40667</v>
      </c>
      <c r="BQ331" s="236">
        <v>17532</v>
      </c>
      <c r="BR331" s="236">
        <v>0</v>
      </c>
      <c r="BS331" s="236">
        <v>12070</v>
      </c>
      <c r="BT331" s="236">
        <v>29602</v>
      </c>
      <c r="BU331" s="236">
        <v>11370</v>
      </c>
      <c r="BV331" s="236">
        <v>0</v>
      </c>
      <c r="BW331" s="236">
        <v>6424</v>
      </c>
      <c r="BX331" s="236">
        <v>17794</v>
      </c>
      <c r="BY331" s="236">
        <v>7952</v>
      </c>
      <c r="BZ331" s="236">
        <v>0</v>
      </c>
      <c r="CA331" s="236">
        <v>3548</v>
      </c>
      <c r="CB331" s="236">
        <v>11500</v>
      </c>
      <c r="CC331" s="236">
        <v>3561</v>
      </c>
      <c r="CD331" s="236">
        <v>0</v>
      </c>
      <c r="CE331" s="236">
        <v>1193</v>
      </c>
      <c r="CF331" s="236">
        <v>4754</v>
      </c>
      <c r="CG331" s="236">
        <v>856</v>
      </c>
      <c r="CH331" s="236">
        <v>0</v>
      </c>
      <c r="CI331" s="236">
        <v>239</v>
      </c>
      <c r="CJ331" s="236">
        <v>1095</v>
      </c>
      <c r="CK331" s="236">
        <v>212</v>
      </c>
      <c r="CL331" s="236">
        <v>0</v>
      </c>
      <c r="CM331" s="236">
        <v>69</v>
      </c>
      <c r="CN331" s="236">
        <v>281</v>
      </c>
      <c r="CO331" s="236">
        <v>79</v>
      </c>
      <c r="CP331" s="236">
        <v>394</v>
      </c>
      <c r="CQ331" s="236">
        <v>62</v>
      </c>
      <c r="CR331" s="236">
        <v>535</v>
      </c>
      <c r="CS331" s="107"/>
      <c r="CT331" s="236">
        <f t="shared" si="26"/>
        <v>584488</v>
      </c>
      <c r="CU331" s="236">
        <f t="shared" si="27"/>
        <v>413</v>
      </c>
      <c r="CV331" s="236">
        <f t="shared" si="28"/>
        <v>493231</v>
      </c>
      <c r="CW331" s="240">
        <f t="shared" si="25"/>
        <v>1078132</v>
      </c>
    </row>
    <row r="332" spans="1:101" ht="14.1" customHeight="1">
      <c r="A332" s="31"/>
      <c r="B332" s="1057"/>
      <c r="C332" s="1030" t="s">
        <v>891</v>
      </c>
      <c r="D332" s="108" t="s">
        <v>827</v>
      </c>
      <c r="E332">
        <v>2058</v>
      </c>
      <c r="F332"/>
      <c r="G332">
        <v>2091</v>
      </c>
      <c r="H332" s="110">
        <v>4149</v>
      </c>
      <c r="I332">
        <v>1678</v>
      </c>
      <c r="J332"/>
      <c r="K332">
        <v>1705</v>
      </c>
      <c r="L332" s="110">
        <v>3383</v>
      </c>
      <c r="M332">
        <v>4103</v>
      </c>
      <c r="N332"/>
      <c r="O332">
        <v>4176</v>
      </c>
      <c r="P332" s="110">
        <v>8279</v>
      </c>
      <c r="Q332">
        <v>4380</v>
      </c>
      <c r="R332"/>
      <c r="S332">
        <v>3594</v>
      </c>
      <c r="T332" s="110">
        <v>7974</v>
      </c>
      <c r="U332">
        <v>3443</v>
      </c>
      <c r="V332"/>
      <c r="W332">
        <v>3477</v>
      </c>
      <c r="X332" s="110">
        <v>6920</v>
      </c>
      <c r="Y332">
        <v>3727</v>
      </c>
      <c r="Z332"/>
      <c r="AA332">
        <v>3222</v>
      </c>
      <c r="AB332" s="110">
        <v>6949</v>
      </c>
      <c r="AC332">
        <v>3878</v>
      </c>
      <c r="AD332"/>
      <c r="AE332">
        <v>3104</v>
      </c>
      <c r="AF332" s="110">
        <v>6982</v>
      </c>
      <c r="AG332">
        <v>3616</v>
      </c>
      <c r="AH332"/>
      <c r="AI332">
        <v>2710</v>
      </c>
      <c r="AJ332" s="110">
        <v>6326</v>
      </c>
      <c r="AK332">
        <v>3340</v>
      </c>
      <c r="AL332"/>
      <c r="AM332">
        <v>2761</v>
      </c>
      <c r="AN332" s="110">
        <v>6101</v>
      </c>
      <c r="AO332" s="109">
        <v>3041</v>
      </c>
      <c r="AP332" s="109"/>
      <c r="AQ332" s="109">
        <v>2590</v>
      </c>
      <c r="AR332" s="110">
        <v>5631</v>
      </c>
      <c r="AS332" s="109">
        <v>3238</v>
      </c>
      <c r="AT332" s="109"/>
      <c r="AU332" s="109">
        <v>2808</v>
      </c>
      <c r="AV332" s="110">
        <v>6046</v>
      </c>
      <c r="AW332" s="109">
        <v>2849</v>
      </c>
      <c r="AX332" s="109"/>
      <c r="AY332" s="109">
        <v>2631</v>
      </c>
      <c r="AZ332" s="110">
        <v>5480</v>
      </c>
      <c r="BA332" s="109">
        <v>2605</v>
      </c>
      <c r="BB332" s="109"/>
      <c r="BC332" s="109">
        <v>2294</v>
      </c>
      <c r="BD332" s="110">
        <v>4899</v>
      </c>
      <c r="BE332" s="109">
        <v>2068</v>
      </c>
      <c r="BF332" s="109"/>
      <c r="BG332" s="109">
        <v>1911</v>
      </c>
      <c r="BH332" s="110">
        <v>3979</v>
      </c>
      <c r="BI332" s="109">
        <v>1504</v>
      </c>
      <c r="BJ332" s="109"/>
      <c r="BK332" s="109">
        <v>1475</v>
      </c>
      <c r="BL332" s="110">
        <v>2979</v>
      </c>
      <c r="BM332" s="109">
        <v>1076</v>
      </c>
      <c r="BN332" s="109"/>
      <c r="BO332" s="109">
        <v>1035</v>
      </c>
      <c r="BP332" s="110">
        <v>2111</v>
      </c>
      <c r="BQ332" s="109">
        <v>683</v>
      </c>
      <c r="BR332" s="109"/>
      <c r="BS332" s="109">
        <v>603</v>
      </c>
      <c r="BT332" s="110">
        <v>1286</v>
      </c>
      <c r="BU332" s="109">
        <v>444</v>
      </c>
      <c r="BV332" s="109"/>
      <c r="BW332" s="109">
        <v>347</v>
      </c>
      <c r="BX332" s="110">
        <v>791</v>
      </c>
      <c r="BY332" s="109">
        <v>255</v>
      </c>
      <c r="BZ332" s="109"/>
      <c r="CA332" s="109">
        <v>171</v>
      </c>
      <c r="CB332" s="110">
        <v>426</v>
      </c>
      <c r="CC332" s="109">
        <v>87</v>
      </c>
      <c r="CD332" s="109"/>
      <c r="CE332" s="109">
        <v>55</v>
      </c>
      <c r="CF332" s="110">
        <v>142</v>
      </c>
      <c r="CG332" s="109">
        <v>24</v>
      </c>
      <c r="CH332" s="109"/>
      <c r="CI332" s="109">
        <v>8</v>
      </c>
      <c r="CJ332" s="110">
        <v>32</v>
      </c>
      <c r="CK332" s="109">
        <v>2</v>
      </c>
      <c r="CL332" s="109"/>
      <c r="CM332" s="109">
        <v>5</v>
      </c>
      <c r="CN332" s="110">
        <v>7</v>
      </c>
      <c r="CO332" s="109">
        <v>4</v>
      </c>
      <c r="CP332" s="109">
        <v>63</v>
      </c>
      <c r="CQ332" s="109">
        <v>2</v>
      </c>
      <c r="CR332" s="110">
        <v>69</v>
      </c>
      <c r="CS332" s="111"/>
      <c r="CT332" s="112">
        <f t="shared" si="26"/>
        <v>48103</v>
      </c>
      <c r="CU332" s="112">
        <f t="shared" si="27"/>
        <v>63</v>
      </c>
      <c r="CV332" s="112">
        <f t="shared" si="28"/>
        <v>42775</v>
      </c>
      <c r="CW332" s="113">
        <f t="shared" si="25"/>
        <v>90941</v>
      </c>
    </row>
    <row r="333" spans="1:101" ht="14.1" customHeight="1">
      <c r="A333" s="31"/>
      <c r="B333" s="1057"/>
      <c r="C333" s="1031"/>
      <c r="D333" s="108" t="s">
        <v>828</v>
      </c>
      <c r="E333">
        <v>1483</v>
      </c>
      <c r="F333"/>
      <c r="G333">
        <v>1463</v>
      </c>
      <c r="H333" s="110">
        <v>2946</v>
      </c>
      <c r="I333">
        <v>1069</v>
      </c>
      <c r="J333"/>
      <c r="K333">
        <v>1192</v>
      </c>
      <c r="L333" s="110">
        <v>2261</v>
      </c>
      <c r="M333">
        <v>3145</v>
      </c>
      <c r="N333"/>
      <c r="O333">
        <v>3227</v>
      </c>
      <c r="P333" s="110">
        <v>6372</v>
      </c>
      <c r="Q333">
        <v>2968</v>
      </c>
      <c r="R333"/>
      <c r="S333">
        <v>2579</v>
      </c>
      <c r="T333" s="110">
        <v>5547</v>
      </c>
      <c r="U333">
        <v>2387</v>
      </c>
      <c r="V333"/>
      <c r="W333">
        <v>2394</v>
      </c>
      <c r="X333" s="110">
        <v>4781</v>
      </c>
      <c r="Y333">
        <v>2745</v>
      </c>
      <c r="Z333"/>
      <c r="AA333">
        <v>2167</v>
      </c>
      <c r="AB333" s="110">
        <v>4912</v>
      </c>
      <c r="AC333">
        <v>2840</v>
      </c>
      <c r="AD333"/>
      <c r="AE333">
        <v>2122</v>
      </c>
      <c r="AF333" s="110">
        <v>4962</v>
      </c>
      <c r="AG333">
        <v>2555</v>
      </c>
      <c r="AH333"/>
      <c r="AI333">
        <v>1876</v>
      </c>
      <c r="AJ333" s="110">
        <v>4431</v>
      </c>
      <c r="AK333">
        <v>2495</v>
      </c>
      <c r="AL333"/>
      <c r="AM333">
        <v>1752</v>
      </c>
      <c r="AN333" s="110">
        <v>4247</v>
      </c>
      <c r="AO333" s="109">
        <v>2226</v>
      </c>
      <c r="AP333" s="109"/>
      <c r="AQ333" s="109">
        <v>1671</v>
      </c>
      <c r="AR333" s="110">
        <v>3897</v>
      </c>
      <c r="AS333" s="109">
        <v>1927</v>
      </c>
      <c r="AT333" s="109"/>
      <c r="AU333" s="109">
        <v>1680</v>
      </c>
      <c r="AV333" s="110">
        <v>3607</v>
      </c>
      <c r="AW333" s="109">
        <v>1803</v>
      </c>
      <c r="AX333" s="109"/>
      <c r="AY333" s="109">
        <v>1690</v>
      </c>
      <c r="AZ333" s="110">
        <v>3493</v>
      </c>
      <c r="BA333" s="109">
        <v>1608</v>
      </c>
      <c r="BB333" s="109"/>
      <c r="BC333" s="109">
        <v>1521</v>
      </c>
      <c r="BD333" s="110">
        <v>3129</v>
      </c>
      <c r="BE333" s="109">
        <v>1282</v>
      </c>
      <c r="BF333" s="109"/>
      <c r="BG333" s="109">
        <v>1151</v>
      </c>
      <c r="BH333" s="110">
        <v>2433</v>
      </c>
      <c r="BI333" s="109">
        <v>906</v>
      </c>
      <c r="BJ333" s="109"/>
      <c r="BK333" s="109">
        <v>862</v>
      </c>
      <c r="BL333" s="110">
        <v>1768</v>
      </c>
      <c r="BM333" s="109">
        <v>667</v>
      </c>
      <c r="BN333" s="109"/>
      <c r="BO333" s="109">
        <v>689</v>
      </c>
      <c r="BP333" s="110">
        <v>1356</v>
      </c>
      <c r="BQ333" s="109">
        <v>451</v>
      </c>
      <c r="BR333" s="109"/>
      <c r="BS333" s="109">
        <v>448</v>
      </c>
      <c r="BT333" s="110">
        <v>899</v>
      </c>
      <c r="BU333" s="109">
        <v>295</v>
      </c>
      <c r="BV333" s="109"/>
      <c r="BW333" s="109">
        <v>253</v>
      </c>
      <c r="BX333" s="110">
        <v>548</v>
      </c>
      <c r="BY333" s="109">
        <v>174</v>
      </c>
      <c r="BZ333" s="109"/>
      <c r="CA333" s="109">
        <v>125</v>
      </c>
      <c r="CB333" s="110">
        <v>299</v>
      </c>
      <c r="CC333" s="109">
        <v>92</v>
      </c>
      <c r="CD333" s="109"/>
      <c r="CE333" s="109">
        <v>52</v>
      </c>
      <c r="CF333" s="110">
        <v>144</v>
      </c>
      <c r="CG333" s="109">
        <v>19</v>
      </c>
      <c r="CH333" s="109"/>
      <c r="CI333" s="109">
        <v>9</v>
      </c>
      <c r="CJ333" s="110">
        <v>28</v>
      </c>
      <c r="CK333" s="109">
        <v>4</v>
      </c>
      <c r="CL333" s="109"/>
      <c r="CM333" s="109">
        <v>2</v>
      </c>
      <c r="CN333" s="110">
        <v>6</v>
      </c>
      <c r="CO333" s="109">
        <v>2</v>
      </c>
      <c r="CP333" s="109">
        <v>43</v>
      </c>
      <c r="CQ333" s="109"/>
      <c r="CR333" s="110">
        <v>45</v>
      </c>
      <c r="CS333" s="111"/>
      <c r="CT333" s="112">
        <f t="shared" si="26"/>
        <v>33143</v>
      </c>
      <c r="CU333" s="112">
        <f t="shared" si="27"/>
        <v>43</v>
      </c>
      <c r="CV333" s="112">
        <f t="shared" si="28"/>
        <v>28925</v>
      </c>
      <c r="CW333" s="113">
        <f t="shared" si="25"/>
        <v>62111</v>
      </c>
    </row>
    <row r="334" spans="1:101" ht="14.1" customHeight="1">
      <c r="A334" s="31"/>
      <c r="B334" s="1057"/>
      <c r="C334" s="1031"/>
      <c r="D334" s="108" t="s">
        <v>829</v>
      </c>
      <c r="E334">
        <v>3057</v>
      </c>
      <c r="F334"/>
      <c r="G334">
        <v>3108</v>
      </c>
      <c r="H334" s="110">
        <v>6165</v>
      </c>
      <c r="I334">
        <v>2493</v>
      </c>
      <c r="J334"/>
      <c r="K334">
        <v>2505</v>
      </c>
      <c r="L334" s="110">
        <v>4998</v>
      </c>
      <c r="M334">
        <v>6359</v>
      </c>
      <c r="N334"/>
      <c r="O334">
        <v>6674</v>
      </c>
      <c r="P334" s="110">
        <v>13033</v>
      </c>
      <c r="Q334">
        <v>6185</v>
      </c>
      <c r="R334"/>
      <c r="S334">
        <v>526</v>
      </c>
      <c r="T334" s="110">
        <v>6711</v>
      </c>
      <c r="U334">
        <v>554</v>
      </c>
      <c r="V334"/>
      <c r="W334">
        <v>570</v>
      </c>
      <c r="X334" s="110">
        <v>1124</v>
      </c>
      <c r="Y334">
        <v>619</v>
      </c>
      <c r="Z334"/>
      <c r="AA334">
        <v>572</v>
      </c>
      <c r="AB334" s="110">
        <v>1191</v>
      </c>
      <c r="AC334">
        <v>610</v>
      </c>
      <c r="AD334"/>
      <c r="AE334">
        <v>543</v>
      </c>
      <c r="AF334" s="110">
        <v>1153</v>
      </c>
      <c r="AG334">
        <v>551</v>
      </c>
      <c r="AH334"/>
      <c r="AI334">
        <v>420</v>
      </c>
      <c r="AJ334" s="110">
        <v>971</v>
      </c>
      <c r="AK334">
        <v>473</v>
      </c>
      <c r="AL334"/>
      <c r="AM334">
        <v>357</v>
      </c>
      <c r="AN334" s="110">
        <v>830</v>
      </c>
      <c r="AO334" s="109">
        <v>457</v>
      </c>
      <c r="AP334" s="109"/>
      <c r="AQ334" s="109">
        <v>390</v>
      </c>
      <c r="AR334" s="110">
        <v>847</v>
      </c>
      <c r="AS334" s="109">
        <v>498</v>
      </c>
      <c r="AT334" s="109"/>
      <c r="AU334" s="109">
        <v>457</v>
      </c>
      <c r="AV334" s="110">
        <v>955</v>
      </c>
      <c r="AW334" s="109">
        <v>515</v>
      </c>
      <c r="AX334" s="109"/>
      <c r="AY334" s="109">
        <v>495</v>
      </c>
      <c r="AZ334" s="110">
        <v>1010</v>
      </c>
      <c r="BA334" s="109">
        <v>473</v>
      </c>
      <c r="BB334" s="109"/>
      <c r="BC334" s="109">
        <v>461</v>
      </c>
      <c r="BD334" s="110">
        <v>934</v>
      </c>
      <c r="BE334" s="109">
        <v>414</v>
      </c>
      <c r="BF334" s="109"/>
      <c r="BG334" s="109">
        <v>353</v>
      </c>
      <c r="BH334" s="110">
        <v>767</v>
      </c>
      <c r="BI334" s="109">
        <v>298</v>
      </c>
      <c r="BJ334" s="109"/>
      <c r="BK334" s="109">
        <v>297</v>
      </c>
      <c r="BL334" s="110">
        <v>595</v>
      </c>
      <c r="BM334" s="109">
        <v>245</v>
      </c>
      <c r="BN334" s="109"/>
      <c r="BO334" s="109">
        <v>236</v>
      </c>
      <c r="BP334" s="110">
        <v>481</v>
      </c>
      <c r="BQ334" s="109">
        <v>143</v>
      </c>
      <c r="BR334" s="109"/>
      <c r="BS334" s="109">
        <v>168</v>
      </c>
      <c r="BT334" s="110">
        <v>311</v>
      </c>
      <c r="BU334" s="109">
        <v>130</v>
      </c>
      <c r="BV334" s="109"/>
      <c r="BW334" s="109">
        <v>108</v>
      </c>
      <c r="BX334" s="110">
        <v>238</v>
      </c>
      <c r="BY334" s="109">
        <v>77</v>
      </c>
      <c r="BZ334" s="109"/>
      <c r="CA334" s="109">
        <v>47</v>
      </c>
      <c r="CB334" s="110">
        <v>124</v>
      </c>
      <c r="CC334" s="109">
        <v>35</v>
      </c>
      <c r="CD334" s="109"/>
      <c r="CE334" s="109">
        <v>14</v>
      </c>
      <c r="CF334" s="110">
        <v>49</v>
      </c>
      <c r="CG334" s="109">
        <v>5</v>
      </c>
      <c r="CH334" s="109"/>
      <c r="CI334" s="109"/>
      <c r="CJ334" s="110">
        <v>5</v>
      </c>
      <c r="CK334" s="109">
        <v>2</v>
      </c>
      <c r="CL334" s="109"/>
      <c r="CM334" s="109"/>
      <c r="CN334" s="110">
        <v>2</v>
      </c>
      <c r="CO334" s="109">
        <v>3</v>
      </c>
      <c r="CP334" s="109">
        <v>11</v>
      </c>
      <c r="CQ334" s="109"/>
      <c r="CR334" s="110">
        <v>14</v>
      </c>
      <c r="CS334" s="111"/>
      <c r="CT334" s="112">
        <f t="shared" si="26"/>
        <v>24196</v>
      </c>
      <c r="CU334" s="112">
        <f t="shared" si="27"/>
        <v>11</v>
      </c>
      <c r="CV334" s="112">
        <f t="shared" si="28"/>
        <v>18301</v>
      </c>
      <c r="CW334" s="113">
        <f t="shared" si="25"/>
        <v>42508</v>
      </c>
    </row>
    <row r="335" spans="1:101" ht="14.1" customHeight="1">
      <c r="A335" s="31"/>
      <c r="B335" s="1057"/>
      <c r="C335" s="1031"/>
      <c r="D335" s="108" t="s">
        <v>830</v>
      </c>
      <c r="E335">
        <v>1682</v>
      </c>
      <c r="F335"/>
      <c r="G335">
        <v>1690</v>
      </c>
      <c r="H335" s="110">
        <v>3372</v>
      </c>
      <c r="I335">
        <v>1259</v>
      </c>
      <c r="J335"/>
      <c r="K335">
        <v>1269</v>
      </c>
      <c r="L335" s="110">
        <v>2528</v>
      </c>
      <c r="M335">
        <v>3092</v>
      </c>
      <c r="N335"/>
      <c r="O335">
        <v>3294</v>
      </c>
      <c r="P335" s="110">
        <v>6386</v>
      </c>
      <c r="Q335">
        <v>2894</v>
      </c>
      <c r="R335"/>
      <c r="S335">
        <v>981</v>
      </c>
      <c r="T335" s="110">
        <v>3875</v>
      </c>
      <c r="U335">
        <v>1058</v>
      </c>
      <c r="V335"/>
      <c r="W335">
        <v>1096</v>
      </c>
      <c r="X335" s="110">
        <v>2154</v>
      </c>
      <c r="Y335">
        <v>1386</v>
      </c>
      <c r="Z335"/>
      <c r="AA335">
        <v>1216</v>
      </c>
      <c r="AB335" s="110">
        <v>2602</v>
      </c>
      <c r="AC335">
        <v>1542</v>
      </c>
      <c r="AD335">
        <v>1</v>
      </c>
      <c r="AE335">
        <v>1205</v>
      </c>
      <c r="AF335" s="110">
        <v>2748</v>
      </c>
      <c r="AG335">
        <v>1499</v>
      </c>
      <c r="AH335"/>
      <c r="AI335">
        <v>947</v>
      </c>
      <c r="AJ335" s="110">
        <v>2446</v>
      </c>
      <c r="AK335">
        <v>1409</v>
      </c>
      <c r="AL335"/>
      <c r="AM335">
        <v>897</v>
      </c>
      <c r="AN335" s="110">
        <v>2306</v>
      </c>
      <c r="AO335" s="109">
        <v>1466</v>
      </c>
      <c r="AP335" s="109"/>
      <c r="AQ335" s="109">
        <v>894</v>
      </c>
      <c r="AR335" s="110">
        <v>2360</v>
      </c>
      <c r="AS335" s="109">
        <v>1674</v>
      </c>
      <c r="AT335" s="109"/>
      <c r="AU335" s="109">
        <v>1046</v>
      </c>
      <c r="AV335" s="110">
        <v>2720</v>
      </c>
      <c r="AW335" s="109">
        <v>1786</v>
      </c>
      <c r="AX335" s="109"/>
      <c r="AY335" s="109">
        <v>1143</v>
      </c>
      <c r="AZ335" s="110">
        <v>2929</v>
      </c>
      <c r="BA335" s="109">
        <v>1705</v>
      </c>
      <c r="BB335" s="109"/>
      <c r="BC335" s="109">
        <v>1127</v>
      </c>
      <c r="BD335" s="110">
        <v>2832</v>
      </c>
      <c r="BE335" s="109">
        <v>1566</v>
      </c>
      <c r="BF335" s="109"/>
      <c r="BG335" s="109">
        <v>944</v>
      </c>
      <c r="BH335" s="110">
        <v>2510</v>
      </c>
      <c r="BI335" s="109">
        <v>1454</v>
      </c>
      <c r="BJ335" s="109"/>
      <c r="BK335" s="109">
        <v>933</v>
      </c>
      <c r="BL335" s="110">
        <v>2387</v>
      </c>
      <c r="BM335" s="109">
        <v>1447</v>
      </c>
      <c r="BN335" s="109"/>
      <c r="BO335" s="109">
        <v>906</v>
      </c>
      <c r="BP335" s="110">
        <v>2353</v>
      </c>
      <c r="BQ335" s="109">
        <v>1237</v>
      </c>
      <c r="BR335" s="109"/>
      <c r="BS335" s="109">
        <v>711</v>
      </c>
      <c r="BT335" s="110">
        <v>1948</v>
      </c>
      <c r="BU335" s="109">
        <v>906</v>
      </c>
      <c r="BV335" s="109"/>
      <c r="BW335" s="109">
        <v>512</v>
      </c>
      <c r="BX335" s="110">
        <v>1418</v>
      </c>
      <c r="BY335" s="109">
        <v>705</v>
      </c>
      <c r="BZ335" s="109"/>
      <c r="CA335" s="109">
        <v>307</v>
      </c>
      <c r="CB335" s="110">
        <v>1012</v>
      </c>
      <c r="CC335" s="109">
        <v>414</v>
      </c>
      <c r="CD335" s="109"/>
      <c r="CE335" s="109">
        <v>136</v>
      </c>
      <c r="CF335" s="110">
        <v>550</v>
      </c>
      <c r="CG335" s="109">
        <v>127</v>
      </c>
      <c r="CH335" s="109"/>
      <c r="CI335" s="109">
        <v>27</v>
      </c>
      <c r="CJ335" s="110">
        <v>154</v>
      </c>
      <c r="CK335" s="109">
        <v>35</v>
      </c>
      <c r="CL335" s="109"/>
      <c r="CM335" s="109">
        <v>16</v>
      </c>
      <c r="CN335" s="110">
        <v>51</v>
      </c>
      <c r="CO335" s="109">
        <v>5</v>
      </c>
      <c r="CP335" s="109">
        <v>16</v>
      </c>
      <c r="CQ335" s="109">
        <v>7</v>
      </c>
      <c r="CR335" s="110">
        <v>28</v>
      </c>
      <c r="CS335" s="111"/>
      <c r="CT335" s="112">
        <f t="shared" si="26"/>
        <v>30348</v>
      </c>
      <c r="CU335" s="112">
        <f t="shared" si="27"/>
        <v>17</v>
      </c>
      <c r="CV335" s="112">
        <f t="shared" si="28"/>
        <v>21304</v>
      </c>
      <c r="CW335" s="113">
        <f t="shared" si="25"/>
        <v>51669</v>
      </c>
    </row>
    <row r="336" spans="1:101" ht="14.1" customHeight="1">
      <c r="A336" s="31"/>
      <c r="B336" s="1057"/>
      <c r="C336" s="1031"/>
      <c r="D336" s="108" t="s">
        <v>831</v>
      </c>
      <c r="E336">
        <v>2350</v>
      </c>
      <c r="F336"/>
      <c r="G336">
        <v>2581</v>
      </c>
      <c r="H336" s="110">
        <v>4931</v>
      </c>
      <c r="I336">
        <v>1900</v>
      </c>
      <c r="J336"/>
      <c r="K336">
        <v>1931</v>
      </c>
      <c r="L336" s="110">
        <v>3831</v>
      </c>
      <c r="M336">
        <v>4637</v>
      </c>
      <c r="N336"/>
      <c r="O336">
        <v>4825</v>
      </c>
      <c r="P336" s="110">
        <v>9462</v>
      </c>
      <c r="Q336">
        <v>4336</v>
      </c>
      <c r="R336"/>
      <c r="S336">
        <v>1492</v>
      </c>
      <c r="T336" s="110">
        <v>5828</v>
      </c>
      <c r="U336">
        <v>1704</v>
      </c>
      <c r="V336"/>
      <c r="W336">
        <v>1700</v>
      </c>
      <c r="X336" s="110">
        <v>3404</v>
      </c>
      <c r="Y336">
        <v>2267</v>
      </c>
      <c r="Z336"/>
      <c r="AA336">
        <v>2078</v>
      </c>
      <c r="AB336" s="110">
        <v>4345</v>
      </c>
      <c r="AC336">
        <v>3016</v>
      </c>
      <c r="AD336"/>
      <c r="AE336">
        <v>2088</v>
      </c>
      <c r="AF336" s="110">
        <v>5104</v>
      </c>
      <c r="AG336">
        <v>3045</v>
      </c>
      <c r="AH336"/>
      <c r="AI336">
        <v>1849</v>
      </c>
      <c r="AJ336" s="110">
        <v>4894</v>
      </c>
      <c r="AK336">
        <v>3013</v>
      </c>
      <c r="AL336"/>
      <c r="AM336">
        <v>1590</v>
      </c>
      <c r="AN336" s="110">
        <v>4603</v>
      </c>
      <c r="AO336" s="109">
        <v>3278</v>
      </c>
      <c r="AP336" s="109"/>
      <c r="AQ336" s="109">
        <v>1481</v>
      </c>
      <c r="AR336" s="110">
        <v>4759</v>
      </c>
      <c r="AS336" s="109">
        <v>3733</v>
      </c>
      <c r="AT336" s="109"/>
      <c r="AU336" s="109">
        <v>1787</v>
      </c>
      <c r="AV336" s="110">
        <v>5520</v>
      </c>
      <c r="AW336" s="109">
        <v>4173</v>
      </c>
      <c r="AX336" s="109"/>
      <c r="AY336" s="109">
        <v>1981</v>
      </c>
      <c r="AZ336" s="110">
        <v>6154</v>
      </c>
      <c r="BA336" s="109">
        <v>4237</v>
      </c>
      <c r="BB336" s="109"/>
      <c r="BC336" s="109">
        <v>2124</v>
      </c>
      <c r="BD336" s="110">
        <v>6361</v>
      </c>
      <c r="BE336" s="109">
        <v>3996</v>
      </c>
      <c r="BF336" s="109"/>
      <c r="BG336" s="109">
        <v>1820</v>
      </c>
      <c r="BH336" s="110">
        <v>5816</v>
      </c>
      <c r="BI336" s="109">
        <v>3514</v>
      </c>
      <c r="BJ336" s="109"/>
      <c r="BK336" s="109">
        <v>1683</v>
      </c>
      <c r="BL336" s="110">
        <v>5197</v>
      </c>
      <c r="BM336" s="109">
        <v>3467</v>
      </c>
      <c r="BN336" s="109"/>
      <c r="BO336" s="109">
        <v>1753</v>
      </c>
      <c r="BP336" s="110">
        <v>5220</v>
      </c>
      <c r="BQ336" s="109">
        <v>3022</v>
      </c>
      <c r="BR336" s="109"/>
      <c r="BS336" s="109">
        <v>1656</v>
      </c>
      <c r="BT336" s="110">
        <v>4678</v>
      </c>
      <c r="BU336" s="109">
        <v>2292</v>
      </c>
      <c r="BV336" s="109"/>
      <c r="BW336" s="109">
        <v>1182</v>
      </c>
      <c r="BX336" s="110">
        <v>3474</v>
      </c>
      <c r="BY336" s="109">
        <v>1869</v>
      </c>
      <c r="BZ336" s="109"/>
      <c r="CA336" s="109">
        <v>772</v>
      </c>
      <c r="CB336" s="110">
        <v>2641</v>
      </c>
      <c r="CC336" s="109">
        <v>1178</v>
      </c>
      <c r="CD336" s="109"/>
      <c r="CE336" s="109">
        <v>377</v>
      </c>
      <c r="CF336" s="110">
        <v>1555</v>
      </c>
      <c r="CG336" s="109">
        <v>398</v>
      </c>
      <c r="CH336" s="109"/>
      <c r="CI336" s="109">
        <v>89</v>
      </c>
      <c r="CJ336" s="110">
        <v>487</v>
      </c>
      <c r="CK336" s="109">
        <v>99</v>
      </c>
      <c r="CL336" s="109"/>
      <c r="CM336" s="109">
        <v>23</v>
      </c>
      <c r="CN336" s="110">
        <v>122</v>
      </c>
      <c r="CO336" s="109">
        <v>6</v>
      </c>
      <c r="CP336" s="109">
        <v>13</v>
      </c>
      <c r="CQ336" s="109">
        <v>5</v>
      </c>
      <c r="CR336" s="110">
        <v>24</v>
      </c>
      <c r="CS336" s="111"/>
      <c r="CT336" s="112">
        <f t="shared" si="26"/>
        <v>61530</v>
      </c>
      <c r="CU336" s="112">
        <f t="shared" si="27"/>
        <v>13</v>
      </c>
      <c r="CV336" s="112">
        <f t="shared" si="28"/>
        <v>36867</v>
      </c>
      <c r="CW336" s="113">
        <f t="shared" si="25"/>
        <v>98410</v>
      </c>
    </row>
    <row r="337" spans="1:101" ht="14.1" customHeight="1">
      <c r="A337" s="31"/>
      <c r="B337" s="1057"/>
      <c r="C337" s="1031"/>
      <c r="D337" s="108" t="s">
        <v>832</v>
      </c>
      <c r="E337">
        <v>1848</v>
      </c>
      <c r="F337"/>
      <c r="G337">
        <v>1915</v>
      </c>
      <c r="H337" s="110">
        <v>3763</v>
      </c>
      <c r="I337">
        <v>1513</v>
      </c>
      <c r="J337"/>
      <c r="K337">
        <v>1526</v>
      </c>
      <c r="L337" s="110">
        <v>3039</v>
      </c>
      <c r="M337">
        <v>3700</v>
      </c>
      <c r="N337"/>
      <c r="O337">
        <v>3862</v>
      </c>
      <c r="P337" s="110">
        <v>7562</v>
      </c>
      <c r="Q337">
        <v>3539</v>
      </c>
      <c r="R337"/>
      <c r="S337">
        <v>1219</v>
      </c>
      <c r="T337" s="110">
        <v>4758</v>
      </c>
      <c r="U337">
        <v>1234</v>
      </c>
      <c r="V337"/>
      <c r="W337">
        <v>1235</v>
      </c>
      <c r="X337" s="110">
        <v>2469</v>
      </c>
      <c r="Y337">
        <v>1494</v>
      </c>
      <c r="Z337"/>
      <c r="AA337">
        <v>1306</v>
      </c>
      <c r="AB337" s="110">
        <v>2800</v>
      </c>
      <c r="AC337">
        <v>1704</v>
      </c>
      <c r="AD337"/>
      <c r="AE337">
        <v>1341</v>
      </c>
      <c r="AF337" s="110">
        <v>3045</v>
      </c>
      <c r="AG337">
        <v>1666</v>
      </c>
      <c r="AH337"/>
      <c r="AI337">
        <v>1095</v>
      </c>
      <c r="AJ337" s="110">
        <v>2761</v>
      </c>
      <c r="AK337">
        <v>1660</v>
      </c>
      <c r="AL337"/>
      <c r="AM337">
        <v>923</v>
      </c>
      <c r="AN337" s="110">
        <v>2583</v>
      </c>
      <c r="AO337" s="109">
        <v>1790</v>
      </c>
      <c r="AP337" s="109"/>
      <c r="AQ337" s="109">
        <v>850</v>
      </c>
      <c r="AR337" s="110">
        <v>2640</v>
      </c>
      <c r="AS337" s="109">
        <v>1953</v>
      </c>
      <c r="AT337" s="109"/>
      <c r="AU337" s="109">
        <v>909</v>
      </c>
      <c r="AV337" s="110">
        <v>2862</v>
      </c>
      <c r="AW337" s="109">
        <v>2138</v>
      </c>
      <c r="AX337" s="109"/>
      <c r="AY337" s="109">
        <v>1145</v>
      </c>
      <c r="AZ337" s="110">
        <v>3283</v>
      </c>
      <c r="BA337" s="109">
        <v>1857</v>
      </c>
      <c r="BB337" s="109"/>
      <c r="BC337" s="109">
        <v>1070</v>
      </c>
      <c r="BD337" s="110">
        <v>2927</v>
      </c>
      <c r="BE337" s="109">
        <v>1405</v>
      </c>
      <c r="BF337" s="109"/>
      <c r="BG337" s="109">
        <v>776</v>
      </c>
      <c r="BH337" s="110">
        <v>2181</v>
      </c>
      <c r="BI337" s="109">
        <v>999</v>
      </c>
      <c r="BJ337" s="109"/>
      <c r="BK337" s="109">
        <v>596</v>
      </c>
      <c r="BL337" s="110">
        <v>1595</v>
      </c>
      <c r="BM337" s="109">
        <v>701</v>
      </c>
      <c r="BN337" s="109"/>
      <c r="BO337" s="109">
        <v>462</v>
      </c>
      <c r="BP337" s="110">
        <v>1163</v>
      </c>
      <c r="BQ337" s="109">
        <v>471</v>
      </c>
      <c r="BR337" s="109"/>
      <c r="BS337" s="109">
        <v>312</v>
      </c>
      <c r="BT337" s="110">
        <v>783</v>
      </c>
      <c r="BU337" s="109">
        <v>309</v>
      </c>
      <c r="BV337" s="109"/>
      <c r="BW337" s="109">
        <v>172</v>
      </c>
      <c r="BX337" s="110">
        <v>481</v>
      </c>
      <c r="BY337" s="109">
        <v>190</v>
      </c>
      <c r="BZ337" s="109"/>
      <c r="CA337" s="109">
        <v>85</v>
      </c>
      <c r="CB337" s="110">
        <v>275</v>
      </c>
      <c r="CC337" s="109">
        <v>112</v>
      </c>
      <c r="CD337" s="109"/>
      <c r="CE337" s="109">
        <v>38</v>
      </c>
      <c r="CF337" s="110">
        <v>150</v>
      </c>
      <c r="CG337" s="109">
        <v>33</v>
      </c>
      <c r="CH337" s="109"/>
      <c r="CI337" s="109">
        <v>7</v>
      </c>
      <c r="CJ337" s="110">
        <v>40</v>
      </c>
      <c r="CK337" s="109">
        <v>6</v>
      </c>
      <c r="CL337" s="109"/>
      <c r="CM337" s="109">
        <v>1</v>
      </c>
      <c r="CN337" s="110">
        <v>7</v>
      </c>
      <c r="CO337" s="109"/>
      <c r="CP337" s="109">
        <v>24</v>
      </c>
      <c r="CQ337" s="109">
        <v>1</v>
      </c>
      <c r="CR337" s="110">
        <v>25</v>
      </c>
      <c r="CS337" s="111"/>
      <c r="CT337" s="112">
        <f t="shared" si="26"/>
        <v>30322</v>
      </c>
      <c r="CU337" s="112">
        <f t="shared" si="27"/>
        <v>24</v>
      </c>
      <c r="CV337" s="112">
        <f t="shared" si="28"/>
        <v>20846</v>
      </c>
      <c r="CW337" s="113">
        <f t="shared" si="25"/>
        <v>51192</v>
      </c>
    </row>
    <row r="338" spans="1:101" ht="14.1" customHeight="1">
      <c r="A338" s="31"/>
      <c r="B338" s="1057"/>
      <c r="C338" s="1031"/>
      <c r="D338" s="108" t="s">
        <v>833</v>
      </c>
      <c r="E338">
        <v>247</v>
      </c>
      <c r="F338"/>
      <c r="G338">
        <v>257</v>
      </c>
      <c r="H338" s="110">
        <v>504</v>
      </c>
      <c r="I338">
        <v>142</v>
      </c>
      <c r="J338"/>
      <c r="K338">
        <v>139</v>
      </c>
      <c r="L338" s="110">
        <v>281</v>
      </c>
      <c r="M338">
        <v>278</v>
      </c>
      <c r="N338"/>
      <c r="O338">
        <v>254</v>
      </c>
      <c r="P338" s="110">
        <v>532</v>
      </c>
      <c r="Q338">
        <v>408</v>
      </c>
      <c r="R338"/>
      <c r="S338">
        <v>2575</v>
      </c>
      <c r="T338" s="110">
        <v>2983</v>
      </c>
      <c r="U338">
        <v>2549</v>
      </c>
      <c r="V338"/>
      <c r="W338">
        <v>2811</v>
      </c>
      <c r="X338" s="110">
        <v>5360</v>
      </c>
      <c r="Y338">
        <v>3249</v>
      </c>
      <c r="Z338"/>
      <c r="AA338">
        <v>2819</v>
      </c>
      <c r="AB338" s="110">
        <v>6068</v>
      </c>
      <c r="AC338">
        <v>3736</v>
      </c>
      <c r="AD338"/>
      <c r="AE338">
        <v>2937</v>
      </c>
      <c r="AF338" s="110">
        <v>6673</v>
      </c>
      <c r="AG338">
        <v>3343</v>
      </c>
      <c r="AH338"/>
      <c r="AI338">
        <v>2604</v>
      </c>
      <c r="AJ338" s="110">
        <v>5947</v>
      </c>
      <c r="AK338">
        <v>3139</v>
      </c>
      <c r="AL338"/>
      <c r="AM338">
        <v>2355</v>
      </c>
      <c r="AN338" s="110">
        <v>5494</v>
      </c>
      <c r="AO338" s="109">
        <v>3066</v>
      </c>
      <c r="AP338" s="109"/>
      <c r="AQ338" s="109">
        <v>2340</v>
      </c>
      <c r="AR338" s="110">
        <v>5406</v>
      </c>
      <c r="AS338" s="109">
        <v>2921</v>
      </c>
      <c r="AT338" s="109"/>
      <c r="AU338" s="109">
        <v>2432</v>
      </c>
      <c r="AV338" s="110">
        <v>5353</v>
      </c>
      <c r="AW338" s="109">
        <v>3213</v>
      </c>
      <c r="AX338" s="109"/>
      <c r="AY338" s="109">
        <v>2533</v>
      </c>
      <c r="AZ338" s="110">
        <v>5746</v>
      </c>
      <c r="BA338" s="109">
        <v>3248</v>
      </c>
      <c r="BB338" s="109"/>
      <c r="BC338" s="109">
        <v>2682</v>
      </c>
      <c r="BD338" s="110">
        <v>5930</v>
      </c>
      <c r="BE338" s="109">
        <v>2984</v>
      </c>
      <c r="BF338" s="109"/>
      <c r="BG338" s="109">
        <v>2140</v>
      </c>
      <c r="BH338" s="110">
        <v>5124</v>
      </c>
      <c r="BI338" s="109">
        <v>2619</v>
      </c>
      <c r="BJ338" s="109"/>
      <c r="BK338" s="109">
        <v>1924</v>
      </c>
      <c r="BL338" s="110">
        <v>4543</v>
      </c>
      <c r="BM338" s="109">
        <v>2572</v>
      </c>
      <c r="BN338" s="109"/>
      <c r="BO338" s="109">
        <v>1736</v>
      </c>
      <c r="BP338" s="110">
        <v>4308</v>
      </c>
      <c r="BQ338" s="109">
        <v>2136</v>
      </c>
      <c r="BR338" s="109"/>
      <c r="BS338" s="109">
        <v>1362</v>
      </c>
      <c r="BT338" s="110">
        <v>3498</v>
      </c>
      <c r="BU338" s="109">
        <v>1433</v>
      </c>
      <c r="BV338" s="109"/>
      <c r="BW338" s="109">
        <v>831</v>
      </c>
      <c r="BX338" s="110">
        <v>2264</v>
      </c>
      <c r="BY338" s="109">
        <v>1032</v>
      </c>
      <c r="BZ338" s="109"/>
      <c r="CA338" s="109">
        <v>435</v>
      </c>
      <c r="CB338" s="110">
        <v>1467</v>
      </c>
      <c r="CC338" s="109">
        <v>528</v>
      </c>
      <c r="CD338" s="109"/>
      <c r="CE338" s="109">
        <v>177</v>
      </c>
      <c r="CF338" s="110">
        <v>705</v>
      </c>
      <c r="CG338" s="109">
        <v>127</v>
      </c>
      <c r="CH338" s="109"/>
      <c r="CI338" s="109">
        <v>40</v>
      </c>
      <c r="CJ338" s="110">
        <v>167</v>
      </c>
      <c r="CK338" s="109">
        <v>33</v>
      </c>
      <c r="CL338" s="109"/>
      <c r="CM338" s="109">
        <v>15</v>
      </c>
      <c r="CN338" s="110">
        <v>48</v>
      </c>
      <c r="CO338" s="109">
        <v>9</v>
      </c>
      <c r="CP338" s="109">
        <v>43</v>
      </c>
      <c r="CQ338" s="109">
        <v>11</v>
      </c>
      <c r="CR338" s="110">
        <v>63</v>
      </c>
      <c r="CS338" s="111"/>
      <c r="CT338" s="112">
        <f t="shared" si="26"/>
        <v>43012</v>
      </c>
      <c r="CU338" s="112">
        <f t="shared" si="27"/>
        <v>43</v>
      </c>
      <c r="CV338" s="112">
        <f t="shared" si="28"/>
        <v>35409</v>
      </c>
      <c r="CW338" s="113">
        <f t="shared" si="25"/>
        <v>78464</v>
      </c>
    </row>
    <row r="339" spans="1:101" ht="14.1" customHeight="1">
      <c r="A339" s="31"/>
      <c r="B339" s="1057"/>
      <c r="C339" s="1031"/>
      <c r="D339" s="108" t="s">
        <v>834</v>
      </c>
      <c r="E339">
        <v>449</v>
      </c>
      <c r="F339"/>
      <c r="G339">
        <v>443</v>
      </c>
      <c r="H339" s="110">
        <v>892</v>
      </c>
      <c r="I339">
        <v>362</v>
      </c>
      <c r="J339"/>
      <c r="K339">
        <v>409</v>
      </c>
      <c r="L339" s="110">
        <v>771</v>
      </c>
      <c r="M339">
        <v>871</v>
      </c>
      <c r="N339"/>
      <c r="O339">
        <v>857</v>
      </c>
      <c r="P339" s="110">
        <v>1728</v>
      </c>
      <c r="Q339">
        <v>807</v>
      </c>
      <c r="R339"/>
      <c r="S339">
        <v>1805</v>
      </c>
      <c r="T339" s="110">
        <v>2612</v>
      </c>
      <c r="U339">
        <v>1987</v>
      </c>
      <c r="V339"/>
      <c r="W339">
        <v>1926</v>
      </c>
      <c r="X339" s="110">
        <v>3913</v>
      </c>
      <c r="Y339">
        <v>2629</v>
      </c>
      <c r="Z339"/>
      <c r="AA339">
        <v>2393</v>
      </c>
      <c r="AB339" s="110">
        <v>5022</v>
      </c>
      <c r="AC339">
        <v>3539</v>
      </c>
      <c r="AD339"/>
      <c r="AE339">
        <v>2629</v>
      </c>
      <c r="AF339" s="110">
        <v>6168</v>
      </c>
      <c r="AG339">
        <v>3583</v>
      </c>
      <c r="AH339"/>
      <c r="AI339">
        <v>2386</v>
      </c>
      <c r="AJ339" s="110">
        <v>5969</v>
      </c>
      <c r="AK339">
        <v>3289</v>
      </c>
      <c r="AL339"/>
      <c r="AM339">
        <v>2244</v>
      </c>
      <c r="AN339" s="110">
        <v>5533</v>
      </c>
      <c r="AO339" s="109">
        <v>2987</v>
      </c>
      <c r="AP339" s="109"/>
      <c r="AQ339" s="109">
        <v>2052</v>
      </c>
      <c r="AR339" s="110">
        <v>5039</v>
      </c>
      <c r="AS339" s="109">
        <v>3001</v>
      </c>
      <c r="AT339" s="109"/>
      <c r="AU339" s="109">
        <v>2103</v>
      </c>
      <c r="AV339" s="110">
        <v>5104</v>
      </c>
      <c r="AW339" s="109">
        <v>3177</v>
      </c>
      <c r="AX339" s="109"/>
      <c r="AY339" s="109">
        <v>2261</v>
      </c>
      <c r="AZ339" s="110">
        <v>5438</v>
      </c>
      <c r="BA339" s="109">
        <v>3744</v>
      </c>
      <c r="BB339" s="109"/>
      <c r="BC339" s="109">
        <v>2602</v>
      </c>
      <c r="BD339" s="110">
        <v>6346</v>
      </c>
      <c r="BE339" s="109">
        <v>3890</v>
      </c>
      <c r="BF339" s="109"/>
      <c r="BG339" s="109">
        <v>2493</v>
      </c>
      <c r="BH339" s="110">
        <v>6383</v>
      </c>
      <c r="BI339" s="109">
        <v>3601</v>
      </c>
      <c r="BJ339" s="109"/>
      <c r="BK339" s="109">
        <v>2139</v>
      </c>
      <c r="BL339" s="110">
        <v>5740</v>
      </c>
      <c r="BM339" s="109">
        <v>3436</v>
      </c>
      <c r="BN339" s="109"/>
      <c r="BO339" s="109">
        <v>1989</v>
      </c>
      <c r="BP339" s="110">
        <v>5425</v>
      </c>
      <c r="BQ339" s="109">
        <v>3098</v>
      </c>
      <c r="BR339" s="109"/>
      <c r="BS339" s="109">
        <v>1667</v>
      </c>
      <c r="BT339" s="110">
        <v>4765</v>
      </c>
      <c r="BU339" s="109">
        <v>2516</v>
      </c>
      <c r="BV339" s="109"/>
      <c r="BW339" s="109">
        <v>1130</v>
      </c>
      <c r="BX339" s="110">
        <v>3646</v>
      </c>
      <c r="BY339" s="109">
        <v>2238</v>
      </c>
      <c r="BZ339" s="109"/>
      <c r="CA339" s="109">
        <v>872</v>
      </c>
      <c r="CB339" s="110">
        <v>3110</v>
      </c>
      <c r="CC339" s="109">
        <v>1324</v>
      </c>
      <c r="CD339" s="109"/>
      <c r="CE339" s="109">
        <v>383</v>
      </c>
      <c r="CF339" s="110">
        <v>1707</v>
      </c>
      <c r="CG339" s="109">
        <v>391</v>
      </c>
      <c r="CH339" s="109"/>
      <c r="CI339" s="109">
        <v>95</v>
      </c>
      <c r="CJ339" s="110">
        <v>486</v>
      </c>
      <c r="CK339" s="109">
        <v>89</v>
      </c>
      <c r="CL339" s="109"/>
      <c r="CM339" s="109">
        <v>20</v>
      </c>
      <c r="CN339" s="110">
        <v>109</v>
      </c>
      <c r="CO339" s="109">
        <v>16</v>
      </c>
      <c r="CP339" s="109">
        <v>27</v>
      </c>
      <c r="CQ339" s="109">
        <v>17</v>
      </c>
      <c r="CR339" s="110">
        <v>60</v>
      </c>
      <c r="CS339" s="111"/>
      <c r="CT339" s="112">
        <f t="shared" si="26"/>
        <v>51024</v>
      </c>
      <c r="CU339" s="112">
        <f t="shared" si="27"/>
        <v>27</v>
      </c>
      <c r="CV339" s="112">
        <f t="shared" si="28"/>
        <v>34915</v>
      </c>
      <c r="CW339" s="113">
        <f t="shared" si="25"/>
        <v>85966</v>
      </c>
    </row>
    <row r="340" spans="1:101" ht="14.1" customHeight="1">
      <c r="A340" s="31"/>
      <c r="B340" s="1057"/>
      <c r="C340" s="1031"/>
      <c r="D340" s="108" t="s">
        <v>835</v>
      </c>
      <c r="E340">
        <v>195</v>
      </c>
      <c r="F340"/>
      <c r="G340">
        <v>164</v>
      </c>
      <c r="H340" s="110">
        <v>359</v>
      </c>
      <c r="I340">
        <v>132</v>
      </c>
      <c r="J340"/>
      <c r="K340">
        <v>150</v>
      </c>
      <c r="L340" s="110">
        <v>282</v>
      </c>
      <c r="M340">
        <v>352</v>
      </c>
      <c r="N340"/>
      <c r="O340">
        <v>359</v>
      </c>
      <c r="P340" s="110">
        <v>711</v>
      </c>
      <c r="Q340">
        <v>352</v>
      </c>
      <c r="R340"/>
      <c r="S340">
        <v>6815</v>
      </c>
      <c r="T340" s="110">
        <v>7167</v>
      </c>
      <c r="U340">
        <v>6681</v>
      </c>
      <c r="V340"/>
      <c r="W340">
        <v>6691</v>
      </c>
      <c r="X340" s="110">
        <v>13372</v>
      </c>
      <c r="Y340">
        <v>7944</v>
      </c>
      <c r="Z340"/>
      <c r="AA340">
        <v>6908</v>
      </c>
      <c r="AB340" s="110">
        <v>14852</v>
      </c>
      <c r="AC340">
        <v>8455</v>
      </c>
      <c r="AD340"/>
      <c r="AE340">
        <v>6755</v>
      </c>
      <c r="AF340" s="110">
        <v>15210</v>
      </c>
      <c r="AG340">
        <v>7101</v>
      </c>
      <c r="AH340"/>
      <c r="AI340">
        <v>5612</v>
      </c>
      <c r="AJ340" s="110">
        <v>12713</v>
      </c>
      <c r="AK340">
        <v>6691</v>
      </c>
      <c r="AL340"/>
      <c r="AM340">
        <v>5239</v>
      </c>
      <c r="AN340" s="110">
        <v>11930</v>
      </c>
      <c r="AO340" s="109">
        <v>6758</v>
      </c>
      <c r="AP340" s="109">
        <v>1</v>
      </c>
      <c r="AQ340" s="109">
        <v>5346</v>
      </c>
      <c r="AR340" s="110">
        <v>12105</v>
      </c>
      <c r="AS340" s="109">
        <v>7286</v>
      </c>
      <c r="AT340" s="109"/>
      <c r="AU340" s="109">
        <v>6092</v>
      </c>
      <c r="AV340" s="110">
        <v>13378</v>
      </c>
      <c r="AW340" s="109">
        <v>7014</v>
      </c>
      <c r="AX340" s="109"/>
      <c r="AY340" s="109">
        <v>5833</v>
      </c>
      <c r="AZ340" s="110">
        <v>12847</v>
      </c>
      <c r="BA340" s="109">
        <v>5981</v>
      </c>
      <c r="BB340" s="109"/>
      <c r="BC340" s="109">
        <v>5066</v>
      </c>
      <c r="BD340" s="110">
        <v>11047</v>
      </c>
      <c r="BE340" s="109">
        <v>5163</v>
      </c>
      <c r="BF340" s="109"/>
      <c r="BG340" s="109">
        <v>3954</v>
      </c>
      <c r="BH340" s="110">
        <v>9117</v>
      </c>
      <c r="BI340" s="109">
        <v>4657</v>
      </c>
      <c r="BJ340" s="109"/>
      <c r="BK340" s="109">
        <v>3585</v>
      </c>
      <c r="BL340" s="110">
        <v>8242</v>
      </c>
      <c r="BM340" s="109">
        <v>4249</v>
      </c>
      <c r="BN340" s="109"/>
      <c r="BO340" s="109">
        <v>3115</v>
      </c>
      <c r="BP340" s="110">
        <v>7364</v>
      </c>
      <c r="BQ340" s="109">
        <v>3101</v>
      </c>
      <c r="BR340" s="109"/>
      <c r="BS340" s="109">
        <v>2166</v>
      </c>
      <c r="BT340" s="110">
        <v>5267</v>
      </c>
      <c r="BU340" s="109">
        <v>1917</v>
      </c>
      <c r="BV340" s="109"/>
      <c r="BW340" s="109">
        <v>1112</v>
      </c>
      <c r="BX340" s="110">
        <v>3029</v>
      </c>
      <c r="BY340" s="109">
        <v>1135</v>
      </c>
      <c r="BZ340" s="109"/>
      <c r="CA340" s="109">
        <v>493</v>
      </c>
      <c r="CB340" s="110">
        <v>1628</v>
      </c>
      <c r="CC340" s="109">
        <v>484</v>
      </c>
      <c r="CD340" s="109"/>
      <c r="CE340" s="109">
        <v>175</v>
      </c>
      <c r="CF340" s="110">
        <v>659</v>
      </c>
      <c r="CG340" s="109">
        <v>112</v>
      </c>
      <c r="CH340" s="109"/>
      <c r="CI340" s="109">
        <v>66</v>
      </c>
      <c r="CJ340" s="110">
        <v>178</v>
      </c>
      <c r="CK340" s="109">
        <v>69</v>
      </c>
      <c r="CL340" s="109"/>
      <c r="CM340" s="109">
        <v>101</v>
      </c>
      <c r="CN340" s="110">
        <v>170</v>
      </c>
      <c r="CO340" s="109">
        <v>69</v>
      </c>
      <c r="CP340" s="109">
        <v>97</v>
      </c>
      <c r="CQ340" s="109">
        <v>177</v>
      </c>
      <c r="CR340" s="110">
        <v>343</v>
      </c>
      <c r="CS340" s="111"/>
      <c r="CT340" s="112">
        <f t="shared" si="26"/>
        <v>85898</v>
      </c>
      <c r="CU340" s="112">
        <f t="shared" si="27"/>
        <v>98</v>
      </c>
      <c r="CV340" s="112">
        <f t="shared" si="28"/>
        <v>75974</v>
      </c>
      <c r="CW340" s="113">
        <f t="shared" si="25"/>
        <v>161970</v>
      </c>
    </row>
    <row r="341" spans="1:101" ht="14.1" customHeight="1">
      <c r="A341" s="31"/>
      <c r="B341" s="1057"/>
      <c r="C341" s="1031"/>
      <c r="D341" s="108" t="s">
        <v>836</v>
      </c>
      <c r="E341">
        <v>158</v>
      </c>
      <c r="F341"/>
      <c r="G341">
        <v>156</v>
      </c>
      <c r="H341" s="110">
        <v>314</v>
      </c>
      <c r="I341">
        <v>114</v>
      </c>
      <c r="J341"/>
      <c r="K341">
        <v>99</v>
      </c>
      <c r="L341" s="110">
        <v>213</v>
      </c>
      <c r="M341">
        <v>255</v>
      </c>
      <c r="N341"/>
      <c r="O341">
        <v>285</v>
      </c>
      <c r="P341" s="110">
        <v>540</v>
      </c>
      <c r="Q341">
        <v>279</v>
      </c>
      <c r="R341"/>
      <c r="S341">
        <v>727</v>
      </c>
      <c r="T341" s="110">
        <v>1006</v>
      </c>
      <c r="U341">
        <v>793</v>
      </c>
      <c r="V341"/>
      <c r="W341">
        <v>838</v>
      </c>
      <c r="X341" s="110">
        <v>1631</v>
      </c>
      <c r="Y341">
        <v>1188</v>
      </c>
      <c r="Z341"/>
      <c r="AA341">
        <v>1008</v>
      </c>
      <c r="AB341" s="110">
        <v>2196</v>
      </c>
      <c r="AC341">
        <v>1774</v>
      </c>
      <c r="AD341"/>
      <c r="AE341">
        <v>1321</v>
      </c>
      <c r="AF341" s="110">
        <v>3095</v>
      </c>
      <c r="AG341">
        <v>2091</v>
      </c>
      <c r="AH341">
        <v>1</v>
      </c>
      <c r="AI341">
        <v>1367</v>
      </c>
      <c r="AJ341" s="110">
        <v>3459</v>
      </c>
      <c r="AK341">
        <v>1962</v>
      </c>
      <c r="AL341"/>
      <c r="AM341">
        <v>1343</v>
      </c>
      <c r="AN341" s="110">
        <v>3305</v>
      </c>
      <c r="AO341" s="109">
        <v>1758</v>
      </c>
      <c r="AP341" s="109"/>
      <c r="AQ341" s="109">
        <v>1173</v>
      </c>
      <c r="AR341" s="110">
        <v>2931</v>
      </c>
      <c r="AS341" s="109">
        <v>1756</v>
      </c>
      <c r="AT341" s="109"/>
      <c r="AU341" s="109">
        <v>1244</v>
      </c>
      <c r="AV341" s="110">
        <v>3000</v>
      </c>
      <c r="AW341" s="109">
        <v>1779</v>
      </c>
      <c r="AX341" s="109"/>
      <c r="AY341" s="109">
        <v>1241</v>
      </c>
      <c r="AZ341" s="110">
        <v>3020</v>
      </c>
      <c r="BA341" s="109">
        <v>2022</v>
      </c>
      <c r="BB341" s="109"/>
      <c r="BC341" s="109">
        <v>1358</v>
      </c>
      <c r="BD341" s="110">
        <v>3380</v>
      </c>
      <c r="BE341" s="109">
        <v>2258</v>
      </c>
      <c r="BF341" s="109"/>
      <c r="BG341" s="109">
        <v>1302</v>
      </c>
      <c r="BH341" s="110">
        <v>3560</v>
      </c>
      <c r="BI341" s="109">
        <v>2290</v>
      </c>
      <c r="BJ341" s="109"/>
      <c r="BK341" s="109">
        <v>1251</v>
      </c>
      <c r="BL341" s="110">
        <v>3541</v>
      </c>
      <c r="BM341" s="109">
        <v>2176</v>
      </c>
      <c r="BN341" s="109"/>
      <c r="BO341" s="109">
        <v>1261</v>
      </c>
      <c r="BP341" s="110">
        <v>3437</v>
      </c>
      <c r="BQ341" s="109">
        <v>1957</v>
      </c>
      <c r="BR341" s="109"/>
      <c r="BS341" s="109">
        <v>979</v>
      </c>
      <c r="BT341" s="110">
        <v>2936</v>
      </c>
      <c r="BU341" s="109">
        <v>1524</v>
      </c>
      <c r="BV341" s="109"/>
      <c r="BW341" s="109">
        <v>627</v>
      </c>
      <c r="BX341" s="110">
        <v>2151</v>
      </c>
      <c r="BY341" s="109">
        <v>1332</v>
      </c>
      <c r="BZ341" s="109"/>
      <c r="CA341" s="109">
        <v>438</v>
      </c>
      <c r="CB341" s="110">
        <v>1770</v>
      </c>
      <c r="CC341" s="109">
        <v>883</v>
      </c>
      <c r="CD341" s="109"/>
      <c r="CE341" s="109">
        <v>233</v>
      </c>
      <c r="CF341" s="110">
        <v>1116</v>
      </c>
      <c r="CG341" s="109">
        <v>376</v>
      </c>
      <c r="CH341" s="109"/>
      <c r="CI341" s="109">
        <v>58</v>
      </c>
      <c r="CJ341" s="110">
        <v>434</v>
      </c>
      <c r="CK341" s="109">
        <v>85</v>
      </c>
      <c r="CL341" s="109"/>
      <c r="CM341" s="109">
        <v>17</v>
      </c>
      <c r="CN341" s="110">
        <v>102</v>
      </c>
      <c r="CO341" s="109">
        <v>14</v>
      </c>
      <c r="CP341" s="109">
        <v>8</v>
      </c>
      <c r="CQ341" s="109">
        <v>8</v>
      </c>
      <c r="CR341" s="110">
        <v>30</v>
      </c>
      <c r="CS341" s="111"/>
      <c r="CT341" s="112">
        <f t="shared" si="26"/>
        <v>28824</v>
      </c>
      <c r="CU341" s="112">
        <f t="shared" si="27"/>
        <v>9</v>
      </c>
      <c r="CV341" s="112">
        <f t="shared" si="28"/>
        <v>18334</v>
      </c>
      <c r="CW341" s="113">
        <f t="shared" si="25"/>
        <v>47167</v>
      </c>
    </row>
    <row r="342" spans="1:101" ht="14.1" customHeight="1">
      <c r="A342" s="31"/>
      <c r="B342" s="1057"/>
      <c r="C342" s="1031"/>
      <c r="D342" s="108" t="s">
        <v>837</v>
      </c>
      <c r="E342">
        <v>808</v>
      </c>
      <c r="F342"/>
      <c r="G342">
        <v>767</v>
      </c>
      <c r="H342" s="110">
        <v>1575</v>
      </c>
      <c r="I342">
        <v>801</v>
      </c>
      <c r="J342"/>
      <c r="K342">
        <v>815</v>
      </c>
      <c r="L342" s="110">
        <v>1616</v>
      </c>
      <c r="M342">
        <v>1866</v>
      </c>
      <c r="N342"/>
      <c r="O342">
        <v>2029</v>
      </c>
      <c r="P342" s="110">
        <v>3895</v>
      </c>
      <c r="Q342">
        <v>1848</v>
      </c>
      <c r="R342"/>
      <c r="S342">
        <v>277</v>
      </c>
      <c r="T342" s="110">
        <v>2125</v>
      </c>
      <c r="U342">
        <v>290</v>
      </c>
      <c r="V342"/>
      <c r="W342">
        <v>249</v>
      </c>
      <c r="X342" s="110">
        <v>539</v>
      </c>
      <c r="Y342">
        <v>391</v>
      </c>
      <c r="Z342"/>
      <c r="AA342">
        <v>334</v>
      </c>
      <c r="AB342" s="110">
        <v>725</v>
      </c>
      <c r="AC342">
        <v>539</v>
      </c>
      <c r="AD342"/>
      <c r="AE342">
        <v>345</v>
      </c>
      <c r="AF342" s="110">
        <v>884</v>
      </c>
      <c r="AG342">
        <v>571</v>
      </c>
      <c r="AH342"/>
      <c r="AI342">
        <v>256</v>
      </c>
      <c r="AJ342" s="110">
        <v>827</v>
      </c>
      <c r="AK342">
        <v>731</v>
      </c>
      <c r="AL342"/>
      <c r="AM342">
        <v>211</v>
      </c>
      <c r="AN342" s="110">
        <v>942</v>
      </c>
      <c r="AO342" s="109">
        <v>895</v>
      </c>
      <c r="AP342" s="109"/>
      <c r="AQ342" s="109">
        <v>207</v>
      </c>
      <c r="AR342" s="110">
        <v>1102</v>
      </c>
      <c r="AS342" s="109">
        <v>1066</v>
      </c>
      <c r="AT342" s="109"/>
      <c r="AU342" s="109">
        <v>282</v>
      </c>
      <c r="AV342" s="110">
        <v>1348</v>
      </c>
      <c r="AW342" s="109">
        <v>1156</v>
      </c>
      <c r="AX342" s="109"/>
      <c r="AY342" s="109">
        <v>289</v>
      </c>
      <c r="AZ342" s="110">
        <v>1445</v>
      </c>
      <c r="BA342" s="109">
        <v>1126</v>
      </c>
      <c r="BB342" s="109"/>
      <c r="BC342" s="109">
        <v>338</v>
      </c>
      <c r="BD342" s="110">
        <v>1464</v>
      </c>
      <c r="BE342" s="109">
        <v>1077</v>
      </c>
      <c r="BF342" s="109"/>
      <c r="BG342" s="109">
        <v>337</v>
      </c>
      <c r="BH342" s="110">
        <v>1414</v>
      </c>
      <c r="BI342" s="109">
        <v>900</v>
      </c>
      <c r="BJ342" s="109"/>
      <c r="BK342" s="109">
        <v>315</v>
      </c>
      <c r="BL342" s="110">
        <v>1215</v>
      </c>
      <c r="BM342" s="109">
        <v>891</v>
      </c>
      <c r="BN342" s="109"/>
      <c r="BO342" s="109">
        <v>341</v>
      </c>
      <c r="BP342" s="110">
        <v>1232</v>
      </c>
      <c r="BQ342" s="109">
        <v>735</v>
      </c>
      <c r="BR342" s="109"/>
      <c r="BS342" s="109">
        <v>341</v>
      </c>
      <c r="BT342" s="110">
        <v>1076</v>
      </c>
      <c r="BU342" s="109">
        <v>504</v>
      </c>
      <c r="BV342" s="109"/>
      <c r="BW342" s="109">
        <v>246</v>
      </c>
      <c r="BX342" s="110">
        <v>750</v>
      </c>
      <c r="BY342" s="109">
        <v>435</v>
      </c>
      <c r="BZ342" s="109"/>
      <c r="CA342" s="109">
        <v>155</v>
      </c>
      <c r="CB342" s="110">
        <v>590</v>
      </c>
      <c r="CC342" s="109">
        <v>270</v>
      </c>
      <c r="CD342" s="109"/>
      <c r="CE342" s="109">
        <v>80</v>
      </c>
      <c r="CF342" s="110">
        <v>350</v>
      </c>
      <c r="CG342" s="109">
        <v>88</v>
      </c>
      <c r="CH342" s="109"/>
      <c r="CI342" s="109">
        <v>14</v>
      </c>
      <c r="CJ342" s="110">
        <v>102</v>
      </c>
      <c r="CK342" s="109">
        <v>17</v>
      </c>
      <c r="CL342" s="109"/>
      <c r="CM342" s="109">
        <v>5</v>
      </c>
      <c r="CN342" s="110">
        <v>22</v>
      </c>
      <c r="CO342" s="109">
        <v>2</v>
      </c>
      <c r="CP342" s="109">
        <v>6</v>
      </c>
      <c r="CQ342" s="109">
        <v>2</v>
      </c>
      <c r="CR342" s="110">
        <v>10</v>
      </c>
      <c r="CS342" s="111"/>
      <c r="CT342" s="112">
        <f t="shared" si="26"/>
        <v>17007</v>
      </c>
      <c r="CU342" s="112">
        <f t="shared" si="27"/>
        <v>6</v>
      </c>
      <c r="CV342" s="112">
        <f t="shared" si="28"/>
        <v>8235</v>
      </c>
      <c r="CW342" s="113">
        <f t="shared" si="25"/>
        <v>25248</v>
      </c>
    </row>
    <row r="343" spans="1:101" ht="14.1" customHeight="1">
      <c r="A343" s="31"/>
      <c r="B343" s="1057"/>
      <c r="C343" s="1031"/>
      <c r="D343" s="108" t="s">
        <v>838</v>
      </c>
      <c r="E343">
        <v>427</v>
      </c>
      <c r="F343"/>
      <c r="G343">
        <v>428</v>
      </c>
      <c r="H343" s="110">
        <v>855</v>
      </c>
      <c r="I343">
        <v>388</v>
      </c>
      <c r="J343"/>
      <c r="K343">
        <v>411</v>
      </c>
      <c r="L343" s="110">
        <v>799</v>
      </c>
      <c r="M343">
        <v>1045</v>
      </c>
      <c r="N343"/>
      <c r="O343">
        <v>1119</v>
      </c>
      <c r="P343" s="110">
        <v>2164</v>
      </c>
      <c r="Q343">
        <v>964</v>
      </c>
      <c r="R343"/>
      <c r="S343">
        <v>8264</v>
      </c>
      <c r="T343" s="110">
        <v>9228</v>
      </c>
      <c r="U343">
        <v>8899</v>
      </c>
      <c r="V343"/>
      <c r="W343">
        <v>8963</v>
      </c>
      <c r="X343" s="110">
        <v>17862</v>
      </c>
      <c r="Y343">
        <v>10350</v>
      </c>
      <c r="Z343"/>
      <c r="AA343">
        <v>9474</v>
      </c>
      <c r="AB343" s="110">
        <v>19824</v>
      </c>
      <c r="AC343">
        <v>11502</v>
      </c>
      <c r="AD343"/>
      <c r="AE343">
        <v>9291</v>
      </c>
      <c r="AF343" s="110">
        <v>20793</v>
      </c>
      <c r="AG343">
        <v>10503</v>
      </c>
      <c r="AH343"/>
      <c r="AI343">
        <v>8256</v>
      </c>
      <c r="AJ343" s="110">
        <v>18759</v>
      </c>
      <c r="AK343">
        <v>9947</v>
      </c>
      <c r="AL343"/>
      <c r="AM343">
        <v>7866</v>
      </c>
      <c r="AN343" s="110">
        <v>17813</v>
      </c>
      <c r="AO343" s="109">
        <v>8979</v>
      </c>
      <c r="AP343" s="109"/>
      <c r="AQ343" s="109">
        <v>7322</v>
      </c>
      <c r="AR343" s="110">
        <v>16301</v>
      </c>
      <c r="AS343" s="109">
        <v>9193</v>
      </c>
      <c r="AT343" s="109"/>
      <c r="AU343" s="109">
        <v>7497</v>
      </c>
      <c r="AV343" s="110">
        <v>16690</v>
      </c>
      <c r="AW343" s="109">
        <v>9396</v>
      </c>
      <c r="AX343" s="109"/>
      <c r="AY343" s="109">
        <v>7335</v>
      </c>
      <c r="AZ343" s="110">
        <v>16731</v>
      </c>
      <c r="BA343" s="109">
        <v>10058</v>
      </c>
      <c r="BB343" s="109"/>
      <c r="BC343" s="109">
        <v>7509</v>
      </c>
      <c r="BD343" s="110">
        <v>17567</v>
      </c>
      <c r="BE343" s="109">
        <v>9942</v>
      </c>
      <c r="BF343" s="109"/>
      <c r="BG343" s="109">
        <v>7100</v>
      </c>
      <c r="BH343" s="110">
        <v>17042</v>
      </c>
      <c r="BI343" s="109">
        <v>8740</v>
      </c>
      <c r="BJ343" s="109"/>
      <c r="BK343" s="109">
        <v>6601</v>
      </c>
      <c r="BL343" s="110">
        <v>15341</v>
      </c>
      <c r="BM343" s="109">
        <v>7592</v>
      </c>
      <c r="BN343" s="109"/>
      <c r="BO343" s="109">
        <v>5712</v>
      </c>
      <c r="BP343" s="110">
        <v>13304</v>
      </c>
      <c r="BQ343" s="109">
        <v>5308</v>
      </c>
      <c r="BR343" s="109"/>
      <c r="BS343" s="109">
        <v>3641</v>
      </c>
      <c r="BT343" s="110">
        <v>8949</v>
      </c>
      <c r="BU343" s="109">
        <v>3128</v>
      </c>
      <c r="BV343" s="109"/>
      <c r="BW343" s="109">
        <v>1783</v>
      </c>
      <c r="BX343" s="110">
        <v>4911</v>
      </c>
      <c r="BY343" s="109">
        <v>2060</v>
      </c>
      <c r="BZ343" s="109"/>
      <c r="CA343" s="109">
        <v>883</v>
      </c>
      <c r="CB343" s="110">
        <v>2943</v>
      </c>
      <c r="CC343" s="109">
        <v>866</v>
      </c>
      <c r="CD343" s="109"/>
      <c r="CE343" s="109">
        <v>324</v>
      </c>
      <c r="CF343" s="110">
        <v>1190</v>
      </c>
      <c r="CG343" s="109">
        <v>233</v>
      </c>
      <c r="CH343" s="109"/>
      <c r="CI343" s="109">
        <v>65</v>
      </c>
      <c r="CJ343" s="110">
        <v>298</v>
      </c>
      <c r="CK343" s="109">
        <v>57</v>
      </c>
      <c r="CL343" s="109"/>
      <c r="CM343" s="109">
        <v>25</v>
      </c>
      <c r="CN343" s="110">
        <v>82</v>
      </c>
      <c r="CO343" s="109">
        <v>20</v>
      </c>
      <c r="CP343" s="109">
        <v>29</v>
      </c>
      <c r="CQ343" s="109">
        <v>32</v>
      </c>
      <c r="CR343" s="110">
        <v>81</v>
      </c>
      <c r="CS343" s="111"/>
      <c r="CT343" s="112">
        <f t="shared" si="26"/>
        <v>129597</v>
      </c>
      <c r="CU343" s="112">
        <f t="shared" si="27"/>
        <v>29</v>
      </c>
      <c r="CV343" s="112">
        <f t="shared" si="28"/>
        <v>109901</v>
      </c>
      <c r="CW343" s="113">
        <f t="shared" si="25"/>
        <v>239527</v>
      </c>
    </row>
    <row r="344" spans="1:101" ht="14.1" customHeight="1">
      <c r="A344" s="31"/>
      <c r="B344" s="1057"/>
      <c r="C344" s="1031"/>
      <c r="D344" s="108" t="s">
        <v>839</v>
      </c>
      <c r="E344">
        <v>411</v>
      </c>
      <c r="F344"/>
      <c r="G344">
        <v>466</v>
      </c>
      <c r="H344" s="110">
        <v>877</v>
      </c>
      <c r="I344">
        <v>416</v>
      </c>
      <c r="J344"/>
      <c r="K344">
        <v>443</v>
      </c>
      <c r="L344" s="110">
        <v>859</v>
      </c>
      <c r="M344">
        <v>979</v>
      </c>
      <c r="N344"/>
      <c r="O344">
        <v>1074</v>
      </c>
      <c r="P344" s="110">
        <v>2053</v>
      </c>
      <c r="Q344">
        <v>957</v>
      </c>
      <c r="R344"/>
      <c r="S344">
        <v>4185</v>
      </c>
      <c r="T344" s="110">
        <v>5142</v>
      </c>
      <c r="U344">
        <v>4299</v>
      </c>
      <c r="V344"/>
      <c r="W344">
        <v>4470</v>
      </c>
      <c r="X344" s="110">
        <v>8769</v>
      </c>
      <c r="Y344">
        <v>4733</v>
      </c>
      <c r="Z344"/>
      <c r="AA344">
        <v>4419</v>
      </c>
      <c r="AB344" s="110">
        <v>9152</v>
      </c>
      <c r="AC344">
        <v>4958</v>
      </c>
      <c r="AD344"/>
      <c r="AE344">
        <v>4099</v>
      </c>
      <c r="AF344" s="110">
        <v>9057</v>
      </c>
      <c r="AG344">
        <v>4368</v>
      </c>
      <c r="AH344"/>
      <c r="AI344">
        <v>3651</v>
      </c>
      <c r="AJ344" s="110">
        <v>8019</v>
      </c>
      <c r="AK344">
        <v>4000</v>
      </c>
      <c r="AL344"/>
      <c r="AM344">
        <v>3400</v>
      </c>
      <c r="AN344" s="110">
        <v>7400</v>
      </c>
      <c r="AO344" s="109">
        <v>3479</v>
      </c>
      <c r="AP344" s="109"/>
      <c r="AQ344" s="109">
        <v>3088</v>
      </c>
      <c r="AR344" s="110">
        <v>6567</v>
      </c>
      <c r="AS344" s="109">
        <v>3546</v>
      </c>
      <c r="AT344" s="109"/>
      <c r="AU344" s="109">
        <v>3151</v>
      </c>
      <c r="AV344" s="110">
        <v>6697</v>
      </c>
      <c r="AW344" s="109">
        <v>3972</v>
      </c>
      <c r="AX344" s="109"/>
      <c r="AY344" s="109">
        <v>3390</v>
      </c>
      <c r="AZ344" s="110">
        <v>7362</v>
      </c>
      <c r="BA344" s="109">
        <v>4693</v>
      </c>
      <c r="BB344" s="109"/>
      <c r="BC344" s="109">
        <v>3912</v>
      </c>
      <c r="BD344" s="110">
        <v>8605</v>
      </c>
      <c r="BE344" s="109">
        <v>4140</v>
      </c>
      <c r="BF344" s="109">
        <v>1</v>
      </c>
      <c r="BG344" s="109">
        <v>3289</v>
      </c>
      <c r="BH344" s="110">
        <v>7430</v>
      </c>
      <c r="BI344" s="109">
        <v>2954</v>
      </c>
      <c r="BJ344" s="109"/>
      <c r="BK344" s="109">
        <v>2662</v>
      </c>
      <c r="BL344" s="110">
        <v>5616</v>
      </c>
      <c r="BM344" s="109">
        <v>2284</v>
      </c>
      <c r="BN344" s="109"/>
      <c r="BO344" s="109">
        <v>1938</v>
      </c>
      <c r="BP344" s="110">
        <v>4222</v>
      </c>
      <c r="BQ344" s="109">
        <v>1603</v>
      </c>
      <c r="BR344" s="109"/>
      <c r="BS344" s="109">
        <v>1124</v>
      </c>
      <c r="BT344" s="110">
        <v>2727</v>
      </c>
      <c r="BU344" s="109">
        <v>1232</v>
      </c>
      <c r="BV344" s="109"/>
      <c r="BW344" s="109">
        <v>638</v>
      </c>
      <c r="BX344" s="110">
        <v>1870</v>
      </c>
      <c r="BY344" s="109">
        <v>893</v>
      </c>
      <c r="BZ344" s="109"/>
      <c r="CA344" s="109">
        <v>413</v>
      </c>
      <c r="CB344" s="110">
        <v>1306</v>
      </c>
      <c r="CC344" s="109">
        <v>369</v>
      </c>
      <c r="CD344" s="109"/>
      <c r="CE344" s="109">
        <v>157</v>
      </c>
      <c r="CF344" s="110">
        <v>526</v>
      </c>
      <c r="CG344" s="109">
        <v>81</v>
      </c>
      <c r="CH344" s="109"/>
      <c r="CI344" s="109">
        <v>22</v>
      </c>
      <c r="CJ344" s="110">
        <v>103</v>
      </c>
      <c r="CK344" s="109">
        <v>30</v>
      </c>
      <c r="CL344" s="109"/>
      <c r="CM344" s="109">
        <v>24</v>
      </c>
      <c r="CN344" s="110">
        <v>54</v>
      </c>
      <c r="CO344" s="109">
        <v>27</v>
      </c>
      <c r="CP344" s="109">
        <v>8</v>
      </c>
      <c r="CQ344" s="109">
        <v>38</v>
      </c>
      <c r="CR344" s="110">
        <v>73</v>
      </c>
      <c r="CS344" s="111"/>
      <c r="CT344" s="112">
        <f t="shared" si="26"/>
        <v>54424</v>
      </c>
      <c r="CU344" s="112">
        <f t="shared" si="27"/>
        <v>9</v>
      </c>
      <c r="CV344" s="112">
        <f t="shared" si="28"/>
        <v>50053</v>
      </c>
      <c r="CW344" s="113">
        <f t="shared" si="25"/>
        <v>104486</v>
      </c>
    </row>
    <row r="345" spans="1:101" ht="14.1" customHeight="1">
      <c r="A345" s="31"/>
      <c r="B345" s="1057"/>
      <c r="C345" s="1031"/>
      <c r="D345" s="108" t="s">
        <v>840</v>
      </c>
      <c r="E345">
        <v>813</v>
      </c>
      <c r="F345"/>
      <c r="G345">
        <v>835</v>
      </c>
      <c r="H345" s="110">
        <v>1648</v>
      </c>
      <c r="I345">
        <v>692</v>
      </c>
      <c r="J345"/>
      <c r="K345">
        <v>706</v>
      </c>
      <c r="L345" s="110">
        <v>1398</v>
      </c>
      <c r="M345">
        <v>1534</v>
      </c>
      <c r="N345"/>
      <c r="O345">
        <v>1612</v>
      </c>
      <c r="P345" s="110">
        <v>3146</v>
      </c>
      <c r="Q345">
        <v>1481</v>
      </c>
      <c r="R345"/>
      <c r="S345">
        <v>7269</v>
      </c>
      <c r="T345" s="110">
        <v>8750</v>
      </c>
      <c r="U345">
        <v>6894</v>
      </c>
      <c r="V345"/>
      <c r="W345">
        <v>6930</v>
      </c>
      <c r="X345" s="110">
        <v>13824</v>
      </c>
      <c r="Y345">
        <v>7415</v>
      </c>
      <c r="Z345"/>
      <c r="AA345">
        <v>6418</v>
      </c>
      <c r="AB345" s="110">
        <v>13833</v>
      </c>
      <c r="AC345">
        <v>7574</v>
      </c>
      <c r="AD345"/>
      <c r="AE345">
        <v>6155</v>
      </c>
      <c r="AF345" s="110">
        <v>13729</v>
      </c>
      <c r="AG345">
        <v>6611</v>
      </c>
      <c r="AH345"/>
      <c r="AI345">
        <v>5379</v>
      </c>
      <c r="AJ345" s="110">
        <v>11990</v>
      </c>
      <c r="AK345">
        <v>6287</v>
      </c>
      <c r="AL345"/>
      <c r="AM345">
        <v>5321</v>
      </c>
      <c r="AN345" s="110">
        <v>11608</v>
      </c>
      <c r="AO345" s="109">
        <v>5433</v>
      </c>
      <c r="AP345" s="109"/>
      <c r="AQ345" s="109">
        <v>4830</v>
      </c>
      <c r="AR345" s="110">
        <v>10263</v>
      </c>
      <c r="AS345" s="109">
        <v>5417</v>
      </c>
      <c r="AT345" s="109"/>
      <c r="AU345" s="109">
        <v>4811</v>
      </c>
      <c r="AV345" s="110">
        <v>10228</v>
      </c>
      <c r="AW345" s="109">
        <v>5530</v>
      </c>
      <c r="AX345" s="109"/>
      <c r="AY345" s="109">
        <v>4692</v>
      </c>
      <c r="AZ345" s="110">
        <v>10222</v>
      </c>
      <c r="BA345" s="109">
        <v>5640</v>
      </c>
      <c r="BB345" s="109"/>
      <c r="BC345" s="109">
        <v>4739</v>
      </c>
      <c r="BD345" s="110">
        <v>10379</v>
      </c>
      <c r="BE345" s="109">
        <v>5028</v>
      </c>
      <c r="BF345" s="109"/>
      <c r="BG345" s="109">
        <v>4075</v>
      </c>
      <c r="BH345" s="110">
        <v>9103</v>
      </c>
      <c r="BI345" s="109">
        <v>3957</v>
      </c>
      <c r="BJ345" s="109"/>
      <c r="BK345" s="109">
        <v>3547</v>
      </c>
      <c r="BL345" s="110">
        <v>7504</v>
      </c>
      <c r="BM345" s="109">
        <v>2982</v>
      </c>
      <c r="BN345" s="109"/>
      <c r="BO345" s="109">
        <v>2448</v>
      </c>
      <c r="BP345" s="110">
        <v>5430</v>
      </c>
      <c r="BQ345" s="109">
        <v>1978</v>
      </c>
      <c r="BR345" s="109"/>
      <c r="BS345" s="109">
        <v>1446</v>
      </c>
      <c r="BT345" s="110">
        <v>3424</v>
      </c>
      <c r="BU345" s="109">
        <v>1126</v>
      </c>
      <c r="BV345" s="109"/>
      <c r="BW345" s="109">
        <v>704</v>
      </c>
      <c r="BX345" s="110">
        <v>1830</v>
      </c>
      <c r="BY345" s="109">
        <v>566</v>
      </c>
      <c r="BZ345" s="109"/>
      <c r="CA345" s="109">
        <v>281</v>
      </c>
      <c r="CB345" s="110">
        <v>847</v>
      </c>
      <c r="CC345" s="109">
        <v>219</v>
      </c>
      <c r="CD345" s="109"/>
      <c r="CE345" s="109">
        <v>93</v>
      </c>
      <c r="CF345" s="110">
        <v>312</v>
      </c>
      <c r="CG345" s="109">
        <v>46</v>
      </c>
      <c r="CH345" s="109"/>
      <c r="CI345" s="109">
        <v>15</v>
      </c>
      <c r="CJ345" s="110">
        <v>61</v>
      </c>
      <c r="CK345" s="109">
        <v>16</v>
      </c>
      <c r="CL345" s="109"/>
      <c r="CM345" s="109">
        <v>14</v>
      </c>
      <c r="CN345" s="110">
        <v>30</v>
      </c>
      <c r="CO345" s="109">
        <v>12</v>
      </c>
      <c r="CP345" s="109">
        <v>14</v>
      </c>
      <c r="CQ345" s="109">
        <v>14</v>
      </c>
      <c r="CR345" s="110">
        <v>40</v>
      </c>
      <c r="CS345" s="111"/>
      <c r="CT345" s="112">
        <f t="shared" si="26"/>
        <v>77251</v>
      </c>
      <c r="CU345" s="112">
        <f t="shared" si="27"/>
        <v>14</v>
      </c>
      <c r="CV345" s="112">
        <f t="shared" si="28"/>
        <v>72334</v>
      </c>
      <c r="CW345" s="113">
        <f t="shared" si="25"/>
        <v>149599</v>
      </c>
    </row>
    <row r="346" spans="1:101" ht="14.1" customHeight="1">
      <c r="A346" s="31"/>
      <c r="B346" s="1057"/>
      <c r="C346" s="1032"/>
      <c r="D346" s="108" t="s">
        <v>841</v>
      </c>
      <c r="E346" s="817">
        <v>1270</v>
      </c>
      <c r="F346" s="817"/>
      <c r="G346" s="817">
        <v>1283</v>
      </c>
      <c r="H346" s="110">
        <v>2553</v>
      </c>
      <c r="I346" s="817">
        <v>964</v>
      </c>
      <c r="J346" s="817"/>
      <c r="K346" s="817">
        <v>1053</v>
      </c>
      <c r="L346" s="110">
        <v>2017</v>
      </c>
      <c r="M346" s="817">
        <v>2477</v>
      </c>
      <c r="N346" s="817"/>
      <c r="O346" s="817">
        <v>2661</v>
      </c>
      <c r="P346" s="110">
        <v>5138</v>
      </c>
      <c r="Q346" s="817">
        <v>2393</v>
      </c>
      <c r="R346" s="817"/>
      <c r="S346" s="817">
        <v>3073</v>
      </c>
      <c r="T346" s="110">
        <v>5466</v>
      </c>
      <c r="U346" s="817">
        <v>3319</v>
      </c>
      <c r="V346" s="817"/>
      <c r="W346" s="817">
        <v>3211</v>
      </c>
      <c r="X346" s="110">
        <v>6530</v>
      </c>
      <c r="Y346" s="817">
        <v>3390</v>
      </c>
      <c r="Z346" s="817"/>
      <c r="AA346" s="817">
        <v>3170</v>
      </c>
      <c r="AB346" s="110">
        <v>6560</v>
      </c>
      <c r="AC346" s="817">
        <v>3379</v>
      </c>
      <c r="AD346" s="817"/>
      <c r="AE346" s="817">
        <v>2842</v>
      </c>
      <c r="AF346" s="110">
        <v>6221</v>
      </c>
      <c r="AG346" s="817">
        <v>2877</v>
      </c>
      <c r="AH346" s="817"/>
      <c r="AI346" s="817">
        <v>2271</v>
      </c>
      <c r="AJ346" s="110">
        <v>5148</v>
      </c>
      <c r="AK346" s="817">
        <v>2723</v>
      </c>
      <c r="AL346" s="817"/>
      <c r="AM346" s="817">
        <v>2233</v>
      </c>
      <c r="AN346" s="110">
        <v>4956</v>
      </c>
      <c r="AO346" s="109">
        <v>2654</v>
      </c>
      <c r="AP346" s="109"/>
      <c r="AQ346" s="109">
        <v>2359</v>
      </c>
      <c r="AR346" s="110">
        <v>5013</v>
      </c>
      <c r="AS346" s="109">
        <v>3135</v>
      </c>
      <c r="AT346" s="109"/>
      <c r="AU346" s="109">
        <v>2786</v>
      </c>
      <c r="AV346" s="110">
        <v>5921</v>
      </c>
      <c r="AW346" s="109">
        <v>3145</v>
      </c>
      <c r="AX346" s="109"/>
      <c r="AY346" s="109">
        <v>2916</v>
      </c>
      <c r="AZ346" s="110">
        <v>6061</v>
      </c>
      <c r="BA346" s="109">
        <v>2611</v>
      </c>
      <c r="BB346" s="109"/>
      <c r="BC346" s="109">
        <v>2517</v>
      </c>
      <c r="BD346" s="110">
        <v>5128</v>
      </c>
      <c r="BE346" s="109">
        <v>2231</v>
      </c>
      <c r="BF346" s="109"/>
      <c r="BG346" s="109">
        <v>1947</v>
      </c>
      <c r="BH346" s="110">
        <v>4178</v>
      </c>
      <c r="BI346" s="109">
        <v>2158</v>
      </c>
      <c r="BJ346" s="109"/>
      <c r="BK346" s="109">
        <v>1661</v>
      </c>
      <c r="BL346" s="110">
        <v>3819</v>
      </c>
      <c r="BM346" s="109">
        <v>2292</v>
      </c>
      <c r="BN346" s="109"/>
      <c r="BO346" s="109">
        <v>1715</v>
      </c>
      <c r="BP346" s="110">
        <v>4007</v>
      </c>
      <c r="BQ346" s="109">
        <v>1703</v>
      </c>
      <c r="BR346" s="109"/>
      <c r="BS346" s="109">
        <v>1287</v>
      </c>
      <c r="BT346" s="110">
        <v>2990</v>
      </c>
      <c r="BU346" s="109">
        <v>1087</v>
      </c>
      <c r="BV346" s="109"/>
      <c r="BW346" s="109">
        <v>674</v>
      </c>
      <c r="BX346" s="110">
        <v>1761</v>
      </c>
      <c r="BY346" s="109">
        <v>689</v>
      </c>
      <c r="BZ346" s="109"/>
      <c r="CA346" s="109">
        <v>354</v>
      </c>
      <c r="CB346" s="110">
        <v>1043</v>
      </c>
      <c r="CC346" s="109">
        <v>271</v>
      </c>
      <c r="CD346" s="109"/>
      <c r="CE346" s="109">
        <v>102</v>
      </c>
      <c r="CF346" s="110">
        <v>373</v>
      </c>
      <c r="CG346" s="109">
        <v>81</v>
      </c>
      <c r="CH346" s="109"/>
      <c r="CI346" s="109">
        <v>27</v>
      </c>
      <c r="CJ346" s="110">
        <v>108</v>
      </c>
      <c r="CK346" s="109">
        <v>46</v>
      </c>
      <c r="CL346" s="109"/>
      <c r="CM346" s="109">
        <v>24</v>
      </c>
      <c r="CN346" s="110">
        <v>70</v>
      </c>
      <c r="CO346" s="109">
        <v>47</v>
      </c>
      <c r="CP346" s="109">
        <v>9</v>
      </c>
      <c r="CQ346" s="109">
        <v>29</v>
      </c>
      <c r="CR346" s="110">
        <v>85</v>
      </c>
      <c r="CS346" s="111"/>
      <c r="CT346" s="112">
        <f t="shared" si="26"/>
        <v>44942</v>
      </c>
      <c r="CU346" s="112">
        <f t="shared" si="27"/>
        <v>9</v>
      </c>
      <c r="CV346" s="112">
        <f t="shared" si="28"/>
        <v>40195</v>
      </c>
      <c r="CW346" s="113">
        <f t="shared" si="25"/>
        <v>85146</v>
      </c>
    </row>
    <row r="347" spans="1:101" ht="14.1" customHeight="1">
      <c r="A347" s="31"/>
      <c r="B347" s="1057"/>
      <c r="C347" s="237" t="s">
        <v>108</v>
      </c>
      <c r="D347" s="238" t="s">
        <v>843</v>
      </c>
      <c r="E347" s="236">
        <v>17256</v>
      </c>
      <c r="F347" s="236">
        <v>0</v>
      </c>
      <c r="G347" s="236">
        <v>17647</v>
      </c>
      <c r="H347" s="236">
        <v>34903</v>
      </c>
      <c r="I347" s="236">
        <v>13923</v>
      </c>
      <c r="J347" s="236">
        <v>0</v>
      </c>
      <c r="K347" s="236">
        <v>14353</v>
      </c>
      <c r="L347" s="236">
        <v>28276</v>
      </c>
      <c r="M347" s="236">
        <v>34693</v>
      </c>
      <c r="N347" s="236">
        <v>0</v>
      </c>
      <c r="O347" s="236">
        <v>36308</v>
      </c>
      <c r="P347" s="236">
        <v>71001</v>
      </c>
      <c r="Q347" s="236">
        <v>33791</v>
      </c>
      <c r="R347" s="236">
        <v>0</v>
      </c>
      <c r="S347" s="236">
        <v>45381</v>
      </c>
      <c r="T347" s="236">
        <v>79172</v>
      </c>
      <c r="U347" s="236">
        <v>46091</v>
      </c>
      <c r="V347" s="236">
        <v>0</v>
      </c>
      <c r="W347" s="236">
        <v>46561</v>
      </c>
      <c r="X347" s="236">
        <v>92652</v>
      </c>
      <c r="Y347" s="236">
        <v>53527</v>
      </c>
      <c r="Z347" s="236">
        <v>0</v>
      </c>
      <c r="AA347" s="236">
        <v>47504</v>
      </c>
      <c r="AB347" s="236">
        <v>101031</v>
      </c>
      <c r="AC347" s="236">
        <v>59046</v>
      </c>
      <c r="AD347" s="236">
        <v>1</v>
      </c>
      <c r="AE347" s="236">
        <v>46777</v>
      </c>
      <c r="AF347" s="236">
        <v>105824</v>
      </c>
      <c r="AG347" s="236">
        <v>53980</v>
      </c>
      <c r="AH347" s="236">
        <v>1</v>
      </c>
      <c r="AI347" s="236">
        <v>40679</v>
      </c>
      <c r="AJ347" s="236">
        <v>94660</v>
      </c>
      <c r="AK347" s="236">
        <v>51159</v>
      </c>
      <c r="AL347" s="236">
        <v>0</v>
      </c>
      <c r="AM347" s="236">
        <v>38492</v>
      </c>
      <c r="AN347" s="236">
        <v>89651</v>
      </c>
      <c r="AO347" s="236">
        <v>48267</v>
      </c>
      <c r="AP347" s="236">
        <v>1</v>
      </c>
      <c r="AQ347" s="236">
        <v>36593</v>
      </c>
      <c r="AR347" s="236">
        <v>84861</v>
      </c>
      <c r="AS347" s="236">
        <v>50344</v>
      </c>
      <c r="AT347" s="236">
        <v>0</v>
      </c>
      <c r="AU347" s="236">
        <v>39085</v>
      </c>
      <c r="AV347" s="236">
        <v>89429</v>
      </c>
      <c r="AW347" s="236">
        <v>51646</v>
      </c>
      <c r="AX347" s="236">
        <v>0</v>
      </c>
      <c r="AY347" s="236">
        <v>39575</v>
      </c>
      <c r="AZ347" s="236">
        <v>91221</v>
      </c>
      <c r="BA347" s="236">
        <v>51608</v>
      </c>
      <c r="BB347" s="236">
        <v>0</v>
      </c>
      <c r="BC347" s="236">
        <v>39320</v>
      </c>
      <c r="BD347" s="236">
        <v>90928</v>
      </c>
      <c r="BE347" s="236">
        <v>47444</v>
      </c>
      <c r="BF347" s="236">
        <v>1</v>
      </c>
      <c r="BG347" s="236">
        <v>33592</v>
      </c>
      <c r="BH347" s="236">
        <v>81037</v>
      </c>
      <c r="BI347" s="236">
        <v>40551</v>
      </c>
      <c r="BJ347" s="236">
        <v>0</v>
      </c>
      <c r="BK347" s="236">
        <v>29531</v>
      </c>
      <c r="BL347" s="236">
        <v>70082</v>
      </c>
      <c r="BM347" s="236">
        <v>36077</v>
      </c>
      <c r="BN347" s="236">
        <v>0</v>
      </c>
      <c r="BO347" s="236">
        <v>25336</v>
      </c>
      <c r="BP347" s="236">
        <v>61413</v>
      </c>
      <c r="BQ347" s="236">
        <v>27626</v>
      </c>
      <c r="BR347" s="236">
        <v>0</v>
      </c>
      <c r="BS347" s="236">
        <v>17911</v>
      </c>
      <c r="BT347" s="236">
        <v>45537</v>
      </c>
      <c r="BU347" s="236">
        <v>18843</v>
      </c>
      <c r="BV347" s="236">
        <v>0</v>
      </c>
      <c r="BW347" s="236">
        <v>10319</v>
      </c>
      <c r="BX347" s="236">
        <v>29162</v>
      </c>
      <c r="BY347" s="236">
        <v>13650</v>
      </c>
      <c r="BZ347" s="236">
        <v>0</v>
      </c>
      <c r="CA347" s="236">
        <v>5831</v>
      </c>
      <c r="CB347" s="236">
        <v>19481</v>
      </c>
      <c r="CC347" s="236">
        <v>7132</v>
      </c>
      <c r="CD347" s="236">
        <v>0</v>
      </c>
      <c r="CE347" s="236">
        <v>2396</v>
      </c>
      <c r="CF347" s="236">
        <v>9528</v>
      </c>
      <c r="CG347" s="236">
        <v>2141</v>
      </c>
      <c r="CH347" s="236">
        <v>0</v>
      </c>
      <c r="CI347" s="236">
        <v>542</v>
      </c>
      <c r="CJ347" s="236">
        <v>2683</v>
      </c>
      <c r="CK347" s="236">
        <v>590</v>
      </c>
      <c r="CL347" s="236">
        <v>0</v>
      </c>
      <c r="CM347" s="236">
        <v>292</v>
      </c>
      <c r="CN347" s="236">
        <v>882</v>
      </c>
      <c r="CO347" s="236">
        <v>236</v>
      </c>
      <c r="CP347" s="236">
        <v>411</v>
      </c>
      <c r="CQ347" s="236">
        <v>343</v>
      </c>
      <c r="CR347" s="236">
        <v>990</v>
      </c>
      <c r="CS347" s="107"/>
      <c r="CT347" s="236">
        <f t="shared" si="26"/>
        <v>759621</v>
      </c>
      <c r="CU347" s="236">
        <f t="shared" si="27"/>
        <v>415</v>
      </c>
      <c r="CV347" s="236">
        <f t="shared" si="28"/>
        <v>614368</v>
      </c>
      <c r="CW347" s="240">
        <f t="shared" si="25"/>
        <v>1374404</v>
      </c>
    </row>
    <row r="348" spans="1:101" ht="14.1" customHeight="1">
      <c r="A348" s="31"/>
      <c r="B348" s="1057"/>
      <c r="C348" s="1053" t="s">
        <v>886</v>
      </c>
      <c r="D348" s="108" t="s">
        <v>790</v>
      </c>
      <c r="E348">
        <v>5086</v>
      </c>
      <c r="F348"/>
      <c r="G348">
        <v>5236</v>
      </c>
      <c r="H348" s="110">
        <v>10322</v>
      </c>
      <c r="I348">
        <v>3439</v>
      </c>
      <c r="J348"/>
      <c r="K348">
        <v>3673</v>
      </c>
      <c r="L348" s="110">
        <v>7112</v>
      </c>
      <c r="M348">
        <v>7836</v>
      </c>
      <c r="N348"/>
      <c r="O348">
        <v>7991</v>
      </c>
      <c r="P348" s="110">
        <v>15827</v>
      </c>
      <c r="Q348">
        <v>6310</v>
      </c>
      <c r="R348"/>
      <c r="S348">
        <v>16675</v>
      </c>
      <c r="T348" s="110">
        <v>22985</v>
      </c>
      <c r="U348">
        <v>16582</v>
      </c>
      <c r="V348"/>
      <c r="W348">
        <v>16841</v>
      </c>
      <c r="X348" s="110">
        <v>33423</v>
      </c>
      <c r="Y348">
        <v>19620</v>
      </c>
      <c r="Z348"/>
      <c r="AA348">
        <v>17211</v>
      </c>
      <c r="AB348" s="110">
        <v>36831</v>
      </c>
      <c r="AC348">
        <v>20627</v>
      </c>
      <c r="AD348"/>
      <c r="AE348">
        <v>16441</v>
      </c>
      <c r="AF348" s="110">
        <v>37068</v>
      </c>
      <c r="AG348">
        <v>17145</v>
      </c>
      <c r="AH348"/>
      <c r="AI348">
        <v>13052</v>
      </c>
      <c r="AJ348" s="110">
        <v>30197</v>
      </c>
      <c r="AK348">
        <v>15359</v>
      </c>
      <c r="AL348"/>
      <c r="AM348">
        <v>11671</v>
      </c>
      <c r="AN348" s="110">
        <v>27030</v>
      </c>
      <c r="AO348" s="109">
        <v>14306</v>
      </c>
      <c r="AP348" s="109"/>
      <c r="AQ348" s="109">
        <v>10864</v>
      </c>
      <c r="AR348" s="110">
        <v>25170</v>
      </c>
      <c r="AS348" s="109">
        <v>16085</v>
      </c>
      <c r="AT348" s="109"/>
      <c r="AU348" s="109">
        <v>12329</v>
      </c>
      <c r="AV348" s="110">
        <v>28414</v>
      </c>
      <c r="AW348" s="109">
        <v>18187</v>
      </c>
      <c r="AX348" s="109"/>
      <c r="AY348" s="109">
        <v>13892</v>
      </c>
      <c r="AZ348" s="110">
        <v>32079</v>
      </c>
      <c r="BA348" s="109">
        <v>17848</v>
      </c>
      <c r="BB348" s="109"/>
      <c r="BC348" s="109">
        <v>14224</v>
      </c>
      <c r="BD348" s="110">
        <v>32072</v>
      </c>
      <c r="BE348" s="109">
        <v>13804</v>
      </c>
      <c r="BF348" s="109"/>
      <c r="BG348" s="109">
        <v>11275</v>
      </c>
      <c r="BH348" s="110">
        <v>25079</v>
      </c>
      <c r="BI348" s="109">
        <v>9892</v>
      </c>
      <c r="BJ348" s="109"/>
      <c r="BK348" s="109">
        <v>8087</v>
      </c>
      <c r="BL348" s="110">
        <v>17979</v>
      </c>
      <c r="BM348" s="109">
        <v>7180</v>
      </c>
      <c r="BN348" s="109"/>
      <c r="BO348" s="109">
        <v>5445</v>
      </c>
      <c r="BP348" s="110">
        <v>12625</v>
      </c>
      <c r="BQ348" s="109">
        <v>4932</v>
      </c>
      <c r="BR348" s="109"/>
      <c r="BS348" s="109">
        <v>3281</v>
      </c>
      <c r="BT348" s="110">
        <v>8213</v>
      </c>
      <c r="BU348" s="109">
        <v>3048</v>
      </c>
      <c r="BV348" s="109"/>
      <c r="BW348" s="109">
        <v>1714</v>
      </c>
      <c r="BX348" s="110">
        <v>4762</v>
      </c>
      <c r="BY348" s="109">
        <v>1987</v>
      </c>
      <c r="BZ348" s="109"/>
      <c r="CA348" s="109">
        <v>856</v>
      </c>
      <c r="CB348" s="110">
        <v>2843</v>
      </c>
      <c r="CC348" s="109">
        <v>774</v>
      </c>
      <c r="CD348" s="109"/>
      <c r="CE348" s="109">
        <v>280</v>
      </c>
      <c r="CF348" s="110">
        <v>1054</v>
      </c>
      <c r="CG348" s="109">
        <v>212</v>
      </c>
      <c r="CH348" s="109"/>
      <c r="CI348" s="109">
        <v>54</v>
      </c>
      <c r="CJ348" s="110">
        <v>266</v>
      </c>
      <c r="CK348" s="109">
        <v>37</v>
      </c>
      <c r="CL348" s="109"/>
      <c r="CM348" s="109">
        <v>26</v>
      </c>
      <c r="CN348" s="110">
        <v>63</v>
      </c>
      <c r="CO348" s="109">
        <v>30</v>
      </c>
      <c r="CP348" s="109">
        <v>55</v>
      </c>
      <c r="CQ348" s="109">
        <v>33</v>
      </c>
      <c r="CR348" s="110">
        <v>118</v>
      </c>
      <c r="CS348" s="111"/>
      <c r="CT348" s="112">
        <f t="shared" si="26"/>
        <v>220326</v>
      </c>
      <c r="CU348" s="112">
        <f t="shared" si="27"/>
        <v>55</v>
      </c>
      <c r="CV348" s="112">
        <f t="shared" si="28"/>
        <v>191151</v>
      </c>
      <c r="CW348" s="113">
        <f t="shared" si="24"/>
        <v>411532</v>
      </c>
    </row>
    <row r="349" spans="1:101" ht="14.1" customHeight="1">
      <c r="A349" s="31"/>
      <c r="B349" s="1057"/>
      <c r="C349" s="1054"/>
      <c r="D349" s="108" t="s">
        <v>791</v>
      </c>
      <c r="E349">
        <v>935</v>
      </c>
      <c r="F349"/>
      <c r="G349">
        <v>943</v>
      </c>
      <c r="H349" s="110">
        <v>1878</v>
      </c>
      <c r="I349">
        <v>799</v>
      </c>
      <c r="J349"/>
      <c r="K349">
        <v>882</v>
      </c>
      <c r="L349" s="110">
        <v>1681</v>
      </c>
      <c r="M349">
        <v>1904</v>
      </c>
      <c r="N349"/>
      <c r="O349">
        <v>2161</v>
      </c>
      <c r="P349" s="110">
        <v>4065</v>
      </c>
      <c r="Q349">
        <v>1994</v>
      </c>
      <c r="R349"/>
      <c r="S349">
        <v>535</v>
      </c>
      <c r="T349" s="110">
        <v>2529</v>
      </c>
      <c r="U349">
        <v>550</v>
      </c>
      <c r="V349"/>
      <c r="W349">
        <v>565</v>
      </c>
      <c r="X349" s="110">
        <v>1115</v>
      </c>
      <c r="Y349">
        <v>649</v>
      </c>
      <c r="Z349"/>
      <c r="AA349">
        <v>547</v>
      </c>
      <c r="AB349" s="110">
        <v>1196</v>
      </c>
      <c r="AC349">
        <v>691</v>
      </c>
      <c r="AD349"/>
      <c r="AE349">
        <v>607</v>
      </c>
      <c r="AF349" s="110">
        <v>1298</v>
      </c>
      <c r="AG349">
        <v>627</v>
      </c>
      <c r="AH349"/>
      <c r="AI349">
        <v>516</v>
      </c>
      <c r="AJ349" s="110">
        <v>1143</v>
      </c>
      <c r="AK349">
        <v>577</v>
      </c>
      <c r="AL349"/>
      <c r="AM349">
        <v>451</v>
      </c>
      <c r="AN349" s="110">
        <v>1028</v>
      </c>
      <c r="AO349" s="109">
        <v>528</v>
      </c>
      <c r="AP349" s="109"/>
      <c r="AQ349" s="109">
        <v>467</v>
      </c>
      <c r="AR349" s="110">
        <v>995</v>
      </c>
      <c r="AS349" s="109">
        <v>592</v>
      </c>
      <c r="AT349" s="109"/>
      <c r="AU349" s="109">
        <v>481</v>
      </c>
      <c r="AV349" s="110">
        <v>1073</v>
      </c>
      <c r="AW349" s="109">
        <v>627</v>
      </c>
      <c r="AX349" s="109"/>
      <c r="AY349" s="109">
        <v>537</v>
      </c>
      <c r="AZ349" s="110">
        <v>1164</v>
      </c>
      <c r="BA349" s="109">
        <v>576</v>
      </c>
      <c r="BB349" s="109"/>
      <c r="BC349" s="109">
        <v>541</v>
      </c>
      <c r="BD349" s="110">
        <v>1117</v>
      </c>
      <c r="BE349" s="109">
        <v>427</v>
      </c>
      <c r="BF349" s="109"/>
      <c r="BG349" s="109">
        <v>452</v>
      </c>
      <c r="BH349" s="110">
        <v>879</v>
      </c>
      <c r="BI349" s="109">
        <v>354</v>
      </c>
      <c r="BJ349" s="109"/>
      <c r="BK349" s="109">
        <v>329</v>
      </c>
      <c r="BL349" s="110">
        <v>683</v>
      </c>
      <c r="BM349" s="109">
        <v>240</v>
      </c>
      <c r="BN349" s="109"/>
      <c r="BO349" s="109">
        <v>273</v>
      </c>
      <c r="BP349" s="110">
        <v>513</v>
      </c>
      <c r="BQ349" s="109">
        <v>206</v>
      </c>
      <c r="BR349" s="109"/>
      <c r="BS349" s="109">
        <v>191</v>
      </c>
      <c r="BT349" s="110">
        <v>397</v>
      </c>
      <c r="BU349" s="109">
        <v>126</v>
      </c>
      <c r="BV349" s="109"/>
      <c r="BW349" s="109">
        <v>114</v>
      </c>
      <c r="BX349" s="110">
        <v>240</v>
      </c>
      <c r="BY349" s="109">
        <v>75</v>
      </c>
      <c r="BZ349" s="109"/>
      <c r="CA349" s="109">
        <v>52</v>
      </c>
      <c r="CB349" s="110">
        <v>127</v>
      </c>
      <c r="CC349" s="109">
        <v>37</v>
      </c>
      <c r="CD349" s="109"/>
      <c r="CE349" s="109">
        <v>17</v>
      </c>
      <c r="CF349" s="110">
        <v>54</v>
      </c>
      <c r="CG349" s="109">
        <v>4</v>
      </c>
      <c r="CH349" s="109"/>
      <c r="CI349" s="109">
        <v>3</v>
      </c>
      <c r="CJ349" s="110">
        <v>7</v>
      </c>
      <c r="CK349" s="109">
        <v>1</v>
      </c>
      <c r="CL349" s="109"/>
      <c r="CM349" s="109">
        <v>1</v>
      </c>
      <c r="CN349" s="110">
        <v>2</v>
      </c>
      <c r="CO349" s="109"/>
      <c r="CP349" s="109">
        <v>2</v>
      </c>
      <c r="CQ349" s="109"/>
      <c r="CR349" s="110">
        <v>2</v>
      </c>
      <c r="CS349" s="111"/>
      <c r="CT349" s="112">
        <f t="shared" si="26"/>
        <v>12519</v>
      </c>
      <c r="CU349" s="112">
        <f t="shared" si="27"/>
        <v>2</v>
      </c>
      <c r="CV349" s="112">
        <f t="shared" si="28"/>
        <v>10665</v>
      </c>
      <c r="CW349" s="113">
        <f t="shared" si="24"/>
        <v>23186</v>
      </c>
    </row>
    <row r="350" spans="1:101" ht="14.1" customHeight="1">
      <c r="A350" s="31"/>
      <c r="B350" s="1057"/>
      <c r="C350" s="1054"/>
      <c r="D350" s="108" t="s">
        <v>792</v>
      </c>
      <c r="E350">
        <v>2159</v>
      </c>
      <c r="F350"/>
      <c r="G350">
        <v>2059</v>
      </c>
      <c r="H350" s="110">
        <v>4218</v>
      </c>
      <c r="I350">
        <v>1497</v>
      </c>
      <c r="J350"/>
      <c r="K350">
        <v>1492</v>
      </c>
      <c r="L350" s="110">
        <v>2989</v>
      </c>
      <c r="M350">
        <v>3371</v>
      </c>
      <c r="N350"/>
      <c r="O350">
        <v>3524</v>
      </c>
      <c r="P350" s="110">
        <v>6895</v>
      </c>
      <c r="Q350">
        <v>3277</v>
      </c>
      <c r="R350"/>
      <c r="S350">
        <v>383</v>
      </c>
      <c r="T350" s="110">
        <v>3660</v>
      </c>
      <c r="U350">
        <v>412</v>
      </c>
      <c r="V350"/>
      <c r="W350">
        <v>429</v>
      </c>
      <c r="X350" s="110">
        <v>841</v>
      </c>
      <c r="Y350">
        <v>455</v>
      </c>
      <c r="Z350"/>
      <c r="AA350">
        <v>408</v>
      </c>
      <c r="AB350" s="110">
        <v>863</v>
      </c>
      <c r="AC350">
        <v>485</v>
      </c>
      <c r="AD350"/>
      <c r="AE350">
        <v>381</v>
      </c>
      <c r="AF350" s="110">
        <v>866</v>
      </c>
      <c r="AG350">
        <v>432</v>
      </c>
      <c r="AH350"/>
      <c r="AI350">
        <v>320</v>
      </c>
      <c r="AJ350" s="110">
        <v>752</v>
      </c>
      <c r="AK350">
        <v>434</v>
      </c>
      <c r="AL350"/>
      <c r="AM350">
        <v>341</v>
      </c>
      <c r="AN350" s="110">
        <v>775</v>
      </c>
      <c r="AO350" s="109">
        <v>414</v>
      </c>
      <c r="AP350" s="109"/>
      <c r="AQ350" s="109">
        <v>304</v>
      </c>
      <c r="AR350" s="110">
        <v>718</v>
      </c>
      <c r="AS350" s="109">
        <v>408</v>
      </c>
      <c r="AT350" s="109"/>
      <c r="AU350" s="109">
        <v>327</v>
      </c>
      <c r="AV350" s="110">
        <v>735</v>
      </c>
      <c r="AW350" s="109">
        <v>366</v>
      </c>
      <c r="AX350" s="109"/>
      <c r="AY350" s="109">
        <v>358</v>
      </c>
      <c r="AZ350" s="110">
        <v>724</v>
      </c>
      <c r="BA350" s="109">
        <v>444</v>
      </c>
      <c r="BB350" s="109"/>
      <c r="BC350" s="109">
        <v>353</v>
      </c>
      <c r="BD350" s="110">
        <v>797</v>
      </c>
      <c r="BE350" s="109">
        <v>341</v>
      </c>
      <c r="BF350" s="109"/>
      <c r="BG350" s="109">
        <v>319</v>
      </c>
      <c r="BH350" s="110">
        <v>660</v>
      </c>
      <c r="BI350" s="109">
        <v>281</v>
      </c>
      <c r="BJ350" s="109"/>
      <c r="BK350" s="109">
        <v>245</v>
      </c>
      <c r="BL350" s="110">
        <v>526</v>
      </c>
      <c r="BM350" s="109">
        <v>230</v>
      </c>
      <c r="BN350" s="109"/>
      <c r="BO350" s="109">
        <v>208</v>
      </c>
      <c r="BP350" s="110">
        <v>438</v>
      </c>
      <c r="BQ350" s="109">
        <v>186</v>
      </c>
      <c r="BR350" s="109"/>
      <c r="BS350" s="109">
        <v>121</v>
      </c>
      <c r="BT350" s="110">
        <v>307</v>
      </c>
      <c r="BU350" s="109">
        <v>114</v>
      </c>
      <c r="BV350" s="109"/>
      <c r="BW350" s="109">
        <v>94</v>
      </c>
      <c r="BX350" s="110">
        <v>208</v>
      </c>
      <c r="BY350" s="109">
        <v>84</v>
      </c>
      <c r="BZ350" s="109"/>
      <c r="CA350" s="109">
        <v>39</v>
      </c>
      <c r="CB350" s="110">
        <v>123</v>
      </c>
      <c r="CC350" s="109">
        <v>33</v>
      </c>
      <c r="CD350" s="109"/>
      <c r="CE350" s="109">
        <v>22</v>
      </c>
      <c r="CF350" s="110">
        <v>55</v>
      </c>
      <c r="CG350" s="109">
        <v>7</v>
      </c>
      <c r="CH350" s="109"/>
      <c r="CI350" s="109"/>
      <c r="CJ350" s="110">
        <v>7</v>
      </c>
      <c r="CK350" s="109">
        <v>4</v>
      </c>
      <c r="CL350" s="109"/>
      <c r="CM350" s="109">
        <v>1</v>
      </c>
      <c r="CN350" s="110">
        <v>5</v>
      </c>
      <c r="CO350" s="109"/>
      <c r="CP350" s="109">
        <v>4</v>
      </c>
      <c r="CQ350" s="109">
        <v>1</v>
      </c>
      <c r="CR350" s="110">
        <v>5</v>
      </c>
      <c r="CS350" s="111"/>
      <c r="CT350" s="112">
        <f t="shared" si="26"/>
        <v>15434</v>
      </c>
      <c r="CU350" s="112">
        <f t="shared" si="27"/>
        <v>4</v>
      </c>
      <c r="CV350" s="112">
        <f t="shared" si="28"/>
        <v>11729</v>
      </c>
      <c r="CW350" s="113">
        <f t="shared" si="24"/>
        <v>27167</v>
      </c>
    </row>
    <row r="351" spans="1:101" ht="14.1" customHeight="1">
      <c r="A351" s="31"/>
      <c r="B351" s="1057"/>
      <c r="C351" s="1055"/>
      <c r="D351" s="108" t="s">
        <v>793</v>
      </c>
      <c r="E351" s="817">
        <v>5296</v>
      </c>
      <c r="F351" s="817"/>
      <c r="G351" s="817">
        <v>5486</v>
      </c>
      <c r="H351" s="110">
        <v>10782</v>
      </c>
      <c r="I351" s="817">
        <v>4601</v>
      </c>
      <c r="J351" s="817"/>
      <c r="K351" s="817">
        <v>4707</v>
      </c>
      <c r="L351" s="110">
        <v>9308</v>
      </c>
      <c r="M351" s="817">
        <v>11403</v>
      </c>
      <c r="N351" s="817"/>
      <c r="O351" s="817">
        <v>12100</v>
      </c>
      <c r="P351" s="110">
        <v>23503</v>
      </c>
      <c r="Q351" s="817">
        <v>11264</v>
      </c>
      <c r="R351" s="817"/>
      <c r="S351" s="817">
        <v>5564</v>
      </c>
      <c r="T351" s="110">
        <v>16828</v>
      </c>
      <c r="U351" s="817">
        <v>5575</v>
      </c>
      <c r="V351" s="817"/>
      <c r="W351" s="817">
        <v>5492</v>
      </c>
      <c r="X351" s="110">
        <v>11067</v>
      </c>
      <c r="Y351" s="817">
        <v>6027</v>
      </c>
      <c r="Z351" s="817">
        <v>2</v>
      </c>
      <c r="AA351" s="817">
        <v>5515</v>
      </c>
      <c r="AB351" s="110">
        <v>11544</v>
      </c>
      <c r="AC351" s="817">
        <v>6581</v>
      </c>
      <c r="AD351" s="817"/>
      <c r="AE351" s="817">
        <v>5382</v>
      </c>
      <c r="AF351" s="110">
        <v>11963</v>
      </c>
      <c r="AG351" s="817">
        <v>5702</v>
      </c>
      <c r="AH351" s="817"/>
      <c r="AI351" s="817">
        <v>4639</v>
      </c>
      <c r="AJ351" s="110">
        <v>10341</v>
      </c>
      <c r="AK351" s="817">
        <v>5182</v>
      </c>
      <c r="AL351" s="817"/>
      <c r="AM351" s="817">
        <v>4277</v>
      </c>
      <c r="AN351" s="110">
        <v>9459</v>
      </c>
      <c r="AO351" s="109">
        <v>4457</v>
      </c>
      <c r="AP351" s="109"/>
      <c r="AQ351" s="109">
        <v>3877</v>
      </c>
      <c r="AR351" s="110">
        <v>8334</v>
      </c>
      <c r="AS351" s="109">
        <v>4905</v>
      </c>
      <c r="AT351" s="109"/>
      <c r="AU351" s="109">
        <v>4161</v>
      </c>
      <c r="AV351" s="110">
        <v>9066</v>
      </c>
      <c r="AW351" s="109">
        <v>5074</v>
      </c>
      <c r="AX351" s="109"/>
      <c r="AY351" s="109">
        <v>4340</v>
      </c>
      <c r="AZ351" s="110">
        <v>9414</v>
      </c>
      <c r="BA351" s="109">
        <v>5090</v>
      </c>
      <c r="BB351" s="109"/>
      <c r="BC351" s="109">
        <v>4419</v>
      </c>
      <c r="BD351" s="110">
        <v>9509</v>
      </c>
      <c r="BE351" s="109">
        <v>4425</v>
      </c>
      <c r="BF351" s="109"/>
      <c r="BG351" s="109">
        <v>3624</v>
      </c>
      <c r="BH351" s="110">
        <v>8049</v>
      </c>
      <c r="BI351" s="109">
        <v>3559</v>
      </c>
      <c r="BJ351" s="109"/>
      <c r="BK351" s="109">
        <v>2903</v>
      </c>
      <c r="BL351" s="110">
        <v>6462</v>
      </c>
      <c r="BM351" s="109">
        <v>3036</v>
      </c>
      <c r="BN351" s="109"/>
      <c r="BO351" s="109">
        <v>2305</v>
      </c>
      <c r="BP351" s="110">
        <v>5341</v>
      </c>
      <c r="BQ351" s="109">
        <v>2392</v>
      </c>
      <c r="BR351" s="109"/>
      <c r="BS351" s="109">
        <v>1584</v>
      </c>
      <c r="BT351" s="110">
        <v>3976</v>
      </c>
      <c r="BU351" s="109">
        <v>1531</v>
      </c>
      <c r="BV351" s="109"/>
      <c r="BW351" s="109">
        <v>838</v>
      </c>
      <c r="BX351" s="110">
        <v>2369</v>
      </c>
      <c r="BY351" s="109">
        <v>1004</v>
      </c>
      <c r="BZ351" s="109"/>
      <c r="CA351" s="109">
        <v>504</v>
      </c>
      <c r="CB351" s="110">
        <v>1508</v>
      </c>
      <c r="CC351" s="109">
        <v>393</v>
      </c>
      <c r="CD351" s="109"/>
      <c r="CE351" s="109">
        <v>127</v>
      </c>
      <c r="CF351" s="110">
        <v>520</v>
      </c>
      <c r="CG351" s="109">
        <v>99</v>
      </c>
      <c r="CH351" s="109"/>
      <c r="CI351" s="109">
        <v>26</v>
      </c>
      <c r="CJ351" s="110">
        <v>125</v>
      </c>
      <c r="CK351" s="109">
        <v>22</v>
      </c>
      <c r="CL351" s="109"/>
      <c r="CM351" s="109">
        <v>12</v>
      </c>
      <c r="CN351" s="110">
        <v>34</v>
      </c>
      <c r="CO351" s="109">
        <v>13</v>
      </c>
      <c r="CP351" s="109">
        <v>11</v>
      </c>
      <c r="CQ351" s="109">
        <v>25</v>
      </c>
      <c r="CR351" s="110">
        <v>49</v>
      </c>
      <c r="CS351" s="111"/>
      <c r="CT351" s="112">
        <f t="shared" si="26"/>
        <v>97631</v>
      </c>
      <c r="CU351" s="112">
        <f t="shared" si="27"/>
        <v>13</v>
      </c>
      <c r="CV351" s="112">
        <f t="shared" si="28"/>
        <v>81907</v>
      </c>
      <c r="CW351" s="113">
        <f t="shared" si="24"/>
        <v>179551</v>
      </c>
    </row>
    <row r="352" spans="1:101" ht="14.1" customHeight="1">
      <c r="A352" s="31"/>
      <c r="B352" s="1057"/>
      <c r="C352" s="237" t="s">
        <v>108</v>
      </c>
      <c r="D352" s="238" t="s">
        <v>843</v>
      </c>
      <c r="E352" s="236">
        <v>13476</v>
      </c>
      <c r="F352" s="236">
        <v>0</v>
      </c>
      <c r="G352" s="236">
        <v>13724</v>
      </c>
      <c r="H352" s="236">
        <v>27200</v>
      </c>
      <c r="I352" s="236">
        <v>10336</v>
      </c>
      <c r="J352" s="236">
        <v>0</v>
      </c>
      <c r="K352" s="236">
        <v>10754</v>
      </c>
      <c r="L352" s="236">
        <v>21090</v>
      </c>
      <c r="M352" s="236">
        <v>24514</v>
      </c>
      <c r="N352" s="236">
        <v>0</v>
      </c>
      <c r="O352" s="236">
        <v>25776</v>
      </c>
      <c r="P352" s="236">
        <v>50290</v>
      </c>
      <c r="Q352" s="236">
        <v>22845</v>
      </c>
      <c r="R352" s="236">
        <v>0</v>
      </c>
      <c r="S352" s="236">
        <v>23157</v>
      </c>
      <c r="T352" s="236">
        <v>46002</v>
      </c>
      <c r="U352" s="236">
        <v>23119</v>
      </c>
      <c r="V352" s="236">
        <v>0</v>
      </c>
      <c r="W352" s="236">
        <v>23327</v>
      </c>
      <c r="X352" s="236">
        <v>46446</v>
      </c>
      <c r="Y352" s="236">
        <v>26751</v>
      </c>
      <c r="Z352" s="236">
        <v>2</v>
      </c>
      <c r="AA352" s="236">
        <v>23681</v>
      </c>
      <c r="AB352" s="236">
        <v>50434</v>
      </c>
      <c r="AC352" s="236">
        <v>28384</v>
      </c>
      <c r="AD352" s="236">
        <v>0</v>
      </c>
      <c r="AE352" s="236">
        <v>22811</v>
      </c>
      <c r="AF352" s="236">
        <v>51195</v>
      </c>
      <c r="AG352" s="236">
        <v>23906</v>
      </c>
      <c r="AH352" s="236">
        <v>0</v>
      </c>
      <c r="AI352" s="236">
        <v>18527</v>
      </c>
      <c r="AJ352" s="236">
        <v>42433</v>
      </c>
      <c r="AK352" s="236">
        <v>21552</v>
      </c>
      <c r="AL352" s="236">
        <v>0</v>
      </c>
      <c r="AM352" s="236">
        <v>16740</v>
      </c>
      <c r="AN352" s="236">
        <v>38292</v>
      </c>
      <c r="AO352" s="236">
        <v>19705</v>
      </c>
      <c r="AP352" s="236">
        <v>0</v>
      </c>
      <c r="AQ352" s="236">
        <v>15512</v>
      </c>
      <c r="AR352" s="236">
        <v>35217</v>
      </c>
      <c r="AS352" s="236">
        <v>21990</v>
      </c>
      <c r="AT352" s="236">
        <v>0</v>
      </c>
      <c r="AU352" s="236">
        <v>17298</v>
      </c>
      <c r="AV352" s="236">
        <v>39288</v>
      </c>
      <c r="AW352" s="236">
        <v>24254</v>
      </c>
      <c r="AX352" s="236">
        <v>0</v>
      </c>
      <c r="AY352" s="236">
        <v>19127</v>
      </c>
      <c r="AZ352" s="236">
        <v>43381</v>
      </c>
      <c r="BA352" s="236">
        <v>23958</v>
      </c>
      <c r="BB352" s="236">
        <v>0</v>
      </c>
      <c r="BC352" s="236">
        <v>19537</v>
      </c>
      <c r="BD352" s="236">
        <v>43495</v>
      </c>
      <c r="BE352" s="236">
        <v>18997</v>
      </c>
      <c r="BF352" s="236">
        <v>0</v>
      </c>
      <c r="BG352" s="236">
        <v>15670</v>
      </c>
      <c r="BH352" s="236">
        <v>34667</v>
      </c>
      <c r="BI352" s="236">
        <v>14086</v>
      </c>
      <c r="BJ352" s="236">
        <v>0</v>
      </c>
      <c r="BK352" s="236">
        <v>11564</v>
      </c>
      <c r="BL352" s="236">
        <v>25650</v>
      </c>
      <c r="BM352" s="236">
        <v>10686</v>
      </c>
      <c r="BN352" s="236">
        <v>0</v>
      </c>
      <c r="BO352" s="236">
        <v>8231</v>
      </c>
      <c r="BP352" s="236">
        <v>18917</v>
      </c>
      <c r="BQ352" s="236">
        <v>7716</v>
      </c>
      <c r="BR352" s="236">
        <v>0</v>
      </c>
      <c r="BS352" s="236">
        <v>5177</v>
      </c>
      <c r="BT352" s="236">
        <v>12893</v>
      </c>
      <c r="BU352" s="236">
        <v>4819</v>
      </c>
      <c r="BV352" s="236">
        <v>0</v>
      </c>
      <c r="BW352" s="236">
        <v>2760</v>
      </c>
      <c r="BX352" s="236">
        <v>7579</v>
      </c>
      <c r="BY352" s="236">
        <v>3150</v>
      </c>
      <c r="BZ352" s="236">
        <v>0</v>
      </c>
      <c r="CA352" s="236">
        <v>1451</v>
      </c>
      <c r="CB352" s="236">
        <v>4601</v>
      </c>
      <c r="CC352" s="236">
        <v>1237</v>
      </c>
      <c r="CD352" s="236">
        <v>0</v>
      </c>
      <c r="CE352" s="236">
        <v>446</v>
      </c>
      <c r="CF352" s="236">
        <v>1683</v>
      </c>
      <c r="CG352" s="236">
        <v>322</v>
      </c>
      <c r="CH352" s="236">
        <v>0</v>
      </c>
      <c r="CI352" s="236">
        <v>83</v>
      </c>
      <c r="CJ352" s="236">
        <v>405</v>
      </c>
      <c r="CK352" s="236">
        <v>64</v>
      </c>
      <c r="CL352" s="236">
        <v>0</v>
      </c>
      <c r="CM352" s="236">
        <v>40</v>
      </c>
      <c r="CN352" s="236">
        <v>104</v>
      </c>
      <c r="CO352" s="236">
        <v>43</v>
      </c>
      <c r="CP352" s="236">
        <v>72</v>
      </c>
      <c r="CQ352" s="236">
        <v>59</v>
      </c>
      <c r="CR352" s="236">
        <v>174</v>
      </c>
      <c r="CS352" s="107"/>
      <c r="CT352" s="236">
        <f t="shared" si="26"/>
        <v>345910</v>
      </c>
      <c r="CU352" s="236">
        <f t="shared" si="27"/>
        <v>74</v>
      </c>
      <c r="CV352" s="236">
        <f t="shared" si="28"/>
        <v>295452</v>
      </c>
      <c r="CW352" s="240">
        <f t="shared" ref="CW352:CW382" si="29">SUM(CT352:CV352)</f>
        <v>641436</v>
      </c>
    </row>
    <row r="353" spans="1:101" ht="14.1" customHeight="1">
      <c r="A353" s="31"/>
      <c r="B353" s="1057"/>
      <c r="C353" s="1053" t="s">
        <v>888</v>
      </c>
      <c r="D353" s="108" t="s">
        <v>802</v>
      </c>
      <c r="E353">
        <v>385</v>
      </c>
      <c r="F353"/>
      <c r="G353">
        <v>420</v>
      </c>
      <c r="H353" s="110">
        <v>805</v>
      </c>
      <c r="I353">
        <v>356</v>
      </c>
      <c r="J353"/>
      <c r="K353">
        <v>358</v>
      </c>
      <c r="L353" s="110">
        <v>714</v>
      </c>
      <c r="M353">
        <v>825</v>
      </c>
      <c r="N353"/>
      <c r="O353">
        <v>876</v>
      </c>
      <c r="P353" s="110">
        <v>1701</v>
      </c>
      <c r="Q353">
        <v>897</v>
      </c>
      <c r="R353"/>
      <c r="S353">
        <v>1962</v>
      </c>
      <c r="T353" s="110">
        <v>2859</v>
      </c>
      <c r="U353">
        <v>2077</v>
      </c>
      <c r="V353"/>
      <c r="W353">
        <v>2009</v>
      </c>
      <c r="X353" s="110">
        <v>4086</v>
      </c>
      <c r="Y353">
        <v>2734</v>
      </c>
      <c r="Z353"/>
      <c r="AA353">
        <v>2365</v>
      </c>
      <c r="AB353" s="110">
        <v>5099</v>
      </c>
      <c r="AC353">
        <v>3051</v>
      </c>
      <c r="AD353"/>
      <c r="AE353">
        <v>2382</v>
      </c>
      <c r="AF353" s="110">
        <v>5433</v>
      </c>
      <c r="AG353">
        <v>2911</v>
      </c>
      <c r="AH353"/>
      <c r="AI353">
        <v>2245</v>
      </c>
      <c r="AJ353" s="110">
        <v>5156</v>
      </c>
      <c r="AK353">
        <v>2547</v>
      </c>
      <c r="AL353"/>
      <c r="AM353">
        <v>2010</v>
      </c>
      <c r="AN353" s="110">
        <v>4557</v>
      </c>
      <c r="AO353" s="109">
        <v>2143</v>
      </c>
      <c r="AP353" s="109"/>
      <c r="AQ353" s="109">
        <v>1780</v>
      </c>
      <c r="AR353" s="110">
        <v>3923</v>
      </c>
      <c r="AS353" s="109">
        <v>2333</v>
      </c>
      <c r="AT353" s="109"/>
      <c r="AU353" s="109">
        <v>1834</v>
      </c>
      <c r="AV353" s="110">
        <v>4167</v>
      </c>
      <c r="AW353" s="109">
        <v>2349</v>
      </c>
      <c r="AX353" s="109"/>
      <c r="AY353" s="109">
        <v>1955</v>
      </c>
      <c r="AZ353" s="110">
        <v>4304</v>
      </c>
      <c r="BA353" s="109">
        <v>2528</v>
      </c>
      <c r="BB353" s="109"/>
      <c r="BC353" s="109">
        <v>2201</v>
      </c>
      <c r="BD353" s="110">
        <v>4729</v>
      </c>
      <c r="BE353" s="109">
        <v>2386</v>
      </c>
      <c r="BF353" s="109"/>
      <c r="BG353" s="109">
        <v>1799</v>
      </c>
      <c r="BH353" s="110">
        <v>4185</v>
      </c>
      <c r="BI353" s="109">
        <v>2004</v>
      </c>
      <c r="BJ353" s="109"/>
      <c r="BK353" s="109">
        <v>1610</v>
      </c>
      <c r="BL353" s="110">
        <v>3614</v>
      </c>
      <c r="BM353" s="109">
        <v>1930</v>
      </c>
      <c r="BN353" s="109"/>
      <c r="BO353" s="109">
        <v>1432</v>
      </c>
      <c r="BP353" s="110">
        <v>3362</v>
      </c>
      <c r="BQ353" s="109">
        <v>1601</v>
      </c>
      <c r="BR353" s="109"/>
      <c r="BS353" s="109">
        <v>1043</v>
      </c>
      <c r="BT353" s="110">
        <v>2644</v>
      </c>
      <c r="BU353" s="109">
        <v>1176</v>
      </c>
      <c r="BV353" s="109"/>
      <c r="BW353" s="109">
        <v>704</v>
      </c>
      <c r="BX353" s="110">
        <v>1880</v>
      </c>
      <c r="BY353" s="109">
        <v>835</v>
      </c>
      <c r="BZ353" s="109"/>
      <c r="CA353" s="109">
        <v>393</v>
      </c>
      <c r="CB353" s="110">
        <v>1228</v>
      </c>
      <c r="CC353" s="109">
        <v>429</v>
      </c>
      <c r="CD353" s="109"/>
      <c r="CE353" s="109">
        <v>170</v>
      </c>
      <c r="CF353" s="110">
        <v>599</v>
      </c>
      <c r="CG353" s="109">
        <v>133</v>
      </c>
      <c r="CH353" s="109"/>
      <c r="CI353" s="109">
        <v>44</v>
      </c>
      <c r="CJ353" s="110">
        <v>177</v>
      </c>
      <c r="CK353" s="109">
        <v>56</v>
      </c>
      <c r="CL353" s="109"/>
      <c r="CM353" s="109">
        <v>92</v>
      </c>
      <c r="CN353" s="110">
        <v>148</v>
      </c>
      <c r="CO353" s="109">
        <v>77</v>
      </c>
      <c r="CP353" s="109">
        <v>3</v>
      </c>
      <c r="CQ353" s="109">
        <v>197</v>
      </c>
      <c r="CR353" s="110">
        <v>277</v>
      </c>
      <c r="CS353" s="111"/>
      <c r="CT353" s="112">
        <f t="shared" si="26"/>
        <v>35763</v>
      </c>
      <c r="CU353" s="112">
        <f t="shared" si="27"/>
        <v>3</v>
      </c>
      <c r="CV353" s="112">
        <f t="shared" si="28"/>
        <v>29881</v>
      </c>
      <c r="CW353" s="113">
        <f t="shared" si="29"/>
        <v>65647</v>
      </c>
    </row>
    <row r="354" spans="1:101" ht="14.1" customHeight="1">
      <c r="A354" s="31"/>
      <c r="B354" s="1057"/>
      <c r="C354" s="1054"/>
      <c r="D354" s="108" t="s">
        <v>803</v>
      </c>
      <c r="E354">
        <v>640</v>
      </c>
      <c r="F354"/>
      <c r="G354">
        <v>669</v>
      </c>
      <c r="H354" s="110">
        <v>1309</v>
      </c>
      <c r="I354">
        <v>530</v>
      </c>
      <c r="J354"/>
      <c r="K354">
        <v>511</v>
      </c>
      <c r="L354" s="110">
        <v>1041</v>
      </c>
      <c r="M354">
        <v>1310</v>
      </c>
      <c r="N354"/>
      <c r="O354">
        <v>1443</v>
      </c>
      <c r="P354" s="110">
        <v>2753</v>
      </c>
      <c r="Q354">
        <v>1452</v>
      </c>
      <c r="R354"/>
      <c r="S354">
        <v>3472</v>
      </c>
      <c r="T354" s="110">
        <v>4924</v>
      </c>
      <c r="U354">
        <v>3485</v>
      </c>
      <c r="V354"/>
      <c r="W354">
        <v>3481</v>
      </c>
      <c r="X354" s="110">
        <v>6966</v>
      </c>
      <c r="Y354">
        <v>3986</v>
      </c>
      <c r="Z354"/>
      <c r="AA354">
        <v>3468</v>
      </c>
      <c r="AB354" s="110">
        <v>7454</v>
      </c>
      <c r="AC354">
        <v>4497</v>
      </c>
      <c r="AD354"/>
      <c r="AE354">
        <v>3628</v>
      </c>
      <c r="AF354" s="110">
        <v>8125</v>
      </c>
      <c r="AG354">
        <v>3711</v>
      </c>
      <c r="AH354"/>
      <c r="AI354">
        <v>3245</v>
      </c>
      <c r="AJ354" s="110">
        <v>6956</v>
      </c>
      <c r="AK354">
        <v>3216</v>
      </c>
      <c r="AL354"/>
      <c r="AM354">
        <v>2826</v>
      </c>
      <c r="AN354" s="110">
        <v>6042</v>
      </c>
      <c r="AO354" s="109">
        <v>2588</v>
      </c>
      <c r="AP354" s="109"/>
      <c r="AQ354" s="109">
        <v>2447</v>
      </c>
      <c r="AR354" s="110">
        <v>5035</v>
      </c>
      <c r="AS354" s="109">
        <v>3070</v>
      </c>
      <c r="AT354" s="109"/>
      <c r="AU354" s="109">
        <v>2770</v>
      </c>
      <c r="AV354" s="110">
        <v>5840</v>
      </c>
      <c r="AW354" s="109">
        <v>3377</v>
      </c>
      <c r="AX354" s="109"/>
      <c r="AY354" s="109">
        <v>3100</v>
      </c>
      <c r="AZ354" s="110">
        <v>6477</v>
      </c>
      <c r="BA354" s="109">
        <v>3869</v>
      </c>
      <c r="BB354" s="109"/>
      <c r="BC354" s="109">
        <v>3566</v>
      </c>
      <c r="BD354" s="110">
        <v>7435</v>
      </c>
      <c r="BE354" s="109">
        <v>2963</v>
      </c>
      <c r="BF354" s="109"/>
      <c r="BG354" s="109">
        <v>2791</v>
      </c>
      <c r="BH354" s="110">
        <v>5754</v>
      </c>
      <c r="BI354" s="109">
        <v>2174</v>
      </c>
      <c r="BJ354" s="109"/>
      <c r="BK354" s="109">
        <v>1902</v>
      </c>
      <c r="BL354" s="110">
        <v>4076</v>
      </c>
      <c r="BM354" s="109">
        <v>1714</v>
      </c>
      <c r="BN354" s="109"/>
      <c r="BO354" s="109">
        <v>1398</v>
      </c>
      <c r="BP354" s="110">
        <v>3112</v>
      </c>
      <c r="BQ354" s="109">
        <v>1337</v>
      </c>
      <c r="BR354" s="109"/>
      <c r="BS354" s="109">
        <v>879</v>
      </c>
      <c r="BT354" s="110">
        <v>2216</v>
      </c>
      <c r="BU354" s="109">
        <v>1004</v>
      </c>
      <c r="BV354" s="109"/>
      <c r="BW354" s="109">
        <v>544</v>
      </c>
      <c r="BX354" s="110">
        <v>1548</v>
      </c>
      <c r="BY354" s="109">
        <v>852</v>
      </c>
      <c r="BZ354" s="109"/>
      <c r="CA354" s="109">
        <v>360</v>
      </c>
      <c r="CB354" s="110">
        <v>1212</v>
      </c>
      <c r="CC354" s="109">
        <v>336</v>
      </c>
      <c r="CD354" s="109"/>
      <c r="CE354" s="109">
        <v>130</v>
      </c>
      <c r="CF354" s="110">
        <v>466</v>
      </c>
      <c r="CG354" s="109">
        <v>70</v>
      </c>
      <c r="CH354" s="109"/>
      <c r="CI354" s="109">
        <v>20</v>
      </c>
      <c r="CJ354" s="110">
        <v>90</v>
      </c>
      <c r="CK354" s="109">
        <v>18</v>
      </c>
      <c r="CL354" s="109"/>
      <c r="CM354" s="109">
        <v>12</v>
      </c>
      <c r="CN354" s="110">
        <v>30</v>
      </c>
      <c r="CO354" s="109">
        <v>17</v>
      </c>
      <c r="CP354" s="109">
        <v>6</v>
      </c>
      <c r="CQ354" s="109">
        <v>9</v>
      </c>
      <c r="CR354" s="110">
        <v>32</v>
      </c>
      <c r="CS354" s="111"/>
      <c r="CT354" s="112">
        <f t="shared" si="26"/>
        <v>46216</v>
      </c>
      <c r="CU354" s="112">
        <f t="shared" si="27"/>
        <v>6</v>
      </c>
      <c r="CV354" s="112">
        <f t="shared" si="28"/>
        <v>42671</v>
      </c>
      <c r="CW354" s="113">
        <f t="shared" si="29"/>
        <v>88893</v>
      </c>
    </row>
    <row r="355" spans="1:101" ht="14.1" customHeight="1">
      <c r="A355" s="31"/>
      <c r="B355" s="1057"/>
      <c r="C355" s="1054"/>
      <c r="D355" s="108" t="s">
        <v>804</v>
      </c>
      <c r="E355">
        <v>583</v>
      </c>
      <c r="F355"/>
      <c r="G355">
        <v>588</v>
      </c>
      <c r="H355" s="110">
        <v>1171</v>
      </c>
      <c r="I355">
        <v>468</v>
      </c>
      <c r="J355"/>
      <c r="K355">
        <v>471</v>
      </c>
      <c r="L355" s="110">
        <v>939</v>
      </c>
      <c r="M355">
        <v>1196</v>
      </c>
      <c r="N355"/>
      <c r="O355">
        <v>1241</v>
      </c>
      <c r="P355" s="110">
        <v>2437</v>
      </c>
      <c r="Q355">
        <v>1245</v>
      </c>
      <c r="R355"/>
      <c r="S355">
        <v>2977</v>
      </c>
      <c r="T355" s="110">
        <v>4222</v>
      </c>
      <c r="U355">
        <v>3120</v>
      </c>
      <c r="V355">
        <v>1</v>
      </c>
      <c r="W355">
        <v>3216</v>
      </c>
      <c r="X355" s="110">
        <v>6337</v>
      </c>
      <c r="Y355">
        <v>3763</v>
      </c>
      <c r="Z355"/>
      <c r="AA355">
        <v>3283</v>
      </c>
      <c r="AB355" s="110">
        <v>7046</v>
      </c>
      <c r="AC355">
        <v>4160</v>
      </c>
      <c r="AD355"/>
      <c r="AE355">
        <v>3420</v>
      </c>
      <c r="AF355" s="110">
        <v>7580</v>
      </c>
      <c r="AG355">
        <v>3565</v>
      </c>
      <c r="AH355"/>
      <c r="AI355">
        <v>2979</v>
      </c>
      <c r="AJ355" s="110">
        <v>6544</v>
      </c>
      <c r="AK355">
        <v>3280</v>
      </c>
      <c r="AL355"/>
      <c r="AM355">
        <v>2770</v>
      </c>
      <c r="AN355" s="110">
        <v>6050</v>
      </c>
      <c r="AO355" s="109">
        <v>2745</v>
      </c>
      <c r="AP355" s="109"/>
      <c r="AQ355" s="109">
        <v>2342</v>
      </c>
      <c r="AR355" s="110">
        <v>5087</v>
      </c>
      <c r="AS355" s="109">
        <v>2911</v>
      </c>
      <c r="AT355" s="109"/>
      <c r="AU355" s="109">
        <v>2509</v>
      </c>
      <c r="AV355" s="110">
        <v>5420</v>
      </c>
      <c r="AW355" s="109">
        <v>3376</v>
      </c>
      <c r="AX355" s="109"/>
      <c r="AY355" s="109">
        <v>2892</v>
      </c>
      <c r="AZ355" s="110">
        <v>6268</v>
      </c>
      <c r="BA355" s="109">
        <v>3876</v>
      </c>
      <c r="BB355" s="109"/>
      <c r="BC355" s="109">
        <v>3550</v>
      </c>
      <c r="BD355" s="110">
        <v>7426</v>
      </c>
      <c r="BE355" s="109">
        <v>3464</v>
      </c>
      <c r="BF355" s="109"/>
      <c r="BG355" s="109">
        <v>2888</v>
      </c>
      <c r="BH355" s="110">
        <v>6352</v>
      </c>
      <c r="BI355" s="109">
        <v>2700</v>
      </c>
      <c r="BJ355" s="109"/>
      <c r="BK355" s="109">
        <v>2160</v>
      </c>
      <c r="BL355" s="110">
        <v>4860</v>
      </c>
      <c r="BM355" s="109">
        <v>2048</v>
      </c>
      <c r="BN355" s="109"/>
      <c r="BO355" s="109">
        <v>1588</v>
      </c>
      <c r="BP355" s="110">
        <v>3636</v>
      </c>
      <c r="BQ355" s="109">
        <v>1612</v>
      </c>
      <c r="BR355" s="109"/>
      <c r="BS355" s="109">
        <v>1036</v>
      </c>
      <c r="BT355" s="110">
        <v>2648</v>
      </c>
      <c r="BU355" s="109">
        <v>1369</v>
      </c>
      <c r="BV355" s="109"/>
      <c r="BW355" s="109">
        <v>694</v>
      </c>
      <c r="BX355" s="110">
        <v>2063</v>
      </c>
      <c r="BY355" s="109">
        <v>1095</v>
      </c>
      <c r="BZ355" s="109"/>
      <c r="CA355" s="109">
        <v>471</v>
      </c>
      <c r="CB355" s="110">
        <v>1566</v>
      </c>
      <c r="CC355" s="109">
        <v>564</v>
      </c>
      <c r="CD355" s="109"/>
      <c r="CE355" s="109">
        <v>216</v>
      </c>
      <c r="CF355" s="110">
        <v>780</v>
      </c>
      <c r="CG355" s="109">
        <v>141</v>
      </c>
      <c r="CH355" s="109"/>
      <c r="CI355" s="109">
        <v>48</v>
      </c>
      <c r="CJ355" s="110">
        <v>189</v>
      </c>
      <c r="CK355" s="109">
        <v>27</v>
      </c>
      <c r="CL355" s="109"/>
      <c r="CM355" s="109">
        <v>13</v>
      </c>
      <c r="CN355" s="110">
        <v>40</v>
      </c>
      <c r="CO355" s="109">
        <v>17</v>
      </c>
      <c r="CP355" s="109">
        <v>5</v>
      </c>
      <c r="CQ355" s="109">
        <v>23</v>
      </c>
      <c r="CR355" s="110">
        <v>45</v>
      </c>
      <c r="CS355" s="111"/>
      <c r="CT355" s="112">
        <f t="shared" si="26"/>
        <v>47325</v>
      </c>
      <c r="CU355" s="112">
        <f t="shared" si="27"/>
        <v>6</v>
      </c>
      <c r="CV355" s="112">
        <f t="shared" si="28"/>
        <v>41375</v>
      </c>
      <c r="CW355" s="113">
        <f t="shared" si="29"/>
        <v>88706</v>
      </c>
    </row>
    <row r="356" spans="1:101" ht="14.1" customHeight="1">
      <c r="A356" s="31"/>
      <c r="B356" s="1057"/>
      <c r="C356" s="1054"/>
      <c r="D356" s="108" t="s">
        <v>805</v>
      </c>
      <c r="E356">
        <v>1233</v>
      </c>
      <c r="F356"/>
      <c r="G356">
        <v>1317</v>
      </c>
      <c r="H356" s="110">
        <v>2550</v>
      </c>
      <c r="I356">
        <v>1049</v>
      </c>
      <c r="J356"/>
      <c r="K356">
        <v>1017</v>
      </c>
      <c r="L356" s="110">
        <v>2066</v>
      </c>
      <c r="M356">
        <v>2530</v>
      </c>
      <c r="N356"/>
      <c r="O356">
        <v>2538</v>
      </c>
      <c r="P356" s="110">
        <v>5068</v>
      </c>
      <c r="Q356">
        <v>2534</v>
      </c>
      <c r="R356"/>
      <c r="S356">
        <v>2496</v>
      </c>
      <c r="T356" s="110">
        <v>5030</v>
      </c>
      <c r="U356">
        <v>2538</v>
      </c>
      <c r="V356"/>
      <c r="W356">
        <v>2635</v>
      </c>
      <c r="X356" s="110">
        <v>5173</v>
      </c>
      <c r="Y356">
        <v>3036</v>
      </c>
      <c r="Z356"/>
      <c r="AA356">
        <v>2794</v>
      </c>
      <c r="AB356" s="110">
        <v>5830</v>
      </c>
      <c r="AC356">
        <v>3458</v>
      </c>
      <c r="AD356"/>
      <c r="AE356">
        <v>2837</v>
      </c>
      <c r="AF356" s="110">
        <v>6295</v>
      </c>
      <c r="AG356">
        <v>3015</v>
      </c>
      <c r="AH356"/>
      <c r="AI356">
        <v>2495</v>
      </c>
      <c r="AJ356" s="110">
        <v>5510</v>
      </c>
      <c r="AK356">
        <v>2658</v>
      </c>
      <c r="AL356"/>
      <c r="AM356">
        <v>2282</v>
      </c>
      <c r="AN356" s="110">
        <v>4940</v>
      </c>
      <c r="AO356" s="109">
        <v>2373</v>
      </c>
      <c r="AP356" s="109"/>
      <c r="AQ356" s="109">
        <v>1963</v>
      </c>
      <c r="AR356" s="110">
        <v>4336</v>
      </c>
      <c r="AS356" s="109">
        <v>2631</v>
      </c>
      <c r="AT356" s="109"/>
      <c r="AU356" s="109">
        <v>2227</v>
      </c>
      <c r="AV356" s="110">
        <v>4858</v>
      </c>
      <c r="AW356" s="109">
        <v>2968</v>
      </c>
      <c r="AX356" s="109"/>
      <c r="AY356" s="109">
        <v>2527</v>
      </c>
      <c r="AZ356" s="110">
        <v>5495</v>
      </c>
      <c r="BA356" s="109">
        <v>2913</v>
      </c>
      <c r="BB356" s="109"/>
      <c r="BC356" s="109">
        <v>2623</v>
      </c>
      <c r="BD356" s="110">
        <v>5536</v>
      </c>
      <c r="BE356" s="109">
        <v>2615</v>
      </c>
      <c r="BF356" s="109"/>
      <c r="BG356" s="109">
        <v>2121</v>
      </c>
      <c r="BH356" s="110">
        <v>4736</v>
      </c>
      <c r="BI356" s="109">
        <v>2310</v>
      </c>
      <c r="BJ356" s="109"/>
      <c r="BK356" s="109">
        <v>1726</v>
      </c>
      <c r="BL356" s="110">
        <v>4036</v>
      </c>
      <c r="BM356" s="109">
        <v>2137</v>
      </c>
      <c r="BN356" s="109"/>
      <c r="BO356" s="109">
        <v>1588</v>
      </c>
      <c r="BP356" s="110">
        <v>3725</v>
      </c>
      <c r="BQ356" s="109">
        <v>1682</v>
      </c>
      <c r="BR356" s="109"/>
      <c r="BS356" s="109">
        <v>1159</v>
      </c>
      <c r="BT356" s="110">
        <v>2841</v>
      </c>
      <c r="BU356" s="109">
        <v>1176</v>
      </c>
      <c r="BV356" s="109"/>
      <c r="BW356" s="109">
        <v>667</v>
      </c>
      <c r="BX356" s="110">
        <v>1843</v>
      </c>
      <c r="BY356" s="109">
        <v>942</v>
      </c>
      <c r="BZ356" s="109"/>
      <c r="CA356" s="109">
        <v>381</v>
      </c>
      <c r="CB356" s="110">
        <v>1323</v>
      </c>
      <c r="CC356" s="109">
        <v>435</v>
      </c>
      <c r="CD356" s="109"/>
      <c r="CE356" s="109">
        <v>143</v>
      </c>
      <c r="CF356" s="110">
        <v>578</v>
      </c>
      <c r="CG356" s="109">
        <v>101</v>
      </c>
      <c r="CH356" s="109"/>
      <c r="CI356" s="109">
        <v>24</v>
      </c>
      <c r="CJ356" s="110">
        <v>125</v>
      </c>
      <c r="CK356" s="109">
        <v>32</v>
      </c>
      <c r="CL356" s="109"/>
      <c r="CM356" s="109">
        <v>7</v>
      </c>
      <c r="CN356" s="110">
        <v>39</v>
      </c>
      <c r="CO356" s="109">
        <v>10</v>
      </c>
      <c r="CP356" s="109">
        <v>7</v>
      </c>
      <c r="CQ356" s="109">
        <v>5</v>
      </c>
      <c r="CR356" s="110">
        <v>22</v>
      </c>
      <c r="CS356" s="111"/>
      <c r="CT356" s="112">
        <f t="shared" si="26"/>
        <v>44376</v>
      </c>
      <c r="CU356" s="112">
        <f t="shared" si="27"/>
        <v>7</v>
      </c>
      <c r="CV356" s="112">
        <f t="shared" si="28"/>
        <v>37572</v>
      </c>
      <c r="CW356" s="113">
        <f t="shared" si="29"/>
        <v>81955</v>
      </c>
    </row>
    <row r="357" spans="1:101" ht="14.1" customHeight="1">
      <c r="A357" s="31"/>
      <c r="B357" s="1057"/>
      <c r="C357" s="1054"/>
      <c r="D357" s="108" t="s">
        <v>806</v>
      </c>
      <c r="E357">
        <v>929</v>
      </c>
      <c r="F357"/>
      <c r="G357">
        <v>968</v>
      </c>
      <c r="H357" s="110">
        <v>1897</v>
      </c>
      <c r="I357">
        <v>776</v>
      </c>
      <c r="J357"/>
      <c r="K357">
        <v>805</v>
      </c>
      <c r="L357" s="110">
        <v>1581</v>
      </c>
      <c r="M357">
        <v>1804</v>
      </c>
      <c r="N357"/>
      <c r="O357">
        <v>2027</v>
      </c>
      <c r="P357" s="110">
        <v>3831</v>
      </c>
      <c r="Q357">
        <v>1771</v>
      </c>
      <c r="R357"/>
      <c r="S357">
        <v>1743</v>
      </c>
      <c r="T357" s="110">
        <v>3514</v>
      </c>
      <c r="U357">
        <v>1709</v>
      </c>
      <c r="V357"/>
      <c r="W357">
        <v>1667</v>
      </c>
      <c r="X357" s="110">
        <v>3376</v>
      </c>
      <c r="Y357">
        <v>2465</v>
      </c>
      <c r="Z357"/>
      <c r="AA357">
        <v>2074</v>
      </c>
      <c r="AB357" s="110">
        <v>4539</v>
      </c>
      <c r="AC357">
        <v>3057</v>
      </c>
      <c r="AD357"/>
      <c r="AE357">
        <v>2316</v>
      </c>
      <c r="AF357" s="110">
        <v>5373</v>
      </c>
      <c r="AG357">
        <v>2885</v>
      </c>
      <c r="AH357"/>
      <c r="AI357">
        <v>2200</v>
      </c>
      <c r="AJ357" s="110">
        <v>5085</v>
      </c>
      <c r="AK357">
        <v>2576</v>
      </c>
      <c r="AL357"/>
      <c r="AM357">
        <v>2002</v>
      </c>
      <c r="AN357" s="110">
        <v>4578</v>
      </c>
      <c r="AO357" s="109">
        <v>2206</v>
      </c>
      <c r="AP357" s="109"/>
      <c r="AQ357" s="109">
        <v>1782</v>
      </c>
      <c r="AR357" s="110">
        <v>3988</v>
      </c>
      <c r="AS357" s="109">
        <v>2190</v>
      </c>
      <c r="AT357" s="109"/>
      <c r="AU357" s="109">
        <v>1706</v>
      </c>
      <c r="AV357" s="110">
        <v>3896</v>
      </c>
      <c r="AW357" s="109">
        <v>2302</v>
      </c>
      <c r="AX357" s="109"/>
      <c r="AY357" s="109">
        <v>1808</v>
      </c>
      <c r="AZ357" s="110">
        <v>4110</v>
      </c>
      <c r="BA357" s="109">
        <v>2561</v>
      </c>
      <c r="BB357" s="109"/>
      <c r="BC357" s="109">
        <v>2036</v>
      </c>
      <c r="BD357" s="110">
        <v>4597</v>
      </c>
      <c r="BE357" s="109">
        <v>2404</v>
      </c>
      <c r="BF357" s="109"/>
      <c r="BG357" s="109">
        <v>1752</v>
      </c>
      <c r="BH357" s="110">
        <v>4156</v>
      </c>
      <c r="BI357" s="109">
        <v>2092</v>
      </c>
      <c r="BJ357" s="109"/>
      <c r="BK357" s="109">
        <v>1552</v>
      </c>
      <c r="BL357" s="110">
        <v>3644</v>
      </c>
      <c r="BM357" s="109">
        <v>1885</v>
      </c>
      <c r="BN357" s="109"/>
      <c r="BO357" s="109">
        <v>1313</v>
      </c>
      <c r="BP357" s="110">
        <v>3198</v>
      </c>
      <c r="BQ357" s="109">
        <v>1669</v>
      </c>
      <c r="BR357" s="109"/>
      <c r="BS357" s="109">
        <v>1007</v>
      </c>
      <c r="BT357" s="110">
        <v>2676</v>
      </c>
      <c r="BU357" s="109">
        <v>1245</v>
      </c>
      <c r="BV357" s="109"/>
      <c r="BW357" s="109">
        <v>706</v>
      </c>
      <c r="BX357" s="110">
        <v>1951</v>
      </c>
      <c r="BY357" s="109">
        <v>986</v>
      </c>
      <c r="BZ357" s="109"/>
      <c r="CA357" s="109">
        <v>403</v>
      </c>
      <c r="CB357" s="110">
        <v>1389</v>
      </c>
      <c r="CC357" s="109">
        <v>476</v>
      </c>
      <c r="CD357" s="109"/>
      <c r="CE357" s="109">
        <v>171</v>
      </c>
      <c r="CF357" s="110">
        <v>647</v>
      </c>
      <c r="CG357" s="109">
        <v>118</v>
      </c>
      <c r="CH357" s="109"/>
      <c r="CI357" s="109">
        <v>32</v>
      </c>
      <c r="CJ357" s="110">
        <v>150</v>
      </c>
      <c r="CK357" s="109">
        <v>27</v>
      </c>
      <c r="CL357" s="109"/>
      <c r="CM357" s="109">
        <v>10</v>
      </c>
      <c r="CN357" s="110">
        <v>37</v>
      </c>
      <c r="CO357" s="109">
        <v>7</v>
      </c>
      <c r="CP357" s="109">
        <v>2</v>
      </c>
      <c r="CQ357" s="109">
        <v>4</v>
      </c>
      <c r="CR357" s="110">
        <v>13</v>
      </c>
      <c r="CS357" s="111"/>
      <c r="CT357" s="112">
        <f t="shared" si="26"/>
        <v>38140</v>
      </c>
      <c r="CU357" s="112">
        <f t="shared" si="27"/>
        <v>2</v>
      </c>
      <c r="CV357" s="112">
        <f t="shared" si="28"/>
        <v>30084</v>
      </c>
      <c r="CW357" s="113">
        <f t="shared" si="29"/>
        <v>68226</v>
      </c>
    </row>
    <row r="358" spans="1:101" ht="14.1" customHeight="1">
      <c r="A358" s="31"/>
      <c r="B358" s="1057"/>
      <c r="C358" s="1054"/>
      <c r="D358" s="108" t="s">
        <v>807</v>
      </c>
      <c r="E358">
        <v>3278</v>
      </c>
      <c r="F358"/>
      <c r="G358">
        <v>3266</v>
      </c>
      <c r="H358" s="110">
        <v>6544</v>
      </c>
      <c r="I358">
        <v>2603</v>
      </c>
      <c r="J358"/>
      <c r="K358">
        <v>2646</v>
      </c>
      <c r="L358" s="110">
        <v>5249</v>
      </c>
      <c r="M358">
        <v>6873</v>
      </c>
      <c r="N358"/>
      <c r="O358">
        <v>7047</v>
      </c>
      <c r="P358" s="110">
        <v>13920</v>
      </c>
      <c r="Q358">
        <v>6645</v>
      </c>
      <c r="R358"/>
      <c r="S358">
        <v>9688</v>
      </c>
      <c r="T358" s="110">
        <v>16333</v>
      </c>
      <c r="U358">
        <v>9374</v>
      </c>
      <c r="V358"/>
      <c r="W358">
        <v>9553</v>
      </c>
      <c r="X358" s="110">
        <v>18927</v>
      </c>
      <c r="Y358">
        <v>10519</v>
      </c>
      <c r="Z358">
        <v>1</v>
      </c>
      <c r="AA358">
        <v>9408</v>
      </c>
      <c r="AB358" s="110">
        <v>19928</v>
      </c>
      <c r="AC358">
        <v>10856</v>
      </c>
      <c r="AD358"/>
      <c r="AE358">
        <v>8976</v>
      </c>
      <c r="AF358" s="110">
        <v>19832</v>
      </c>
      <c r="AG358">
        <v>9546</v>
      </c>
      <c r="AH358"/>
      <c r="AI358">
        <v>7610</v>
      </c>
      <c r="AJ358" s="110">
        <v>17156</v>
      </c>
      <c r="AK358">
        <v>8796</v>
      </c>
      <c r="AL358">
        <v>1</v>
      </c>
      <c r="AM358">
        <v>7171</v>
      </c>
      <c r="AN358" s="110">
        <v>15968</v>
      </c>
      <c r="AO358" s="109">
        <v>7847</v>
      </c>
      <c r="AP358" s="109"/>
      <c r="AQ358" s="109">
        <v>6740</v>
      </c>
      <c r="AR358" s="110">
        <v>14587</v>
      </c>
      <c r="AS358" s="109">
        <v>8692</v>
      </c>
      <c r="AT358" s="109"/>
      <c r="AU358" s="109">
        <v>7432</v>
      </c>
      <c r="AV358" s="110">
        <v>16124</v>
      </c>
      <c r="AW358" s="109">
        <v>8429</v>
      </c>
      <c r="AX358" s="109"/>
      <c r="AY358" s="109">
        <v>7126</v>
      </c>
      <c r="AZ358" s="110">
        <v>15555</v>
      </c>
      <c r="BA358" s="109">
        <v>8024</v>
      </c>
      <c r="BB358" s="109"/>
      <c r="BC358" s="109">
        <v>6759</v>
      </c>
      <c r="BD358" s="110">
        <v>14783</v>
      </c>
      <c r="BE358" s="109">
        <v>6630</v>
      </c>
      <c r="BF358" s="109"/>
      <c r="BG358" s="109">
        <v>5578</v>
      </c>
      <c r="BH358" s="110">
        <v>12208</v>
      </c>
      <c r="BI358" s="109">
        <v>5210</v>
      </c>
      <c r="BJ358" s="109"/>
      <c r="BK358" s="109">
        <v>4235</v>
      </c>
      <c r="BL358" s="110">
        <v>9445</v>
      </c>
      <c r="BM358" s="109">
        <v>4152</v>
      </c>
      <c r="BN358" s="109"/>
      <c r="BO358" s="109">
        <v>3345</v>
      </c>
      <c r="BP358" s="110">
        <v>7497</v>
      </c>
      <c r="BQ358" s="109">
        <v>2856</v>
      </c>
      <c r="BR358" s="109"/>
      <c r="BS358" s="109">
        <v>2000</v>
      </c>
      <c r="BT358" s="110">
        <v>4856</v>
      </c>
      <c r="BU358" s="109">
        <v>1701</v>
      </c>
      <c r="BV358" s="109"/>
      <c r="BW358" s="109">
        <v>1013</v>
      </c>
      <c r="BX358" s="110">
        <v>2714</v>
      </c>
      <c r="BY358" s="109">
        <v>1125</v>
      </c>
      <c r="BZ358" s="109"/>
      <c r="CA358" s="109">
        <v>541</v>
      </c>
      <c r="CB358" s="110">
        <v>1666</v>
      </c>
      <c r="CC358" s="109">
        <v>502</v>
      </c>
      <c r="CD358" s="109"/>
      <c r="CE358" s="109">
        <v>179</v>
      </c>
      <c r="CF358" s="110">
        <v>681</v>
      </c>
      <c r="CG358" s="109">
        <v>126</v>
      </c>
      <c r="CH358" s="109"/>
      <c r="CI358" s="109">
        <v>37</v>
      </c>
      <c r="CJ358" s="110">
        <v>163</v>
      </c>
      <c r="CK358" s="109">
        <v>31</v>
      </c>
      <c r="CL358" s="109"/>
      <c r="CM358" s="109">
        <v>25</v>
      </c>
      <c r="CN358" s="110">
        <v>56</v>
      </c>
      <c r="CO358" s="109">
        <v>24</v>
      </c>
      <c r="CP358" s="109">
        <v>8</v>
      </c>
      <c r="CQ358" s="109">
        <v>26</v>
      </c>
      <c r="CR358" s="110">
        <v>58</v>
      </c>
      <c r="CS358" s="111"/>
      <c r="CT358" s="112">
        <f t="shared" si="26"/>
        <v>123839</v>
      </c>
      <c r="CU358" s="112">
        <f t="shared" si="27"/>
        <v>10</v>
      </c>
      <c r="CV358" s="112">
        <f t="shared" si="28"/>
        <v>110401</v>
      </c>
      <c r="CW358" s="113">
        <f t="shared" si="29"/>
        <v>234250</v>
      </c>
    </row>
    <row r="359" spans="1:101" ht="14.1" customHeight="1">
      <c r="A359" s="31"/>
      <c r="B359" s="1057"/>
      <c r="C359" s="1054"/>
      <c r="D359" s="108" t="s">
        <v>808</v>
      </c>
      <c r="E359">
        <v>393</v>
      </c>
      <c r="F359"/>
      <c r="G359">
        <v>394</v>
      </c>
      <c r="H359" s="110">
        <v>787</v>
      </c>
      <c r="I359">
        <v>255</v>
      </c>
      <c r="J359">
        <v>1</v>
      </c>
      <c r="K359">
        <v>287</v>
      </c>
      <c r="L359" s="110">
        <v>543</v>
      </c>
      <c r="M359">
        <v>722</v>
      </c>
      <c r="N359"/>
      <c r="O359">
        <v>799</v>
      </c>
      <c r="P359" s="110">
        <v>1521</v>
      </c>
      <c r="Q359">
        <v>708</v>
      </c>
      <c r="R359"/>
      <c r="S359">
        <v>2663</v>
      </c>
      <c r="T359" s="110">
        <v>3371</v>
      </c>
      <c r="U359">
        <v>2659</v>
      </c>
      <c r="V359"/>
      <c r="W359">
        <v>2683</v>
      </c>
      <c r="X359" s="110">
        <v>5342</v>
      </c>
      <c r="Y359">
        <v>2856</v>
      </c>
      <c r="Z359"/>
      <c r="AA359">
        <v>2655</v>
      </c>
      <c r="AB359" s="110">
        <v>5511</v>
      </c>
      <c r="AC359">
        <v>3077</v>
      </c>
      <c r="AD359"/>
      <c r="AE359">
        <v>2695</v>
      </c>
      <c r="AF359" s="110">
        <v>5772</v>
      </c>
      <c r="AG359">
        <v>2853</v>
      </c>
      <c r="AH359"/>
      <c r="AI359">
        <v>2292</v>
      </c>
      <c r="AJ359" s="110">
        <v>5145</v>
      </c>
      <c r="AK359">
        <v>2811</v>
      </c>
      <c r="AL359"/>
      <c r="AM359">
        <v>2193</v>
      </c>
      <c r="AN359" s="110">
        <v>5004</v>
      </c>
      <c r="AO359" s="109">
        <v>2386</v>
      </c>
      <c r="AP359" s="109"/>
      <c r="AQ359" s="109">
        <v>2056</v>
      </c>
      <c r="AR359" s="110">
        <v>4442</v>
      </c>
      <c r="AS359" s="109">
        <v>2448</v>
      </c>
      <c r="AT359" s="109"/>
      <c r="AU359" s="109">
        <v>2192</v>
      </c>
      <c r="AV359" s="110">
        <v>4640</v>
      </c>
      <c r="AW359" s="109">
        <v>2522</v>
      </c>
      <c r="AX359" s="109"/>
      <c r="AY359" s="109">
        <v>2204</v>
      </c>
      <c r="AZ359" s="110">
        <v>4726</v>
      </c>
      <c r="BA359" s="109">
        <v>2236</v>
      </c>
      <c r="BB359" s="109"/>
      <c r="BC359" s="109">
        <v>2121</v>
      </c>
      <c r="BD359" s="110">
        <v>4357</v>
      </c>
      <c r="BE359" s="109">
        <v>1738</v>
      </c>
      <c r="BF359" s="109"/>
      <c r="BG359" s="109">
        <v>1539</v>
      </c>
      <c r="BH359" s="110">
        <v>3277</v>
      </c>
      <c r="BI359" s="109">
        <v>1397</v>
      </c>
      <c r="BJ359" s="109"/>
      <c r="BK359" s="109">
        <v>1188</v>
      </c>
      <c r="BL359" s="110">
        <v>2585</v>
      </c>
      <c r="BM359" s="109">
        <v>1042</v>
      </c>
      <c r="BN359" s="109"/>
      <c r="BO359" s="109">
        <v>912</v>
      </c>
      <c r="BP359" s="110">
        <v>1954</v>
      </c>
      <c r="BQ359" s="109">
        <v>770</v>
      </c>
      <c r="BR359" s="109"/>
      <c r="BS359" s="109">
        <v>620</v>
      </c>
      <c r="BT359" s="110">
        <v>1390</v>
      </c>
      <c r="BU359" s="109">
        <v>450</v>
      </c>
      <c r="BV359" s="109"/>
      <c r="BW359" s="109">
        <v>349</v>
      </c>
      <c r="BX359" s="110">
        <v>799</v>
      </c>
      <c r="BY359" s="109">
        <v>318</v>
      </c>
      <c r="BZ359" s="109"/>
      <c r="CA359" s="109">
        <v>170</v>
      </c>
      <c r="CB359" s="110">
        <v>488</v>
      </c>
      <c r="CC359" s="109">
        <v>117</v>
      </c>
      <c r="CD359" s="109"/>
      <c r="CE359" s="109">
        <v>75</v>
      </c>
      <c r="CF359" s="110">
        <v>192</v>
      </c>
      <c r="CG359" s="109">
        <v>36</v>
      </c>
      <c r="CH359" s="109"/>
      <c r="CI359" s="109">
        <v>13</v>
      </c>
      <c r="CJ359" s="110">
        <v>49</v>
      </c>
      <c r="CK359" s="109">
        <v>13</v>
      </c>
      <c r="CL359" s="109"/>
      <c r="CM359" s="109">
        <v>3</v>
      </c>
      <c r="CN359" s="110">
        <v>16</v>
      </c>
      <c r="CO359" s="109">
        <v>8</v>
      </c>
      <c r="CP359" s="109">
        <v>4</v>
      </c>
      <c r="CQ359" s="109">
        <v>4</v>
      </c>
      <c r="CR359" s="110">
        <v>16</v>
      </c>
      <c r="CS359" s="111"/>
      <c r="CT359" s="112">
        <f t="shared" si="26"/>
        <v>31815</v>
      </c>
      <c r="CU359" s="112">
        <f t="shared" si="27"/>
        <v>5</v>
      </c>
      <c r="CV359" s="112">
        <f t="shared" si="28"/>
        <v>30107</v>
      </c>
      <c r="CW359" s="113">
        <f t="shared" si="29"/>
        <v>61927</v>
      </c>
    </row>
    <row r="360" spans="1:101" ht="14.1" customHeight="1">
      <c r="A360" s="31"/>
      <c r="B360" s="1057"/>
      <c r="C360" s="1055"/>
      <c r="D360" s="108" t="s">
        <v>809</v>
      </c>
      <c r="E360" s="817">
        <v>105</v>
      </c>
      <c r="F360" s="817"/>
      <c r="G360" s="817">
        <v>105</v>
      </c>
      <c r="H360" s="110">
        <v>210</v>
      </c>
      <c r="I360" s="817">
        <v>58</v>
      </c>
      <c r="J360" s="817"/>
      <c r="K360" s="817">
        <v>70</v>
      </c>
      <c r="L360" s="110">
        <v>128</v>
      </c>
      <c r="M360" s="817">
        <v>217</v>
      </c>
      <c r="N360" s="817"/>
      <c r="O360" s="817">
        <v>209</v>
      </c>
      <c r="P360" s="110">
        <v>426</v>
      </c>
      <c r="Q360" s="817">
        <v>277</v>
      </c>
      <c r="R360" s="817"/>
      <c r="S360" s="817">
        <v>609</v>
      </c>
      <c r="T360" s="110">
        <v>886</v>
      </c>
      <c r="U360" s="817">
        <v>572</v>
      </c>
      <c r="V360" s="817"/>
      <c r="W360" s="817">
        <v>618</v>
      </c>
      <c r="X360" s="110">
        <v>1190</v>
      </c>
      <c r="Y360" s="817">
        <v>663</v>
      </c>
      <c r="Z360" s="817"/>
      <c r="AA360" s="817">
        <v>630</v>
      </c>
      <c r="AB360" s="110">
        <v>1293</v>
      </c>
      <c r="AC360" s="817">
        <v>704</v>
      </c>
      <c r="AD360" s="817"/>
      <c r="AE360" s="817">
        <v>601</v>
      </c>
      <c r="AF360" s="110">
        <v>1305</v>
      </c>
      <c r="AG360" s="817">
        <v>571</v>
      </c>
      <c r="AH360" s="817"/>
      <c r="AI360" s="817">
        <v>488</v>
      </c>
      <c r="AJ360" s="110">
        <v>1059</v>
      </c>
      <c r="AK360" s="817">
        <v>564</v>
      </c>
      <c r="AL360" s="817"/>
      <c r="AM360" s="817">
        <v>489</v>
      </c>
      <c r="AN360" s="110">
        <v>1053</v>
      </c>
      <c r="AO360" s="109">
        <v>552</v>
      </c>
      <c r="AP360" s="109"/>
      <c r="AQ360" s="109">
        <v>502</v>
      </c>
      <c r="AR360" s="110">
        <v>1054</v>
      </c>
      <c r="AS360" s="109">
        <v>568</v>
      </c>
      <c r="AT360" s="109"/>
      <c r="AU360" s="109">
        <v>486</v>
      </c>
      <c r="AV360" s="110">
        <v>1054</v>
      </c>
      <c r="AW360" s="109">
        <v>620</v>
      </c>
      <c r="AX360" s="109"/>
      <c r="AY360" s="109">
        <v>512</v>
      </c>
      <c r="AZ360" s="110">
        <v>1132</v>
      </c>
      <c r="BA360" s="109">
        <v>542</v>
      </c>
      <c r="BB360" s="109"/>
      <c r="BC360" s="109">
        <v>503</v>
      </c>
      <c r="BD360" s="110">
        <v>1045</v>
      </c>
      <c r="BE360" s="109">
        <v>441</v>
      </c>
      <c r="BF360" s="109"/>
      <c r="BG360" s="109">
        <v>404</v>
      </c>
      <c r="BH360" s="110">
        <v>845</v>
      </c>
      <c r="BI360" s="109">
        <v>324</v>
      </c>
      <c r="BJ360" s="109"/>
      <c r="BK360" s="109">
        <v>313</v>
      </c>
      <c r="BL360" s="110">
        <v>637</v>
      </c>
      <c r="BM360" s="109">
        <v>237</v>
      </c>
      <c r="BN360" s="109"/>
      <c r="BO360" s="109">
        <v>230</v>
      </c>
      <c r="BP360" s="110">
        <v>467</v>
      </c>
      <c r="BQ360" s="109">
        <v>176</v>
      </c>
      <c r="BR360" s="109"/>
      <c r="BS360" s="109">
        <v>134</v>
      </c>
      <c r="BT360" s="110">
        <v>310</v>
      </c>
      <c r="BU360" s="109">
        <v>103</v>
      </c>
      <c r="BV360" s="109"/>
      <c r="BW360" s="109">
        <v>84</v>
      </c>
      <c r="BX360" s="110">
        <v>187</v>
      </c>
      <c r="BY360" s="109">
        <v>66</v>
      </c>
      <c r="BZ360" s="109"/>
      <c r="CA360" s="109">
        <v>44</v>
      </c>
      <c r="CB360" s="110">
        <v>110</v>
      </c>
      <c r="CC360" s="109">
        <v>29</v>
      </c>
      <c r="CD360" s="109"/>
      <c r="CE360" s="109">
        <v>11</v>
      </c>
      <c r="CF360" s="110">
        <v>40</v>
      </c>
      <c r="CG360" s="109">
        <v>6</v>
      </c>
      <c r="CH360" s="109"/>
      <c r="CI360" s="109">
        <v>4</v>
      </c>
      <c r="CJ360" s="110">
        <v>10</v>
      </c>
      <c r="CK360" s="109"/>
      <c r="CL360" s="109"/>
      <c r="CM360" s="109"/>
      <c r="CN360" s="110">
        <v>0</v>
      </c>
      <c r="CO360" s="109">
        <v>2</v>
      </c>
      <c r="CP360" s="109">
        <v>1</v>
      </c>
      <c r="CQ360" s="109"/>
      <c r="CR360" s="110">
        <v>3</v>
      </c>
      <c r="CS360" s="111"/>
      <c r="CT360" s="112">
        <f t="shared" si="26"/>
        <v>7397</v>
      </c>
      <c r="CU360" s="112">
        <f t="shared" si="27"/>
        <v>1</v>
      </c>
      <c r="CV360" s="112">
        <f t="shared" si="28"/>
        <v>7046</v>
      </c>
      <c r="CW360" s="113">
        <f t="shared" si="29"/>
        <v>14444</v>
      </c>
    </row>
    <row r="361" spans="1:101" ht="14.1" customHeight="1">
      <c r="A361" s="31"/>
      <c r="B361" s="1057"/>
      <c r="C361" s="237" t="s">
        <v>108</v>
      </c>
      <c r="D361" s="238" t="s">
        <v>843</v>
      </c>
      <c r="E361" s="236">
        <v>7546</v>
      </c>
      <c r="F361" s="236">
        <v>0</v>
      </c>
      <c r="G361" s="236">
        <v>7727</v>
      </c>
      <c r="H361" s="236">
        <v>15273</v>
      </c>
      <c r="I361" s="236">
        <v>6095</v>
      </c>
      <c r="J361" s="236">
        <v>1</v>
      </c>
      <c r="K361" s="236">
        <v>6165</v>
      </c>
      <c r="L361" s="236">
        <v>12261</v>
      </c>
      <c r="M361" s="236">
        <v>15477</v>
      </c>
      <c r="N361" s="236">
        <v>0</v>
      </c>
      <c r="O361" s="236">
        <v>16180</v>
      </c>
      <c r="P361" s="236">
        <v>31657</v>
      </c>
      <c r="Q361" s="236">
        <v>15529</v>
      </c>
      <c r="R361" s="236">
        <v>0</v>
      </c>
      <c r="S361" s="236">
        <v>25610</v>
      </c>
      <c r="T361" s="236">
        <v>41139</v>
      </c>
      <c r="U361" s="236">
        <v>25534</v>
      </c>
      <c r="V361" s="236">
        <v>1</v>
      </c>
      <c r="W361" s="236">
        <v>25862</v>
      </c>
      <c r="X361" s="236">
        <v>51397</v>
      </c>
      <c r="Y361" s="236">
        <v>30022</v>
      </c>
      <c r="Z361" s="236">
        <v>1</v>
      </c>
      <c r="AA361" s="236">
        <v>26677</v>
      </c>
      <c r="AB361" s="236">
        <v>56700</v>
      </c>
      <c r="AC361" s="236">
        <v>32860</v>
      </c>
      <c r="AD361" s="236">
        <v>0</v>
      </c>
      <c r="AE361" s="236">
        <v>26855</v>
      </c>
      <c r="AF361" s="236">
        <v>59715</v>
      </c>
      <c r="AG361" s="236">
        <v>29057</v>
      </c>
      <c r="AH361" s="236">
        <v>0</v>
      </c>
      <c r="AI361" s="236">
        <v>23554</v>
      </c>
      <c r="AJ361" s="236">
        <v>52611</v>
      </c>
      <c r="AK361" s="236">
        <v>26448</v>
      </c>
      <c r="AL361" s="236">
        <v>1</v>
      </c>
      <c r="AM361" s="236">
        <v>21743</v>
      </c>
      <c r="AN361" s="236">
        <v>48192</v>
      </c>
      <c r="AO361" s="236">
        <v>22840</v>
      </c>
      <c r="AP361" s="236">
        <v>0</v>
      </c>
      <c r="AQ361" s="236">
        <v>19612</v>
      </c>
      <c r="AR361" s="236">
        <v>42452</v>
      </c>
      <c r="AS361" s="236">
        <v>24843</v>
      </c>
      <c r="AT361" s="236">
        <v>0</v>
      </c>
      <c r="AU361" s="236">
        <v>21156</v>
      </c>
      <c r="AV361" s="236">
        <v>45999</v>
      </c>
      <c r="AW361" s="236">
        <v>25943</v>
      </c>
      <c r="AX361" s="236">
        <v>0</v>
      </c>
      <c r="AY361" s="236">
        <v>22124</v>
      </c>
      <c r="AZ361" s="236">
        <v>48067</v>
      </c>
      <c r="BA361" s="236">
        <v>26549</v>
      </c>
      <c r="BB361" s="236">
        <v>0</v>
      </c>
      <c r="BC361" s="236">
        <v>23359</v>
      </c>
      <c r="BD361" s="236">
        <v>49908</v>
      </c>
      <c r="BE361" s="236">
        <v>22641</v>
      </c>
      <c r="BF361" s="236">
        <v>0</v>
      </c>
      <c r="BG361" s="236">
        <v>18872</v>
      </c>
      <c r="BH361" s="236">
        <v>41513</v>
      </c>
      <c r="BI361" s="236">
        <v>18211</v>
      </c>
      <c r="BJ361" s="236">
        <v>0</v>
      </c>
      <c r="BK361" s="236">
        <v>14686</v>
      </c>
      <c r="BL361" s="236">
        <v>32897</v>
      </c>
      <c r="BM361" s="236">
        <v>15145</v>
      </c>
      <c r="BN361" s="236">
        <v>0</v>
      </c>
      <c r="BO361" s="236">
        <v>11806</v>
      </c>
      <c r="BP361" s="236">
        <v>26951</v>
      </c>
      <c r="BQ361" s="236">
        <v>11703</v>
      </c>
      <c r="BR361" s="236">
        <v>0</v>
      </c>
      <c r="BS361" s="236">
        <v>7878</v>
      </c>
      <c r="BT361" s="236">
        <v>19581</v>
      </c>
      <c r="BU361" s="236">
        <v>8224</v>
      </c>
      <c r="BV361" s="236">
        <v>0</v>
      </c>
      <c r="BW361" s="236">
        <v>4761</v>
      </c>
      <c r="BX361" s="236">
        <v>12985</v>
      </c>
      <c r="BY361" s="236">
        <v>6219</v>
      </c>
      <c r="BZ361" s="236">
        <v>0</v>
      </c>
      <c r="CA361" s="236">
        <v>2763</v>
      </c>
      <c r="CB361" s="236">
        <v>8982</v>
      </c>
      <c r="CC361" s="236">
        <v>2888</v>
      </c>
      <c r="CD361" s="236">
        <v>0</v>
      </c>
      <c r="CE361" s="236">
        <v>1095</v>
      </c>
      <c r="CF361" s="236">
        <v>3983</v>
      </c>
      <c r="CG361" s="236">
        <v>731</v>
      </c>
      <c r="CH361" s="236">
        <v>0</v>
      </c>
      <c r="CI361" s="236">
        <v>222</v>
      </c>
      <c r="CJ361" s="236">
        <v>953</v>
      </c>
      <c r="CK361" s="236">
        <v>204</v>
      </c>
      <c r="CL361" s="236">
        <v>0</v>
      </c>
      <c r="CM361" s="236">
        <v>162</v>
      </c>
      <c r="CN361" s="236">
        <v>366</v>
      </c>
      <c r="CO361" s="236">
        <v>162</v>
      </c>
      <c r="CP361" s="236">
        <v>36</v>
      </c>
      <c r="CQ361" s="236">
        <v>268</v>
      </c>
      <c r="CR361" s="236">
        <v>466</v>
      </c>
      <c r="CS361" s="107"/>
      <c r="CT361" s="236">
        <f t="shared" si="26"/>
        <v>374871</v>
      </c>
      <c r="CU361" s="236">
        <f t="shared" si="27"/>
        <v>40</v>
      </c>
      <c r="CV361" s="236">
        <f t="shared" si="28"/>
        <v>329137</v>
      </c>
      <c r="CW361" s="240">
        <f t="shared" si="29"/>
        <v>704048</v>
      </c>
    </row>
    <row r="362" spans="1:101" ht="14.1" customHeight="1">
      <c r="A362" s="31"/>
      <c r="B362" s="1057"/>
      <c r="C362" s="1053" t="s">
        <v>890</v>
      </c>
      <c r="D362" s="108" t="s">
        <v>817</v>
      </c>
      <c r="E362">
        <v>2998</v>
      </c>
      <c r="F362">
        <v>1</v>
      </c>
      <c r="G362">
        <v>3220</v>
      </c>
      <c r="H362" s="110">
        <v>6219</v>
      </c>
      <c r="I362">
        <v>2137</v>
      </c>
      <c r="J362"/>
      <c r="K362">
        <v>2200</v>
      </c>
      <c r="L362" s="110">
        <v>4337</v>
      </c>
      <c r="M362">
        <v>5593</v>
      </c>
      <c r="N362"/>
      <c r="O362">
        <v>5680</v>
      </c>
      <c r="P362" s="110">
        <v>11273</v>
      </c>
      <c r="Q362">
        <v>5217</v>
      </c>
      <c r="R362"/>
      <c r="S362">
        <v>2020</v>
      </c>
      <c r="T362" s="110">
        <v>7237</v>
      </c>
      <c r="U362">
        <v>2023</v>
      </c>
      <c r="V362"/>
      <c r="W362">
        <v>2069</v>
      </c>
      <c r="X362" s="110">
        <v>4092</v>
      </c>
      <c r="Y362">
        <v>2229</v>
      </c>
      <c r="Z362"/>
      <c r="AA362">
        <v>2034</v>
      </c>
      <c r="AB362" s="110">
        <v>4263</v>
      </c>
      <c r="AC362">
        <v>2355</v>
      </c>
      <c r="AD362"/>
      <c r="AE362">
        <v>2164</v>
      </c>
      <c r="AF362" s="110">
        <v>4519</v>
      </c>
      <c r="AG362">
        <v>2152</v>
      </c>
      <c r="AH362"/>
      <c r="AI362">
        <v>1810</v>
      </c>
      <c r="AJ362" s="110">
        <v>3962</v>
      </c>
      <c r="AK362">
        <v>2005</v>
      </c>
      <c r="AL362"/>
      <c r="AM362">
        <v>1743</v>
      </c>
      <c r="AN362" s="110">
        <v>3748</v>
      </c>
      <c r="AO362" s="109">
        <v>1827</v>
      </c>
      <c r="AP362" s="109"/>
      <c r="AQ362" s="109">
        <v>1737</v>
      </c>
      <c r="AR362" s="110">
        <v>3564</v>
      </c>
      <c r="AS362" s="109">
        <v>1860</v>
      </c>
      <c r="AT362" s="109">
        <v>1</v>
      </c>
      <c r="AU362" s="109">
        <v>1617</v>
      </c>
      <c r="AV362" s="110">
        <v>3478</v>
      </c>
      <c r="AW362" s="109">
        <v>1942</v>
      </c>
      <c r="AX362" s="109"/>
      <c r="AY362" s="109">
        <v>1766</v>
      </c>
      <c r="AZ362" s="110">
        <v>3708</v>
      </c>
      <c r="BA362" s="109">
        <v>1678</v>
      </c>
      <c r="BB362" s="109"/>
      <c r="BC362" s="109">
        <v>1658</v>
      </c>
      <c r="BD362" s="110">
        <v>3336</v>
      </c>
      <c r="BE362" s="109">
        <v>1393</v>
      </c>
      <c r="BF362" s="109"/>
      <c r="BG362" s="109">
        <v>1334</v>
      </c>
      <c r="BH362" s="110">
        <v>2727</v>
      </c>
      <c r="BI362" s="109">
        <v>989</v>
      </c>
      <c r="BJ362" s="109"/>
      <c r="BK362" s="109">
        <v>992</v>
      </c>
      <c r="BL362" s="110">
        <v>1981</v>
      </c>
      <c r="BM362" s="109">
        <v>738</v>
      </c>
      <c r="BN362" s="109"/>
      <c r="BO362" s="109">
        <v>808</v>
      </c>
      <c r="BP362" s="110">
        <v>1546</v>
      </c>
      <c r="BQ362" s="109">
        <v>493</v>
      </c>
      <c r="BR362" s="109"/>
      <c r="BS362" s="109">
        <v>464</v>
      </c>
      <c r="BT362" s="110">
        <v>957</v>
      </c>
      <c r="BU362" s="109">
        <v>329</v>
      </c>
      <c r="BV362" s="109"/>
      <c r="BW362" s="109">
        <v>291</v>
      </c>
      <c r="BX362" s="110">
        <v>620</v>
      </c>
      <c r="BY362" s="109">
        <v>224</v>
      </c>
      <c r="BZ362" s="109"/>
      <c r="CA362" s="109">
        <v>146</v>
      </c>
      <c r="CB362" s="110">
        <v>370</v>
      </c>
      <c r="CC362" s="109">
        <v>78</v>
      </c>
      <c r="CD362" s="109"/>
      <c r="CE362" s="109">
        <v>53</v>
      </c>
      <c r="CF362" s="110">
        <v>131</v>
      </c>
      <c r="CG362" s="109">
        <v>22</v>
      </c>
      <c r="CH362" s="109"/>
      <c r="CI362" s="109">
        <v>15</v>
      </c>
      <c r="CJ362" s="110">
        <v>37</v>
      </c>
      <c r="CK362" s="109">
        <v>3</v>
      </c>
      <c r="CL362" s="109"/>
      <c r="CM362" s="109">
        <v>2</v>
      </c>
      <c r="CN362" s="110">
        <v>5</v>
      </c>
      <c r="CO362" s="109">
        <v>2</v>
      </c>
      <c r="CP362" s="109">
        <v>6</v>
      </c>
      <c r="CQ362" s="109">
        <v>1</v>
      </c>
      <c r="CR362" s="110">
        <v>9</v>
      </c>
      <c r="CS362" s="111"/>
      <c r="CT362" s="112">
        <f t="shared" si="26"/>
        <v>38287</v>
      </c>
      <c r="CU362" s="112">
        <f t="shared" si="27"/>
        <v>8</v>
      </c>
      <c r="CV362" s="112">
        <f t="shared" si="28"/>
        <v>33824</v>
      </c>
      <c r="CW362" s="113">
        <f t="shared" ref="CW362:CW372" si="30">SUM(CT362:CV362)</f>
        <v>72119</v>
      </c>
    </row>
    <row r="363" spans="1:101" ht="14.1" customHeight="1">
      <c r="A363" s="31"/>
      <c r="B363" s="1057"/>
      <c r="C363" s="1054"/>
      <c r="D363" s="108" t="s">
        <v>818</v>
      </c>
      <c r="E363">
        <v>1086</v>
      </c>
      <c r="F363"/>
      <c r="G363">
        <v>1140</v>
      </c>
      <c r="H363" s="110">
        <v>2226</v>
      </c>
      <c r="I363">
        <v>800</v>
      </c>
      <c r="J363"/>
      <c r="K363">
        <v>866</v>
      </c>
      <c r="L363" s="110">
        <v>1666</v>
      </c>
      <c r="M363">
        <v>1944</v>
      </c>
      <c r="N363"/>
      <c r="O363">
        <v>2042</v>
      </c>
      <c r="P363" s="110">
        <v>3986</v>
      </c>
      <c r="Q363">
        <v>1940</v>
      </c>
      <c r="R363"/>
      <c r="S363">
        <v>4331</v>
      </c>
      <c r="T363" s="110">
        <v>6271</v>
      </c>
      <c r="U363">
        <v>4675</v>
      </c>
      <c r="V363"/>
      <c r="W363">
        <v>4724</v>
      </c>
      <c r="X363" s="110">
        <v>9399</v>
      </c>
      <c r="Y363">
        <v>5535</v>
      </c>
      <c r="Z363"/>
      <c r="AA363">
        <v>4743</v>
      </c>
      <c r="AB363" s="110">
        <v>10278</v>
      </c>
      <c r="AC363">
        <v>5591</v>
      </c>
      <c r="AD363">
        <v>1</v>
      </c>
      <c r="AE363">
        <v>4762</v>
      </c>
      <c r="AF363" s="110">
        <v>10354</v>
      </c>
      <c r="AG363">
        <v>4614</v>
      </c>
      <c r="AH363"/>
      <c r="AI363">
        <v>3960</v>
      </c>
      <c r="AJ363" s="110">
        <v>8574</v>
      </c>
      <c r="AK363">
        <v>4136</v>
      </c>
      <c r="AL363"/>
      <c r="AM363">
        <v>3729</v>
      </c>
      <c r="AN363" s="110">
        <v>7865</v>
      </c>
      <c r="AO363" s="109">
        <v>4182</v>
      </c>
      <c r="AP363" s="109"/>
      <c r="AQ363" s="109">
        <v>3663</v>
      </c>
      <c r="AR363" s="110">
        <v>7845</v>
      </c>
      <c r="AS363" s="109">
        <v>4695</v>
      </c>
      <c r="AT363" s="109"/>
      <c r="AU363" s="109">
        <v>4325</v>
      </c>
      <c r="AV363" s="110">
        <v>9020</v>
      </c>
      <c r="AW363" s="109">
        <v>4584</v>
      </c>
      <c r="AX363" s="109"/>
      <c r="AY363" s="109">
        <v>4183</v>
      </c>
      <c r="AZ363" s="110">
        <v>8767</v>
      </c>
      <c r="BA363" s="109">
        <v>4203</v>
      </c>
      <c r="BB363" s="109"/>
      <c r="BC363" s="109">
        <v>3808</v>
      </c>
      <c r="BD363" s="110">
        <v>8011</v>
      </c>
      <c r="BE363" s="109">
        <v>3497</v>
      </c>
      <c r="BF363" s="109"/>
      <c r="BG363" s="109">
        <v>2973</v>
      </c>
      <c r="BH363" s="110">
        <v>6470</v>
      </c>
      <c r="BI363" s="109">
        <v>3152</v>
      </c>
      <c r="BJ363" s="109"/>
      <c r="BK363" s="109">
        <v>2603</v>
      </c>
      <c r="BL363" s="110">
        <v>5755</v>
      </c>
      <c r="BM363" s="109">
        <v>2963</v>
      </c>
      <c r="BN363" s="109"/>
      <c r="BO363" s="109">
        <v>2293</v>
      </c>
      <c r="BP363" s="110">
        <v>5256</v>
      </c>
      <c r="BQ363" s="109">
        <v>2179</v>
      </c>
      <c r="BR363" s="109"/>
      <c r="BS363" s="109">
        <v>1583</v>
      </c>
      <c r="BT363" s="110">
        <v>3762</v>
      </c>
      <c r="BU363" s="109">
        <v>1403</v>
      </c>
      <c r="BV363" s="109"/>
      <c r="BW363" s="109">
        <v>838</v>
      </c>
      <c r="BX363" s="110">
        <v>2241</v>
      </c>
      <c r="BY363" s="109">
        <v>872</v>
      </c>
      <c r="BZ363" s="109"/>
      <c r="CA363" s="109">
        <v>429</v>
      </c>
      <c r="CB363" s="110">
        <v>1301</v>
      </c>
      <c r="CC363" s="109">
        <v>326</v>
      </c>
      <c r="CD363" s="109"/>
      <c r="CE363" s="109">
        <v>121</v>
      </c>
      <c r="CF363" s="110">
        <v>447</v>
      </c>
      <c r="CG363" s="109">
        <v>81</v>
      </c>
      <c r="CH363" s="109"/>
      <c r="CI363" s="109">
        <v>21</v>
      </c>
      <c r="CJ363" s="110">
        <v>102</v>
      </c>
      <c r="CK363" s="109">
        <v>23</v>
      </c>
      <c r="CL363" s="109"/>
      <c r="CM363" s="109">
        <v>18</v>
      </c>
      <c r="CN363" s="110">
        <v>41</v>
      </c>
      <c r="CO363" s="109">
        <v>13</v>
      </c>
      <c r="CP363" s="109">
        <v>77</v>
      </c>
      <c r="CQ363" s="109">
        <v>16</v>
      </c>
      <c r="CR363" s="110">
        <v>106</v>
      </c>
      <c r="CS363" s="111"/>
      <c r="CT363" s="112">
        <f t="shared" si="26"/>
        <v>62494</v>
      </c>
      <c r="CU363" s="112">
        <f t="shared" si="27"/>
        <v>78</v>
      </c>
      <c r="CV363" s="112">
        <f t="shared" si="28"/>
        <v>57171</v>
      </c>
      <c r="CW363" s="113">
        <f t="shared" si="30"/>
        <v>119743</v>
      </c>
    </row>
    <row r="364" spans="1:101" ht="14.1" customHeight="1">
      <c r="A364" s="31"/>
      <c r="B364" s="1057"/>
      <c r="C364" s="1054"/>
      <c r="D364" s="108" t="s">
        <v>819</v>
      </c>
      <c r="E364">
        <v>1573</v>
      </c>
      <c r="F364"/>
      <c r="G364">
        <v>1676</v>
      </c>
      <c r="H364" s="110">
        <v>3249</v>
      </c>
      <c r="I364">
        <v>1261</v>
      </c>
      <c r="J364"/>
      <c r="K364">
        <v>1389</v>
      </c>
      <c r="L364" s="110">
        <v>2650</v>
      </c>
      <c r="M364">
        <v>3510</v>
      </c>
      <c r="N364"/>
      <c r="O364">
        <v>3695</v>
      </c>
      <c r="P364" s="110">
        <v>7205</v>
      </c>
      <c r="Q364">
        <v>3223</v>
      </c>
      <c r="R364"/>
      <c r="S364">
        <v>3228</v>
      </c>
      <c r="T364" s="110">
        <v>6451</v>
      </c>
      <c r="U364">
        <v>3142</v>
      </c>
      <c r="V364"/>
      <c r="W364">
        <v>3287</v>
      </c>
      <c r="X364" s="110">
        <v>6429</v>
      </c>
      <c r="Y364">
        <v>3770</v>
      </c>
      <c r="Z364"/>
      <c r="AA364">
        <v>3251</v>
      </c>
      <c r="AB364" s="110">
        <v>7021</v>
      </c>
      <c r="AC364">
        <v>3884</v>
      </c>
      <c r="AD364"/>
      <c r="AE364">
        <v>3284</v>
      </c>
      <c r="AF364" s="110">
        <v>7168</v>
      </c>
      <c r="AG364">
        <v>3226</v>
      </c>
      <c r="AH364"/>
      <c r="AI364">
        <v>2785</v>
      </c>
      <c r="AJ364" s="110">
        <v>6011</v>
      </c>
      <c r="AK364">
        <v>3094</v>
      </c>
      <c r="AL364"/>
      <c r="AM364">
        <v>2537</v>
      </c>
      <c r="AN364" s="110">
        <v>5631</v>
      </c>
      <c r="AO364" s="109">
        <v>3265</v>
      </c>
      <c r="AP364" s="109"/>
      <c r="AQ364" s="109">
        <v>2623</v>
      </c>
      <c r="AR364" s="110">
        <v>5888</v>
      </c>
      <c r="AS364" s="109">
        <v>3562</v>
      </c>
      <c r="AT364" s="109"/>
      <c r="AU364" s="109">
        <v>3077</v>
      </c>
      <c r="AV364" s="110">
        <v>6639</v>
      </c>
      <c r="AW364" s="109">
        <v>3472</v>
      </c>
      <c r="AX364" s="109"/>
      <c r="AY364" s="109">
        <v>2892</v>
      </c>
      <c r="AZ364" s="110">
        <v>6364</v>
      </c>
      <c r="BA364" s="109">
        <v>2970</v>
      </c>
      <c r="BB364" s="109"/>
      <c r="BC364" s="109">
        <v>2639</v>
      </c>
      <c r="BD364" s="110">
        <v>5609</v>
      </c>
      <c r="BE364" s="109">
        <v>2531</v>
      </c>
      <c r="BF364" s="109"/>
      <c r="BG364" s="109">
        <v>2076</v>
      </c>
      <c r="BH364" s="110">
        <v>4607</v>
      </c>
      <c r="BI364" s="109">
        <v>2427</v>
      </c>
      <c r="BJ364" s="109"/>
      <c r="BK364" s="109">
        <v>1824</v>
      </c>
      <c r="BL364" s="110">
        <v>4251</v>
      </c>
      <c r="BM364" s="109">
        <v>2588</v>
      </c>
      <c r="BN364" s="109"/>
      <c r="BO364" s="109">
        <v>1843</v>
      </c>
      <c r="BP364" s="110">
        <v>4431</v>
      </c>
      <c r="BQ364" s="109">
        <v>2001</v>
      </c>
      <c r="BR364" s="109"/>
      <c r="BS364" s="109">
        <v>1451</v>
      </c>
      <c r="BT364" s="110">
        <v>3452</v>
      </c>
      <c r="BU364" s="109">
        <v>1181</v>
      </c>
      <c r="BV364" s="109"/>
      <c r="BW364" s="109">
        <v>711</v>
      </c>
      <c r="BX364" s="110">
        <v>1892</v>
      </c>
      <c r="BY364" s="109">
        <v>767</v>
      </c>
      <c r="BZ364" s="109"/>
      <c r="CA364" s="109">
        <v>324</v>
      </c>
      <c r="CB364" s="110">
        <v>1091</v>
      </c>
      <c r="CC364" s="109">
        <v>289</v>
      </c>
      <c r="CD364" s="109"/>
      <c r="CE364" s="109">
        <v>92</v>
      </c>
      <c r="CF364" s="110">
        <v>381</v>
      </c>
      <c r="CG364" s="109">
        <v>97</v>
      </c>
      <c r="CH364" s="109"/>
      <c r="CI364" s="109">
        <v>32</v>
      </c>
      <c r="CJ364" s="110">
        <v>129</v>
      </c>
      <c r="CK364" s="109">
        <v>24</v>
      </c>
      <c r="CL364" s="109"/>
      <c r="CM364" s="109">
        <v>16</v>
      </c>
      <c r="CN364" s="110">
        <v>40</v>
      </c>
      <c r="CO364" s="109">
        <v>14</v>
      </c>
      <c r="CP364" s="109">
        <v>9</v>
      </c>
      <c r="CQ364" s="109">
        <v>28</v>
      </c>
      <c r="CR364" s="110">
        <v>51</v>
      </c>
      <c r="CS364" s="111"/>
      <c r="CT364" s="112">
        <f t="shared" si="26"/>
        <v>51871</v>
      </c>
      <c r="CU364" s="112">
        <f t="shared" si="27"/>
        <v>9</v>
      </c>
      <c r="CV364" s="112">
        <f t="shared" si="28"/>
        <v>44760</v>
      </c>
      <c r="CW364" s="113">
        <f t="shared" si="30"/>
        <v>96640</v>
      </c>
    </row>
    <row r="365" spans="1:101" ht="14.1" customHeight="1">
      <c r="A365" s="31"/>
      <c r="B365" s="1057"/>
      <c r="C365" s="1054"/>
      <c r="D365" s="108" t="s">
        <v>820</v>
      </c>
      <c r="E365">
        <v>1603</v>
      </c>
      <c r="F365"/>
      <c r="G365">
        <v>1642</v>
      </c>
      <c r="H365" s="110">
        <v>3245</v>
      </c>
      <c r="I365">
        <v>1167</v>
      </c>
      <c r="J365"/>
      <c r="K365">
        <v>1241</v>
      </c>
      <c r="L365" s="110">
        <v>2408</v>
      </c>
      <c r="M365">
        <v>3086</v>
      </c>
      <c r="N365"/>
      <c r="O365">
        <v>3232</v>
      </c>
      <c r="P365" s="110">
        <v>6318</v>
      </c>
      <c r="Q365">
        <v>2906</v>
      </c>
      <c r="R365"/>
      <c r="S365">
        <v>6537</v>
      </c>
      <c r="T365" s="110">
        <v>9443</v>
      </c>
      <c r="U365">
        <v>6242</v>
      </c>
      <c r="V365"/>
      <c r="W365">
        <v>6565</v>
      </c>
      <c r="X365" s="110">
        <v>12807</v>
      </c>
      <c r="Y365">
        <v>7828</v>
      </c>
      <c r="Z365"/>
      <c r="AA365">
        <v>6893</v>
      </c>
      <c r="AB365" s="110">
        <v>14721</v>
      </c>
      <c r="AC365">
        <v>8197</v>
      </c>
      <c r="AD365">
        <v>1</v>
      </c>
      <c r="AE365">
        <v>6569</v>
      </c>
      <c r="AF365" s="110">
        <v>14767</v>
      </c>
      <c r="AG365">
        <v>7072</v>
      </c>
      <c r="AH365"/>
      <c r="AI365">
        <v>5528</v>
      </c>
      <c r="AJ365" s="110">
        <v>12600</v>
      </c>
      <c r="AK365">
        <v>6332</v>
      </c>
      <c r="AL365"/>
      <c r="AM365">
        <v>5006</v>
      </c>
      <c r="AN365" s="110">
        <v>11338</v>
      </c>
      <c r="AO365" s="109">
        <v>5825</v>
      </c>
      <c r="AP365" s="109"/>
      <c r="AQ365" s="109">
        <v>4789</v>
      </c>
      <c r="AR365" s="110">
        <v>10614</v>
      </c>
      <c r="AS365" s="109">
        <v>6353</v>
      </c>
      <c r="AT365" s="109"/>
      <c r="AU365" s="109">
        <v>5101</v>
      </c>
      <c r="AV365" s="110">
        <v>11454</v>
      </c>
      <c r="AW365" s="109">
        <v>7033</v>
      </c>
      <c r="AX365" s="109"/>
      <c r="AY365" s="109">
        <v>5617</v>
      </c>
      <c r="AZ365" s="110">
        <v>12650</v>
      </c>
      <c r="BA365" s="109">
        <v>6869</v>
      </c>
      <c r="BB365" s="109"/>
      <c r="BC365" s="109">
        <v>5823</v>
      </c>
      <c r="BD365" s="110">
        <v>12692</v>
      </c>
      <c r="BE365" s="109">
        <v>5507</v>
      </c>
      <c r="BF365" s="109"/>
      <c r="BG365" s="109">
        <v>4492</v>
      </c>
      <c r="BH365" s="110">
        <v>9999</v>
      </c>
      <c r="BI365" s="109">
        <v>4067</v>
      </c>
      <c r="BJ365" s="109"/>
      <c r="BK365" s="109">
        <v>3331</v>
      </c>
      <c r="BL365" s="110">
        <v>7398</v>
      </c>
      <c r="BM365" s="109">
        <v>3194</v>
      </c>
      <c r="BN365" s="109"/>
      <c r="BO365" s="109">
        <v>2431</v>
      </c>
      <c r="BP365" s="110">
        <v>5625</v>
      </c>
      <c r="BQ365" s="109">
        <v>2374</v>
      </c>
      <c r="BR365" s="109"/>
      <c r="BS365" s="109">
        <v>1703</v>
      </c>
      <c r="BT365" s="110">
        <v>4077</v>
      </c>
      <c r="BU365" s="109">
        <v>1465</v>
      </c>
      <c r="BV365" s="109"/>
      <c r="BW365" s="109">
        <v>893</v>
      </c>
      <c r="BX365" s="110">
        <v>2358</v>
      </c>
      <c r="BY365" s="109">
        <v>885</v>
      </c>
      <c r="BZ365" s="109"/>
      <c r="CA365" s="109">
        <v>422</v>
      </c>
      <c r="CB365" s="110">
        <v>1307</v>
      </c>
      <c r="CC365" s="109">
        <v>314</v>
      </c>
      <c r="CD365" s="109"/>
      <c r="CE365" s="109">
        <v>132</v>
      </c>
      <c r="CF365" s="110">
        <v>446</v>
      </c>
      <c r="CG365" s="109">
        <v>76</v>
      </c>
      <c r="CH365" s="109"/>
      <c r="CI365" s="109">
        <v>41</v>
      </c>
      <c r="CJ365" s="110">
        <v>117</v>
      </c>
      <c r="CK365" s="109">
        <v>28</v>
      </c>
      <c r="CL365" s="109"/>
      <c r="CM365" s="109">
        <v>26</v>
      </c>
      <c r="CN365" s="110">
        <v>54</v>
      </c>
      <c r="CO365" s="109">
        <v>37</v>
      </c>
      <c r="CP365" s="109">
        <v>13</v>
      </c>
      <c r="CQ365" s="109">
        <v>53</v>
      </c>
      <c r="CR365" s="110">
        <v>103</v>
      </c>
      <c r="CS365" s="111"/>
      <c r="CT365" s="112">
        <f t="shared" si="26"/>
        <v>88460</v>
      </c>
      <c r="CU365" s="112">
        <f t="shared" si="27"/>
        <v>14</v>
      </c>
      <c r="CV365" s="112">
        <f t="shared" si="28"/>
        <v>78067</v>
      </c>
      <c r="CW365" s="113">
        <f t="shared" si="30"/>
        <v>166541</v>
      </c>
    </row>
    <row r="366" spans="1:101" ht="14.1" customHeight="1">
      <c r="A366" s="31"/>
      <c r="B366" s="1057"/>
      <c r="C366" s="1054"/>
      <c r="D366" s="108" t="s">
        <v>821</v>
      </c>
      <c r="E366">
        <v>1168</v>
      </c>
      <c r="F366">
        <v>2</v>
      </c>
      <c r="G366">
        <v>1220</v>
      </c>
      <c r="H366" s="110">
        <v>2390</v>
      </c>
      <c r="I366">
        <v>973</v>
      </c>
      <c r="J366"/>
      <c r="K366">
        <v>978</v>
      </c>
      <c r="L366" s="110">
        <v>1951</v>
      </c>
      <c r="M366">
        <v>2387</v>
      </c>
      <c r="N366"/>
      <c r="O366">
        <v>2497</v>
      </c>
      <c r="P366" s="110">
        <v>4884</v>
      </c>
      <c r="Q366">
        <v>2349</v>
      </c>
      <c r="R366"/>
      <c r="S366">
        <v>2980</v>
      </c>
      <c r="T366" s="110">
        <v>5329</v>
      </c>
      <c r="U366">
        <v>3155</v>
      </c>
      <c r="V366"/>
      <c r="W366">
        <v>3169</v>
      </c>
      <c r="X366" s="110">
        <v>6324</v>
      </c>
      <c r="Y366">
        <v>4202</v>
      </c>
      <c r="Z366"/>
      <c r="AA366">
        <v>3690</v>
      </c>
      <c r="AB366" s="110">
        <v>7892</v>
      </c>
      <c r="AC366">
        <v>4713</v>
      </c>
      <c r="AD366"/>
      <c r="AE366">
        <v>3844</v>
      </c>
      <c r="AF366" s="110">
        <v>8557</v>
      </c>
      <c r="AG366">
        <v>4354</v>
      </c>
      <c r="AH366"/>
      <c r="AI366">
        <v>3377</v>
      </c>
      <c r="AJ366" s="110">
        <v>7731</v>
      </c>
      <c r="AK366">
        <v>3720</v>
      </c>
      <c r="AL366"/>
      <c r="AM366">
        <v>2986</v>
      </c>
      <c r="AN366" s="110">
        <v>6706</v>
      </c>
      <c r="AO366" s="109">
        <v>3476</v>
      </c>
      <c r="AP366" s="109"/>
      <c r="AQ366" s="109">
        <v>2897</v>
      </c>
      <c r="AR366" s="110">
        <v>6373</v>
      </c>
      <c r="AS366" s="109">
        <v>3474</v>
      </c>
      <c r="AT366" s="109">
        <v>1</v>
      </c>
      <c r="AU366" s="109">
        <v>2999</v>
      </c>
      <c r="AV366" s="110">
        <v>6474</v>
      </c>
      <c r="AW366" s="109">
        <v>3480</v>
      </c>
      <c r="AX366" s="109"/>
      <c r="AY366" s="109">
        <v>2960</v>
      </c>
      <c r="AZ366" s="110">
        <v>6440</v>
      </c>
      <c r="BA366" s="109">
        <v>3632</v>
      </c>
      <c r="BB366" s="109"/>
      <c r="BC366" s="109">
        <v>3036</v>
      </c>
      <c r="BD366" s="110">
        <v>6668</v>
      </c>
      <c r="BE366" s="109">
        <v>3083</v>
      </c>
      <c r="BF366" s="109"/>
      <c r="BG366" s="109">
        <v>2375</v>
      </c>
      <c r="BH366" s="110">
        <v>5458</v>
      </c>
      <c r="BI366" s="109">
        <v>2698</v>
      </c>
      <c r="BJ366" s="109"/>
      <c r="BK366" s="109">
        <v>2154</v>
      </c>
      <c r="BL366" s="110">
        <v>4852</v>
      </c>
      <c r="BM366" s="109">
        <v>2340</v>
      </c>
      <c r="BN366" s="109"/>
      <c r="BO366" s="109">
        <v>1792</v>
      </c>
      <c r="BP366" s="110">
        <v>4132</v>
      </c>
      <c r="BQ366" s="109">
        <v>1934</v>
      </c>
      <c r="BR366" s="109"/>
      <c r="BS366" s="109">
        <v>1298</v>
      </c>
      <c r="BT366" s="110">
        <v>3232</v>
      </c>
      <c r="BU366" s="109">
        <v>1392</v>
      </c>
      <c r="BV366" s="109"/>
      <c r="BW366" s="109">
        <v>789</v>
      </c>
      <c r="BX366" s="110">
        <v>2181</v>
      </c>
      <c r="BY366" s="109">
        <v>997</v>
      </c>
      <c r="BZ366" s="109"/>
      <c r="CA366" s="109">
        <v>452</v>
      </c>
      <c r="CB366" s="110">
        <v>1449</v>
      </c>
      <c r="CC366" s="109">
        <v>516</v>
      </c>
      <c r="CD366" s="109"/>
      <c r="CE366" s="109">
        <v>171</v>
      </c>
      <c r="CF366" s="110">
        <v>687</v>
      </c>
      <c r="CG366" s="109">
        <v>126</v>
      </c>
      <c r="CH366" s="109"/>
      <c r="CI366" s="109">
        <v>35</v>
      </c>
      <c r="CJ366" s="110">
        <v>161</v>
      </c>
      <c r="CK366" s="109">
        <v>24</v>
      </c>
      <c r="CL366" s="109"/>
      <c r="CM366" s="109">
        <v>6</v>
      </c>
      <c r="CN366" s="110">
        <v>30</v>
      </c>
      <c r="CO366" s="109">
        <v>6</v>
      </c>
      <c r="CP366" s="109">
        <v>30</v>
      </c>
      <c r="CQ366" s="109">
        <v>8</v>
      </c>
      <c r="CR366" s="110">
        <v>44</v>
      </c>
      <c r="CS366" s="111"/>
      <c r="CT366" s="112">
        <f t="shared" si="26"/>
        <v>54199</v>
      </c>
      <c r="CU366" s="112">
        <f t="shared" si="27"/>
        <v>33</v>
      </c>
      <c r="CV366" s="112">
        <f t="shared" si="28"/>
        <v>45713</v>
      </c>
      <c r="CW366" s="113">
        <f t="shared" si="30"/>
        <v>99945</v>
      </c>
    </row>
    <row r="367" spans="1:101" ht="14.1" customHeight="1">
      <c r="A367" s="31"/>
      <c r="B367" s="1057"/>
      <c r="C367" s="1054"/>
      <c r="D367" s="108" t="s">
        <v>822</v>
      </c>
      <c r="E367">
        <v>1037</v>
      </c>
      <c r="F367"/>
      <c r="G367">
        <v>1048</v>
      </c>
      <c r="H367" s="110">
        <v>2085</v>
      </c>
      <c r="I367">
        <v>709</v>
      </c>
      <c r="J367"/>
      <c r="K367">
        <v>745</v>
      </c>
      <c r="L367" s="110">
        <v>1454</v>
      </c>
      <c r="M367">
        <v>1741</v>
      </c>
      <c r="N367"/>
      <c r="O367">
        <v>1840</v>
      </c>
      <c r="P367" s="110">
        <v>3581</v>
      </c>
      <c r="Q367">
        <v>1655</v>
      </c>
      <c r="R367"/>
      <c r="S367">
        <v>4652</v>
      </c>
      <c r="T367" s="110">
        <v>6307</v>
      </c>
      <c r="U367">
        <v>4660</v>
      </c>
      <c r="V367"/>
      <c r="W367">
        <v>4678</v>
      </c>
      <c r="X367" s="110">
        <v>9338</v>
      </c>
      <c r="Y367">
        <v>5360</v>
      </c>
      <c r="Z367"/>
      <c r="AA367">
        <v>4588</v>
      </c>
      <c r="AB367" s="110">
        <v>9948</v>
      </c>
      <c r="AC367">
        <v>5300</v>
      </c>
      <c r="AD367"/>
      <c r="AE367">
        <v>4282</v>
      </c>
      <c r="AF367" s="110">
        <v>9582</v>
      </c>
      <c r="AG367">
        <v>4794</v>
      </c>
      <c r="AH367"/>
      <c r="AI367">
        <v>3891</v>
      </c>
      <c r="AJ367" s="110">
        <v>8685</v>
      </c>
      <c r="AK367">
        <v>4647</v>
      </c>
      <c r="AL367"/>
      <c r="AM367">
        <v>3899</v>
      </c>
      <c r="AN367" s="110">
        <v>8546</v>
      </c>
      <c r="AO367" s="109">
        <v>4439</v>
      </c>
      <c r="AP367" s="109"/>
      <c r="AQ367" s="109">
        <v>3579</v>
      </c>
      <c r="AR367" s="110">
        <v>8018</v>
      </c>
      <c r="AS367" s="109">
        <v>4310</v>
      </c>
      <c r="AT367" s="109"/>
      <c r="AU367" s="109">
        <v>3993</v>
      </c>
      <c r="AV367" s="110">
        <v>8303</v>
      </c>
      <c r="AW367" s="109">
        <v>4109</v>
      </c>
      <c r="AX367" s="109"/>
      <c r="AY367" s="109">
        <v>3616</v>
      </c>
      <c r="AZ367" s="110">
        <v>7725</v>
      </c>
      <c r="BA367" s="109">
        <v>4010</v>
      </c>
      <c r="BB367" s="109"/>
      <c r="BC367" s="109">
        <v>3435</v>
      </c>
      <c r="BD367" s="110">
        <v>7445</v>
      </c>
      <c r="BE367" s="109">
        <v>3671</v>
      </c>
      <c r="BF367" s="109"/>
      <c r="BG367" s="109">
        <v>2970</v>
      </c>
      <c r="BH367" s="110">
        <v>6641</v>
      </c>
      <c r="BI367" s="109">
        <v>3098</v>
      </c>
      <c r="BJ367" s="109"/>
      <c r="BK367" s="109">
        <v>2571</v>
      </c>
      <c r="BL367" s="110">
        <v>5669</v>
      </c>
      <c r="BM367" s="109">
        <v>2494</v>
      </c>
      <c r="BN367" s="109"/>
      <c r="BO367" s="109">
        <v>2070</v>
      </c>
      <c r="BP367" s="110">
        <v>4564</v>
      </c>
      <c r="BQ367" s="109">
        <v>1820</v>
      </c>
      <c r="BR367" s="109"/>
      <c r="BS367" s="109">
        <v>1221</v>
      </c>
      <c r="BT367" s="110">
        <v>3041</v>
      </c>
      <c r="BU367" s="109">
        <v>970</v>
      </c>
      <c r="BV367" s="109"/>
      <c r="BW367" s="109">
        <v>633</v>
      </c>
      <c r="BX367" s="110">
        <v>1603</v>
      </c>
      <c r="BY367" s="109">
        <v>658</v>
      </c>
      <c r="BZ367" s="109"/>
      <c r="CA367" s="109">
        <v>287</v>
      </c>
      <c r="CB367" s="110">
        <v>945</v>
      </c>
      <c r="CC367" s="109">
        <v>302</v>
      </c>
      <c r="CD367" s="109"/>
      <c r="CE367" s="109">
        <v>101</v>
      </c>
      <c r="CF367" s="110">
        <v>403</v>
      </c>
      <c r="CG367" s="109">
        <v>77</v>
      </c>
      <c r="CH367" s="109"/>
      <c r="CI367" s="109">
        <v>20</v>
      </c>
      <c r="CJ367" s="110">
        <v>97</v>
      </c>
      <c r="CK367" s="109">
        <v>19</v>
      </c>
      <c r="CL367" s="109"/>
      <c r="CM367" s="109">
        <v>9</v>
      </c>
      <c r="CN367" s="110">
        <v>28</v>
      </c>
      <c r="CO367" s="109">
        <v>23</v>
      </c>
      <c r="CP367" s="109">
        <v>139</v>
      </c>
      <c r="CQ367" s="109">
        <v>18</v>
      </c>
      <c r="CR367" s="110">
        <v>180</v>
      </c>
      <c r="CS367" s="111"/>
      <c r="CT367" s="112">
        <f t="shared" si="26"/>
        <v>59903</v>
      </c>
      <c r="CU367" s="112">
        <f t="shared" si="27"/>
        <v>139</v>
      </c>
      <c r="CV367" s="112">
        <f t="shared" si="28"/>
        <v>54146</v>
      </c>
      <c r="CW367" s="113">
        <f t="shared" si="30"/>
        <v>114188</v>
      </c>
    </row>
    <row r="368" spans="1:101" ht="14.1" customHeight="1">
      <c r="A368" s="31"/>
      <c r="B368" s="1057"/>
      <c r="C368" s="1054"/>
      <c r="D368" s="108" t="s">
        <v>823</v>
      </c>
      <c r="E368">
        <v>5076</v>
      </c>
      <c r="F368"/>
      <c r="G368">
        <v>5180</v>
      </c>
      <c r="H368" s="110">
        <v>10256</v>
      </c>
      <c r="I368">
        <v>3835</v>
      </c>
      <c r="J368"/>
      <c r="K368">
        <v>3814</v>
      </c>
      <c r="L368" s="110">
        <v>7649</v>
      </c>
      <c r="M368">
        <v>9982</v>
      </c>
      <c r="N368"/>
      <c r="O368">
        <v>10509</v>
      </c>
      <c r="P368" s="110">
        <v>20491</v>
      </c>
      <c r="Q368">
        <v>9309</v>
      </c>
      <c r="R368"/>
      <c r="S368">
        <v>3704</v>
      </c>
      <c r="T368" s="110">
        <v>13013</v>
      </c>
      <c r="U368">
        <v>3753</v>
      </c>
      <c r="V368"/>
      <c r="W368">
        <v>3941</v>
      </c>
      <c r="X368" s="110">
        <v>7694</v>
      </c>
      <c r="Y368">
        <v>4210</v>
      </c>
      <c r="Z368"/>
      <c r="AA368">
        <v>4075</v>
      </c>
      <c r="AB368" s="110">
        <v>8285</v>
      </c>
      <c r="AC368">
        <v>4601</v>
      </c>
      <c r="AD368"/>
      <c r="AE368">
        <v>4055</v>
      </c>
      <c r="AF368" s="110">
        <v>8656</v>
      </c>
      <c r="AG368">
        <v>4017</v>
      </c>
      <c r="AH368"/>
      <c r="AI368">
        <v>3619</v>
      </c>
      <c r="AJ368" s="110">
        <v>7636</v>
      </c>
      <c r="AK368">
        <v>3805</v>
      </c>
      <c r="AL368"/>
      <c r="AM368">
        <v>3436</v>
      </c>
      <c r="AN368" s="110">
        <v>7241</v>
      </c>
      <c r="AO368" s="109">
        <v>3432</v>
      </c>
      <c r="AP368" s="109"/>
      <c r="AQ368" s="109">
        <v>3103</v>
      </c>
      <c r="AR368" s="110">
        <v>6535</v>
      </c>
      <c r="AS368" s="109">
        <v>3366</v>
      </c>
      <c r="AT368" s="109"/>
      <c r="AU368" s="109">
        <v>3033</v>
      </c>
      <c r="AV368" s="110">
        <v>6399</v>
      </c>
      <c r="AW368" s="109">
        <v>3541</v>
      </c>
      <c r="AX368" s="109"/>
      <c r="AY368" s="109">
        <v>3308</v>
      </c>
      <c r="AZ368" s="110">
        <v>6849</v>
      </c>
      <c r="BA368" s="109">
        <v>3397</v>
      </c>
      <c r="BB368" s="109"/>
      <c r="BC368" s="109">
        <v>3228</v>
      </c>
      <c r="BD368" s="110">
        <v>6625</v>
      </c>
      <c r="BE368" s="109">
        <v>2860</v>
      </c>
      <c r="BF368" s="109"/>
      <c r="BG368" s="109">
        <v>2643</v>
      </c>
      <c r="BH368" s="110">
        <v>5503</v>
      </c>
      <c r="BI368" s="109">
        <v>2289</v>
      </c>
      <c r="BJ368" s="109"/>
      <c r="BK368" s="109">
        <v>2136</v>
      </c>
      <c r="BL368" s="110">
        <v>4425</v>
      </c>
      <c r="BM368" s="109">
        <v>1854</v>
      </c>
      <c r="BN368" s="109"/>
      <c r="BO368" s="109">
        <v>1656</v>
      </c>
      <c r="BP368" s="110">
        <v>3510</v>
      </c>
      <c r="BQ368" s="109">
        <v>1387</v>
      </c>
      <c r="BR368" s="109"/>
      <c r="BS368" s="109">
        <v>1235</v>
      </c>
      <c r="BT368" s="110">
        <v>2622</v>
      </c>
      <c r="BU368" s="109">
        <v>880</v>
      </c>
      <c r="BV368" s="109"/>
      <c r="BW368" s="109">
        <v>776</v>
      </c>
      <c r="BX368" s="110">
        <v>1656</v>
      </c>
      <c r="BY368" s="109">
        <v>546</v>
      </c>
      <c r="BZ368" s="109"/>
      <c r="CA368" s="109">
        <v>402</v>
      </c>
      <c r="CB368" s="110">
        <v>948</v>
      </c>
      <c r="CC368" s="109">
        <v>251</v>
      </c>
      <c r="CD368" s="109"/>
      <c r="CE368" s="109">
        <v>145</v>
      </c>
      <c r="CF368" s="110">
        <v>396</v>
      </c>
      <c r="CG368" s="109">
        <v>82</v>
      </c>
      <c r="CH368" s="109"/>
      <c r="CI368" s="109">
        <v>31</v>
      </c>
      <c r="CJ368" s="110">
        <v>113</v>
      </c>
      <c r="CK368" s="109">
        <v>12</v>
      </c>
      <c r="CL368" s="109"/>
      <c r="CM368" s="109">
        <v>7</v>
      </c>
      <c r="CN368" s="110">
        <v>19</v>
      </c>
      <c r="CO368" s="109">
        <v>3</v>
      </c>
      <c r="CP368" s="109">
        <v>2</v>
      </c>
      <c r="CQ368" s="109">
        <v>7</v>
      </c>
      <c r="CR368" s="110">
        <v>12</v>
      </c>
      <c r="CS368" s="111"/>
      <c r="CT368" s="112">
        <f t="shared" si="26"/>
        <v>72488</v>
      </c>
      <c r="CU368" s="112">
        <f t="shared" si="27"/>
        <v>2</v>
      </c>
      <c r="CV368" s="112">
        <f t="shared" si="28"/>
        <v>64043</v>
      </c>
      <c r="CW368" s="113">
        <f t="shared" si="30"/>
        <v>136533</v>
      </c>
    </row>
    <row r="369" spans="1:101" ht="14.1" customHeight="1">
      <c r="A369" s="31"/>
      <c r="B369" s="1057"/>
      <c r="C369" s="1054"/>
      <c r="D369" s="108" t="s">
        <v>824</v>
      </c>
      <c r="E369">
        <v>1379</v>
      </c>
      <c r="F369"/>
      <c r="G369">
        <v>1454</v>
      </c>
      <c r="H369" s="110">
        <v>2833</v>
      </c>
      <c r="I369">
        <v>1091</v>
      </c>
      <c r="J369"/>
      <c r="K369">
        <v>1049</v>
      </c>
      <c r="L369" s="110">
        <v>2140</v>
      </c>
      <c r="M369">
        <v>2710</v>
      </c>
      <c r="N369"/>
      <c r="O369">
        <v>2694</v>
      </c>
      <c r="P369" s="110">
        <v>5404</v>
      </c>
      <c r="Q369">
        <v>2469</v>
      </c>
      <c r="R369"/>
      <c r="S369">
        <v>394</v>
      </c>
      <c r="T369" s="110">
        <v>2863</v>
      </c>
      <c r="U369">
        <v>431</v>
      </c>
      <c r="V369"/>
      <c r="W369">
        <v>406</v>
      </c>
      <c r="X369" s="110">
        <v>837</v>
      </c>
      <c r="Y369">
        <v>379</v>
      </c>
      <c r="Z369"/>
      <c r="AA369">
        <v>504</v>
      </c>
      <c r="AB369" s="110">
        <v>883</v>
      </c>
      <c r="AC369">
        <v>411</v>
      </c>
      <c r="AD369"/>
      <c r="AE369">
        <v>464</v>
      </c>
      <c r="AF369" s="110">
        <v>875</v>
      </c>
      <c r="AG369">
        <v>384</v>
      </c>
      <c r="AH369"/>
      <c r="AI369">
        <v>454</v>
      </c>
      <c r="AJ369" s="110">
        <v>838</v>
      </c>
      <c r="AK369">
        <v>481</v>
      </c>
      <c r="AL369"/>
      <c r="AM369">
        <v>510</v>
      </c>
      <c r="AN369" s="110">
        <v>991</v>
      </c>
      <c r="AO369" s="109">
        <v>383</v>
      </c>
      <c r="AP369" s="109"/>
      <c r="AQ369" s="109">
        <v>477</v>
      </c>
      <c r="AR369" s="110">
        <v>860</v>
      </c>
      <c r="AS369" s="109">
        <v>390</v>
      </c>
      <c r="AT369" s="109"/>
      <c r="AU369" s="109">
        <v>383</v>
      </c>
      <c r="AV369" s="110">
        <v>773</v>
      </c>
      <c r="AW369" s="109">
        <v>387</v>
      </c>
      <c r="AX369" s="109"/>
      <c r="AY369" s="109">
        <v>308</v>
      </c>
      <c r="AZ369" s="110">
        <v>695</v>
      </c>
      <c r="BA369" s="109">
        <v>360</v>
      </c>
      <c r="BB369" s="109"/>
      <c r="BC369" s="109">
        <v>291</v>
      </c>
      <c r="BD369" s="110">
        <v>651</v>
      </c>
      <c r="BE369" s="109">
        <v>322</v>
      </c>
      <c r="BF369" s="109"/>
      <c r="BG369" s="109">
        <v>227</v>
      </c>
      <c r="BH369" s="110">
        <v>549</v>
      </c>
      <c r="BI369" s="109">
        <v>252</v>
      </c>
      <c r="BJ369" s="109"/>
      <c r="BK369" s="109">
        <v>204</v>
      </c>
      <c r="BL369" s="110">
        <v>456</v>
      </c>
      <c r="BM369" s="109">
        <v>236</v>
      </c>
      <c r="BN369" s="109"/>
      <c r="BO369" s="109">
        <v>160</v>
      </c>
      <c r="BP369" s="110">
        <v>396</v>
      </c>
      <c r="BQ369" s="109">
        <v>132</v>
      </c>
      <c r="BR369" s="109"/>
      <c r="BS369" s="109">
        <v>114</v>
      </c>
      <c r="BT369" s="110">
        <v>246</v>
      </c>
      <c r="BU369" s="109">
        <v>120</v>
      </c>
      <c r="BV369" s="109"/>
      <c r="BW369" s="109">
        <v>67</v>
      </c>
      <c r="BX369" s="110">
        <v>187</v>
      </c>
      <c r="BY369" s="109">
        <v>79</v>
      </c>
      <c r="BZ369" s="109"/>
      <c r="CA369" s="109">
        <v>44</v>
      </c>
      <c r="CB369" s="110">
        <v>123</v>
      </c>
      <c r="CC369" s="109">
        <v>47</v>
      </c>
      <c r="CD369" s="109"/>
      <c r="CE369" s="109">
        <v>13</v>
      </c>
      <c r="CF369" s="110">
        <v>60</v>
      </c>
      <c r="CG369" s="109">
        <v>12</v>
      </c>
      <c r="CH369" s="109"/>
      <c r="CI369" s="109">
        <v>4</v>
      </c>
      <c r="CJ369" s="110">
        <v>16</v>
      </c>
      <c r="CK369" s="109">
        <v>6</v>
      </c>
      <c r="CL369" s="109"/>
      <c r="CM369" s="109">
        <v>5</v>
      </c>
      <c r="CN369" s="110">
        <v>11</v>
      </c>
      <c r="CO369" s="109">
        <v>1</v>
      </c>
      <c r="CP369" s="109">
        <v>2</v>
      </c>
      <c r="CQ369" s="109">
        <v>2</v>
      </c>
      <c r="CR369" s="110">
        <v>5</v>
      </c>
      <c r="CS369" s="111"/>
      <c r="CT369" s="112">
        <f t="shared" si="26"/>
        <v>12462</v>
      </c>
      <c r="CU369" s="112">
        <f t="shared" si="27"/>
        <v>2</v>
      </c>
      <c r="CV369" s="112">
        <f t="shared" si="28"/>
        <v>10228</v>
      </c>
      <c r="CW369" s="113">
        <f t="shared" si="30"/>
        <v>22692</v>
      </c>
    </row>
    <row r="370" spans="1:101" ht="14.1" customHeight="1">
      <c r="A370" s="31"/>
      <c r="B370" s="1057"/>
      <c r="C370" s="1054"/>
      <c r="D370" s="108" t="s">
        <v>825</v>
      </c>
      <c r="E370">
        <v>294</v>
      </c>
      <c r="F370"/>
      <c r="G370">
        <v>298</v>
      </c>
      <c r="H370" s="110">
        <v>592</v>
      </c>
      <c r="I370">
        <v>238</v>
      </c>
      <c r="J370"/>
      <c r="K370">
        <v>225</v>
      </c>
      <c r="L370" s="110">
        <v>463</v>
      </c>
      <c r="M370">
        <v>586</v>
      </c>
      <c r="N370"/>
      <c r="O370">
        <v>587</v>
      </c>
      <c r="P370" s="110">
        <v>1173</v>
      </c>
      <c r="Q370">
        <v>582</v>
      </c>
      <c r="R370"/>
      <c r="S370">
        <v>861</v>
      </c>
      <c r="T370" s="110">
        <v>1443</v>
      </c>
      <c r="U370">
        <v>832</v>
      </c>
      <c r="V370"/>
      <c r="W370">
        <v>940</v>
      </c>
      <c r="X370" s="110">
        <v>1772</v>
      </c>
      <c r="Y370">
        <v>1040</v>
      </c>
      <c r="Z370"/>
      <c r="AA370">
        <v>953</v>
      </c>
      <c r="AB370" s="110">
        <v>1993</v>
      </c>
      <c r="AC370">
        <v>1094</v>
      </c>
      <c r="AD370"/>
      <c r="AE370">
        <v>930</v>
      </c>
      <c r="AF370" s="110">
        <v>2024</v>
      </c>
      <c r="AG370">
        <v>986</v>
      </c>
      <c r="AH370"/>
      <c r="AI370">
        <v>744</v>
      </c>
      <c r="AJ370" s="110">
        <v>1730</v>
      </c>
      <c r="AK370">
        <v>869</v>
      </c>
      <c r="AL370"/>
      <c r="AM370">
        <v>686</v>
      </c>
      <c r="AN370" s="110">
        <v>1555</v>
      </c>
      <c r="AO370" s="109">
        <v>791</v>
      </c>
      <c r="AP370" s="109"/>
      <c r="AQ370" s="109">
        <v>697</v>
      </c>
      <c r="AR370" s="110">
        <v>1488</v>
      </c>
      <c r="AS370" s="109">
        <v>795</v>
      </c>
      <c r="AT370" s="109"/>
      <c r="AU370" s="109">
        <v>660</v>
      </c>
      <c r="AV370" s="110">
        <v>1455</v>
      </c>
      <c r="AW370" s="109">
        <v>936</v>
      </c>
      <c r="AX370" s="109"/>
      <c r="AY370" s="109">
        <v>851</v>
      </c>
      <c r="AZ370" s="110">
        <v>1787</v>
      </c>
      <c r="BA370" s="109">
        <v>889</v>
      </c>
      <c r="BB370" s="109"/>
      <c r="BC370" s="109">
        <v>815</v>
      </c>
      <c r="BD370" s="110">
        <v>1704</v>
      </c>
      <c r="BE370" s="109">
        <v>701</v>
      </c>
      <c r="BF370" s="109"/>
      <c r="BG370" s="109">
        <v>616</v>
      </c>
      <c r="BH370" s="110">
        <v>1317</v>
      </c>
      <c r="BI370" s="109">
        <v>521</v>
      </c>
      <c r="BJ370" s="109"/>
      <c r="BK370" s="109">
        <v>509</v>
      </c>
      <c r="BL370" s="110">
        <v>1030</v>
      </c>
      <c r="BM370" s="109">
        <v>435</v>
      </c>
      <c r="BN370" s="109"/>
      <c r="BO370" s="109">
        <v>383</v>
      </c>
      <c r="BP370" s="110">
        <v>818</v>
      </c>
      <c r="BQ370" s="109">
        <v>311</v>
      </c>
      <c r="BR370" s="109"/>
      <c r="BS370" s="109">
        <v>283</v>
      </c>
      <c r="BT370" s="110">
        <v>594</v>
      </c>
      <c r="BU370" s="109">
        <v>222</v>
      </c>
      <c r="BV370" s="109"/>
      <c r="BW370" s="109">
        <v>172</v>
      </c>
      <c r="BX370" s="110">
        <v>394</v>
      </c>
      <c r="BY370" s="109">
        <v>128</v>
      </c>
      <c r="BZ370" s="109"/>
      <c r="CA370" s="109">
        <v>99</v>
      </c>
      <c r="CB370" s="110">
        <v>227</v>
      </c>
      <c r="CC370" s="109">
        <v>34</v>
      </c>
      <c r="CD370" s="109"/>
      <c r="CE370" s="109">
        <v>31</v>
      </c>
      <c r="CF370" s="110">
        <v>65</v>
      </c>
      <c r="CG370" s="109">
        <v>12</v>
      </c>
      <c r="CH370" s="109"/>
      <c r="CI370" s="109">
        <v>6</v>
      </c>
      <c r="CJ370" s="110">
        <v>18</v>
      </c>
      <c r="CK370" s="109">
        <v>5</v>
      </c>
      <c r="CL370" s="109"/>
      <c r="CM370" s="109">
        <v>1</v>
      </c>
      <c r="CN370" s="110">
        <v>6</v>
      </c>
      <c r="CO370" s="109">
        <v>1</v>
      </c>
      <c r="CP370" s="109"/>
      <c r="CQ370" s="109">
        <v>2</v>
      </c>
      <c r="CR370" s="110">
        <v>3</v>
      </c>
      <c r="CS370" s="111"/>
      <c r="CT370" s="112">
        <f t="shared" si="26"/>
        <v>12302</v>
      </c>
      <c r="CU370" s="112">
        <f t="shared" si="27"/>
        <v>0</v>
      </c>
      <c r="CV370" s="112">
        <f t="shared" si="28"/>
        <v>11349</v>
      </c>
      <c r="CW370" s="113">
        <f t="shared" si="30"/>
        <v>23651</v>
      </c>
    </row>
    <row r="371" spans="1:101" ht="14.1" customHeight="1">
      <c r="A371" s="31"/>
      <c r="B371" s="1057"/>
      <c r="C371" s="1055"/>
      <c r="D371" s="108" t="s">
        <v>826</v>
      </c>
      <c r="E371" s="817">
        <v>1027</v>
      </c>
      <c r="F371" s="817"/>
      <c r="G371" s="817">
        <v>1005</v>
      </c>
      <c r="H371" s="110">
        <v>2032</v>
      </c>
      <c r="I371" s="817">
        <v>773</v>
      </c>
      <c r="J371" s="817"/>
      <c r="K371" s="817">
        <v>801</v>
      </c>
      <c r="L371" s="110">
        <v>1574</v>
      </c>
      <c r="M371" s="817">
        <v>2189</v>
      </c>
      <c r="N371" s="817"/>
      <c r="O371" s="817">
        <v>2263</v>
      </c>
      <c r="P371" s="110">
        <v>4452</v>
      </c>
      <c r="Q371" s="817">
        <v>1985</v>
      </c>
      <c r="R371" s="817"/>
      <c r="S371" s="817">
        <v>381</v>
      </c>
      <c r="T371" s="110">
        <v>2366</v>
      </c>
      <c r="U371" s="817">
        <v>370</v>
      </c>
      <c r="V371" s="817"/>
      <c r="W371" s="817">
        <v>371</v>
      </c>
      <c r="X371" s="110">
        <v>741</v>
      </c>
      <c r="Y371" s="817">
        <v>425</v>
      </c>
      <c r="Z371" s="817"/>
      <c r="AA371" s="817">
        <v>370</v>
      </c>
      <c r="AB371" s="110">
        <v>795</v>
      </c>
      <c r="AC371" s="817">
        <v>448</v>
      </c>
      <c r="AD371" s="817"/>
      <c r="AE371" s="817">
        <v>386</v>
      </c>
      <c r="AF371" s="110">
        <v>834</v>
      </c>
      <c r="AG371" s="817">
        <v>375</v>
      </c>
      <c r="AH371" s="817"/>
      <c r="AI371" s="817">
        <v>352</v>
      </c>
      <c r="AJ371" s="110">
        <v>727</v>
      </c>
      <c r="AK371" s="817">
        <v>353</v>
      </c>
      <c r="AL371" s="817"/>
      <c r="AM371" s="817">
        <v>300</v>
      </c>
      <c r="AN371" s="110">
        <v>653</v>
      </c>
      <c r="AO371" s="109">
        <v>357</v>
      </c>
      <c r="AP371" s="109"/>
      <c r="AQ371" s="109">
        <v>288</v>
      </c>
      <c r="AR371" s="110">
        <v>645</v>
      </c>
      <c r="AS371" s="109">
        <v>331</v>
      </c>
      <c r="AT371" s="109"/>
      <c r="AU371" s="109">
        <v>308</v>
      </c>
      <c r="AV371" s="110">
        <v>639</v>
      </c>
      <c r="AW371" s="109">
        <v>385</v>
      </c>
      <c r="AX371" s="109"/>
      <c r="AY371" s="109">
        <v>338</v>
      </c>
      <c r="AZ371" s="110">
        <v>723</v>
      </c>
      <c r="BA371" s="109">
        <v>335</v>
      </c>
      <c r="BB371" s="109"/>
      <c r="BC371" s="109">
        <v>330</v>
      </c>
      <c r="BD371" s="110">
        <v>665</v>
      </c>
      <c r="BE371" s="109">
        <v>289</v>
      </c>
      <c r="BF371" s="109"/>
      <c r="BG371" s="109">
        <v>272</v>
      </c>
      <c r="BH371" s="110">
        <v>561</v>
      </c>
      <c r="BI371" s="109">
        <v>204</v>
      </c>
      <c r="BJ371" s="109"/>
      <c r="BK371" s="109">
        <v>199</v>
      </c>
      <c r="BL371" s="110">
        <v>403</v>
      </c>
      <c r="BM371" s="109">
        <v>168</v>
      </c>
      <c r="BN371" s="109"/>
      <c r="BO371" s="109">
        <v>181</v>
      </c>
      <c r="BP371" s="110">
        <v>349</v>
      </c>
      <c r="BQ371" s="109">
        <v>106</v>
      </c>
      <c r="BR371" s="109"/>
      <c r="BS371" s="109">
        <v>121</v>
      </c>
      <c r="BT371" s="110">
        <v>227</v>
      </c>
      <c r="BU371" s="109">
        <v>85</v>
      </c>
      <c r="BV371" s="109"/>
      <c r="BW371" s="109">
        <v>75</v>
      </c>
      <c r="BX371" s="110">
        <v>160</v>
      </c>
      <c r="BY371" s="109">
        <v>39</v>
      </c>
      <c r="BZ371" s="109"/>
      <c r="CA371" s="109">
        <v>40</v>
      </c>
      <c r="CB371" s="110">
        <v>79</v>
      </c>
      <c r="CC371" s="109">
        <v>23</v>
      </c>
      <c r="CD371" s="109"/>
      <c r="CE371" s="109">
        <v>16</v>
      </c>
      <c r="CF371" s="110">
        <v>39</v>
      </c>
      <c r="CG371" s="109">
        <v>8</v>
      </c>
      <c r="CH371" s="109"/>
      <c r="CI371" s="109">
        <v>5</v>
      </c>
      <c r="CJ371" s="110">
        <v>13</v>
      </c>
      <c r="CK371" s="109">
        <v>1</v>
      </c>
      <c r="CL371" s="109"/>
      <c r="CM371" s="109">
        <v>1</v>
      </c>
      <c r="CN371" s="110">
        <v>2</v>
      </c>
      <c r="CO371" s="109"/>
      <c r="CP371" s="109"/>
      <c r="CQ371" s="109"/>
      <c r="CR371" s="110">
        <v>0</v>
      </c>
      <c r="CS371" s="111"/>
      <c r="CT371" s="112">
        <f t="shared" si="26"/>
        <v>10276</v>
      </c>
      <c r="CU371" s="112">
        <f t="shared" si="27"/>
        <v>0</v>
      </c>
      <c r="CV371" s="112">
        <f t="shared" si="28"/>
        <v>8403</v>
      </c>
      <c r="CW371" s="113">
        <f t="shared" si="30"/>
        <v>18679</v>
      </c>
    </row>
    <row r="372" spans="1:101" ht="14.1" customHeight="1">
      <c r="A372" s="31"/>
      <c r="B372" s="1057"/>
      <c r="C372" s="1045" t="s">
        <v>108</v>
      </c>
      <c r="D372" s="1046" t="s">
        <v>843</v>
      </c>
      <c r="E372" s="236">
        <v>17241</v>
      </c>
      <c r="F372" s="236">
        <v>3</v>
      </c>
      <c r="G372" s="236">
        <v>17883</v>
      </c>
      <c r="H372" s="236">
        <v>35127</v>
      </c>
      <c r="I372" s="236">
        <v>12984</v>
      </c>
      <c r="J372" s="236">
        <v>0</v>
      </c>
      <c r="K372" s="236">
        <v>13308</v>
      </c>
      <c r="L372" s="236">
        <v>26292</v>
      </c>
      <c r="M372" s="236">
        <v>33728</v>
      </c>
      <c r="N372" s="236">
        <v>0</v>
      </c>
      <c r="O372" s="236">
        <v>35039</v>
      </c>
      <c r="P372" s="236">
        <v>68767</v>
      </c>
      <c r="Q372" s="236">
        <v>31635</v>
      </c>
      <c r="R372" s="236">
        <v>0</v>
      </c>
      <c r="S372" s="236">
        <v>29088</v>
      </c>
      <c r="T372" s="236">
        <v>60723</v>
      </c>
      <c r="U372" s="236">
        <v>29283</v>
      </c>
      <c r="V372" s="236">
        <v>0</v>
      </c>
      <c r="W372" s="236">
        <v>30150</v>
      </c>
      <c r="X372" s="236">
        <v>59433</v>
      </c>
      <c r="Y372" s="236">
        <v>34978</v>
      </c>
      <c r="Z372" s="236">
        <v>0</v>
      </c>
      <c r="AA372" s="236">
        <v>31101</v>
      </c>
      <c r="AB372" s="236">
        <v>66079</v>
      </c>
      <c r="AC372" s="236">
        <v>36594</v>
      </c>
      <c r="AD372" s="236">
        <v>2</v>
      </c>
      <c r="AE372" s="236">
        <v>30740</v>
      </c>
      <c r="AF372" s="236">
        <v>67336</v>
      </c>
      <c r="AG372" s="236">
        <v>31974</v>
      </c>
      <c r="AH372" s="236">
        <v>0</v>
      </c>
      <c r="AI372" s="236">
        <v>26520</v>
      </c>
      <c r="AJ372" s="236">
        <v>58494</v>
      </c>
      <c r="AK372" s="236">
        <v>29442</v>
      </c>
      <c r="AL372" s="236">
        <v>0</v>
      </c>
      <c r="AM372" s="236">
        <v>24832</v>
      </c>
      <c r="AN372" s="236">
        <v>54274</v>
      </c>
      <c r="AO372" s="236">
        <v>27977</v>
      </c>
      <c r="AP372" s="236">
        <v>0</v>
      </c>
      <c r="AQ372" s="236">
        <v>23853</v>
      </c>
      <c r="AR372" s="236">
        <v>51830</v>
      </c>
      <c r="AS372" s="236">
        <v>29136</v>
      </c>
      <c r="AT372" s="236">
        <v>2</v>
      </c>
      <c r="AU372" s="236">
        <v>25496</v>
      </c>
      <c r="AV372" s="236">
        <v>54634</v>
      </c>
      <c r="AW372" s="236">
        <v>29869</v>
      </c>
      <c r="AX372" s="236">
        <v>0</v>
      </c>
      <c r="AY372" s="236">
        <v>25839</v>
      </c>
      <c r="AZ372" s="236">
        <v>55708</v>
      </c>
      <c r="BA372" s="236">
        <v>28343</v>
      </c>
      <c r="BB372" s="236">
        <v>0</v>
      </c>
      <c r="BC372" s="236">
        <v>25063</v>
      </c>
      <c r="BD372" s="236">
        <v>53406</v>
      </c>
      <c r="BE372" s="236">
        <v>23854</v>
      </c>
      <c r="BF372" s="236">
        <v>0</v>
      </c>
      <c r="BG372" s="236">
        <v>19978</v>
      </c>
      <c r="BH372" s="236">
        <v>43832</v>
      </c>
      <c r="BI372" s="236">
        <v>19697</v>
      </c>
      <c r="BJ372" s="236">
        <v>0</v>
      </c>
      <c r="BK372" s="236">
        <v>16523</v>
      </c>
      <c r="BL372" s="236">
        <v>36220</v>
      </c>
      <c r="BM372" s="236">
        <v>17010</v>
      </c>
      <c r="BN372" s="236">
        <v>0</v>
      </c>
      <c r="BO372" s="236">
        <v>13617</v>
      </c>
      <c r="BP372" s="236">
        <v>30627</v>
      </c>
      <c r="BQ372" s="236">
        <v>12737</v>
      </c>
      <c r="BR372" s="236">
        <v>0</v>
      </c>
      <c r="BS372" s="236">
        <v>9473</v>
      </c>
      <c r="BT372" s="236">
        <v>22210</v>
      </c>
      <c r="BU372" s="236">
        <v>8047</v>
      </c>
      <c r="BV372" s="236">
        <v>0</v>
      </c>
      <c r="BW372" s="236">
        <v>5245</v>
      </c>
      <c r="BX372" s="236">
        <v>13292</v>
      </c>
      <c r="BY372" s="236">
        <v>5195</v>
      </c>
      <c r="BZ372" s="236">
        <v>0</v>
      </c>
      <c r="CA372" s="236">
        <v>2645</v>
      </c>
      <c r="CB372" s="236">
        <v>7840</v>
      </c>
      <c r="CC372" s="236">
        <v>2180</v>
      </c>
      <c r="CD372" s="236">
        <v>0</v>
      </c>
      <c r="CE372" s="236">
        <v>875</v>
      </c>
      <c r="CF372" s="236">
        <v>3055</v>
      </c>
      <c r="CG372" s="236">
        <v>593</v>
      </c>
      <c r="CH372" s="236">
        <v>0</v>
      </c>
      <c r="CI372" s="236">
        <v>210</v>
      </c>
      <c r="CJ372" s="236">
        <v>803</v>
      </c>
      <c r="CK372" s="236">
        <v>145</v>
      </c>
      <c r="CL372" s="236">
        <v>0</v>
      </c>
      <c r="CM372" s="236">
        <v>91</v>
      </c>
      <c r="CN372" s="236">
        <v>236</v>
      </c>
      <c r="CO372" s="236">
        <v>100</v>
      </c>
      <c r="CP372" s="236">
        <v>278</v>
      </c>
      <c r="CQ372" s="236">
        <v>135</v>
      </c>
      <c r="CR372" s="236">
        <v>513</v>
      </c>
      <c r="CS372" s="107"/>
      <c r="CT372" s="236">
        <f t="shared" si="26"/>
        <v>462742</v>
      </c>
      <c r="CU372" s="236">
        <f t="shared" si="27"/>
        <v>285</v>
      </c>
      <c r="CV372" s="236">
        <f t="shared" si="28"/>
        <v>407704</v>
      </c>
      <c r="CW372" s="240">
        <f t="shared" si="30"/>
        <v>870731</v>
      </c>
    </row>
    <row r="373" spans="1:101" ht="14.1" customHeight="1">
      <c r="A373" s="31"/>
      <c r="B373" s="1057"/>
      <c r="C373" s="1030" t="s">
        <v>889</v>
      </c>
      <c r="D373" s="108" t="s">
        <v>810</v>
      </c>
      <c r="E373">
        <v>4060</v>
      </c>
      <c r="F373"/>
      <c r="G373">
        <v>4225</v>
      </c>
      <c r="H373" s="110">
        <v>8285</v>
      </c>
      <c r="I373">
        <v>3181</v>
      </c>
      <c r="J373"/>
      <c r="K373">
        <v>3348</v>
      </c>
      <c r="L373" s="110">
        <v>6529</v>
      </c>
      <c r="M373">
        <v>8086</v>
      </c>
      <c r="N373"/>
      <c r="O373">
        <v>8487</v>
      </c>
      <c r="P373" s="110">
        <v>16573</v>
      </c>
      <c r="Q373">
        <v>8049</v>
      </c>
      <c r="R373"/>
      <c r="S373">
        <v>259</v>
      </c>
      <c r="T373" s="110">
        <v>8308</v>
      </c>
      <c r="U373">
        <v>302</v>
      </c>
      <c r="V373"/>
      <c r="W373">
        <v>268</v>
      </c>
      <c r="X373" s="110">
        <v>570</v>
      </c>
      <c r="Y373">
        <v>333</v>
      </c>
      <c r="Z373"/>
      <c r="AA373">
        <v>288</v>
      </c>
      <c r="AB373" s="110">
        <v>621</v>
      </c>
      <c r="AC373">
        <v>288</v>
      </c>
      <c r="AD373"/>
      <c r="AE373">
        <v>257</v>
      </c>
      <c r="AF373" s="110">
        <v>545</v>
      </c>
      <c r="AG373">
        <v>301</v>
      </c>
      <c r="AH373"/>
      <c r="AI373">
        <v>281</v>
      </c>
      <c r="AJ373" s="110">
        <v>582</v>
      </c>
      <c r="AK373">
        <v>262</v>
      </c>
      <c r="AL373"/>
      <c r="AM373">
        <v>210</v>
      </c>
      <c r="AN373" s="110">
        <v>472</v>
      </c>
      <c r="AO373" s="109">
        <v>253</v>
      </c>
      <c r="AP373" s="109"/>
      <c r="AQ373" s="109">
        <v>215</v>
      </c>
      <c r="AR373" s="110">
        <v>468</v>
      </c>
      <c r="AS373" s="109">
        <v>226</v>
      </c>
      <c r="AT373" s="109"/>
      <c r="AU373" s="109">
        <v>223</v>
      </c>
      <c r="AV373" s="110">
        <v>449</v>
      </c>
      <c r="AW373" s="109">
        <v>243</v>
      </c>
      <c r="AX373" s="109"/>
      <c r="AY373" s="109">
        <v>239</v>
      </c>
      <c r="AZ373" s="110">
        <v>482</v>
      </c>
      <c r="BA373" s="109">
        <v>220</v>
      </c>
      <c r="BB373" s="109"/>
      <c r="BC373" s="109">
        <v>262</v>
      </c>
      <c r="BD373" s="110">
        <v>482</v>
      </c>
      <c r="BE373" s="109">
        <v>193</v>
      </c>
      <c r="BF373" s="109"/>
      <c r="BG373" s="109">
        <v>203</v>
      </c>
      <c r="BH373" s="110">
        <v>396</v>
      </c>
      <c r="BI373" s="109">
        <v>184</v>
      </c>
      <c r="BJ373" s="109"/>
      <c r="BK373" s="109">
        <v>184</v>
      </c>
      <c r="BL373" s="110">
        <v>368</v>
      </c>
      <c r="BM373" s="109">
        <v>131</v>
      </c>
      <c r="BN373" s="109"/>
      <c r="BO373" s="109">
        <v>156</v>
      </c>
      <c r="BP373" s="110">
        <v>287</v>
      </c>
      <c r="BQ373" s="109">
        <v>109</v>
      </c>
      <c r="BR373" s="109"/>
      <c r="BS373" s="109">
        <v>129</v>
      </c>
      <c r="BT373" s="110">
        <v>238</v>
      </c>
      <c r="BU373" s="109">
        <v>80</v>
      </c>
      <c r="BV373" s="109"/>
      <c r="BW373" s="109">
        <v>85</v>
      </c>
      <c r="BX373" s="110">
        <v>165</v>
      </c>
      <c r="BY373" s="109">
        <v>51</v>
      </c>
      <c r="BZ373" s="109"/>
      <c r="CA373" s="109">
        <v>54</v>
      </c>
      <c r="CB373" s="110">
        <v>105</v>
      </c>
      <c r="CC373" s="109">
        <v>24</v>
      </c>
      <c r="CD373" s="109"/>
      <c r="CE373" s="109">
        <v>14</v>
      </c>
      <c r="CF373" s="110">
        <v>38</v>
      </c>
      <c r="CG373" s="109">
        <v>6</v>
      </c>
      <c r="CH373" s="109"/>
      <c r="CI373" s="109">
        <v>3</v>
      </c>
      <c r="CJ373" s="110">
        <v>9</v>
      </c>
      <c r="CK373" s="109">
        <v>1</v>
      </c>
      <c r="CL373" s="109"/>
      <c r="CM373" s="109">
        <v>3</v>
      </c>
      <c r="CN373" s="110">
        <v>4</v>
      </c>
      <c r="CO373" s="109">
        <v>1</v>
      </c>
      <c r="CP373" s="109"/>
      <c r="CQ373" s="109"/>
      <c r="CR373" s="110">
        <v>1</v>
      </c>
      <c r="CS373" s="111"/>
      <c r="CT373" s="112">
        <f t="shared" si="26"/>
        <v>26584</v>
      </c>
      <c r="CU373" s="112">
        <f t="shared" si="27"/>
        <v>0</v>
      </c>
      <c r="CV373" s="112">
        <f t="shared" si="28"/>
        <v>19393</v>
      </c>
      <c r="CW373" s="242">
        <f t="shared" si="29"/>
        <v>45977</v>
      </c>
    </row>
    <row r="374" spans="1:101" ht="14.1" customHeight="1">
      <c r="A374" s="31"/>
      <c r="B374" s="1057"/>
      <c r="C374" s="1031"/>
      <c r="D374" s="108" t="s">
        <v>811</v>
      </c>
      <c r="E374">
        <v>1615</v>
      </c>
      <c r="F374"/>
      <c r="G374">
        <v>1684</v>
      </c>
      <c r="H374" s="110">
        <v>3299</v>
      </c>
      <c r="I374">
        <v>1526</v>
      </c>
      <c r="J374"/>
      <c r="K374">
        <v>1563</v>
      </c>
      <c r="L374" s="110">
        <v>3089</v>
      </c>
      <c r="M374">
        <v>4183</v>
      </c>
      <c r="N374"/>
      <c r="O374">
        <v>4299</v>
      </c>
      <c r="P374" s="110">
        <v>8482</v>
      </c>
      <c r="Q374">
        <v>4003</v>
      </c>
      <c r="R374"/>
      <c r="S374">
        <v>1953</v>
      </c>
      <c r="T374" s="110">
        <v>5956</v>
      </c>
      <c r="U374">
        <v>1852</v>
      </c>
      <c r="V374"/>
      <c r="W374">
        <v>1910</v>
      </c>
      <c r="X374" s="110">
        <v>3762</v>
      </c>
      <c r="Y374">
        <v>2194</v>
      </c>
      <c r="Z374"/>
      <c r="AA374">
        <v>2211</v>
      </c>
      <c r="AB374" s="110">
        <v>4405</v>
      </c>
      <c r="AC374">
        <v>2376</v>
      </c>
      <c r="AD374"/>
      <c r="AE374">
        <v>2079</v>
      </c>
      <c r="AF374" s="110">
        <v>4455</v>
      </c>
      <c r="AG374">
        <v>2052</v>
      </c>
      <c r="AH374"/>
      <c r="AI374">
        <v>1808</v>
      </c>
      <c r="AJ374" s="110">
        <v>3860</v>
      </c>
      <c r="AK374">
        <v>1863</v>
      </c>
      <c r="AL374"/>
      <c r="AM374">
        <v>1697</v>
      </c>
      <c r="AN374" s="110">
        <v>3560</v>
      </c>
      <c r="AO374" s="109">
        <v>1710</v>
      </c>
      <c r="AP374" s="109"/>
      <c r="AQ374" s="109">
        <v>1449</v>
      </c>
      <c r="AR374" s="110">
        <v>3159</v>
      </c>
      <c r="AS374" s="109">
        <v>1820</v>
      </c>
      <c r="AT374" s="109"/>
      <c r="AU374" s="109">
        <v>1599</v>
      </c>
      <c r="AV374" s="110">
        <v>3419</v>
      </c>
      <c r="AW374" s="109">
        <v>2104</v>
      </c>
      <c r="AX374" s="109"/>
      <c r="AY374" s="109">
        <v>1723</v>
      </c>
      <c r="AZ374" s="110">
        <v>3827</v>
      </c>
      <c r="BA374" s="109">
        <v>1930</v>
      </c>
      <c r="BB374" s="109"/>
      <c r="BC374" s="109">
        <v>1732</v>
      </c>
      <c r="BD374" s="110">
        <v>3662</v>
      </c>
      <c r="BE374" s="109">
        <v>1576</v>
      </c>
      <c r="BF374" s="109"/>
      <c r="BG374" s="109">
        <v>1401</v>
      </c>
      <c r="BH374" s="110">
        <v>2977</v>
      </c>
      <c r="BI374" s="109">
        <v>1199</v>
      </c>
      <c r="BJ374" s="109"/>
      <c r="BK374" s="109">
        <v>993</v>
      </c>
      <c r="BL374" s="110">
        <v>2192</v>
      </c>
      <c r="BM374" s="109">
        <v>975</v>
      </c>
      <c r="BN374" s="109"/>
      <c r="BO374" s="109">
        <v>768</v>
      </c>
      <c r="BP374" s="110">
        <v>1743</v>
      </c>
      <c r="BQ374" s="109">
        <v>696</v>
      </c>
      <c r="BR374" s="109"/>
      <c r="BS374" s="109">
        <v>554</v>
      </c>
      <c r="BT374" s="110">
        <v>1250</v>
      </c>
      <c r="BU374" s="109">
        <v>481</v>
      </c>
      <c r="BV374" s="109"/>
      <c r="BW374" s="109">
        <v>322</v>
      </c>
      <c r="BX374" s="110">
        <v>803</v>
      </c>
      <c r="BY374" s="109">
        <v>306</v>
      </c>
      <c r="BZ374" s="109"/>
      <c r="CA374" s="109">
        <v>158</v>
      </c>
      <c r="CB374" s="110">
        <v>464</v>
      </c>
      <c r="CC374" s="109">
        <v>125</v>
      </c>
      <c r="CD374" s="109"/>
      <c r="CE374" s="109">
        <v>64</v>
      </c>
      <c r="CF374" s="110">
        <v>189</v>
      </c>
      <c r="CG374" s="109">
        <v>26</v>
      </c>
      <c r="CH374" s="109"/>
      <c r="CI374" s="109">
        <v>16</v>
      </c>
      <c r="CJ374" s="110">
        <v>42</v>
      </c>
      <c r="CK374" s="109">
        <v>7</v>
      </c>
      <c r="CL374" s="109"/>
      <c r="CM374" s="109">
        <v>3</v>
      </c>
      <c r="CN374" s="110">
        <v>10</v>
      </c>
      <c r="CO374" s="109">
        <v>1</v>
      </c>
      <c r="CP374" s="109">
        <v>1</v>
      </c>
      <c r="CQ374" s="109">
        <v>6</v>
      </c>
      <c r="CR374" s="110">
        <v>8</v>
      </c>
      <c r="CS374" s="111"/>
      <c r="CT374" s="112">
        <f t="shared" si="26"/>
        <v>34620</v>
      </c>
      <c r="CU374" s="112">
        <f t="shared" si="27"/>
        <v>1</v>
      </c>
      <c r="CV374" s="112">
        <f t="shared" si="28"/>
        <v>29992</v>
      </c>
      <c r="CW374" s="113">
        <f t="shared" si="29"/>
        <v>64613</v>
      </c>
    </row>
    <row r="375" spans="1:101" ht="14.1" customHeight="1">
      <c r="A375" s="31"/>
      <c r="B375" s="1057"/>
      <c r="C375" s="1031"/>
      <c r="D375" s="108" t="s">
        <v>812</v>
      </c>
      <c r="E375">
        <v>3106</v>
      </c>
      <c r="F375"/>
      <c r="G375">
        <v>3224</v>
      </c>
      <c r="H375" s="110">
        <v>6330</v>
      </c>
      <c r="I375">
        <v>2636</v>
      </c>
      <c r="J375"/>
      <c r="K375">
        <v>2771</v>
      </c>
      <c r="L375" s="110">
        <v>5407</v>
      </c>
      <c r="M375">
        <v>7133</v>
      </c>
      <c r="N375"/>
      <c r="O375">
        <v>7454</v>
      </c>
      <c r="P375" s="110">
        <v>14587</v>
      </c>
      <c r="Q375">
        <v>7024</v>
      </c>
      <c r="R375"/>
      <c r="S375">
        <v>987</v>
      </c>
      <c r="T375" s="110">
        <v>8011</v>
      </c>
      <c r="U375">
        <v>952</v>
      </c>
      <c r="V375"/>
      <c r="W375">
        <v>958</v>
      </c>
      <c r="X375" s="110">
        <v>1910</v>
      </c>
      <c r="Y375">
        <v>1016</v>
      </c>
      <c r="Z375"/>
      <c r="AA375">
        <v>1022</v>
      </c>
      <c r="AB375" s="110">
        <v>2038</v>
      </c>
      <c r="AC375">
        <v>1127</v>
      </c>
      <c r="AD375"/>
      <c r="AE375">
        <v>1003</v>
      </c>
      <c r="AF375" s="110">
        <v>2130</v>
      </c>
      <c r="AG375">
        <v>1136</v>
      </c>
      <c r="AH375"/>
      <c r="AI375">
        <v>939</v>
      </c>
      <c r="AJ375" s="110">
        <v>2075</v>
      </c>
      <c r="AK375">
        <v>924</v>
      </c>
      <c r="AL375"/>
      <c r="AM375">
        <v>797</v>
      </c>
      <c r="AN375" s="110">
        <v>1721</v>
      </c>
      <c r="AO375" s="109">
        <v>880</v>
      </c>
      <c r="AP375" s="109"/>
      <c r="AQ375" s="109">
        <v>755</v>
      </c>
      <c r="AR375" s="110">
        <v>1635</v>
      </c>
      <c r="AS375" s="109">
        <v>877</v>
      </c>
      <c r="AT375" s="109"/>
      <c r="AU375" s="109">
        <v>842</v>
      </c>
      <c r="AV375" s="110">
        <v>1719</v>
      </c>
      <c r="AW375" s="109">
        <v>976</v>
      </c>
      <c r="AX375" s="109"/>
      <c r="AY375" s="109">
        <v>858</v>
      </c>
      <c r="AZ375" s="110">
        <v>1834</v>
      </c>
      <c r="BA375" s="109">
        <v>887</v>
      </c>
      <c r="BB375" s="109"/>
      <c r="BC375" s="109">
        <v>803</v>
      </c>
      <c r="BD375" s="110">
        <v>1690</v>
      </c>
      <c r="BE375" s="109">
        <v>645</v>
      </c>
      <c r="BF375" s="109"/>
      <c r="BG375" s="109">
        <v>591</v>
      </c>
      <c r="BH375" s="110">
        <v>1236</v>
      </c>
      <c r="BI375" s="109">
        <v>531</v>
      </c>
      <c r="BJ375" s="109"/>
      <c r="BK375" s="109">
        <v>504</v>
      </c>
      <c r="BL375" s="110">
        <v>1035</v>
      </c>
      <c r="BM375" s="109">
        <v>443</v>
      </c>
      <c r="BN375" s="109"/>
      <c r="BO375" s="109">
        <v>398</v>
      </c>
      <c r="BP375" s="110">
        <v>841</v>
      </c>
      <c r="BQ375" s="109">
        <v>338</v>
      </c>
      <c r="BR375" s="109"/>
      <c r="BS375" s="109">
        <v>275</v>
      </c>
      <c r="BT375" s="110">
        <v>613</v>
      </c>
      <c r="BU375" s="109">
        <v>207</v>
      </c>
      <c r="BV375" s="109"/>
      <c r="BW375" s="109">
        <v>178</v>
      </c>
      <c r="BX375" s="110">
        <v>385</v>
      </c>
      <c r="BY375" s="109">
        <v>132</v>
      </c>
      <c r="BZ375" s="109"/>
      <c r="CA375" s="109">
        <v>79</v>
      </c>
      <c r="CB375" s="110">
        <v>211</v>
      </c>
      <c r="CC375" s="109">
        <v>46</v>
      </c>
      <c r="CD375" s="109"/>
      <c r="CE375" s="109">
        <v>27</v>
      </c>
      <c r="CF375" s="110">
        <v>73</v>
      </c>
      <c r="CG375" s="109">
        <v>17</v>
      </c>
      <c r="CH375" s="109"/>
      <c r="CI375" s="109">
        <v>9</v>
      </c>
      <c r="CJ375" s="110">
        <v>26</v>
      </c>
      <c r="CK375" s="109">
        <v>3</v>
      </c>
      <c r="CL375" s="109"/>
      <c r="CM375" s="109"/>
      <c r="CN375" s="110">
        <v>3</v>
      </c>
      <c r="CO375" s="109"/>
      <c r="CP375" s="109"/>
      <c r="CQ375" s="109">
        <v>1</v>
      </c>
      <c r="CR375" s="110">
        <v>1</v>
      </c>
      <c r="CS375" s="111"/>
      <c r="CT375" s="112">
        <f t="shared" si="26"/>
        <v>31036</v>
      </c>
      <c r="CU375" s="112">
        <f t="shared" si="27"/>
        <v>0</v>
      </c>
      <c r="CV375" s="112">
        <f t="shared" si="28"/>
        <v>24475</v>
      </c>
      <c r="CW375" s="113">
        <f t="shared" si="29"/>
        <v>55511</v>
      </c>
    </row>
    <row r="376" spans="1:101" ht="14.1" customHeight="1">
      <c r="A376" s="31"/>
      <c r="B376" s="1057"/>
      <c r="C376" s="1031"/>
      <c r="D376" s="108" t="s">
        <v>813</v>
      </c>
      <c r="E376">
        <v>1220</v>
      </c>
      <c r="F376"/>
      <c r="G376">
        <v>1298</v>
      </c>
      <c r="H376" s="110">
        <v>2518</v>
      </c>
      <c r="I376">
        <v>990</v>
      </c>
      <c r="J376"/>
      <c r="K376">
        <v>1086</v>
      </c>
      <c r="L376" s="110">
        <v>2076</v>
      </c>
      <c r="M376">
        <v>2980</v>
      </c>
      <c r="N376"/>
      <c r="O376">
        <v>3227</v>
      </c>
      <c r="P376" s="110">
        <v>6207</v>
      </c>
      <c r="Q376">
        <v>2876</v>
      </c>
      <c r="R376"/>
      <c r="S376">
        <v>979</v>
      </c>
      <c r="T376" s="110">
        <v>3855</v>
      </c>
      <c r="U376">
        <v>989</v>
      </c>
      <c r="V376"/>
      <c r="W376">
        <v>1007</v>
      </c>
      <c r="X376" s="110">
        <v>1996</v>
      </c>
      <c r="Y376">
        <v>1087</v>
      </c>
      <c r="Z376">
        <v>1</v>
      </c>
      <c r="AA376">
        <v>1023</v>
      </c>
      <c r="AB376" s="110">
        <v>2111</v>
      </c>
      <c r="AC376">
        <v>1116</v>
      </c>
      <c r="AD376"/>
      <c r="AE376">
        <v>950</v>
      </c>
      <c r="AF376" s="110">
        <v>2066</v>
      </c>
      <c r="AG376">
        <v>991</v>
      </c>
      <c r="AH376"/>
      <c r="AI376">
        <v>917</v>
      </c>
      <c r="AJ376" s="110">
        <v>1908</v>
      </c>
      <c r="AK376">
        <v>899</v>
      </c>
      <c r="AL376"/>
      <c r="AM376">
        <v>773</v>
      </c>
      <c r="AN376" s="110">
        <v>1672</v>
      </c>
      <c r="AO376" s="109">
        <v>873</v>
      </c>
      <c r="AP376" s="109"/>
      <c r="AQ376" s="109">
        <v>818</v>
      </c>
      <c r="AR376" s="110">
        <v>1691</v>
      </c>
      <c r="AS376" s="109">
        <v>897</v>
      </c>
      <c r="AT376" s="109"/>
      <c r="AU376" s="109">
        <v>800</v>
      </c>
      <c r="AV376" s="110">
        <v>1697</v>
      </c>
      <c r="AW376" s="109">
        <v>977</v>
      </c>
      <c r="AX376" s="109"/>
      <c r="AY376" s="109">
        <v>903</v>
      </c>
      <c r="AZ376" s="110">
        <v>1880</v>
      </c>
      <c r="BA376" s="109">
        <v>911</v>
      </c>
      <c r="BB376" s="109"/>
      <c r="BC376" s="109">
        <v>835</v>
      </c>
      <c r="BD376" s="110">
        <v>1746</v>
      </c>
      <c r="BE376" s="109">
        <v>687</v>
      </c>
      <c r="BF376" s="109"/>
      <c r="BG376" s="109">
        <v>678</v>
      </c>
      <c r="BH376" s="110">
        <v>1365</v>
      </c>
      <c r="BI376" s="109">
        <v>488</v>
      </c>
      <c r="BJ376" s="109"/>
      <c r="BK376" s="109">
        <v>493</v>
      </c>
      <c r="BL376" s="110">
        <v>981</v>
      </c>
      <c r="BM376" s="109">
        <v>449</v>
      </c>
      <c r="BN376" s="109"/>
      <c r="BO376" s="109">
        <v>415</v>
      </c>
      <c r="BP376" s="110">
        <v>864</v>
      </c>
      <c r="BQ376" s="109">
        <v>274</v>
      </c>
      <c r="BR376" s="109"/>
      <c r="BS376" s="109">
        <v>276</v>
      </c>
      <c r="BT376" s="110">
        <v>550</v>
      </c>
      <c r="BU376" s="109">
        <v>196</v>
      </c>
      <c r="BV376" s="109"/>
      <c r="BW376" s="109">
        <v>168</v>
      </c>
      <c r="BX376" s="110">
        <v>364</v>
      </c>
      <c r="BY376" s="109">
        <v>127</v>
      </c>
      <c r="BZ376" s="109"/>
      <c r="CA376" s="109">
        <v>88</v>
      </c>
      <c r="CB376" s="110">
        <v>215</v>
      </c>
      <c r="CC376" s="109">
        <v>53</v>
      </c>
      <c r="CD376" s="109"/>
      <c r="CE376" s="109">
        <v>39</v>
      </c>
      <c r="CF376" s="110">
        <v>92</v>
      </c>
      <c r="CG376" s="109">
        <v>17</v>
      </c>
      <c r="CH376" s="109"/>
      <c r="CI376" s="109">
        <v>10</v>
      </c>
      <c r="CJ376" s="110">
        <v>27</v>
      </c>
      <c r="CK376" s="109">
        <v>5</v>
      </c>
      <c r="CL376" s="109"/>
      <c r="CM376" s="109">
        <v>3</v>
      </c>
      <c r="CN376" s="110">
        <v>8</v>
      </c>
      <c r="CO376" s="109">
        <v>5</v>
      </c>
      <c r="CP376" s="109"/>
      <c r="CQ376" s="109">
        <v>2</v>
      </c>
      <c r="CR376" s="110">
        <v>7</v>
      </c>
      <c r="CS376" s="111"/>
      <c r="CT376" s="112">
        <f t="shared" si="26"/>
        <v>19107</v>
      </c>
      <c r="CU376" s="112">
        <f t="shared" si="27"/>
        <v>1</v>
      </c>
      <c r="CV376" s="112">
        <f t="shared" si="28"/>
        <v>16788</v>
      </c>
      <c r="CW376" s="113">
        <f t="shared" si="29"/>
        <v>35896</v>
      </c>
    </row>
    <row r="377" spans="1:101" ht="14.1" customHeight="1">
      <c r="A377" s="31"/>
      <c r="B377" s="1057"/>
      <c r="C377" s="1031"/>
      <c r="D377" s="108" t="s">
        <v>814</v>
      </c>
      <c r="E377">
        <v>7750</v>
      </c>
      <c r="F377"/>
      <c r="G377">
        <v>8098</v>
      </c>
      <c r="H377" s="110">
        <v>15848</v>
      </c>
      <c r="I377">
        <v>6576</v>
      </c>
      <c r="J377"/>
      <c r="K377">
        <v>6583</v>
      </c>
      <c r="L377" s="110">
        <v>13159</v>
      </c>
      <c r="M377">
        <v>16030</v>
      </c>
      <c r="N377"/>
      <c r="O377">
        <v>16963</v>
      </c>
      <c r="P377" s="110">
        <v>32993</v>
      </c>
      <c r="Q377">
        <v>15590</v>
      </c>
      <c r="R377"/>
      <c r="S377">
        <v>1475</v>
      </c>
      <c r="T377" s="110">
        <v>17065</v>
      </c>
      <c r="U377">
        <v>1517</v>
      </c>
      <c r="V377"/>
      <c r="W377">
        <v>1599</v>
      </c>
      <c r="X377" s="110">
        <v>3116</v>
      </c>
      <c r="Y377">
        <v>1868</v>
      </c>
      <c r="Z377"/>
      <c r="AA377">
        <v>1522</v>
      </c>
      <c r="AB377" s="110">
        <v>3390</v>
      </c>
      <c r="AC377">
        <v>2000</v>
      </c>
      <c r="AD377"/>
      <c r="AE377">
        <v>1523</v>
      </c>
      <c r="AF377" s="110">
        <v>3523</v>
      </c>
      <c r="AG377">
        <v>1792</v>
      </c>
      <c r="AH377"/>
      <c r="AI377">
        <v>1380</v>
      </c>
      <c r="AJ377" s="110">
        <v>3172</v>
      </c>
      <c r="AK377">
        <v>1507</v>
      </c>
      <c r="AL377"/>
      <c r="AM377">
        <v>1170</v>
      </c>
      <c r="AN377" s="110">
        <v>2677</v>
      </c>
      <c r="AO377" s="109">
        <v>1480</v>
      </c>
      <c r="AP377" s="109"/>
      <c r="AQ377" s="109">
        <v>1262</v>
      </c>
      <c r="AR377" s="110">
        <v>2742</v>
      </c>
      <c r="AS377" s="109">
        <v>1431</v>
      </c>
      <c r="AT377" s="109"/>
      <c r="AU377" s="109">
        <v>1248</v>
      </c>
      <c r="AV377" s="110">
        <v>2679</v>
      </c>
      <c r="AW377" s="109">
        <v>1505</v>
      </c>
      <c r="AX377" s="109"/>
      <c r="AY377" s="109">
        <v>1228</v>
      </c>
      <c r="AZ377" s="110">
        <v>2733</v>
      </c>
      <c r="BA377" s="109">
        <v>1225</v>
      </c>
      <c r="BB377" s="109"/>
      <c r="BC377" s="109">
        <v>1074</v>
      </c>
      <c r="BD377" s="110">
        <v>2299</v>
      </c>
      <c r="BE377" s="109">
        <v>974</v>
      </c>
      <c r="BF377" s="109"/>
      <c r="BG377" s="109">
        <v>845</v>
      </c>
      <c r="BH377" s="110">
        <v>1819</v>
      </c>
      <c r="BI377" s="109">
        <v>833</v>
      </c>
      <c r="BJ377" s="109"/>
      <c r="BK377" s="109">
        <v>718</v>
      </c>
      <c r="BL377" s="110">
        <v>1551</v>
      </c>
      <c r="BM377" s="109">
        <v>577</v>
      </c>
      <c r="BN377" s="109"/>
      <c r="BO377" s="109">
        <v>497</v>
      </c>
      <c r="BP377" s="110">
        <v>1074</v>
      </c>
      <c r="BQ377" s="109">
        <v>375</v>
      </c>
      <c r="BR377" s="109"/>
      <c r="BS377" s="109">
        <v>358</v>
      </c>
      <c r="BT377" s="110">
        <v>733</v>
      </c>
      <c r="BU377" s="109">
        <v>200</v>
      </c>
      <c r="BV377" s="109"/>
      <c r="BW377" s="109">
        <v>183</v>
      </c>
      <c r="BX377" s="110">
        <v>383</v>
      </c>
      <c r="BY377" s="109">
        <v>117</v>
      </c>
      <c r="BZ377" s="109"/>
      <c r="CA377" s="109">
        <v>77</v>
      </c>
      <c r="CB377" s="110">
        <v>194</v>
      </c>
      <c r="CC377" s="109">
        <v>58</v>
      </c>
      <c r="CD377" s="109"/>
      <c r="CE377" s="109">
        <v>29</v>
      </c>
      <c r="CF377" s="110">
        <v>87</v>
      </c>
      <c r="CG377" s="109">
        <v>10</v>
      </c>
      <c r="CH377" s="109"/>
      <c r="CI377" s="109">
        <v>5</v>
      </c>
      <c r="CJ377" s="110">
        <v>15</v>
      </c>
      <c r="CK377" s="109">
        <v>1</v>
      </c>
      <c r="CL377" s="109"/>
      <c r="CM377" s="109">
        <v>3</v>
      </c>
      <c r="CN377" s="110">
        <v>4</v>
      </c>
      <c r="CO377" s="109">
        <v>2</v>
      </c>
      <c r="CP377" s="109">
        <v>18</v>
      </c>
      <c r="CQ377" s="109">
        <v>3</v>
      </c>
      <c r="CR377" s="110">
        <v>23</v>
      </c>
      <c r="CS377" s="111"/>
      <c r="CT377" s="112">
        <f t="shared" si="26"/>
        <v>63418</v>
      </c>
      <c r="CU377" s="112">
        <f t="shared" si="27"/>
        <v>18</v>
      </c>
      <c r="CV377" s="112">
        <f t="shared" si="28"/>
        <v>47843</v>
      </c>
      <c r="CW377" s="113">
        <f t="shared" si="29"/>
        <v>111279</v>
      </c>
    </row>
    <row r="378" spans="1:101" ht="14.1" customHeight="1">
      <c r="A378" s="31"/>
      <c r="B378" s="1057"/>
      <c r="C378" s="1031"/>
      <c r="D378" s="108" t="s">
        <v>815</v>
      </c>
      <c r="E378">
        <v>281</v>
      </c>
      <c r="F378"/>
      <c r="G378">
        <v>330</v>
      </c>
      <c r="H378" s="110">
        <v>611</v>
      </c>
      <c r="I378">
        <v>247</v>
      </c>
      <c r="J378"/>
      <c r="K378">
        <v>270</v>
      </c>
      <c r="L378" s="110">
        <v>517</v>
      </c>
      <c r="M378">
        <v>599</v>
      </c>
      <c r="N378"/>
      <c r="O378">
        <v>615</v>
      </c>
      <c r="P378" s="110">
        <v>1214</v>
      </c>
      <c r="Q378">
        <v>570</v>
      </c>
      <c r="R378"/>
      <c r="S378">
        <v>2542</v>
      </c>
      <c r="T378" s="110">
        <v>3112</v>
      </c>
      <c r="U378">
        <v>2551</v>
      </c>
      <c r="V378"/>
      <c r="W378">
        <v>2689</v>
      </c>
      <c r="X378" s="110">
        <v>5240</v>
      </c>
      <c r="Y378">
        <v>3038</v>
      </c>
      <c r="Z378"/>
      <c r="AA378">
        <v>2775</v>
      </c>
      <c r="AB378" s="110">
        <v>5813</v>
      </c>
      <c r="AC378">
        <v>2963</v>
      </c>
      <c r="AD378"/>
      <c r="AE378">
        <v>2491</v>
      </c>
      <c r="AF378" s="110">
        <v>5454</v>
      </c>
      <c r="AG378">
        <v>2450</v>
      </c>
      <c r="AH378"/>
      <c r="AI378">
        <v>1994</v>
      </c>
      <c r="AJ378" s="110">
        <v>4444</v>
      </c>
      <c r="AK378">
        <v>2392</v>
      </c>
      <c r="AL378"/>
      <c r="AM378">
        <v>1948</v>
      </c>
      <c r="AN378" s="110">
        <v>4340</v>
      </c>
      <c r="AO378" s="109">
        <v>2582</v>
      </c>
      <c r="AP378" s="109"/>
      <c r="AQ378" s="109">
        <v>2039</v>
      </c>
      <c r="AR378" s="110">
        <v>4621</v>
      </c>
      <c r="AS378" s="109">
        <v>2594</v>
      </c>
      <c r="AT378" s="109"/>
      <c r="AU378" s="109">
        <v>2371</v>
      </c>
      <c r="AV378" s="110">
        <v>4965</v>
      </c>
      <c r="AW378" s="109">
        <v>2630</v>
      </c>
      <c r="AX378" s="109"/>
      <c r="AY378" s="109">
        <v>2323</v>
      </c>
      <c r="AZ378" s="110">
        <v>4953</v>
      </c>
      <c r="BA378" s="109">
        <v>2556</v>
      </c>
      <c r="BB378" s="109"/>
      <c r="BC378" s="109">
        <v>2166</v>
      </c>
      <c r="BD378" s="110">
        <v>4722</v>
      </c>
      <c r="BE378" s="109">
        <v>2078</v>
      </c>
      <c r="BF378" s="109"/>
      <c r="BG378" s="109">
        <v>1731</v>
      </c>
      <c r="BH378" s="110">
        <v>3809</v>
      </c>
      <c r="BI378" s="109">
        <v>1712</v>
      </c>
      <c r="BJ378" s="109"/>
      <c r="BK378" s="109">
        <v>1404</v>
      </c>
      <c r="BL378" s="110">
        <v>3116</v>
      </c>
      <c r="BM378" s="109">
        <v>1422</v>
      </c>
      <c r="BN378" s="109"/>
      <c r="BO378" s="109">
        <v>1124</v>
      </c>
      <c r="BP378" s="110">
        <v>2546</v>
      </c>
      <c r="BQ378" s="109">
        <v>1104</v>
      </c>
      <c r="BR378" s="109"/>
      <c r="BS378" s="109">
        <v>825</v>
      </c>
      <c r="BT378" s="110">
        <v>1929</v>
      </c>
      <c r="BU378" s="109">
        <v>656</v>
      </c>
      <c r="BV378" s="109"/>
      <c r="BW378" s="109">
        <v>466</v>
      </c>
      <c r="BX378" s="110">
        <v>1122</v>
      </c>
      <c r="BY378" s="109">
        <v>426</v>
      </c>
      <c r="BZ378" s="109"/>
      <c r="CA378" s="109">
        <v>265</v>
      </c>
      <c r="CB378" s="110">
        <v>691</v>
      </c>
      <c r="CC378" s="109">
        <v>194</v>
      </c>
      <c r="CD378" s="109"/>
      <c r="CE378" s="109">
        <v>87</v>
      </c>
      <c r="CF378" s="110">
        <v>281</v>
      </c>
      <c r="CG378" s="109">
        <v>43</v>
      </c>
      <c r="CH378" s="109"/>
      <c r="CI378" s="109">
        <v>18</v>
      </c>
      <c r="CJ378" s="110">
        <v>61</v>
      </c>
      <c r="CK378" s="109">
        <v>5</v>
      </c>
      <c r="CL378" s="109"/>
      <c r="CM378" s="109">
        <v>2</v>
      </c>
      <c r="CN378" s="110">
        <v>7</v>
      </c>
      <c r="CO378" s="109">
        <v>3</v>
      </c>
      <c r="CP378" s="109">
        <v>33</v>
      </c>
      <c r="CQ378" s="109">
        <v>1</v>
      </c>
      <c r="CR378" s="110">
        <v>37</v>
      </c>
      <c r="CS378" s="111"/>
      <c r="CT378" s="112">
        <f t="shared" si="26"/>
        <v>33096</v>
      </c>
      <c r="CU378" s="112">
        <f t="shared" si="27"/>
        <v>33</v>
      </c>
      <c r="CV378" s="112">
        <f t="shared" si="28"/>
        <v>30476</v>
      </c>
      <c r="CW378" s="113">
        <f t="shared" si="29"/>
        <v>63605</v>
      </c>
    </row>
    <row r="379" spans="1:101" ht="14.1" customHeight="1">
      <c r="A379" s="31"/>
      <c r="B379" s="1057"/>
      <c r="C379" s="1032"/>
      <c r="D379" s="108" t="s">
        <v>816</v>
      </c>
      <c r="E379" s="817">
        <v>160</v>
      </c>
      <c r="F379" s="817"/>
      <c r="G379" s="817">
        <v>184</v>
      </c>
      <c r="H379" s="110">
        <v>344</v>
      </c>
      <c r="I379" s="817">
        <v>148</v>
      </c>
      <c r="J379" s="817"/>
      <c r="K379" s="817">
        <v>168</v>
      </c>
      <c r="L379" s="110">
        <v>316</v>
      </c>
      <c r="M379" s="817">
        <v>399</v>
      </c>
      <c r="N379" s="817"/>
      <c r="O379" s="817">
        <v>391</v>
      </c>
      <c r="P379" s="110">
        <v>790</v>
      </c>
      <c r="Q379" s="817">
        <v>398</v>
      </c>
      <c r="R379" s="817"/>
      <c r="S379" s="817">
        <v>4973</v>
      </c>
      <c r="T379" s="110">
        <v>5371</v>
      </c>
      <c r="U379" s="817">
        <v>6782</v>
      </c>
      <c r="V379" s="817">
        <v>1</v>
      </c>
      <c r="W379" s="817">
        <v>7432</v>
      </c>
      <c r="X379" s="110">
        <v>14215</v>
      </c>
      <c r="Y379" s="817">
        <v>13020</v>
      </c>
      <c r="Z379" s="817">
        <v>1</v>
      </c>
      <c r="AA379" s="817">
        <v>18554</v>
      </c>
      <c r="AB379" s="110">
        <v>31575</v>
      </c>
      <c r="AC379" s="817">
        <v>8182</v>
      </c>
      <c r="AD379" s="817">
        <v>2</v>
      </c>
      <c r="AE379" s="817">
        <v>16973</v>
      </c>
      <c r="AF379" s="110">
        <v>25157</v>
      </c>
      <c r="AG379" s="817">
        <v>5489</v>
      </c>
      <c r="AH379" s="817">
        <v>2</v>
      </c>
      <c r="AI379" s="817">
        <v>12720</v>
      </c>
      <c r="AJ379" s="110">
        <v>18211</v>
      </c>
      <c r="AK379" s="817">
        <v>4498</v>
      </c>
      <c r="AL379" s="817">
        <v>1</v>
      </c>
      <c r="AM379" s="817">
        <v>10449</v>
      </c>
      <c r="AN379" s="110">
        <v>14948</v>
      </c>
      <c r="AO379" s="109">
        <v>4217</v>
      </c>
      <c r="AP379" s="109"/>
      <c r="AQ379" s="109">
        <v>9166</v>
      </c>
      <c r="AR379" s="110">
        <v>13383</v>
      </c>
      <c r="AS379" s="109">
        <v>4227</v>
      </c>
      <c r="AT379" s="109"/>
      <c r="AU379" s="109">
        <v>8040</v>
      </c>
      <c r="AV379" s="110">
        <v>12267</v>
      </c>
      <c r="AW379" s="109">
        <v>4024</v>
      </c>
      <c r="AX379" s="109">
        <v>1</v>
      </c>
      <c r="AY379" s="109">
        <v>6603</v>
      </c>
      <c r="AZ379" s="110">
        <v>10628</v>
      </c>
      <c r="BA379" s="109">
        <v>3986</v>
      </c>
      <c r="BB379" s="109"/>
      <c r="BC379" s="109">
        <v>6145</v>
      </c>
      <c r="BD379" s="110">
        <v>10131</v>
      </c>
      <c r="BE379" s="109">
        <v>4085</v>
      </c>
      <c r="BF379" s="109"/>
      <c r="BG379" s="109">
        <v>5267</v>
      </c>
      <c r="BH379" s="110">
        <v>9352</v>
      </c>
      <c r="BI379" s="109">
        <v>4927</v>
      </c>
      <c r="BJ379" s="109"/>
      <c r="BK379" s="109">
        <v>4825</v>
      </c>
      <c r="BL379" s="110">
        <v>9752</v>
      </c>
      <c r="BM379" s="109">
        <v>5010</v>
      </c>
      <c r="BN379" s="109"/>
      <c r="BO379" s="109">
        <v>5535</v>
      </c>
      <c r="BP379" s="110">
        <v>10545</v>
      </c>
      <c r="BQ379" s="109">
        <v>3604</v>
      </c>
      <c r="BR379" s="109"/>
      <c r="BS379" s="109">
        <v>3764</v>
      </c>
      <c r="BT379" s="110">
        <v>7368</v>
      </c>
      <c r="BU379" s="109">
        <v>2301</v>
      </c>
      <c r="BV379" s="109"/>
      <c r="BW379" s="109">
        <v>1930</v>
      </c>
      <c r="BX379" s="110">
        <v>4231</v>
      </c>
      <c r="BY379" s="109">
        <v>1520</v>
      </c>
      <c r="BZ379" s="109"/>
      <c r="CA379" s="109">
        <v>1018</v>
      </c>
      <c r="CB379" s="110">
        <v>2538</v>
      </c>
      <c r="CC379" s="109">
        <v>956</v>
      </c>
      <c r="CD379" s="109"/>
      <c r="CE379" s="109">
        <v>525</v>
      </c>
      <c r="CF379" s="110">
        <v>1481</v>
      </c>
      <c r="CG379" s="109">
        <v>499</v>
      </c>
      <c r="CH379" s="109"/>
      <c r="CI379" s="109">
        <v>375</v>
      </c>
      <c r="CJ379" s="110">
        <v>874</v>
      </c>
      <c r="CK379" s="109">
        <v>746</v>
      </c>
      <c r="CL379" s="109"/>
      <c r="CM379" s="109">
        <v>940</v>
      </c>
      <c r="CN379" s="110">
        <v>1686</v>
      </c>
      <c r="CO379" s="109">
        <v>732</v>
      </c>
      <c r="CP379" s="109"/>
      <c r="CQ379" s="109">
        <v>1943</v>
      </c>
      <c r="CR379" s="110">
        <v>2675</v>
      </c>
      <c r="CS379" s="111"/>
      <c r="CT379" s="112">
        <f t="shared" si="26"/>
        <v>79910</v>
      </c>
      <c r="CU379" s="112">
        <f t="shared" si="27"/>
        <v>8</v>
      </c>
      <c r="CV379" s="112">
        <f t="shared" si="28"/>
        <v>127920</v>
      </c>
      <c r="CW379" s="113">
        <f t="shared" si="29"/>
        <v>207838</v>
      </c>
    </row>
    <row r="380" spans="1:101" ht="14.1" customHeight="1">
      <c r="A380" s="31"/>
      <c r="B380" s="1058"/>
      <c r="C380" s="237" t="s">
        <v>108</v>
      </c>
      <c r="D380" s="238" t="s">
        <v>843</v>
      </c>
      <c r="E380" s="236">
        <v>18192</v>
      </c>
      <c r="F380" s="236">
        <v>0</v>
      </c>
      <c r="G380" s="236">
        <v>19043</v>
      </c>
      <c r="H380" s="236">
        <v>37235</v>
      </c>
      <c r="I380" s="236">
        <v>15304</v>
      </c>
      <c r="J380" s="236">
        <v>0</v>
      </c>
      <c r="K380" s="236">
        <v>15789</v>
      </c>
      <c r="L380" s="236">
        <v>31093</v>
      </c>
      <c r="M380" s="236">
        <v>39410</v>
      </c>
      <c r="N380" s="236">
        <v>0</v>
      </c>
      <c r="O380" s="236">
        <v>41436</v>
      </c>
      <c r="P380" s="236">
        <v>80846</v>
      </c>
      <c r="Q380" s="236">
        <v>38510</v>
      </c>
      <c r="R380" s="236">
        <v>0</v>
      </c>
      <c r="S380" s="236">
        <v>13168</v>
      </c>
      <c r="T380" s="236">
        <v>51678</v>
      </c>
      <c r="U380" s="236">
        <v>14945</v>
      </c>
      <c r="V380" s="236">
        <v>1</v>
      </c>
      <c r="W380" s="236">
        <v>15863</v>
      </c>
      <c r="X380" s="236">
        <v>30809</v>
      </c>
      <c r="Y380" s="236">
        <v>22556</v>
      </c>
      <c r="Z380" s="236">
        <v>2</v>
      </c>
      <c r="AA380" s="236">
        <v>27395</v>
      </c>
      <c r="AB380" s="236">
        <v>49953</v>
      </c>
      <c r="AC380" s="236">
        <v>18052</v>
      </c>
      <c r="AD380" s="236">
        <v>2</v>
      </c>
      <c r="AE380" s="236">
        <v>25276</v>
      </c>
      <c r="AF380" s="236">
        <v>43330</v>
      </c>
      <c r="AG380" s="236">
        <v>14211</v>
      </c>
      <c r="AH380" s="236">
        <v>2</v>
      </c>
      <c r="AI380" s="236">
        <v>20039</v>
      </c>
      <c r="AJ380" s="236">
        <v>34252</v>
      </c>
      <c r="AK380" s="236">
        <v>12345</v>
      </c>
      <c r="AL380" s="236">
        <v>1</v>
      </c>
      <c r="AM380" s="236">
        <v>17044</v>
      </c>
      <c r="AN380" s="236">
        <v>29390</v>
      </c>
      <c r="AO380" s="236">
        <v>11995</v>
      </c>
      <c r="AP380" s="236">
        <v>0</v>
      </c>
      <c r="AQ380" s="236">
        <v>15704</v>
      </c>
      <c r="AR380" s="236">
        <v>27699</v>
      </c>
      <c r="AS380" s="236">
        <v>12072</v>
      </c>
      <c r="AT380" s="236">
        <v>0</v>
      </c>
      <c r="AU380" s="236">
        <v>15123</v>
      </c>
      <c r="AV380" s="236">
        <v>27195</v>
      </c>
      <c r="AW380" s="236">
        <v>12459</v>
      </c>
      <c r="AX380" s="236">
        <v>1</v>
      </c>
      <c r="AY380" s="236">
        <v>13877</v>
      </c>
      <c r="AZ380" s="236">
        <v>26337</v>
      </c>
      <c r="BA380" s="236">
        <v>11715</v>
      </c>
      <c r="BB380" s="236">
        <v>0</v>
      </c>
      <c r="BC380" s="236">
        <v>13017</v>
      </c>
      <c r="BD380" s="236">
        <v>24732</v>
      </c>
      <c r="BE380" s="236">
        <v>10238</v>
      </c>
      <c r="BF380" s="236">
        <v>0</v>
      </c>
      <c r="BG380" s="236">
        <v>10716</v>
      </c>
      <c r="BH380" s="236">
        <v>20954</v>
      </c>
      <c r="BI380" s="236">
        <v>9874</v>
      </c>
      <c r="BJ380" s="236">
        <v>0</v>
      </c>
      <c r="BK380" s="236">
        <v>9121</v>
      </c>
      <c r="BL380" s="236">
        <v>18995</v>
      </c>
      <c r="BM380" s="236">
        <v>9007</v>
      </c>
      <c r="BN380" s="236">
        <v>0</v>
      </c>
      <c r="BO380" s="236">
        <v>8893</v>
      </c>
      <c r="BP380" s="236">
        <v>17900</v>
      </c>
      <c r="BQ380" s="236">
        <v>6500</v>
      </c>
      <c r="BR380" s="236">
        <v>0</v>
      </c>
      <c r="BS380" s="236">
        <v>6181</v>
      </c>
      <c r="BT380" s="236">
        <v>12681</v>
      </c>
      <c r="BU380" s="236">
        <v>4121</v>
      </c>
      <c r="BV380" s="236">
        <v>0</v>
      </c>
      <c r="BW380" s="236">
        <v>3332</v>
      </c>
      <c r="BX380" s="236">
        <v>7453</v>
      </c>
      <c r="BY380" s="236">
        <v>2679</v>
      </c>
      <c r="BZ380" s="236">
        <v>0</v>
      </c>
      <c r="CA380" s="236">
        <v>1739</v>
      </c>
      <c r="CB380" s="236">
        <v>4418</v>
      </c>
      <c r="CC380" s="236">
        <v>1456</v>
      </c>
      <c r="CD380" s="236">
        <v>0</v>
      </c>
      <c r="CE380" s="236">
        <v>785</v>
      </c>
      <c r="CF380" s="236">
        <v>2241</v>
      </c>
      <c r="CG380" s="236">
        <v>618</v>
      </c>
      <c r="CH380" s="236">
        <v>0</v>
      </c>
      <c r="CI380" s="236">
        <v>436</v>
      </c>
      <c r="CJ380" s="236">
        <v>1054</v>
      </c>
      <c r="CK380" s="236">
        <v>768</v>
      </c>
      <c r="CL380" s="236">
        <v>0</v>
      </c>
      <c r="CM380" s="236">
        <v>954</v>
      </c>
      <c r="CN380" s="236">
        <v>1722</v>
      </c>
      <c r="CO380" s="236">
        <v>744</v>
      </c>
      <c r="CP380" s="236">
        <v>52</v>
      </c>
      <c r="CQ380" s="236">
        <v>1956</v>
      </c>
      <c r="CR380" s="236">
        <v>2752</v>
      </c>
      <c r="CS380" s="107"/>
      <c r="CT380" s="236">
        <f t="shared" si="26"/>
        <v>287771</v>
      </c>
      <c r="CU380" s="236">
        <f t="shared" si="27"/>
        <v>61</v>
      </c>
      <c r="CV380" s="236">
        <f t="shared" si="28"/>
        <v>296887</v>
      </c>
      <c r="CW380" s="240">
        <f t="shared" si="29"/>
        <v>584719</v>
      </c>
    </row>
    <row r="381" spans="1:101" ht="14.1" customHeight="1">
      <c r="A381" s="31"/>
      <c r="B381" s="234"/>
      <c r="C381" s="117" t="s">
        <v>842</v>
      </c>
      <c r="D381" s="108" t="s">
        <v>842</v>
      </c>
      <c r="E381">
        <v>18105</v>
      </c>
      <c r="F381">
        <v>1</v>
      </c>
      <c r="G381">
        <v>18825</v>
      </c>
      <c r="H381" s="110">
        <v>36931</v>
      </c>
      <c r="I381">
        <v>2643</v>
      </c>
      <c r="J381"/>
      <c r="K381">
        <v>2710</v>
      </c>
      <c r="L381" s="110">
        <v>5353</v>
      </c>
      <c r="M381">
        <v>6603</v>
      </c>
      <c r="N381"/>
      <c r="O381">
        <v>6599</v>
      </c>
      <c r="P381" s="110">
        <v>13202</v>
      </c>
      <c r="Q381">
        <v>4866</v>
      </c>
      <c r="R381"/>
      <c r="S381">
        <v>133</v>
      </c>
      <c r="T381" s="110">
        <v>4999</v>
      </c>
      <c r="U381">
        <v>143</v>
      </c>
      <c r="V381">
        <v>0</v>
      </c>
      <c r="W381">
        <v>136</v>
      </c>
      <c r="X381" s="110">
        <v>279</v>
      </c>
      <c r="Y381">
        <v>134</v>
      </c>
      <c r="Z381">
        <v>0</v>
      </c>
      <c r="AA381">
        <v>140</v>
      </c>
      <c r="AB381" s="110">
        <v>274</v>
      </c>
      <c r="AC381">
        <v>119</v>
      </c>
      <c r="AD381">
        <v>0</v>
      </c>
      <c r="AE381">
        <v>114</v>
      </c>
      <c r="AF381" s="110">
        <v>233</v>
      </c>
      <c r="AG381">
        <v>116</v>
      </c>
      <c r="AH381">
        <v>0</v>
      </c>
      <c r="AI381">
        <v>103</v>
      </c>
      <c r="AJ381" s="110">
        <v>219</v>
      </c>
      <c r="AK381">
        <v>127</v>
      </c>
      <c r="AL381">
        <v>0</v>
      </c>
      <c r="AM381">
        <v>126</v>
      </c>
      <c r="AN381" s="110">
        <v>253</v>
      </c>
      <c r="AO381" s="109">
        <v>130</v>
      </c>
      <c r="AP381" s="109">
        <v>0</v>
      </c>
      <c r="AQ381" s="109">
        <v>110</v>
      </c>
      <c r="AR381" s="110">
        <v>240</v>
      </c>
      <c r="AS381" s="109">
        <v>149</v>
      </c>
      <c r="AT381" s="109">
        <v>0</v>
      </c>
      <c r="AU381" s="109">
        <v>142</v>
      </c>
      <c r="AV381" s="110">
        <v>291</v>
      </c>
      <c r="AW381" s="109">
        <v>166</v>
      </c>
      <c r="AX381" s="109">
        <v>0</v>
      </c>
      <c r="AY381" s="109">
        <v>160</v>
      </c>
      <c r="AZ381" s="110">
        <v>326</v>
      </c>
      <c r="BA381" s="109">
        <v>164</v>
      </c>
      <c r="BB381" s="109">
        <v>0</v>
      </c>
      <c r="BC381" s="109">
        <v>173</v>
      </c>
      <c r="BD381" s="110">
        <v>337</v>
      </c>
      <c r="BE381" s="109">
        <v>156</v>
      </c>
      <c r="BF381" s="109">
        <v>0</v>
      </c>
      <c r="BG381" s="109">
        <v>139</v>
      </c>
      <c r="BH381" s="110">
        <v>295</v>
      </c>
      <c r="BI381" s="109">
        <v>116</v>
      </c>
      <c r="BJ381" s="109"/>
      <c r="BK381" s="109">
        <v>100</v>
      </c>
      <c r="BL381" s="110">
        <v>216</v>
      </c>
      <c r="BM381" s="109">
        <v>93</v>
      </c>
      <c r="BN381" s="109"/>
      <c r="BO381" s="109">
        <v>109</v>
      </c>
      <c r="BP381" s="110">
        <v>202</v>
      </c>
      <c r="BQ381" s="109">
        <v>81</v>
      </c>
      <c r="BR381" s="109"/>
      <c r="BS381" s="109">
        <v>75</v>
      </c>
      <c r="BT381" s="110">
        <v>156</v>
      </c>
      <c r="BU381" s="109">
        <v>61</v>
      </c>
      <c r="BV381" s="109"/>
      <c r="BW381" s="109">
        <v>44</v>
      </c>
      <c r="BX381" s="110">
        <v>105</v>
      </c>
      <c r="BY381" s="109">
        <v>36</v>
      </c>
      <c r="BZ381" s="109"/>
      <c r="CA381" s="109">
        <v>29</v>
      </c>
      <c r="CB381" s="110">
        <v>65</v>
      </c>
      <c r="CC381" s="109">
        <v>15</v>
      </c>
      <c r="CD381" s="109"/>
      <c r="CE381" s="109">
        <v>7</v>
      </c>
      <c r="CF381" s="110">
        <v>22</v>
      </c>
      <c r="CG381" s="109">
        <v>3</v>
      </c>
      <c r="CH381" s="109"/>
      <c r="CI381" s="109">
        <v>1</v>
      </c>
      <c r="CJ381" s="110">
        <v>4</v>
      </c>
      <c r="CK381" s="109">
        <v>0</v>
      </c>
      <c r="CL381" s="109"/>
      <c r="CM381" s="109">
        <v>0</v>
      </c>
      <c r="CN381" s="110">
        <v>0</v>
      </c>
      <c r="CO381" s="109">
        <v>0</v>
      </c>
      <c r="CP381" s="109">
        <v>0</v>
      </c>
      <c r="CQ381" s="109">
        <v>0</v>
      </c>
      <c r="CR381" s="110">
        <v>0</v>
      </c>
      <c r="CS381" s="111"/>
      <c r="CT381" s="112">
        <f t="shared" si="26"/>
        <v>34026</v>
      </c>
      <c r="CU381" s="112">
        <f t="shared" si="27"/>
        <v>1</v>
      </c>
      <c r="CV381" s="112">
        <f t="shared" si="28"/>
        <v>29975</v>
      </c>
      <c r="CW381" s="113">
        <f t="shared" si="29"/>
        <v>64002</v>
      </c>
    </row>
    <row r="382" spans="1:101" ht="14.1" customHeight="1">
      <c r="A382" s="31"/>
      <c r="B382" s="234"/>
      <c r="C382" s="237" t="s">
        <v>108</v>
      </c>
      <c r="D382" s="238" t="s">
        <v>843</v>
      </c>
      <c r="E382" s="236">
        <v>18105</v>
      </c>
      <c r="F382" s="236">
        <v>1</v>
      </c>
      <c r="G382" s="236">
        <v>18825</v>
      </c>
      <c r="H382" s="236">
        <v>36931</v>
      </c>
      <c r="I382" s="236">
        <v>2643</v>
      </c>
      <c r="J382" s="236">
        <v>0</v>
      </c>
      <c r="K382" s="236">
        <v>2710</v>
      </c>
      <c r="L382" s="236">
        <v>5353</v>
      </c>
      <c r="M382" s="236">
        <v>6603</v>
      </c>
      <c r="N382" s="236">
        <v>0</v>
      </c>
      <c r="O382" s="236">
        <v>6599</v>
      </c>
      <c r="P382" s="236">
        <v>13202</v>
      </c>
      <c r="Q382" s="236">
        <v>4866</v>
      </c>
      <c r="R382" s="236">
        <v>0</v>
      </c>
      <c r="S382" s="236">
        <v>133</v>
      </c>
      <c r="T382" s="236">
        <v>4999</v>
      </c>
      <c r="U382" s="236">
        <v>143</v>
      </c>
      <c r="V382" s="236">
        <v>0</v>
      </c>
      <c r="W382" s="236">
        <v>136</v>
      </c>
      <c r="X382" s="236">
        <v>279</v>
      </c>
      <c r="Y382" s="236">
        <v>134</v>
      </c>
      <c r="Z382" s="236">
        <v>0</v>
      </c>
      <c r="AA382" s="236">
        <v>140</v>
      </c>
      <c r="AB382" s="236">
        <v>274</v>
      </c>
      <c r="AC382" s="236">
        <v>119</v>
      </c>
      <c r="AD382" s="236">
        <v>0</v>
      </c>
      <c r="AE382" s="236">
        <v>114</v>
      </c>
      <c r="AF382" s="236">
        <v>233</v>
      </c>
      <c r="AG382" s="236">
        <v>116</v>
      </c>
      <c r="AH382" s="236">
        <v>0</v>
      </c>
      <c r="AI382" s="236">
        <v>103</v>
      </c>
      <c r="AJ382" s="236">
        <v>219</v>
      </c>
      <c r="AK382" s="236">
        <v>127</v>
      </c>
      <c r="AL382" s="236">
        <v>0</v>
      </c>
      <c r="AM382" s="236">
        <v>126</v>
      </c>
      <c r="AN382" s="236">
        <v>253</v>
      </c>
      <c r="AO382" s="236">
        <v>130</v>
      </c>
      <c r="AP382" s="236">
        <v>0</v>
      </c>
      <c r="AQ382" s="236">
        <v>110</v>
      </c>
      <c r="AR382" s="236">
        <v>240</v>
      </c>
      <c r="AS382" s="236">
        <v>149</v>
      </c>
      <c r="AT382" s="236">
        <v>0</v>
      </c>
      <c r="AU382" s="236">
        <v>142</v>
      </c>
      <c r="AV382" s="236">
        <v>291</v>
      </c>
      <c r="AW382" s="236">
        <v>166</v>
      </c>
      <c r="AX382" s="236">
        <v>0</v>
      </c>
      <c r="AY382" s="236">
        <v>160</v>
      </c>
      <c r="AZ382" s="236">
        <v>326</v>
      </c>
      <c r="BA382" s="236">
        <v>164</v>
      </c>
      <c r="BB382" s="236">
        <v>0</v>
      </c>
      <c r="BC382" s="236">
        <v>173</v>
      </c>
      <c r="BD382" s="236">
        <v>337</v>
      </c>
      <c r="BE382" s="236">
        <v>156</v>
      </c>
      <c r="BF382" s="236">
        <v>0</v>
      </c>
      <c r="BG382" s="236">
        <v>139</v>
      </c>
      <c r="BH382" s="236">
        <v>295</v>
      </c>
      <c r="BI382" s="236">
        <v>116</v>
      </c>
      <c r="BJ382" s="236">
        <v>0</v>
      </c>
      <c r="BK382" s="236">
        <v>100</v>
      </c>
      <c r="BL382" s="236">
        <v>216</v>
      </c>
      <c r="BM382" s="236">
        <v>93</v>
      </c>
      <c r="BN382" s="236">
        <v>0</v>
      </c>
      <c r="BO382" s="236">
        <v>109</v>
      </c>
      <c r="BP382" s="236">
        <v>202</v>
      </c>
      <c r="BQ382" s="236">
        <v>81</v>
      </c>
      <c r="BR382" s="236">
        <v>0</v>
      </c>
      <c r="BS382" s="236">
        <v>75</v>
      </c>
      <c r="BT382" s="236">
        <v>156</v>
      </c>
      <c r="BU382" s="236">
        <v>61</v>
      </c>
      <c r="BV382" s="236">
        <v>0</v>
      </c>
      <c r="BW382" s="236">
        <v>44</v>
      </c>
      <c r="BX382" s="236">
        <v>105</v>
      </c>
      <c r="BY382" s="236">
        <v>36</v>
      </c>
      <c r="BZ382" s="236">
        <v>0</v>
      </c>
      <c r="CA382" s="236">
        <v>29</v>
      </c>
      <c r="CB382" s="236">
        <v>65</v>
      </c>
      <c r="CC382" s="236">
        <v>15</v>
      </c>
      <c r="CD382" s="236">
        <v>0</v>
      </c>
      <c r="CE382" s="236">
        <v>7</v>
      </c>
      <c r="CF382" s="236">
        <v>22</v>
      </c>
      <c r="CG382" s="236">
        <v>3</v>
      </c>
      <c r="CH382" s="236">
        <v>0</v>
      </c>
      <c r="CI382" s="236">
        <v>1</v>
      </c>
      <c r="CJ382" s="236">
        <v>4</v>
      </c>
      <c r="CK382" s="236">
        <v>0</v>
      </c>
      <c r="CL382" s="236">
        <v>0</v>
      </c>
      <c r="CM382" s="236">
        <v>0</v>
      </c>
      <c r="CN382" s="236">
        <v>0</v>
      </c>
      <c r="CO382" s="236">
        <v>0</v>
      </c>
      <c r="CP382" s="236">
        <v>0</v>
      </c>
      <c r="CQ382" s="236">
        <v>0</v>
      </c>
      <c r="CR382" s="236">
        <v>0</v>
      </c>
      <c r="CS382" s="107"/>
      <c r="CT382" s="236">
        <f t="shared" si="26"/>
        <v>34026</v>
      </c>
      <c r="CU382" s="236">
        <f t="shared" si="27"/>
        <v>1</v>
      </c>
      <c r="CV382" s="236">
        <f t="shared" si="28"/>
        <v>29975</v>
      </c>
      <c r="CW382" s="240">
        <f t="shared" si="29"/>
        <v>64002</v>
      </c>
    </row>
    <row r="383" spans="1:101" ht="14.1" customHeight="1">
      <c r="A383" s="31"/>
      <c r="B383" s="234"/>
      <c r="C383" s="118"/>
      <c r="D383" s="11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20"/>
      <c r="CS383" s="111"/>
      <c r="CT383" s="241"/>
      <c r="CU383" s="241"/>
      <c r="CV383" s="241"/>
      <c r="CW383" s="241"/>
    </row>
    <row r="384" spans="1:101" ht="14.1" customHeight="1">
      <c r="A384" s="31"/>
      <c r="B384" s="235"/>
      <c r="C384" s="1051" t="s">
        <v>873</v>
      </c>
      <c r="D384" s="1052"/>
      <c r="E384" s="236">
        <f t="shared" ref="E384:AJ384" si="31">+E382+E347+E372+E380+E361+E331+E352+E322+E310+E266+E274+E299+E288+E231+E253+E182+E211+E219+E196+E191+E160+E129+E95+E63+E84+E54+E38+E28+E18+E10</f>
        <v>247787</v>
      </c>
      <c r="F384" s="236">
        <f t="shared" si="31"/>
        <v>14</v>
      </c>
      <c r="G384" s="236">
        <f t="shared" si="31"/>
        <v>256189</v>
      </c>
      <c r="H384" s="236">
        <f t="shared" si="31"/>
        <v>503990</v>
      </c>
      <c r="I384" s="236">
        <f t="shared" si="31"/>
        <v>188422</v>
      </c>
      <c r="J384" s="236">
        <f t="shared" si="31"/>
        <v>4</v>
      </c>
      <c r="K384" s="236">
        <f t="shared" si="31"/>
        <v>194572</v>
      </c>
      <c r="L384" s="236">
        <f t="shared" si="31"/>
        <v>382998</v>
      </c>
      <c r="M384" s="236">
        <f t="shared" si="31"/>
        <v>476874</v>
      </c>
      <c r="N384" s="236">
        <f t="shared" si="31"/>
        <v>3</v>
      </c>
      <c r="O384" s="236">
        <f t="shared" si="31"/>
        <v>495629</v>
      </c>
      <c r="P384" s="236">
        <f t="shared" si="31"/>
        <v>972506</v>
      </c>
      <c r="Q384" s="236">
        <f t="shared" si="31"/>
        <v>457988</v>
      </c>
      <c r="R384" s="236">
        <f t="shared" si="31"/>
        <v>0</v>
      </c>
      <c r="S384" s="236">
        <f t="shared" si="31"/>
        <v>478385</v>
      </c>
      <c r="T384" s="236">
        <f t="shared" si="31"/>
        <v>936373</v>
      </c>
      <c r="U384" s="236">
        <f t="shared" si="31"/>
        <v>482175</v>
      </c>
      <c r="V384" s="236">
        <f t="shared" si="31"/>
        <v>5</v>
      </c>
      <c r="W384" s="236">
        <f t="shared" si="31"/>
        <v>494744</v>
      </c>
      <c r="X384" s="236">
        <f t="shared" si="31"/>
        <v>976924</v>
      </c>
      <c r="Y384" s="236">
        <f t="shared" si="31"/>
        <v>568523</v>
      </c>
      <c r="Z384" s="236">
        <f t="shared" si="31"/>
        <v>16</v>
      </c>
      <c r="AA384" s="236">
        <f t="shared" si="31"/>
        <v>534040</v>
      </c>
      <c r="AB384" s="236">
        <f t="shared" si="31"/>
        <v>1102579</v>
      </c>
      <c r="AC384" s="236">
        <f t="shared" si="31"/>
        <v>617590</v>
      </c>
      <c r="AD384" s="236">
        <f t="shared" si="31"/>
        <v>30</v>
      </c>
      <c r="AE384" s="236">
        <f t="shared" si="31"/>
        <v>529232</v>
      </c>
      <c r="AF384" s="236">
        <f t="shared" si="31"/>
        <v>1146852</v>
      </c>
      <c r="AG384" s="236">
        <f t="shared" si="31"/>
        <v>546476</v>
      </c>
      <c r="AH384" s="236">
        <f t="shared" si="31"/>
        <v>30</v>
      </c>
      <c r="AI384" s="236">
        <f t="shared" si="31"/>
        <v>451942</v>
      </c>
      <c r="AJ384" s="236">
        <f t="shared" si="31"/>
        <v>998448</v>
      </c>
      <c r="AK384" s="236">
        <f t="shared" ref="AK384:BP384" si="32">+AK382+AK347+AK372+AK380+AK361+AK331+AK352+AK322+AK310+AK266+AK274+AK299+AK288+AK231+AK253+AK182+AK211+AK219+AK196+AK191+AK160+AK129+AK95+AK63+AK84+AK54+AK38+AK28+AK18+AK10</f>
        <v>502243</v>
      </c>
      <c r="AL384" s="236">
        <f t="shared" si="32"/>
        <v>18</v>
      </c>
      <c r="AM384" s="236">
        <f t="shared" si="32"/>
        <v>412199</v>
      </c>
      <c r="AN384" s="236">
        <f t="shared" si="32"/>
        <v>914460</v>
      </c>
      <c r="AO384" s="236">
        <f t="shared" si="32"/>
        <v>468086</v>
      </c>
      <c r="AP384" s="236">
        <f t="shared" si="32"/>
        <v>7</v>
      </c>
      <c r="AQ384" s="236">
        <f t="shared" si="32"/>
        <v>390398</v>
      </c>
      <c r="AR384" s="236">
        <f t="shared" si="32"/>
        <v>858491</v>
      </c>
      <c r="AS384" s="236">
        <f t="shared" si="32"/>
        <v>486004</v>
      </c>
      <c r="AT384" s="236">
        <f t="shared" si="32"/>
        <v>6</v>
      </c>
      <c r="AU384" s="236">
        <f t="shared" si="32"/>
        <v>412736</v>
      </c>
      <c r="AV384" s="236">
        <f t="shared" si="32"/>
        <v>898746</v>
      </c>
      <c r="AW384" s="236">
        <f t="shared" si="32"/>
        <v>502457</v>
      </c>
      <c r="AX384" s="236">
        <f t="shared" si="32"/>
        <v>4</v>
      </c>
      <c r="AY384" s="236">
        <f t="shared" si="32"/>
        <v>432980</v>
      </c>
      <c r="AZ384" s="236">
        <f t="shared" si="32"/>
        <v>935441</v>
      </c>
      <c r="BA384" s="236">
        <f t="shared" si="32"/>
        <v>475894</v>
      </c>
      <c r="BB384" s="236">
        <f t="shared" si="32"/>
        <v>1</v>
      </c>
      <c r="BC384" s="236">
        <f t="shared" si="32"/>
        <v>416487</v>
      </c>
      <c r="BD384" s="236">
        <f t="shared" si="32"/>
        <v>892382</v>
      </c>
      <c r="BE384" s="236">
        <f t="shared" si="32"/>
        <v>405799</v>
      </c>
      <c r="BF384" s="236">
        <f t="shared" si="32"/>
        <v>2</v>
      </c>
      <c r="BG384" s="236">
        <f t="shared" si="32"/>
        <v>342951</v>
      </c>
      <c r="BH384" s="236">
        <f t="shared" si="32"/>
        <v>748752</v>
      </c>
      <c r="BI384" s="236">
        <f t="shared" si="32"/>
        <v>334873</v>
      </c>
      <c r="BJ384" s="236">
        <f t="shared" si="32"/>
        <v>0</v>
      </c>
      <c r="BK384" s="236">
        <f t="shared" si="32"/>
        <v>279864</v>
      </c>
      <c r="BL384" s="236">
        <f t="shared" si="32"/>
        <v>614737</v>
      </c>
      <c r="BM384" s="236">
        <f t="shared" si="32"/>
        <v>279445</v>
      </c>
      <c r="BN384" s="236">
        <f t="shared" si="32"/>
        <v>0</v>
      </c>
      <c r="BO384" s="236">
        <f t="shared" si="32"/>
        <v>226828</v>
      </c>
      <c r="BP384" s="236">
        <f t="shared" si="32"/>
        <v>506273</v>
      </c>
      <c r="BQ384" s="236">
        <f t="shared" ref="BQ384:CR384" si="33">+BQ382+BQ347+BQ372+BQ380+BQ361+BQ331+BQ352+BQ322+BQ310+BQ266+BQ274+BQ299+BQ288+BQ231+BQ253+BQ182+BQ211+BQ219+BQ196+BQ191+BQ160+BQ129+BQ95+BQ63+BQ84+BQ54+BQ38+BQ28+BQ18+BQ10</f>
        <v>212953</v>
      </c>
      <c r="BR384" s="236">
        <f t="shared" si="33"/>
        <v>0</v>
      </c>
      <c r="BS384" s="236">
        <f t="shared" si="33"/>
        <v>158611</v>
      </c>
      <c r="BT384" s="236">
        <f t="shared" si="33"/>
        <v>371564</v>
      </c>
      <c r="BU384" s="236">
        <f t="shared" si="33"/>
        <v>143420</v>
      </c>
      <c r="BV384" s="236">
        <f t="shared" si="33"/>
        <v>0</v>
      </c>
      <c r="BW384" s="236">
        <f t="shared" si="33"/>
        <v>93228</v>
      </c>
      <c r="BX384" s="236">
        <f t="shared" si="33"/>
        <v>236648</v>
      </c>
      <c r="BY384" s="236">
        <f t="shared" ref="BY384:CN384" si="34">+BY382+BY347+BY372+BY380+BY361+BY331+BY352+BY322+BY310+BY266+BY274+BY299+BY288+BY231+BY253+BY182+BY211+BY219+BY196+BY191+BY160+BY129+BY95+BY63+BY84+BY54+BY38+BY28+BY18+BY10</f>
        <v>96842</v>
      </c>
      <c r="BZ384" s="236">
        <f t="shared" si="34"/>
        <v>0</v>
      </c>
      <c r="CA384" s="236">
        <f t="shared" si="34"/>
        <v>51365</v>
      </c>
      <c r="CB384" s="236">
        <f t="shared" si="34"/>
        <v>148207</v>
      </c>
      <c r="CC384" s="236">
        <f t="shared" si="34"/>
        <v>44832</v>
      </c>
      <c r="CD384" s="236">
        <f t="shared" si="34"/>
        <v>0</v>
      </c>
      <c r="CE384" s="236">
        <f t="shared" si="34"/>
        <v>19028</v>
      </c>
      <c r="CF384" s="236">
        <f t="shared" si="34"/>
        <v>63860</v>
      </c>
      <c r="CG384" s="236">
        <f t="shared" si="34"/>
        <v>12310</v>
      </c>
      <c r="CH384" s="236">
        <f t="shared" si="34"/>
        <v>0</v>
      </c>
      <c r="CI384" s="236">
        <f t="shared" si="34"/>
        <v>4356</v>
      </c>
      <c r="CJ384" s="236">
        <f t="shared" si="34"/>
        <v>16666</v>
      </c>
      <c r="CK384" s="236">
        <f t="shared" si="34"/>
        <v>3528</v>
      </c>
      <c r="CL384" s="236">
        <f t="shared" si="34"/>
        <v>0</v>
      </c>
      <c r="CM384" s="236">
        <f t="shared" si="34"/>
        <v>2300</v>
      </c>
      <c r="CN384" s="236">
        <f t="shared" si="34"/>
        <v>5828</v>
      </c>
      <c r="CO384" s="236">
        <f t="shared" si="33"/>
        <v>2005</v>
      </c>
      <c r="CP384" s="236">
        <f t="shared" si="33"/>
        <v>4360</v>
      </c>
      <c r="CQ384" s="236">
        <f t="shared" si="33"/>
        <v>3565</v>
      </c>
      <c r="CR384" s="236">
        <f t="shared" si="33"/>
        <v>9930</v>
      </c>
      <c r="CS384" s="121"/>
      <c r="CT384" s="239">
        <f>+CT382+CT347+CT372+CT380+CT361+CT331+CT352+CT322+CT310+CT266+CT274+CT299+CT288+CT231+CT253+CT182+CT211+CT219+CT196+CT191+CT160+CT129+CT95+CT63+CT84+CT54+CT38+CT28+CT18+CT10</f>
        <v>7556526</v>
      </c>
      <c r="CU384" s="239">
        <f>+CU382+CU347+CU372+CU380+CU361+CU331+CU352+CU322+CU310+CU266+CU274+CU299+CU288+CU231+CU253+CU182+CU211+CU219+CU196+CU191+CU160+CU129+CU95+CU63+CU84+CU54+CU38+CU28+CU18+CU10</f>
        <v>4500</v>
      </c>
      <c r="CV384" s="239">
        <f>+CV382+CV347+CV372+CV380+CV361+CV331+CV352+CV322+CV310+CV266+CV274+CV299+CV288+CV231+CV253+CV182+CV211+CV219+CV196+CV191+CV160+CV129+CV95+CV63+CV84+CV54+CV38+CV28+CV18+CV10</f>
        <v>6681629</v>
      </c>
      <c r="CW384" s="239">
        <f>+CW382+CW347+CW372+CW380+CW361+CW331+CW352+CW322+CW310+CW266+CW274+CW299+CW288+CW231+CW253+CW182+CW211+CW219+CW196+CW191+CW160+CW129+CW95+CW63+CW84+CW54+CW38+CW28+CW18+CW10</f>
        <v>14242655</v>
      </c>
    </row>
    <row r="385" spans="2:101" s="31" customFormat="1">
      <c r="B385" s="122"/>
      <c r="CT385" s="33"/>
      <c r="CU385" s="33"/>
      <c r="CV385" s="33"/>
      <c r="CW385" s="33"/>
    </row>
    <row r="386" spans="2:101" s="31" customFormat="1">
      <c r="B386" s="51" t="s">
        <v>845</v>
      </c>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c r="BY386" s="33"/>
      <c r="BZ386" s="33"/>
      <c r="CA386" s="33"/>
      <c r="CB386" s="33"/>
      <c r="CC386" s="33"/>
      <c r="CD386" s="33"/>
      <c r="CE386" s="33"/>
      <c r="CF386" s="33"/>
      <c r="CG386" s="33"/>
      <c r="CH386" s="33"/>
      <c r="CI386" s="33"/>
      <c r="CJ386" s="33"/>
      <c r="CK386" s="33"/>
      <c r="CL386" s="33"/>
      <c r="CM386" s="33"/>
      <c r="CN386" s="33"/>
      <c r="CO386" s="33"/>
      <c r="CP386" s="33"/>
      <c r="CQ386" s="33"/>
      <c r="CR386" s="33"/>
    </row>
    <row r="387" spans="2:101" s="31" customFormat="1">
      <c r="B387" s="548" t="s">
        <v>1666</v>
      </c>
    </row>
    <row r="388" spans="2:101" s="31" customFormat="1"/>
    <row r="389" spans="2:101" s="31" customFormat="1"/>
  </sheetData>
  <mergeCells count="78">
    <mergeCell ref="BY4:CB4"/>
    <mergeCell ref="CC4:CF4"/>
    <mergeCell ref="CG4:CJ4"/>
    <mergeCell ref="CK4:CN4"/>
    <mergeCell ref="B323:B380"/>
    <mergeCell ref="C267:C273"/>
    <mergeCell ref="C289:C298"/>
    <mergeCell ref="C275:C287"/>
    <mergeCell ref="B267:B299"/>
    <mergeCell ref="C232:C252"/>
    <mergeCell ref="C220:C230"/>
    <mergeCell ref="B161:B219"/>
    <mergeCell ref="C183:C190"/>
    <mergeCell ref="C192:C195"/>
    <mergeCell ref="C212:C218"/>
    <mergeCell ref="C197:C210"/>
    <mergeCell ref="B1:R1"/>
    <mergeCell ref="B220:B253"/>
    <mergeCell ref="C384:D384"/>
    <mergeCell ref="C348:C351"/>
    <mergeCell ref="C323:C330"/>
    <mergeCell ref="C353:C360"/>
    <mergeCell ref="C373:C379"/>
    <mergeCell ref="C362:C371"/>
    <mergeCell ref="C372:D372"/>
    <mergeCell ref="C332:C346"/>
    <mergeCell ref="B254:B266"/>
    <mergeCell ref="C254:C265"/>
    <mergeCell ref="B300:B310"/>
    <mergeCell ref="C300:C309"/>
    <mergeCell ref="B311:B322"/>
    <mergeCell ref="C311:C321"/>
    <mergeCell ref="C161:C181"/>
    <mergeCell ref="B96:B129"/>
    <mergeCell ref="C96:C128"/>
    <mergeCell ref="C129:D129"/>
    <mergeCell ref="B130:B160"/>
    <mergeCell ref="C130:C159"/>
    <mergeCell ref="C160:D160"/>
    <mergeCell ref="B39:B54"/>
    <mergeCell ref="C39:C53"/>
    <mergeCell ref="B55:B95"/>
    <mergeCell ref="C64:C83"/>
    <mergeCell ref="C55:C62"/>
    <mergeCell ref="C85:C94"/>
    <mergeCell ref="B11:B18"/>
    <mergeCell ref="C11:C17"/>
    <mergeCell ref="B19:B28"/>
    <mergeCell ref="C19:C27"/>
    <mergeCell ref="B29:B38"/>
    <mergeCell ref="C29:C37"/>
    <mergeCell ref="B6:B10"/>
    <mergeCell ref="C6:C9"/>
    <mergeCell ref="C10:D10"/>
    <mergeCell ref="AW4:AZ4"/>
    <mergeCell ref="BA4:BD4"/>
    <mergeCell ref="AO4:AR4"/>
    <mergeCell ref="AS4:AV4"/>
    <mergeCell ref="Y4:AB4"/>
    <mergeCell ref="AC4:AF4"/>
    <mergeCell ref="AG4:AJ4"/>
    <mergeCell ref="AK4:AN4"/>
    <mergeCell ref="B2:CW2"/>
    <mergeCell ref="B3:CW3"/>
    <mergeCell ref="B4:B5"/>
    <mergeCell ref="C4:D4"/>
    <mergeCell ref="E4:H4"/>
    <mergeCell ref="I4:L4"/>
    <mergeCell ref="M4:P4"/>
    <mergeCell ref="Q4:T4"/>
    <mergeCell ref="U4:X4"/>
    <mergeCell ref="BU4:BX4"/>
    <mergeCell ref="CO4:CR4"/>
    <mergeCell ref="CT4:CW4"/>
    <mergeCell ref="BE4:BH4"/>
    <mergeCell ref="BI4:BL4"/>
    <mergeCell ref="BM4:BP4"/>
    <mergeCell ref="BQ4:BT4"/>
  </mergeCells>
  <hyperlinks>
    <hyperlink ref="B1:P1" location="'Sección J'!A4" display="TABLA J01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33"/>
  <sheetViews>
    <sheetView showGridLines="0" zoomScale="90" zoomScaleNormal="90" workbookViewId="0">
      <selection sqref="A1:L1"/>
    </sheetView>
  </sheetViews>
  <sheetFormatPr baseColWidth="10" defaultRowHeight="15"/>
  <cols>
    <col min="2" max="3" width="15.5703125" bestFit="1" customWidth="1"/>
    <col min="4" max="4" width="9.7109375" bestFit="1" customWidth="1"/>
    <col min="5" max="6" width="14.42578125" bestFit="1" customWidth="1"/>
    <col min="7" max="7" width="9.7109375" bestFit="1" customWidth="1"/>
    <col min="8" max="9" width="14.42578125" bestFit="1" customWidth="1"/>
    <col min="10" max="10" width="9.7109375" bestFit="1" customWidth="1"/>
    <col min="11" max="12" width="16.42578125" bestFit="1" customWidth="1"/>
  </cols>
  <sheetData>
    <row r="1" spans="1:12">
      <c r="A1" s="881" t="s">
        <v>0</v>
      </c>
      <c r="B1" s="881"/>
      <c r="C1" s="881"/>
      <c r="D1" s="881"/>
      <c r="E1" s="881"/>
      <c r="F1" s="881"/>
      <c r="G1" s="881"/>
      <c r="H1" s="881"/>
      <c r="I1" s="881"/>
      <c r="J1" s="881"/>
      <c r="K1" s="881"/>
      <c r="L1" s="881"/>
    </row>
    <row r="2" spans="1:12">
      <c r="A2" s="894" t="s">
        <v>1</v>
      </c>
      <c r="B2" s="894"/>
      <c r="C2" s="894"/>
      <c r="D2" s="894"/>
      <c r="E2" s="894"/>
      <c r="F2" s="894"/>
      <c r="G2" s="894"/>
      <c r="H2" s="894"/>
      <c r="I2" s="894"/>
      <c r="J2" s="894"/>
      <c r="K2" s="894"/>
      <c r="L2" s="894"/>
    </row>
    <row r="3" spans="1:12">
      <c r="A3" s="895" t="s">
        <v>1584</v>
      </c>
      <c r="B3" s="895"/>
      <c r="C3" s="895"/>
      <c r="D3" s="895"/>
      <c r="E3" s="895"/>
      <c r="F3" s="895"/>
      <c r="G3" s="895"/>
      <c r="H3" s="895"/>
      <c r="I3" s="895"/>
      <c r="J3" s="895"/>
      <c r="K3" s="895"/>
      <c r="L3" s="895"/>
    </row>
    <row r="4" spans="1:12">
      <c r="A4" s="898" t="s">
        <v>2</v>
      </c>
      <c r="B4" s="898"/>
      <c r="C4" s="898"/>
      <c r="D4" s="898"/>
      <c r="E4" s="898"/>
      <c r="F4" s="898"/>
      <c r="G4" s="898"/>
      <c r="H4" s="898"/>
      <c r="I4" s="898"/>
      <c r="J4" s="898"/>
      <c r="K4" s="898"/>
      <c r="L4" s="898"/>
    </row>
    <row r="5" spans="1:12" ht="15.75" thickBot="1">
      <c r="A5" s="3"/>
      <c r="B5" s="3"/>
      <c r="C5" s="3"/>
      <c r="D5" s="3"/>
      <c r="E5" s="3"/>
      <c r="F5" s="3"/>
      <c r="G5" s="3"/>
      <c r="H5" s="3"/>
      <c r="I5" s="3"/>
      <c r="J5" s="3"/>
    </row>
    <row r="6" spans="1:12">
      <c r="A6" s="723" t="s">
        <v>3</v>
      </c>
      <c r="B6" s="66">
        <v>2017</v>
      </c>
      <c r="C6" s="66">
        <v>2018</v>
      </c>
      <c r="D6" s="66" t="s">
        <v>4</v>
      </c>
      <c r="E6" s="66">
        <v>2017</v>
      </c>
      <c r="F6" s="66">
        <v>2018</v>
      </c>
      <c r="G6" s="66" t="s">
        <v>4</v>
      </c>
      <c r="H6" s="66">
        <v>2017</v>
      </c>
      <c r="I6" s="66">
        <v>2018</v>
      </c>
      <c r="J6" s="66" t="s">
        <v>4</v>
      </c>
      <c r="K6" s="66">
        <v>2017</v>
      </c>
      <c r="L6" s="66">
        <v>2018</v>
      </c>
    </row>
    <row r="7" spans="1:12">
      <c r="A7" s="724" t="s">
        <v>5</v>
      </c>
      <c r="B7" s="64" t="s">
        <v>26</v>
      </c>
      <c r="C7" s="64" t="s">
        <v>26</v>
      </c>
      <c r="D7" s="64" t="s">
        <v>6</v>
      </c>
      <c r="E7" s="64" t="s">
        <v>7</v>
      </c>
      <c r="F7" s="64" t="s">
        <v>7</v>
      </c>
      <c r="G7" s="64" t="s">
        <v>6</v>
      </c>
      <c r="H7" s="64" t="s">
        <v>8</v>
      </c>
      <c r="I7" s="64" t="s">
        <v>8</v>
      </c>
      <c r="J7" s="64" t="s">
        <v>6</v>
      </c>
      <c r="K7" s="64" t="s">
        <v>465</v>
      </c>
      <c r="L7" s="64" t="s">
        <v>465</v>
      </c>
    </row>
    <row r="8" spans="1:12">
      <c r="A8" s="725" t="s">
        <v>9</v>
      </c>
      <c r="B8" s="726">
        <f t="shared" ref="B8:C29" si="0">SUM(E8,H8,K8)</f>
        <v>882560</v>
      </c>
      <c r="C8" s="726">
        <f t="shared" si="0"/>
        <v>886988</v>
      </c>
      <c r="D8" s="727">
        <f t="shared" ref="D8:D30" si="1">C8/B8-1</f>
        <v>5.0172226250906338E-3</v>
      </c>
      <c r="E8" s="726">
        <v>433983</v>
      </c>
      <c r="F8" s="726">
        <v>436209</v>
      </c>
      <c r="G8" s="727">
        <f>F8/E8-1</f>
        <v>5.1292331727279539E-3</v>
      </c>
      <c r="H8" s="726">
        <v>448569</v>
      </c>
      <c r="I8" s="726">
        <v>450761</v>
      </c>
      <c r="J8" s="727">
        <f>I8/H8-1</f>
        <v>4.8866506602105453E-3</v>
      </c>
      <c r="K8">
        <v>8</v>
      </c>
      <c r="L8">
        <v>18</v>
      </c>
    </row>
    <row r="9" spans="1:12">
      <c r="A9" s="728" t="s">
        <v>10</v>
      </c>
      <c r="B9" s="726">
        <f t="shared" si="0"/>
        <v>962370</v>
      </c>
      <c r="C9" s="726">
        <f t="shared" si="0"/>
        <v>972506</v>
      </c>
      <c r="D9" s="727">
        <f t="shared" si="1"/>
        <v>1.0532331639597992E-2</v>
      </c>
      <c r="E9" s="726">
        <v>471502</v>
      </c>
      <c r="F9" s="726">
        <v>476874</v>
      </c>
      <c r="G9" s="727">
        <f t="shared" ref="G9:G30" si="2">F9/E9-1</f>
        <v>1.1393376910384223E-2</v>
      </c>
      <c r="H9" s="726">
        <v>490867</v>
      </c>
      <c r="I9" s="726">
        <v>495629</v>
      </c>
      <c r="J9" s="727">
        <f t="shared" ref="J9:J30" si="3">I9/H9-1</f>
        <v>9.7012021586295738E-3</v>
      </c>
      <c r="K9">
        <v>1</v>
      </c>
      <c r="L9">
        <v>3</v>
      </c>
    </row>
    <row r="10" spans="1:12">
      <c r="A10" s="728" t="s">
        <v>11</v>
      </c>
      <c r="B10" s="726">
        <f t="shared" si="0"/>
        <v>914397</v>
      </c>
      <c r="C10" s="726">
        <f t="shared" si="0"/>
        <v>936373</v>
      </c>
      <c r="D10" s="727">
        <f t="shared" si="1"/>
        <v>2.403332469375985E-2</v>
      </c>
      <c r="E10" s="726">
        <v>446977</v>
      </c>
      <c r="F10" s="726">
        <v>457988</v>
      </c>
      <c r="G10" s="727">
        <f t="shared" si="2"/>
        <v>2.463437716034611E-2</v>
      </c>
      <c r="H10" s="726">
        <v>467420</v>
      </c>
      <c r="I10" s="726">
        <v>478385</v>
      </c>
      <c r="J10" s="727">
        <f t="shared" si="3"/>
        <v>2.3458559753540609E-2</v>
      </c>
      <c r="K10">
        <v>0</v>
      </c>
      <c r="L10">
        <v>0</v>
      </c>
    </row>
    <row r="11" spans="1:12">
      <c r="A11" s="725" t="s">
        <v>12</v>
      </c>
      <c r="B11" s="726">
        <f t="shared" si="0"/>
        <v>964413</v>
      </c>
      <c r="C11" s="726">
        <f t="shared" si="0"/>
        <v>976924</v>
      </c>
      <c r="D11" s="727">
        <f t="shared" si="1"/>
        <v>1.2972657979517077E-2</v>
      </c>
      <c r="E11" s="726">
        <v>477838</v>
      </c>
      <c r="F11" s="726">
        <v>482175</v>
      </c>
      <c r="G11" s="727">
        <f t="shared" si="2"/>
        <v>9.0762978247858062E-3</v>
      </c>
      <c r="H11" s="726">
        <v>486570</v>
      </c>
      <c r="I11" s="726">
        <v>494744</v>
      </c>
      <c r="J11" s="727">
        <f t="shared" si="3"/>
        <v>1.6799227243767589E-2</v>
      </c>
      <c r="K11">
        <v>5</v>
      </c>
      <c r="L11">
        <v>5</v>
      </c>
    </row>
    <row r="12" spans="1:12">
      <c r="A12" s="725" t="s">
        <v>13</v>
      </c>
      <c r="B12" s="726">
        <f t="shared" si="0"/>
        <v>1040734</v>
      </c>
      <c r="C12" s="726">
        <f t="shared" si="0"/>
        <v>1102579</v>
      </c>
      <c r="D12" s="727">
        <f t="shared" si="1"/>
        <v>5.9424406236367799E-2</v>
      </c>
      <c r="E12" s="726">
        <v>544396</v>
      </c>
      <c r="F12" s="726">
        <v>568523</v>
      </c>
      <c r="G12" s="727">
        <f t="shared" si="2"/>
        <v>4.4318841431604916E-2</v>
      </c>
      <c r="H12" s="726">
        <v>496320</v>
      </c>
      <c r="I12" s="726">
        <v>534040</v>
      </c>
      <c r="J12" s="727">
        <f t="shared" si="3"/>
        <v>7.5999355254674494E-2</v>
      </c>
      <c r="K12">
        <v>18</v>
      </c>
      <c r="L12">
        <v>16</v>
      </c>
    </row>
    <row r="13" spans="1:12">
      <c r="A13" s="725" t="s">
        <v>14</v>
      </c>
      <c r="B13" s="726">
        <f t="shared" si="0"/>
        <v>1103354</v>
      </c>
      <c r="C13" s="726">
        <f t="shared" si="0"/>
        <v>1146852</v>
      </c>
      <c r="D13" s="727">
        <f t="shared" si="1"/>
        <v>3.9423430739363718E-2</v>
      </c>
      <c r="E13" s="726">
        <v>597712</v>
      </c>
      <c r="F13" s="726">
        <v>617590</v>
      </c>
      <c r="G13" s="727">
        <f t="shared" si="2"/>
        <v>3.3256819337741161E-2</v>
      </c>
      <c r="H13" s="726">
        <v>505621</v>
      </c>
      <c r="I13" s="726">
        <v>529232</v>
      </c>
      <c r="J13" s="727">
        <f t="shared" si="3"/>
        <v>4.6697031966631108E-2</v>
      </c>
      <c r="K13">
        <v>21</v>
      </c>
      <c r="L13">
        <v>30</v>
      </c>
    </row>
    <row r="14" spans="1:12">
      <c r="A14" s="725" t="s">
        <v>15</v>
      </c>
      <c r="B14" s="726">
        <f t="shared" si="0"/>
        <v>944201</v>
      </c>
      <c r="C14" s="726">
        <f t="shared" si="0"/>
        <v>998448</v>
      </c>
      <c r="D14" s="727">
        <f t="shared" si="1"/>
        <v>5.7452809306492991E-2</v>
      </c>
      <c r="E14" s="726">
        <v>516217</v>
      </c>
      <c r="F14" s="726">
        <v>546476</v>
      </c>
      <c r="G14" s="727">
        <f t="shared" si="2"/>
        <v>5.8616821995401081E-2</v>
      </c>
      <c r="H14" s="726">
        <v>427962</v>
      </c>
      <c r="I14" s="726">
        <v>451942</v>
      </c>
      <c r="J14" s="727">
        <f t="shared" si="3"/>
        <v>5.6033012276790917E-2</v>
      </c>
      <c r="K14">
        <v>22</v>
      </c>
      <c r="L14">
        <v>30</v>
      </c>
    </row>
    <row r="15" spans="1:12">
      <c r="A15" s="729" t="s">
        <v>16</v>
      </c>
      <c r="B15" s="726">
        <f t="shared" si="0"/>
        <v>900299</v>
      </c>
      <c r="C15" s="726">
        <f t="shared" si="0"/>
        <v>914460</v>
      </c>
      <c r="D15" s="727">
        <f t="shared" si="1"/>
        <v>1.5729218848404836E-2</v>
      </c>
      <c r="E15" s="726">
        <v>491277</v>
      </c>
      <c r="F15" s="726">
        <v>502243</v>
      </c>
      <c r="G15" s="727">
        <f t="shared" si="2"/>
        <v>2.2321419484323535E-2</v>
      </c>
      <c r="H15" s="726">
        <v>409013</v>
      </c>
      <c r="I15" s="726">
        <v>412199</v>
      </c>
      <c r="J15" s="727">
        <f t="shared" si="3"/>
        <v>7.7894834638507771E-3</v>
      </c>
      <c r="K15">
        <v>9</v>
      </c>
      <c r="L15">
        <v>18</v>
      </c>
    </row>
    <row r="16" spans="1:12">
      <c r="A16" s="729" t="s">
        <v>17</v>
      </c>
      <c r="B16" s="726">
        <f t="shared" si="0"/>
        <v>885697</v>
      </c>
      <c r="C16" s="726">
        <f t="shared" si="0"/>
        <v>858491</v>
      </c>
      <c r="D16" s="727">
        <f t="shared" si="1"/>
        <v>-3.0717051090835779E-2</v>
      </c>
      <c r="E16" s="726">
        <v>477814</v>
      </c>
      <c r="F16" s="726">
        <v>468086</v>
      </c>
      <c r="G16" s="727">
        <f t="shared" si="2"/>
        <v>-2.0359386706961247E-2</v>
      </c>
      <c r="H16" s="726">
        <v>407880</v>
      </c>
      <c r="I16" s="726">
        <v>390398</v>
      </c>
      <c r="J16" s="727">
        <f t="shared" si="3"/>
        <v>-4.2860645287829735E-2</v>
      </c>
      <c r="K16">
        <v>3</v>
      </c>
      <c r="L16">
        <v>7</v>
      </c>
    </row>
    <row r="17" spans="1:15">
      <c r="A17" s="729" t="s">
        <v>18</v>
      </c>
      <c r="B17" s="726">
        <f t="shared" si="0"/>
        <v>914298</v>
      </c>
      <c r="C17" s="726">
        <f t="shared" si="0"/>
        <v>898746</v>
      </c>
      <c r="D17" s="727">
        <f t="shared" si="1"/>
        <v>-1.7009771431196419E-2</v>
      </c>
      <c r="E17" s="726">
        <v>489412</v>
      </c>
      <c r="F17" s="726">
        <v>486004</v>
      </c>
      <c r="G17" s="727">
        <f t="shared" si="2"/>
        <v>-6.9634581906451443E-3</v>
      </c>
      <c r="H17" s="726">
        <v>424883</v>
      </c>
      <c r="I17" s="726">
        <v>412736</v>
      </c>
      <c r="J17" s="727">
        <f t="shared" si="3"/>
        <v>-2.8589046867019907E-2</v>
      </c>
      <c r="K17">
        <v>3</v>
      </c>
      <c r="L17">
        <v>6</v>
      </c>
    </row>
    <row r="18" spans="1:15">
      <c r="A18" s="729" t="s">
        <v>19</v>
      </c>
      <c r="B18" s="726">
        <f t="shared" si="0"/>
        <v>959453</v>
      </c>
      <c r="C18" s="726">
        <f t="shared" si="0"/>
        <v>935441</v>
      </c>
      <c r="D18" s="727">
        <f t="shared" si="1"/>
        <v>-2.5026760039314033E-2</v>
      </c>
      <c r="E18" s="726">
        <v>510324</v>
      </c>
      <c r="F18" s="726">
        <v>502457</v>
      </c>
      <c r="G18" s="727">
        <f t="shared" si="2"/>
        <v>-1.5415696694648928E-2</v>
      </c>
      <c r="H18" s="726">
        <v>449127</v>
      </c>
      <c r="I18" s="726">
        <v>432980</v>
      </c>
      <c r="J18" s="727">
        <f t="shared" si="3"/>
        <v>-3.5951969042164023E-2</v>
      </c>
      <c r="K18">
        <v>2</v>
      </c>
      <c r="L18">
        <v>4</v>
      </c>
    </row>
    <row r="19" spans="1:15">
      <c r="A19" s="729" t="s">
        <v>20</v>
      </c>
      <c r="B19" s="726">
        <f t="shared" si="0"/>
        <v>878073</v>
      </c>
      <c r="C19" s="726">
        <f t="shared" si="0"/>
        <v>892382</v>
      </c>
      <c r="D19" s="727">
        <f t="shared" si="1"/>
        <v>1.6295911615548997E-2</v>
      </c>
      <c r="E19" s="726">
        <v>464025</v>
      </c>
      <c r="F19" s="726">
        <v>475894</v>
      </c>
      <c r="G19" s="727">
        <f t="shared" si="2"/>
        <v>2.5578363234739498E-2</v>
      </c>
      <c r="H19" s="726">
        <v>414047</v>
      </c>
      <c r="I19" s="726">
        <v>416487</v>
      </c>
      <c r="J19" s="727">
        <f t="shared" si="3"/>
        <v>5.8930507889201067E-3</v>
      </c>
      <c r="K19">
        <v>1</v>
      </c>
      <c r="L19">
        <v>1</v>
      </c>
    </row>
    <row r="20" spans="1:15">
      <c r="A20" s="729" t="s">
        <v>21</v>
      </c>
      <c r="B20" s="726">
        <f t="shared" si="0"/>
        <v>724835</v>
      </c>
      <c r="C20" s="726">
        <f t="shared" si="0"/>
        <v>748752</v>
      </c>
      <c r="D20" s="727">
        <f t="shared" si="1"/>
        <v>3.2996475059841268E-2</v>
      </c>
      <c r="E20" s="726">
        <v>387933</v>
      </c>
      <c r="F20" s="726">
        <v>405799</v>
      </c>
      <c r="G20" s="727">
        <f t="shared" si="2"/>
        <v>4.6054344435765948E-2</v>
      </c>
      <c r="H20" s="726">
        <v>336900</v>
      </c>
      <c r="I20" s="726">
        <v>342951</v>
      </c>
      <c r="J20" s="727">
        <f t="shared" si="3"/>
        <v>1.7960819234194014E-2</v>
      </c>
      <c r="K20">
        <v>2</v>
      </c>
      <c r="L20">
        <v>2</v>
      </c>
    </row>
    <row r="21" spans="1:15">
      <c r="A21" s="729" t="s">
        <v>22</v>
      </c>
      <c r="B21" s="726">
        <f t="shared" si="0"/>
        <v>575676</v>
      </c>
      <c r="C21" s="726">
        <f t="shared" si="0"/>
        <v>614737</v>
      </c>
      <c r="D21" s="727">
        <f t="shared" si="1"/>
        <v>6.7852403087848012E-2</v>
      </c>
      <c r="E21" s="726">
        <v>308602</v>
      </c>
      <c r="F21" s="726">
        <v>334873</v>
      </c>
      <c r="G21" s="727">
        <f t="shared" si="2"/>
        <v>8.5129065916617508E-2</v>
      </c>
      <c r="H21" s="726">
        <v>267074</v>
      </c>
      <c r="I21" s="726">
        <v>279864</v>
      </c>
      <c r="J21" s="727">
        <f t="shared" si="3"/>
        <v>4.7889349019372807E-2</v>
      </c>
      <c r="K21">
        <v>0</v>
      </c>
      <c r="L21">
        <v>0</v>
      </c>
    </row>
    <row r="22" spans="1:15">
      <c r="A22" s="729" t="s">
        <v>23</v>
      </c>
      <c r="B22" s="726">
        <f t="shared" si="0"/>
        <v>478125</v>
      </c>
      <c r="C22" s="726">
        <f t="shared" si="0"/>
        <v>506273</v>
      </c>
      <c r="D22" s="727">
        <f t="shared" si="1"/>
        <v>5.8871633986928185E-2</v>
      </c>
      <c r="E22" s="726">
        <v>262142</v>
      </c>
      <c r="F22" s="726">
        <v>279445</v>
      </c>
      <c r="G22" s="727">
        <f t="shared" si="2"/>
        <v>6.6006210374529806E-2</v>
      </c>
      <c r="H22" s="726">
        <v>215983</v>
      </c>
      <c r="I22" s="726">
        <v>226828</v>
      </c>
      <c r="J22" s="727">
        <f t="shared" si="3"/>
        <v>5.0212285226151954E-2</v>
      </c>
      <c r="K22">
        <v>0</v>
      </c>
      <c r="L22">
        <v>0</v>
      </c>
    </row>
    <row r="23" spans="1:15">
      <c r="A23" s="729" t="s">
        <v>24</v>
      </c>
      <c r="B23" s="726">
        <f t="shared" si="0"/>
        <v>347789</v>
      </c>
      <c r="C23" s="726">
        <f t="shared" si="0"/>
        <v>371564</v>
      </c>
      <c r="D23" s="727">
        <f t="shared" si="1"/>
        <v>6.8360413929135166E-2</v>
      </c>
      <c r="E23" s="726">
        <v>199113</v>
      </c>
      <c r="F23" s="726">
        <v>212953</v>
      </c>
      <c r="G23" s="727">
        <f t="shared" si="2"/>
        <v>6.950826917378583E-2</v>
      </c>
      <c r="H23" s="726">
        <v>148676</v>
      </c>
      <c r="I23" s="726">
        <v>158611</v>
      </c>
      <c r="J23" s="727">
        <f t="shared" si="3"/>
        <v>6.6823159084183015E-2</v>
      </c>
      <c r="K23">
        <v>0</v>
      </c>
      <c r="L23">
        <v>0</v>
      </c>
    </row>
    <row r="24" spans="1:15">
      <c r="A24" s="729" t="s">
        <v>1452</v>
      </c>
      <c r="B24" s="726">
        <f t="shared" si="0"/>
        <v>222538</v>
      </c>
      <c r="C24" s="726">
        <f t="shared" si="0"/>
        <v>236648</v>
      </c>
      <c r="D24" s="727">
        <f t="shared" si="1"/>
        <v>6.3404901634777078E-2</v>
      </c>
      <c r="E24" s="726">
        <v>134630</v>
      </c>
      <c r="F24" s="726">
        <v>143420</v>
      </c>
      <c r="G24" s="727">
        <f t="shared" si="2"/>
        <v>6.5290054222684413E-2</v>
      </c>
      <c r="H24" s="726">
        <v>87908</v>
      </c>
      <c r="I24" s="726">
        <v>93228</v>
      </c>
      <c r="J24" s="727">
        <f t="shared" si="3"/>
        <v>6.0517814078354659E-2</v>
      </c>
      <c r="K24">
        <v>0</v>
      </c>
      <c r="L24">
        <v>0</v>
      </c>
    </row>
    <row r="25" spans="1:15">
      <c r="A25" s="729" t="s">
        <v>1581</v>
      </c>
      <c r="B25" s="726">
        <f t="shared" si="0"/>
        <v>141819</v>
      </c>
      <c r="C25" s="726">
        <f t="shared" si="0"/>
        <v>148207</v>
      </c>
      <c r="D25" s="727">
        <f t="shared" si="1"/>
        <v>4.5043329878225125E-2</v>
      </c>
      <c r="E25" s="726">
        <v>92476</v>
      </c>
      <c r="F25" s="726">
        <v>96842</v>
      </c>
      <c r="G25" s="727">
        <f t="shared" si="2"/>
        <v>4.7212249664777994E-2</v>
      </c>
      <c r="H25" s="726">
        <v>49343</v>
      </c>
      <c r="I25" s="726">
        <v>51365</v>
      </c>
      <c r="J25" s="727">
        <f t="shared" si="3"/>
        <v>4.0978456923981055E-2</v>
      </c>
      <c r="K25">
        <v>0</v>
      </c>
      <c r="L25">
        <v>0</v>
      </c>
    </row>
    <row r="26" spans="1:15">
      <c r="A26" s="729" t="s">
        <v>1582</v>
      </c>
      <c r="B26" s="726">
        <f t="shared" si="0"/>
        <v>55328</v>
      </c>
      <c r="C26" s="726">
        <f t="shared" si="0"/>
        <v>63860</v>
      </c>
      <c r="D26" s="727">
        <f t="shared" si="1"/>
        <v>0.15420763447079233</v>
      </c>
      <c r="E26" s="726">
        <v>38772</v>
      </c>
      <c r="F26" s="726">
        <v>44832</v>
      </c>
      <c r="G26" s="727">
        <f t="shared" si="2"/>
        <v>0.15629835964097794</v>
      </c>
      <c r="H26" s="726">
        <v>16556</v>
      </c>
      <c r="I26" s="726">
        <v>19028</v>
      </c>
      <c r="J26" s="727">
        <f t="shared" si="3"/>
        <v>0.14931142788113072</v>
      </c>
      <c r="K26">
        <v>0</v>
      </c>
      <c r="L26">
        <v>0</v>
      </c>
    </row>
    <row r="27" spans="1:15">
      <c r="A27" s="729" t="s">
        <v>1583</v>
      </c>
      <c r="B27" s="726">
        <f t="shared" si="0"/>
        <v>15321</v>
      </c>
      <c r="C27" s="726">
        <f t="shared" si="0"/>
        <v>16666</v>
      </c>
      <c r="D27" s="727">
        <f t="shared" si="1"/>
        <v>8.7788003394034364E-2</v>
      </c>
      <c r="E27" s="726">
        <v>11066</v>
      </c>
      <c r="F27" s="726">
        <v>12310</v>
      </c>
      <c r="G27" s="727">
        <f t="shared" si="2"/>
        <v>0.11241641062714613</v>
      </c>
      <c r="H27" s="726">
        <v>4255</v>
      </c>
      <c r="I27" s="726">
        <v>4356</v>
      </c>
      <c r="J27" s="727">
        <f t="shared" si="3"/>
        <v>2.373678025851933E-2</v>
      </c>
      <c r="K27">
        <v>0</v>
      </c>
      <c r="L27">
        <v>0</v>
      </c>
    </row>
    <row r="28" spans="1:15">
      <c r="A28" s="729" t="s">
        <v>1580</v>
      </c>
      <c r="B28" s="726">
        <f t="shared" si="0"/>
        <v>7139</v>
      </c>
      <c r="C28" s="726">
        <f t="shared" si="0"/>
        <v>5828</v>
      </c>
      <c r="D28" s="727">
        <f t="shared" si="1"/>
        <v>-0.18363916514918055</v>
      </c>
      <c r="E28" s="726">
        <v>3806</v>
      </c>
      <c r="F28" s="726">
        <v>3528</v>
      </c>
      <c r="G28" s="727">
        <f t="shared" si="2"/>
        <v>-7.304256437204415E-2</v>
      </c>
      <c r="H28" s="726">
        <v>3333</v>
      </c>
      <c r="I28" s="726">
        <v>2300</v>
      </c>
      <c r="J28" s="727">
        <f t="shared" si="3"/>
        <v>-0.30993099309930994</v>
      </c>
      <c r="K28">
        <v>0</v>
      </c>
      <c r="L28">
        <v>0</v>
      </c>
    </row>
    <row r="29" spans="1:15">
      <c r="A29" s="730" t="s">
        <v>25</v>
      </c>
      <c r="B29" s="726">
        <f t="shared" si="0"/>
        <v>8056</v>
      </c>
      <c r="C29" s="726">
        <f t="shared" si="0"/>
        <v>9930</v>
      </c>
      <c r="D29" s="727">
        <f t="shared" si="1"/>
        <v>0.2326216484607746</v>
      </c>
      <c r="E29" s="726">
        <v>2591</v>
      </c>
      <c r="F29" s="726">
        <v>2005</v>
      </c>
      <c r="G29" s="727">
        <f t="shared" si="2"/>
        <v>-0.22616750289463528</v>
      </c>
      <c r="H29" s="726">
        <v>5465</v>
      </c>
      <c r="I29" s="726">
        <v>3565</v>
      </c>
      <c r="J29" s="727">
        <f t="shared" si="3"/>
        <v>-0.34766697163769444</v>
      </c>
      <c r="K29">
        <v>0</v>
      </c>
      <c r="L29">
        <v>4360</v>
      </c>
    </row>
    <row r="30" spans="1:15">
      <c r="A30" s="1" t="s">
        <v>26</v>
      </c>
      <c r="B30" s="731">
        <f>SUM(B8:B29)</f>
        <v>13926475</v>
      </c>
      <c r="C30" s="731">
        <f>SUM(F30,I30,L30)</f>
        <v>14242655</v>
      </c>
      <c r="D30" s="732">
        <f t="shared" si="1"/>
        <v>2.2703519734893485E-2</v>
      </c>
      <c r="E30" s="731">
        <f>SUM(E8:E29)</f>
        <v>7362608</v>
      </c>
      <c r="F30" s="731">
        <f>SUM(F8:F29)</f>
        <v>7556526</v>
      </c>
      <c r="G30" s="732">
        <f t="shared" si="2"/>
        <v>2.6338221456310151E-2</v>
      </c>
      <c r="H30" s="731">
        <f>SUM(H8:H29)</f>
        <v>6563772</v>
      </c>
      <c r="I30" s="731">
        <f>SUM(I8:I29)</f>
        <v>6681629</v>
      </c>
      <c r="J30" s="732">
        <f t="shared" si="3"/>
        <v>1.7955681580652083E-2</v>
      </c>
      <c r="K30" s="65">
        <f>SUM(K8:K29)</f>
        <v>95</v>
      </c>
      <c r="L30" s="65">
        <f>SUM(L8:L29)</f>
        <v>4500</v>
      </c>
    </row>
    <row r="32" spans="1:15">
      <c r="A32" s="4" t="s">
        <v>73</v>
      </c>
      <c r="B32" s="4"/>
      <c r="C32" s="26"/>
      <c r="D32" s="26"/>
      <c r="E32" s="26"/>
      <c r="F32" s="26"/>
      <c r="G32" s="26"/>
      <c r="H32" s="26"/>
      <c r="I32" s="26"/>
      <c r="J32" s="26"/>
      <c r="K32" s="26"/>
      <c r="L32" s="26"/>
      <c r="M32" s="26"/>
      <c r="N32" s="26"/>
      <c r="O32" s="26"/>
    </row>
    <row r="33" spans="1:15">
      <c r="A33" s="722" t="s">
        <v>1590</v>
      </c>
      <c r="B33" s="722"/>
      <c r="C33" s="722"/>
      <c r="D33" s="722"/>
      <c r="E33" s="722"/>
      <c r="F33" s="722"/>
      <c r="G33" s="722"/>
      <c r="H33" s="722"/>
      <c r="I33" s="722"/>
      <c r="J33" s="722"/>
      <c r="K33" s="722"/>
      <c r="L33" s="722"/>
      <c r="M33" s="722"/>
      <c r="N33" s="722"/>
      <c r="O33" s="722"/>
    </row>
  </sheetData>
  <mergeCells count="4">
    <mergeCell ref="A1:L1"/>
    <mergeCell ref="A2:L2"/>
    <mergeCell ref="A3:L3"/>
    <mergeCell ref="A4:L4"/>
  </mergeCells>
  <hyperlinks>
    <hyperlink ref="A1:J1" location="'Sección C'!A4" display="Tabla C02"/>
  </hyperlinks>
  <pageMargins left="0.7" right="0.7" top="0.75" bottom="0.75" header="0.3" footer="0.3"/>
  <pageSetup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62"/>
  <sheetViews>
    <sheetView showGridLines="0" zoomScale="90" zoomScaleNormal="90" workbookViewId="0">
      <selection sqref="A1:O1"/>
    </sheetView>
  </sheetViews>
  <sheetFormatPr baseColWidth="10" defaultRowHeight="15"/>
  <cols>
    <col min="2" max="2" width="27.7109375" customWidth="1"/>
    <col min="3" max="3" width="12.7109375" bestFit="1" customWidth="1"/>
    <col min="4" max="11" width="11.5703125" bestFit="1" customWidth="1"/>
    <col min="12" max="12" width="12.7109375" bestFit="1" customWidth="1"/>
    <col min="13" max="13" width="11.5703125" bestFit="1" customWidth="1"/>
    <col min="14" max="14" width="12.7109375" bestFit="1" customWidth="1"/>
    <col min="15" max="15" width="11.5703125" bestFit="1" customWidth="1"/>
  </cols>
  <sheetData>
    <row r="1" spans="1:15">
      <c r="A1" s="901" t="s">
        <v>28</v>
      </c>
      <c r="B1" s="901"/>
      <c r="C1" s="901"/>
      <c r="D1" s="901"/>
      <c r="E1" s="901"/>
      <c r="F1" s="901"/>
      <c r="G1" s="901"/>
      <c r="H1" s="901"/>
      <c r="I1" s="901"/>
      <c r="J1" s="901"/>
      <c r="K1" s="901"/>
      <c r="L1" s="901"/>
      <c r="M1" s="901"/>
      <c r="N1" s="901"/>
      <c r="O1" s="901"/>
    </row>
    <row r="2" spans="1:15">
      <c r="A2" s="902" t="s">
        <v>874</v>
      </c>
      <c r="B2" s="902"/>
      <c r="C2" s="902"/>
      <c r="D2" s="902"/>
      <c r="E2" s="902"/>
      <c r="F2" s="902"/>
      <c r="G2" s="902"/>
      <c r="H2" s="902"/>
      <c r="I2" s="902"/>
      <c r="J2" s="902"/>
      <c r="K2" s="902"/>
      <c r="L2" s="902"/>
      <c r="M2" s="902"/>
      <c r="N2" s="902"/>
      <c r="O2" s="902"/>
    </row>
    <row r="3" spans="1:15">
      <c r="A3" s="902" t="s">
        <v>29</v>
      </c>
      <c r="B3" s="902"/>
      <c r="C3" s="902"/>
      <c r="D3" s="902"/>
      <c r="E3" s="902"/>
      <c r="F3" s="902"/>
      <c r="G3" s="902"/>
      <c r="H3" s="902"/>
      <c r="I3" s="902"/>
      <c r="J3" s="902"/>
      <c r="K3" s="902"/>
      <c r="L3" s="902"/>
      <c r="M3" s="902"/>
      <c r="N3" s="902"/>
      <c r="O3" s="902"/>
    </row>
    <row r="4" spans="1:15">
      <c r="A4" s="902" t="s">
        <v>466</v>
      </c>
      <c r="B4" s="902"/>
      <c r="C4" s="902"/>
      <c r="D4" s="902"/>
      <c r="E4" s="902"/>
      <c r="F4" s="902"/>
      <c r="G4" s="902"/>
      <c r="H4" s="902"/>
      <c r="I4" s="902"/>
      <c r="J4" s="902"/>
      <c r="K4" s="902"/>
      <c r="L4" s="902"/>
      <c r="M4" s="902"/>
      <c r="N4" s="902"/>
      <c r="O4" s="902"/>
    </row>
    <row r="5" spans="1:15" ht="15.75" thickBot="1">
      <c r="A5" s="6"/>
      <c r="B5" s="6"/>
      <c r="C5" s="6"/>
      <c r="D5" s="6"/>
      <c r="E5" s="6"/>
      <c r="F5" s="6"/>
      <c r="G5" s="6"/>
      <c r="H5" s="6"/>
      <c r="I5" s="6"/>
      <c r="J5" s="6"/>
      <c r="K5" s="6"/>
      <c r="L5" s="6"/>
      <c r="M5" s="6"/>
      <c r="N5" s="6"/>
      <c r="O5" s="6"/>
    </row>
    <row r="6" spans="1:15">
      <c r="A6" s="67"/>
      <c r="B6" s="67"/>
      <c r="C6" s="68" t="s">
        <v>909</v>
      </c>
      <c r="D6" s="900" t="s">
        <v>30</v>
      </c>
      <c r="E6" s="900"/>
      <c r="F6" s="900"/>
      <c r="G6" s="900"/>
      <c r="H6" s="900"/>
      <c r="I6" s="900"/>
      <c r="J6" s="900"/>
      <c r="K6" s="900"/>
      <c r="L6" s="497" t="s">
        <v>31</v>
      </c>
      <c r="M6" s="67"/>
      <c r="N6" s="67" t="s">
        <v>32</v>
      </c>
      <c r="O6" s="67"/>
    </row>
    <row r="7" spans="1:15">
      <c r="A7" s="903" t="s">
        <v>875</v>
      </c>
      <c r="B7" s="903"/>
      <c r="C7" s="160" t="s">
        <v>876</v>
      </c>
      <c r="D7" s="2" t="s">
        <v>33</v>
      </c>
      <c r="E7" s="2" t="s">
        <v>6</v>
      </c>
      <c r="F7" s="2" t="s">
        <v>34</v>
      </c>
      <c r="G7" s="2" t="s">
        <v>6</v>
      </c>
      <c r="H7" s="2" t="s">
        <v>35</v>
      </c>
      <c r="I7" s="2" t="s">
        <v>6</v>
      </c>
      <c r="J7" s="2" t="s">
        <v>36</v>
      </c>
      <c r="K7" s="2" t="s">
        <v>6</v>
      </c>
      <c r="L7" s="161" t="s">
        <v>37</v>
      </c>
      <c r="M7" s="2" t="s">
        <v>6</v>
      </c>
      <c r="N7" s="162" t="s">
        <v>38</v>
      </c>
      <c r="O7" s="2" t="s">
        <v>6</v>
      </c>
    </row>
    <row r="8" spans="1:15">
      <c r="A8" s="719" t="s">
        <v>39</v>
      </c>
      <c r="B8" s="8" t="s">
        <v>40</v>
      </c>
      <c r="C8" s="163">
        <v>239491.5</v>
      </c>
      <c r="D8" s="9">
        <v>48433</v>
      </c>
      <c r="E8" s="733">
        <f t="shared" ref="E8:E22" si="0">D8/$C8*100</f>
        <v>20.223264708768372</v>
      </c>
      <c r="F8" s="9">
        <v>59162</v>
      </c>
      <c r="G8" s="733">
        <f>F8/$C8*100</f>
        <v>24.703173181511662</v>
      </c>
      <c r="H8" s="9">
        <v>26406</v>
      </c>
      <c r="I8" s="733">
        <f>H8/$C8*100</f>
        <v>11.025861043085037</v>
      </c>
      <c r="J8" s="9">
        <v>36137</v>
      </c>
      <c r="K8" s="733">
        <f>J8/$C8*100</f>
        <v>15.089053264938421</v>
      </c>
      <c r="L8" s="163">
        <f>+J8+H8+F8</f>
        <v>121705</v>
      </c>
      <c r="M8" s="733">
        <f>L8/$C8*100</f>
        <v>50.818087489535124</v>
      </c>
      <c r="N8" s="163">
        <f>D8+F8+H8+J8</f>
        <v>170138</v>
      </c>
      <c r="O8" s="733">
        <f>N8/$C8*100</f>
        <v>71.041352198303485</v>
      </c>
    </row>
    <row r="9" spans="1:15">
      <c r="A9" s="496" t="s">
        <v>41</v>
      </c>
      <c r="B9" s="8" t="s">
        <v>42</v>
      </c>
      <c r="C9" s="163">
        <v>348534.5</v>
      </c>
      <c r="D9" s="9">
        <v>69322</v>
      </c>
      <c r="E9" s="733">
        <f t="shared" si="0"/>
        <v>19.889566169202762</v>
      </c>
      <c r="F9" s="9">
        <v>72390</v>
      </c>
      <c r="G9" s="733">
        <f t="shared" ref="G9:G22" si="1">F9/$C9*100</f>
        <v>20.769823360384695</v>
      </c>
      <c r="H9" s="9">
        <v>49578</v>
      </c>
      <c r="I9" s="733">
        <f t="shared" ref="I9:I22" si="2">H9/$C9*100</f>
        <v>14.224703723734667</v>
      </c>
      <c r="J9" s="9">
        <v>64358</v>
      </c>
      <c r="K9" s="733">
        <f t="shared" ref="K9:K22" si="3">J9/$C9*100</f>
        <v>18.465316919845812</v>
      </c>
      <c r="L9" s="163">
        <f t="shared" ref="L9:L21" si="4">+J9+H9+F9</f>
        <v>186326</v>
      </c>
      <c r="M9" s="733">
        <f t="shared" ref="M9:M21" si="5">L9/$C9*100</f>
        <v>53.459844003965173</v>
      </c>
      <c r="N9" s="163">
        <f t="shared" ref="N9:N22" si="6">D9+F9+H9+J9</f>
        <v>255648</v>
      </c>
      <c r="O9" s="733">
        <f t="shared" ref="O9:O21" si="7">N9/$C9*100</f>
        <v>73.349410173167939</v>
      </c>
    </row>
    <row r="10" spans="1:15">
      <c r="A10" s="496" t="s">
        <v>43</v>
      </c>
      <c r="B10" s="8" t="s">
        <v>44</v>
      </c>
      <c r="C10" s="163">
        <v>634436.5</v>
      </c>
      <c r="D10" s="9">
        <v>71523</v>
      </c>
      <c r="E10" s="733">
        <f t="shared" si="0"/>
        <v>11.273468660772197</v>
      </c>
      <c r="F10" s="9">
        <v>120954</v>
      </c>
      <c r="G10" s="733">
        <f t="shared" si="1"/>
        <v>19.064792142318421</v>
      </c>
      <c r="H10" s="9">
        <v>90278</v>
      </c>
      <c r="I10" s="733">
        <f t="shared" si="2"/>
        <v>14.229635274767451</v>
      </c>
      <c r="J10" s="9">
        <v>142462</v>
      </c>
      <c r="K10" s="733">
        <f t="shared" si="3"/>
        <v>22.454887132124334</v>
      </c>
      <c r="L10" s="163">
        <f t="shared" si="4"/>
        <v>353694</v>
      </c>
      <c r="M10" s="733">
        <f t="shared" si="5"/>
        <v>55.749314549210204</v>
      </c>
      <c r="N10" s="163">
        <f t="shared" si="6"/>
        <v>425217</v>
      </c>
      <c r="O10" s="733">
        <f t="shared" si="7"/>
        <v>67.022783209982407</v>
      </c>
    </row>
    <row r="11" spans="1:15">
      <c r="A11" s="496" t="s">
        <v>45</v>
      </c>
      <c r="B11" s="8" t="s">
        <v>46</v>
      </c>
      <c r="C11" s="163">
        <v>306207.5</v>
      </c>
      <c r="D11" s="9">
        <v>54109</v>
      </c>
      <c r="E11" s="733">
        <f t="shared" si="0"/>
        <v>17.670697157972942</v>
      </c>
      <c r="F11" s="9">
        <v>71000</v>
      </c>
      <c r="G11" s="733">
        <f t="shared" si="1"/>
        <v>23.186891242049917</v>
      </c>
      <c r="H11" s="9">
        <v>44731</v>
      </c>
      <c r="I11" s="733">
        <f t="shared" si="2"/>
        <v>14.608068058424434</v>
      </c>
      <c r="J11" s="9">
        <v>74017</v>
      </c>
      <c r="K11" s="733">
        <f t="shared" si="3"/>
        <v>24.172170831870545</v>
      </c>
      <c r="L11" s="163">
        <f t="shared" si="4"/>
        <v>189748</v>
      </c>
      <c r="M11" s="733">
        <f t="shared" si="5"/>
        <v>61.967130132344892</v>
      </c>
      <c r="N11" s="163">
        <f t="shared" si="6"/>
        <v>243857</v>
      </c>
      <c r="O11" s="733">
        <f t="shared" si="7"/>
        <v>79.637827290317844</v>
      </c>
    </row>
    <row r="12" spans="1:15">
      <c r="A12" s="496" t="s">
        <v>47</v>
      </c>
      <c r="B12" s="8" t="s">
        <v>48</v>
      </c>
      <c r="C12" s="163">
        <v>800131</v>
      </c>
      <c r="D12" s="9">
        <v>141681</v>
      </c>
      <c r="E12" s="733">
        <f t="shared" si="0"/>
        <v>17.707225441833899</v>
      </c>
      <c r="F12" s="9">
        <v>212873</v>
      </c>
      <c r="G12" s="733">
        <f t="shared" si="1"/>
        <v>26.604768469163176</v>
      </c>
      <c r="H12" s="9">
        <v>118113</v>
      </c>
      <c r="I12" s="733">
        <f t="shared" si="2"/>
        <v>14.761707770352606</v>
      </c>
      <c r="J12" s="9">
        <v>166506</v>
      </c>
      <c r="K12" s="733">
        <f t="shared" si="3"/>
        <v>20.809842388308912</v>
      </c>
      <c r="L12" s="163">
        <f t="shared" si="4"/>
        <v>497492</v>
      </c>
      <c r="M12" s="733">
        <f t="shared" si="5"/>
        <v>62.176318627824692</v>
      </c>
      <c r="N12" s="163">
        <f t="shared" si="6"/>
        <v>639173</v>
      </c>
      <c r="O12" s="733">
        <f t="shared" si="7"/>
        <v>79.883544069658598</v>
      </c>
    </row>
    <row r="13" spans="1:15">
      <c r="A13" s="496" t="s">
        <v>49</v>
      </c>
      <c r="B13" s="8" t="s">
        <v>50</v>
      </c>
      <c r="C13" s="163">
        <v>1898166.5</v>
      </c>
      <c r="D13" s="9">
        <v>305732</v>
      </c>
      <c r="E13" s="733">
        <f t="shared" si="0"/>
        <v>16.106700861067772</v>
      </c>
      <c r="F13" s="9">
        <v>509148</v>
      </c>
      <c r="G13" s="733">
        <f t="shared" si="1"/>
        <v>26.823147495227634</v>
      </c>
      <c r="H13" s="9">
        <v>281912</v>
      </c>
      <c r="I13" s="733">
        <f t="shared" si="2"/>
        <v>14.851805676688532</v>
      </c>
      <c r="J13" s="9">
        <v>336946</v>
      </c>
      <c r="K13" s="733">
        <f t="shared" si="3"/>
        <v>17.751129840295885</v>
      </c>
      <c r="L13" s="163">
        <f t="shared" si="4"/>
        <v>1128006</v>
      </c>
      <c r="M13" s="733">
        <f t="shared" si="5"/>
        <v>59.426083012212047</v>
      </c>
      <c r="N13" s="163">
        <f t="shared" si="6"/>
        <v>1433738</v>
      </c>
      <c r="O13" s="733">
        <f t="shared" si="7"/>
        <v>75.532783873279811</v>
      </c>
    </row>
    <row r="14" spans="1:15">
      <c r="A14" s="496" t="s">
        <v>51</v>
      </c>
      <c r="B14" s="8" t="s">
        <v>52</v>
      </c>
      <c r="C14" s="163">
        <v>7605790.5</v>
      </c>
      <c r="D14" s="9">
        <v>1086664</v>
      </c>
      <c r="E14" s="733">
        <f t="shared" si="0"/>
        <v>14.287324900679291</v>
      </c>
      <c r="F14" s="9">
        <v>1617637</v>
      </c>
      <c r="G14" s="733">
        <f t="shared" si="1"/>
        <v>21.26849273589642</v>
      </c>
      <c r="H14" s="9">
        <v>1063349</v>
      </c>
      <c r="I14" s="733">
        <f t="shared" si="2"/>
        <v>13.980782142237549</v>
      </c>
      <c r="J14" s="9">
        <v>1372731</v>
      </c>
      <c r="K14" s="733">
        <f t="shared" si="3"/>
        <v>18.048498706347484</v>
      </c>
      <c r="L14" s="163">
        <f t="shared" si="4"/>
        <v>4053717</v>
      </c>
      <c r="M14" s="733">
        <f t="shared" si="5"/>
        <v>53.297773584481455</v>
      </c>
      <c r="N14" s="163">
        <f t="shared" si="6"/>
        <v>5140381</v>
      </c>
      <c r="O14" s="733">
        <f t="shared" si="7"/>
        <v>67.585098485160742</v>
      </c>
    </row>
    <row r="15" spans="1:15">
      <c r="A15" s="496" t="s">
        <v>53</v>
      </c>
      <c r="B15" s="8" t="s">
        <v>54</v>
      </c>
      <c r="C15" s="163">
        <v>960382.5</v>
      </c>
      <c r="D15" s="9">
        <v>150685</v>
      </c>
      <c r="E15" s="733">
        <f t="shared" si="0"/>
        <v>15.690102641395487</v>
      </c>
      <c r="F15" s="9">
        <v>279989</v>
      </c>
      <c r="G15" s="733">
        <f t="shared" si="1"/>
        <v>29.153904824379868</v>
      </c>
      <c r="H15" s="9">
        <v>145673</v>
      </c>
      <c r="I15" s="733">
        <f t="shared" si="2"/>
        <v>15.168227242791282</v>
      </c>
      <c r="J15" s="9">
        <v>178594</v>
      </c>
      <c r="K15" s="733">
        <f t="shared" si="3"/>
        <v>18.59613227021525</v>
      </c>
      <c r="L15" s="163">
        <f t="shared" si="4"/>
        <v>604256</v>
      </c>
      <c r="M15" s="733">
        <f t="shared" si="5"/>
        <v>62.918264337386411</v>
      </c>
      <c r="N15" s="163">
        <f t="shared" si="6"/>
        <v>754941</v>
      </c>
      <c r="O15" s="733">
        <f t="shared" si="7"/>
        <v>78.608366978781902</v>
      </c>
    </row>
    <row r="16" spans="1:15">
      <c r="A16" s="496" t="s">
        <v>55</v>
      </c>
      <c r="B16" s="8" t="s">
        <v>56</v>
      </c>
      <c r="C16" s="163">
        <v>1099153</v>
      </c>
      <c r="D16" s="9">
        <v>231860</v>
      </c>
      <c r="E16" s="733">
        <f t="shared" si="0"/>
        <v>21.09442452506612</v>
      </c>
      <c r="F16" s="9">
        <v>321914</v>
      </c>
      <c r="G16" s="733">
        <f t="shared" si="1"/>
        <v>29.287460435444384</v>
      </c>
      <c r="H16" s="9">
        <v>155107</v>
      </c>
      <c r="I16" s="733">
        <f t="shared" si="2"/>
        <v>14.111502220346031</v>
      </c>
      <c r="J16" s="9">
        <v>178449</v>
      </c>
      <c r="K16" s="733">
        <f t="shared" si="3"/>
        <v>16.235137419449337</v>
      </c>
      <c r="L16" s="163">
        <f t="shared" si="4"/>
        <v>655470</v>
      </c>
      <c r="M16" s="733">
        <f t="shared" si="5"/>
        <v>59.634100075239751</v>
      </c>
      <c r="N16" s="163">
        <f t="shared" si="6"/>
        <v>887330</v>
      </c>
      <c r="O16" s="733">
        <f t="shared" si="7"/>
        <v>80.728524600305875</v>
      </c>
    </row>
    <row r="17" spans="1:15">
      <c r="A17" s="496" t="s">
        <v>57</v>
      </c>
      <c r="B17" s="8" t="s">
        <v>58</v>
      </c>
      <c r="C17" s="163">
        <v>2143217</v>
      </c>
      <c r="D17" s="9">
        <v>473045</v>
      </c>
      <c r="E17" s="733">
        <f t="shared" si="0"/>
        <v>22.071726754686996</v>
      </c>
      <c r="F17" s="9">
        <v>583002</v>
      </c>
      <c r="G17" s="733">
        <f t="shared" si="1"/>
        <v>27.202191845249459</v>
      </c>
      <c r="H17" s="9">
        <v>303499</v>
      </c>
      <c r="I17" s="733">
        <f t="shared" si="2"/>
        <v>14.16090857808612</v>
      </c>
      <c r="J17" s="9">
        <v>373060</v>
      </c>
      <c r="K17" s="733">
        <f t="shared" si="3"/>
        <v>17.406543527790234</v>
      </c>
      <c r="L17" s="163">
        <f t="shared" si="4"/>
        <v>1259561</v>
      </c>
      <c r="M17" s="733">
        <f t="shared" si="5"/>
        <v>58.769643951125808</v>
      </c>
      <c r="N17" s="163">
        <f t="shared" si="6"/>
        <v>1732606</v>
      </c>
      <c r="O17" s="733">
        <f t="shared" si="7"/>
        <v>80.841370705812793</v>
      </c>
    </row>
    <row r="18" spans="1:15">
      <c r="A18" s="496" t="s">
        <v>59</v>
      </c>
      <c r="B18" s="8" t="s">
        <v>60</v>
      </c>
      <c r="C18" s="163">
        <v>998154</v>
      </c>
      <c r="D18" s="9">
        <v>282777</v>
      </c>
      <c r="E18" s="733">
        <f t="shared" si="0"/>
        <v>28.329997174784655</v>
      </c>
      <c r="F18" s="9">
        <v>274557</v>
      </c>
      <c r="G18" s="733">
        <f t="shared" si="1"/>
        <v>27.506476956461629</v>
      </c>
      <c r="H18" s="9">
        <v>128641</v>
      </c>
      <c r="I18" s="733">
        <f t="shared" si="2"/>
        <v>12.887891046872527</v>
      </c>
      <c r="J18" s="9">
        <v>138240</v>
      </c>
      <c r="K18" s="733">
        <f t="shared" si="3"/>
        <v>13.849566299388671</v>
      </c>
      <c r="L18" s="163">
        <f t="shared" si="4"/>
        <v>541438</v>
      </c>
      <c r="M18" s="733">
        <f t="shared" si="5"/>
        <v>54.243934302722828</v>
      </c>
      <c r="N18" s="163">
        <f t="shared" si="6"/>
        <v>824215</v>
      </c>
      <c r="O18" s="733">
        <f t="shared" si="7"/>
        <v>82.573931477507472</v>
      </c>
    </row>
    <row r="19" spans="1:15">
      <c r="A19" s="496" t="s">
        <v>63</v>
      </c>
      <c r="B19" s="8" t="s">
        <v>64</v>
      </c>
      <c r="C19" s="163">
        <v>399714</v>
      </c>
      <c r="D19" s="9">
        <v>96000</v>
      </c>
      <c r="E19" s="733">
        <f t="shared" si="0"/>
        <v>24.017172278178897</v>
      </c>
      <c r="F19" s="9">
        <v>102042</v>
      </c>
      <c r="G19" s="733">
        <f t="shared" si="1"/>
        <v>25.528753058436781</v>
      </c>
      <c r="H19" s="9">
        <v>47675</v>
      </c>
      <c r="I19" s="733">
        <f t="shared" si="2"/>
        <v>11.927278003772697</v>
      </c>
      <c r="J19" s="9">
        <v>56212</v>
      </c>
      <c r="K19" s="733">
        <f t="shared" si="3"/>
        <v>14.063055084385335</v>
      </c>
      <c r="L19" s="163">
        <f t="shared" si="4"/>
        <v>205929</v>
      </c>
      <c r="M19" s="733">
        <f t="shared" si="5"/>
        <v>51.519086146594816</v>
      </c>
      <c r="N19" s="163">
        <f t="shared" si="6"/>
        <v>301929</v>
      </c>
      <c r="O19" s="733">
        <f t="shared" si="7"/>
        <v>75.53625842477372</v>
      </c>
    </row>
    <row r="20" spans="1:15">
      <c r="A20" s="496" t="s">
        <v>61</v>
      </c>
      <c r="B20" s="8" t="s">
        <v>62</v>
      </c>
      <c r="C20" s="163">
        <v>873787.5</v>
      </c>
      <c r="D20" s="9">
        <v>218292</v>
      </c>
      <c r="E20" s="733">
        <f t="shared" si="0"/>
        <v>24.98227543882237</v>
      </c>
      <c r="F20" s="9">
        <v>234215</v>
      </c>
      <c r="G20" s="733">
        <f t="shared" si="1"/>
        <v>26.804572049840491</v>
      </c>
      <c r="H20" s="9">
        <v>122695</v>
      </c>
      <c r="I20" s="733">
        <f t="shared" si="2"/>
        <v>14.041743558931664</v>
      </c>
      <c r="J20" s="9">
        <v>144833</v>
      </c>
      <c r="K20" s="733">
        <f t="shared" si="3"/>
        <v>16.575311503082844</v>
      </c>
      <c r="L20" s="163">
        <f t="shared" si="4"/>
        <v>501743</v>
      </c>
      <c r="M20" s="733">
        <f t="shared" si="5"/>
        <v>57.421627111855003</v>
      </c>
      <c r="N20" s="163">
        <f t="shared" si="6"/>
        <v>720035</v>
      </c>
      <c r="O20" s="733">
        <f t="shared" si="7"/>
        <v>82.403902550677373</v>
      </c>
    </row>
    <row r="21" spans="1:15">
      <c r="A21" s="496" t="s">
        <v>65</v>
      </c>
      <c r="B21" s="8" t="s">
        <v>66</v>
      </c>
      <c r="C21" s="163">
        <v>105702.5</v>
      </c>
      <c r="D21" s="9">
        <v>24403</v>
      </c>
      <c r="E21" s="733">
        <f t="shared" si="0"/>
        <v>23.08649275088101</v>
      </c>
      <c r="F21" s="9">
        <v>28013</v>
      </c>
      <c r="G21" s="733">
        <f t="shared" si="1"/>
        <v>26.501738369480382</v>
      </c>
      <c r="H21" s="9">
        <v>14241</v>
      </c>
      <c r="I21" s="733">
        <f t="shared" si="2"/>
        <v>13.472718242236464</v>
      </c>
      <c r="J21" s="9">
        <v>20725</v>
      </c>
      <c r="K21" s="733">
        <f t="shared" si="3"/>
        <v>19.606915635864812</v>
      </c>
      <c r="L21" s="163">
        <f t="shared" si="4"/>
        <v>62979</v>
      </c>
      <c r="M21" s="733">
        <f t="shared" si="5"/>
        <v>59.581372247581655</v>
      </c>
      <c r="N21" s="163">
        <f t="shared" si="6"/>
        <v>87382</v>
      </c>
      <c r="O21" s="733">
        <f t="shared" si="7"/>
        <v>82.667864998462676</v>
      </c>
    </row>
    <row r="22" spans="1:15">
      <c r="A22" s="496" t="s">
        <v>67</v>
      </c>
      <c r="B22" s="8" t="s">
        <v>68</v>
      </c>
      <c r="C22" s="163">
        <v>172430</v>
      </c>
      <c r="D22" s="9">
        <v>21140</v>
      </c>
      <c r="E22" s="733">
        <f t="shared" si="0"/>
        <v>12.260047555529781</v>
      </c>
      <c r="F22" s="9">
        <v>41791</v>
      </c>
      <c r="G22" s="733">
        <f t="shared" si="1"/>
        <v>24.23650176883373</v>
      </c>
      <c r="H22" s="9">
        <v>25442</v>
      </c>
      <c r="I22" s="733">
        <f t="shared" si="2"/>
        <v>14.75497303253494</v>
      </c>
      <c r="J22" s="9">
        <v>38324</v>
      </c>
      <c r="K22" s="733">
        <f t="shared" si="3"/>
        <v>22.225830771907439</v>
      </c>
      <c r="L22" s="163">
        <f>+J22+H22+F22</f>
        <v>105557</v>
      </c>
      <c r="M22" s="733">
        <f>L22/$C22*100</f>
        <v>61.217305573276114</v>
      </c>
      <c r="N22" s="163">
        <f t="shared" si="6"/>
        <v>126697</v>
      </c>
      <c r="O22" s="733">
        <f>N22/$C22*100</f>
        <v>73.477353128805888</v>
      </c>
    </row>
    <row r="23" spans="1:15">
      <c r="A23" s="904" t="s">
        <v>69</v>
      </c>
      <c r="B23" s="904"/>
      <c r="C23" s="163"/>
      <c r="D23" s="9">
        <v>30183</v>
      </c>
      <c r="E23" s="10"/>
      <c r="F23" s="9">
        <v>67050</v>
      </c>
      <c r="G23" s="10"/>
      <c r="H23" s="9">
        <v>36301</v>
      </c>
      <c r="I23" s="10"/>
      <c r="J23" s="9">
        <v>49654</v>
      </c>
      <c r="K23" s="10"/>
      <c r="L23" s="163">
        <f>+J23+H23+F23</f>
        <v>153005</v>
      </c>
      <c r="M23" s="10"/>
      <c r="N23" s="163">
        <f>D23+F23+H23+J23</f>
        <v>183188</v>
      </c>
      <c r="O23" s="10"/>
    </row>
    <row r="24" spans="1:15">
      <c r="A24" s="1" t="s">
        <v>70</v>
      </c>
      <c r="B24" s="1"/>
      <c r="C24" s="11">
        <f>SUM(C8:C23)</f>
        <v>18585298.5</v>
      </c>
      <c r="D24" s="11">
        <f>SUM(D8:D23)</f>
        <v>3305849</v>
      </c>
      <c r="E24" s="12">
        <f>D24/$C24*100</f>
        <v>17.787440971152549</v>
      </c>
      <c r="F24" s="11">
        <f>SUM(F8:F23)</f>
        <v>4595737</v>
      </c>
      <c r="G24" s="12">
        <f>F24/$C24*100</f>
        <v>24.727808380371183</v>
      </c>
      <c r="H24" s="11">
        <f>SUM(H8:H23)</f>
        <v>2653641</v>
      </c>
      <c r="I24" s="12">
        <f>H24/$C24*100</f>
        <v>14.278172610464127</v>
      </c>
      <c r="J24" s="11">
        <f>SUM(J8:J23)</f>
        <v>3371248</v>
      </c>
      <c r="K24" s="12">
        <f>J24/$C24*100</f>
        <v>18.139326629593818</v>
      </c>
      <c r="L24" s="11">
        <f>SUM(L8:L23)</f>
        <v>10620626</v>
      </c>
      <c r="M24" s="12">
        <f>L24/$C24*100</f>
        <v>57.145307620429129</v>
      </c>
      <c r="N24" s="13">
        <f>SUM(N8:N23)</f>
        <v>13926475</v>
      </c>
      <c r="O24" s="12">
        <f>N24/$C24*100</f>
        <v>74.932748591581671</v>
      </c>
    </row>
    <row r="25" spans="1:15">
      <c r="A25" s="8"/>
      <c r="B25" s="14"/>
      <c r="C25" s="15"/>
      <c r="D25" s="16"/>
      <c r="E25" s="17"/>
      <c r="F25" s="16"/>
      <c r="G25" s="17"/>
      <c r="H25" s="16"/>
      <c r="I25" s="17"/>
      <c r="J25" s="16"/>
      <c r="K25" s="17"/>
      <c r="L25" s="16"/>
      <c r="M25" s="18"/>
      <c r="N25" s="19"/>
      <c r="O25" s="14"/>
    </row>
    <row r="26" spans="1:15">
      <c r="A26" s="901" t="s">
        <v>71</v>
      </c>
      <c r="B26" s="901"/>
      <c r="C26" s="901"/>
      <c r="D26" s="901"/>
      <c r="E26" s="901"/>
      <c r="F26" s="901"/>
      <c r="G26" s="901"/>
      <c r="H26" s="901"/>
      <c r="I26" s="901"/>
      <c r="J26" s="901"/>
      <c r="K26" s="901"/>
      <c r="L26" s="901"/>
      <c r="M26" s="901"/>
      <c r="N26" s="901"/>
      <c r="O26" s="901"/>
    </row>
    <row r="27" spans="1:15">
      <c r="A27" s="902" t="s">
        <v>874</v>
      </c>
      <c r="B27" s="902"/>
      <c r="C27" s="902"/>
      <c r="D27" s="902"/>
      <c r="E27" s="902"/>
      <c r="F27" s="902"/>
      <c r="G27" s="902"/>
      <c r="H27" s="902"/>
      <c r="I27" s="902"/>
      <c r="J27" s="902"/>
      <c r="K27" s="902"/>
      <c r="L27" s="902"/>
      <c r="M27" s="902"/>
      <c r="N27" s="902"/>
      <c r="O27" s="902"/>
    </row>
    <row r="28" spans="1:15">
      <c r="A28" s="902" t="s">
        <v>29</v>
      </c>
      <c r="B28" s="902"/>
      <c r="C28" s="902"/>
      <c r="D28" s="902"/>
      <c r="E28" s="902"/>
      <c r="F28" s="902"/>
      <c r="G28" s="902"/>
      <c r="H28" s="902"/>
      <c r="I28" s="902"/>
      <c r="J28" s="902"/>
      <c r="K28" s="902"/>
      <c r="L28" s="902"/>
      <c r="M28" s="902"/>
      <c r="N28" s="902"/>
      <c r="O28" s="902"/>
    </row>
    <row r="29" spans="1:15">
      <c r="A29" s="902" t="s">
        <v>1585</v>
      </c>
      <c r="B29" s="902"/>
      <c r="C29" s="902"/>
      <c r="D29" s="902"/>
      <c r="E29" s="902"/>
      <c r="F29" s="902"/>
      <c r="G29" s="902"/>
      <c r="H29" s="902"/>
      <c r="I29" s="902"/>
      <c r="J29" s="902"/>
      <c r="K29" s="902"/>
      <c r="L29" s="902"/>
      <c r="M29" s="902"/>
      <c r="N29" s="902"/>
      <c r="O29" s="902"/>
    </row>
    <row r="30" spans="1:15" ht="15.75" thickBot="1">
      <c r="A30" s="6"/>
      <c r="B30" s="6"/>
      <c r="C30" s="6"/>
      <c r="D30" s="6"/>
      <c r="E30" s="6"/>
      <c r="F30" s="6"/>
      <c r="G30" s="6"/>
      <c r="H30" s="6"/>
      <c r="I30" s="6"/>
      <c r="J30" s="6"/>
      <c r="K30" s="6"/>
      <c r="L30" s="6"/>
      <c r="M30" s="6"/>
      <c r="N30" s="6"/>
      <c r="O30" s="6"/>
    </row>
    <row r="31" spans="1:15">
      <c r="A31" s="67"/>
      <c r="B31" s="67"/>
      <c r="C31" s="68" t="s">
        <v>909</v>
      </c>
      <c r="D31" s="900" t="s">
        <v>30</v>
      </c>
      <c r="E31" s="900"/>
      <c r="F31" s="900"/>
      <c r="G31" s="900"/>
      <c r="H31" s="900"/>
      <c r="I31" s="900"/>
      <c r="J31" s="900"/>
      <c r="K31" s="900"/>
      <c r="L31" s="497" t="s">
        <v>31</v>
      </c>
      <c r="M31" s="67"/>
      <c r="N31" s="67" t="s">
        <v>32</v>
      </c>
      <c r="O31" s="67"/>
    </row>
    <row r="32" spans="1:15">
      <c r="A32" s="903" t="s">
        <v>1587</v>
      </c>
      <c r="B32" s="903"/>
      <c r="C32" s="160" t="s">
        <v>1586</v>
      </c>
      <c r="D32" s="2" t="s">
        <v>33</v>
      </c>
      <c r="E32" s="2" t="s">
        <v>6</v>
      </c>
      <c r="F32" s="2" t="s">
        <v>34</v>
      </c>
      <c r="G32" s="2" t="s">
        <v>6</v>
      </c>
      <c r="H32" s="2" t="s">
        <v>35</v>
      </c>
      <c r="I32" s="2" t="s">
        <v>6</v>
      </c>
      <c r="J32" s="2" t="s">
        <v>36</v>
      </c>
      <c r="K32" s="2" t="s">
        <v>6</v>
      </c>
      <c r="L32" s="161" t="s">
        <v>37</v>
      </c>
      <c r="M32" s="2" t="s">
        <v>6</v>
      </c>
      <c r="N32" s="162" t="s">
        <v>38</v>
      </c>
      <c r="O32" s="2" t="s">
        <v>6</v>
      </c>
    </row>
    <row r="33" spans="1:15">
      <c r="A33" s="719" t="s">
        <v>39</v>
      </c>
      <c r="B33" s="8" t="s">
        <v>40</v>
      </c>
      <c r="C33" s="163">
        <v>244468.5</v>
      </c>
      <c r="D33" s="9">
        <v>55435</v>
      </c>
      <c r="E33" s="733">
        <f t="shared" ref="E33:E48" si="8">D33/$C33*100</f>
        <v>22.675723048163672</v>
      </c>
      <c r="F33" s="9">
        <v>68491</v>
      </c>
      <c r="G33" s="733">
        <f>F33/$C33*100</f>
        <v>28.016288397073652</v>
      </c>
      <c r="H33" s="9">
        <v>27504</v>
      </c>
      <c r="I33" s="733">
        <f>H33/$C33*100</f>
        <v>11.250529209284633</v>
      </c>
      <c r="J33" s="9">
        <v>39697</v>
      </c>
      <c r="K33" s="733">
        <f>J33/$C33*100</f>
        <v>16.238083843112712</v>
      </c>
      <c r="L33" s="163">
        <f>+J33+H33+F33</f>
        <v>135692</v>
      </c>
      <c r="M33" s="733">
        <f>L33/$C33*100</f>
        <v>55.504901449470999</v>
      </c>
      <c r="N33" s="163">
        <f>D33+F33+H33+J33</f>
        <v>191127</v>
      </c>
      <c r="O33" s="733">
        <f>N33/$C33*100</f>
        <v>78.180624497634668</v>
      </c>
    </row>
    <row r="34" spans="1:15">
      <c r="A34" s="496" t="s">
        <v>41</v>
      </c>
      <c r="B34" s="8" t="s">
        <v>42</v>
      </c>
      <c r="C34" s="163">
        <v>361923</v>
      </c>
      <c r="D34" s="9">
        <v>79791</v>
      </c>
      <c r="E34" s="733">
        <f t="shared" si="8"/>
        <v>22.046402135260816</v>
      </c>
      <c r="F34" s="9">
        <v>78652</v>
      </c>
      <c r="G34" s="733">
        <f t="shared" ref="G34:G48" si="9">F34/$C34*100</f>
        <v>21.731694310668292</v>
      </c>
      <c r="H34" s="9">
        <v>44525</v>
      </c>
      <c r="I34" s="733">
        <f t="shared" ref="I34:I48" si="10">H34/$C34*100</f>
        <v>12.302340553101073</v>
      </c>
      <c r="J34" s="9">
        <v>63341</v>
      </c>
      <c r="K34" s="733">
        <f t="shared" ref="K34:K48" si="11">J34/$C34*100</f>
        <v>17.50123645084728</v>
      </c>
      <c r="L34" s="163">
        <f t="shared" ref="L34:L47" si="12">+J34+H34+F34</f>
        <v>186518</v>
      </c>
      <c r="M34" s="733">
        <f t="shared" ref="M34:O47" si="13">L34/$C34*100</f>
        <v>51.535271314616651</v>
      </c>
      <c r="N34" s="163">
        <f t="shared" ref="N34:N48" si="14">D34+F34+H34+J34</f>
        <v>266309</v>
      </c>
      <c r="O34" s="733">
        <f t="shared" si="13"/>
        <v>73.581673449877457</v>
      </c>
    </row>
    <row r="35" spans="1:15">
      <c r="A35" s="496" t="s">
        <v>43</v>
      </c>
      <c r="B35" s="8" t="s">
        <v>44</v>
      </c>
      <c r="C35" s="163">
        <v>656792.5</v>
      </c>
      <c r="D35" s="9">
        <v>76920</v>
      </c>
      <c r="E35" s="733">
        <f t="shared" si="8"/>
        <v>11.711461382400074</v>
      </c>
      <c r="F35" s="9">
        <v>126867</v>
      </c>
      <c r="G35" s="733">
        <f t="shared" si="9"/>
        <v>19.316146271463207</v>
      </c>
      <c r="H35" s="9">
        <v>77731</v>
      </c>
      <c r="I35" s="733">
        <f t="shared" si="10"/>
        <v>11.834940258909779</v>
      </c>
      <c r="J35" s="9">
        <v>134020</v>
      </c>
      <c r="K35" s="733">
        <f t="shared" si="11"/>
        <v>20.405226917177039</v>
      </c>
      <c r="L35" s="163">
        <f t="shared" si="12"/>
        <v>338618</v>
      </c>
      <c r="M35" s="733">
        <f t="shared" si="13"/>
        <v>51.556313447550025</v>
      </c>
      <c r="N35" s="163">
        <f t="shared" si="14"/>
        <v>415538</v>
      </c>
      <c r="O35" s="733">
        <f t="shared" si="13"/>
        <v>63.267774829950099</v>
      </c>
    </row>
    <row r="36" spans="1:15">
      <c r="A36" s="496" t="s">
        <v>45</v>
      </c>
      <c r="B36" s="8" t="s">
        <v>46</v>
      </c>
      <c r="C36" s="163">
        <v>309571</v>
      </c>
      <c r="D36" s="9">
        <v>53804</v>
      </c>
      <c r="E36" s="733">
        <f t="shared" si="8"/>
        <v>17.380180960102852</v>
      </c>
      <c r="F36" s="9">
        <v>74523</v>
      </c>
      <c r="G36" s="733">
        <f t="shared" si="9"/>
        <v>24.072991333167511</v>
      </c>
      <c r="H36" s="9">
        <v>39369</v>
      </c>
      <c r="I36" s="733">
        <f t="shared" si="10"/>
        <v>12.71727648907682</v>
      </c>
      <c r="J36" s="9">
        <v>73442</v>
      </c>
      <c r="K36" s="733">
        <f t="shared" si="11"/>
        <v>23.723798417810453</v>
      </c>
      <c r="L36" s="163">
        <f t="shared" si="12"/>
        <v>187334</v>
      </c>
      <c r="M36" s="733">
        <f t="shared" si="13"/>
        <v>60.514066240054788</v>
      </c>
      <c r="N36" s="163">
        <f t="shared" si="14"/>
        <v>241138</v>
      </c>
      <c r="O36" s="733">
        <f t="shared" si="13"/>
        <v>77.894247200157636</v>
      </c>
    </row>
    <row r="37" spans="1:15">
      <c r="A37" s="496" t="s">
        <v>47</v>
      </c>
      <c r="B37" s="8" t="s">
        <v>48</v>
      </c>
      <c r="C37" s="163">
        <v>814469.5</v>
      </c>
      <c r="D37" s="9">
        <v>142745</v>
      </c>
      <c r="E37" s="733">
        <f t="shared" si="8"/>
        <v>17.526132040549093</v>
      </c>
      <c r="F37" s="9">
        <v>233717</v>
      </c>
      <c r="G37" s="733">
        <f t="shared" si="9"/>
        <v>28.695611069536675</v>
      </c>
      <c r="H37" s="9">
        <v>105619</v>
      </c>
      <c r="I37" s="733">
        <f t="shared" si="10"/>
        <v>12.96782752454205</v>
      </c>
      <c r="J37" s="9">
        <v>168969</v>
      </c>
      <c r="K37" s="733">
        <f t="shared" si="11"/>
        <v>20.745896562118041</v>
      </c>
      <c r="L37" s="163">
        <f t="shared" si="12"/>
        <v>508305</v>
      </c>
      <c r="M37" s="733">
        <f t="shared" si="13"/>
        <v>62.409335156196768</v>
      </c>
      <c r="N37" s="163">
        <f t="shared" si="14"/>
        <v>651050</v>
      </c>
      <c r="O37" s="733">
        <f t="shared" si="13"/>
        <v>79.935467196745861</v>
      </c>
    </row>
    <row r="38" spans="1:15">
      <c r="A38" s="496" t="s">
        <v>49</v>
      </c>
      <c r="B38" s="8" t="s">
        <v>50</v>
      </c>
      <c r="C38" s="163">
        <v>1922920</v>
      </c>
      <c r="D38" s="9">
        <v>313261</v>
      </c>
      <c r="E38" s="733">
        <f t="shared" si="8"/>
        <v>16.290901337549144</v>
      </c>
      <c r="F38" s="9">
        <v>557624</v>
      </c>
      <c r="G38" s="733">
        <f t="shared" si="9"/>
        <v>28.998814303247144</v>
      </c>
      <c r="H38" s="9">
        <v>245989</v>
      </c>
      <c r="I38" s="733">
        <f t="shared" si="10"/>
        <v>12.792471865704242</v>
      </c>
      <c r="J38" s="9">
        <v>358408</v>
      </c>
      <c r="K38" s="733">
        <f t="shared" si="11"/>
        <v>18.638736920932747</v>
      </c>
      <c r="L38" s="163">
        <f t="shared" si="12"/>
        <v>1162021</v>
      </c>
      <c r="M38" s="733">
        <f t="shared" si="13"/>
        <v>60.430023089884131</v>
      </c>
      <c r="N38" s="163">
        <f t="shared" si="14"/>
        <v>1475282</v>
      </c>
      <c r="O38" s="733">
        <f t="shared" si="13"/>
        <v>76.720924427433275</v>
      </c>
    </row>
    <row r="39" spans="1:15">
      <c r="A39" s="496" t="s">
        <v>51</v>
      </c>
      <c r="B39" s="8" t="s">
        <v>52</v>
      </c>
      <c r="C39" s="163">
        <v>7809045</v>
      </c>
      <c r="D39" s="9">
        <v>1155883</v>
      </c>
      <c r="E39" s="733">
        <f t="shared" si="8"/>
        <v>14.801848369422894</v>
      </c>
      <c r="F39" s="9">
        <v>1719503</v>
      </c>
      <c r="G39" s="733">
        <f t="shared" si="9"/>
        <v>22.019376248952334</v>
      </c>
      <c r="H39" s="9">
        <v>862079</v>
      </c>
      <c r="I39" s="733">
        <f t="shared" si="10"/>
        <v>11.039493305519434</v>
      </c>
      <c r="J39" s="9">
        <v>1424070</v>
      </c>
      <c r="K39" s="733">
        <f t="shared" si="11"/>
        <v>18.236160759734386</v>
      </c>
      <c r="L39" s="163">
        <f t="shared" si="12"/>
        <v>4005652</v>
      </c>
      <c r="M39" s="733">
        <f t="shared" si="13"/>
        <v>51.295030314206159</v>
      </c>
      <c r="N39" s="163">
        <f t="shared" si="14"/>
        <v>5161535</v>
      </c>
      <c r="O39" s="733">
        <f t="shared" si="13"/>
        <v>66.096878683629043</v>
      </c>
    </row>
    <row r="40" spans="1:15">
      <c r="A40" s="496" t="s">
        <v>53</v>
      </c>
      <c r="B40" s="8" t="s">
        <v>54</v>
      </c>
      <c r="C40" s="163">
        <v>972677</v>
      </c>
      <c r="D40" s="9">
        <v>152103</v>
      </c>
      <c r="E40" s="733">
        <f t="shared" si="8"/>
        <v>15.637565193789921</v>
      </c>
      <c r="F40" s="9">
        <v>312803</v>
      </c>
      <c r="G40" s="733">
        <f t="shared" si="9"/>
        <v>32.158979805217967</v>
      </c>
      <c r="H40" s="9">
        <v>126666</v>
      </c>
      <c r="I40" s="733">
        <f t="shared" si="10"/>
        <v>13.022411345184477</v>
      </c>
      <c r="J40" s="9">
        <v>184807</v>
      </c>
      <c r="K40" s="733">
        <f t="shared" si="11"/>
        <v>18.999832421245696</v>
      </c>
      <c r="L40" s="163">
        <f t="shared" si="12"/>
        <v>624276</v>
      </c>
      <c r="M40" s="733">
        <f t="shared" si="13"/>
        <v>64.181223571648133</v>
      </c>
      <c r="N40" s="163">
        <f t="shared" si="14"/>
        <v>776379</v>
      </c>
      <c r="O40" s="733">
        <f t="shared" si="13"/>
        <v>79.818788765438057</v>
      </c>
    </row>
    <row r="41" spans="1:15">
      <c r="A41" s="496" t="s">
        <v>55</v>
      </c>
      <c r="B41" s="8" t="s">
        <v>56</v>
      </c>
      <c r="C41" s="163">
        <v>1112339</v>
      </c>
      <c r="D41" s="9">
        <v>236097</v>
      </c>
      <c r="E41" s="733">
        <f t="shared" si="8"/>
        <v>21.225273949758122</v>
      </c>
      <c r="F41" s="9">
        <v>366129</v>
      </c>
      <c r="G41" s="733">
        <f t="shared" si="9"/>
        <v>32.915235373388867</v>
      </c>
      <c r="H41" s="9">
        <v>147682</v>
      </c>
      <c r="I41" s="733">
        <f t="shared" si="10"/>
        <v>13.276707910088561</v>
      </c>
      <c r="J41" s="9">
        <v>192994</v>
      </c>
      <c r="K41" s="733">
        <f t="shared" si="11"/>
        <v>17.350286198721793</v>
      </c>
      <c r="L41" s="163">
        <f t="shared" si="12"/>
        <v>706805</v>
      </c>
      <c r="M41" s="733">
        <f t="shared" si="13"/>
        <v>63.542229482199218</v>
      </c>
      <c r="N41" s="163">
        <f t="shared" si="14"/>
        <v>942902</v>
      </c>
      <c r="O41" s="733">
        <f t="shared" si="13"/>
        <v>84.767503431957351</v>
      </c>
    </row>
    <row r="42" spans="1:15">
      <c r="A42" s="496" t="s">
        <v>1576</v>
      </c>
      <c r="B42" s="8" t="s">
        <v>1577</v>
      </c>
      <c r="C42" s="163">
        <v>506103.5</v>
      </c>
      <c r="D42" s="9">
        <v>112593</v>
      </c>
      <c r="E42" s="733">
        <f t="shared" si="8"/>
        <v>22.24703049870234</v>
      </c>
      <c r="F42" s="9">
        <v>155649</v>
      </c>
      <c r="G42" s="733">
        <f t="shared" si="9"/>
        <v>30.754381267863195</v>
      </c>
      <c r="H42" s="9">
        <v>54010</v>
      </c>
      <c r="I42" s="733">
        <f t="shared" si="10"/>
        <v>10.671730189575849</v>
      </c>
      <c r="J42" s="9">
        <v>66775</v>
      </c>
      <c r="K42" s="733">
        <f t="shared" si="11"/>
        <v>13.193941555432831</v>
      </c>
      <c r="L42" s="163">
        <f t="shared" si="12"/>
        <v>276434</v>
      </c>
      <c r="M42" s="733">
        <f t="shared" si="13"/>
        <v>54.620053012871871</v>
      </c>
      <c r="N42" s="163">
        <f t="shared" si="14"/>
        <v>389027</v>
      </c>
      <c r="O42" s="733">
        <f t="shared" si="13"/>
        <v>76.867083511574222</v>
      </c>
    </row>
    <row r="43" spans="1:15">
      <c r="A43" s="496" t="s">
        <v>57</v>
      </c>
      <c r="B43" s="8" t="s">
        <v>58</v>
      </c>
      <c r="C43" s="163">
        <v>1650102</v>
      </c>
      <c r="D43" s="9">
        <v>346385</v>
      </c>
      <c r="E43" s="733">
        <f t="shared" si="8"/>
        <v>20.99173263228576</v>
      </c>
      <c r="F43" s="9">
        <v>469789</v>
      </c>
      <c r="G43" s="733">
        <f t="shared" si="9"/>
        <v>28.470300623840224</v>
      </c>
      <c r="H43" s="9">
        <v>210513</v>
      </c>
      <c r="I43" s="733">
        <f t="shared" si="10"/>
        <v>12.757574986273577</v>
      </c>
      <c r="J43" s="9">
        <v>311032</v>
      </c>
      <c r="K43" s="733">
        <f t="shared" si="11"/>
        <v>18.849259015503282</v>
      </c>
      <c r="L43" s="163">
        <f t="shared" si="12"/>
        <v>991334</v>
      </c>
      <c r="M43" s="733">
        <f t="shared" si="13"/>
        <v>60.077134625617077</v>
      </c>
      <c r="N43" s="163">
        <f t="shared" si="14"/>
        <v>1337719</v>
      </c>
      <c r="O43" s="733">
        <f t="shared" si="13"/>
        <v>81.068867257902838</v>
      </c>
    </row>
    <row r="44" spans="1:15">
      <c r="A44" s="496" t="s">
        <v>59</v>
      </c>
      <c r="B44" s="8" t="s">
        <v>60</v>
      </c>
      <c r="C44" s="163">
        <v>1004692.5</v>
      </c>
      <c r="D44" s="9">
        <v>281440</v>
      </c>
      <c r="E44" s="733">
        <f t="shared" si="8"/>
        <v>28.012551103944737</v>
      </c>
      <c r="F44" s="9">
        <v>298569</v>
      </c>
      <c r="G44" s="733">
        <f t="shared" si="9"/>
        <v>29.717450861830859</v>
      </c>
      <c r="H44" s="9">
        <v>116366</v>
      </c>
      <c r="I44" s="733">
        <f t="shared" si="10"/>
        <v>11.582250290511773</v>
      </c>
      <c r="J44" s="9">
        <v>152452</v>
      </c>
      <c r="K44" s="733">
        <f t="shared" si="11"/>
        <v>15.173996023658981</v>
      </c>
      <c r="L44" s="163">
        <f t="shared" si="12"/>
        <v>567387</v>
      </c>
      <c r="M44" s="733">
        <f t="shared" si="13"/>
        <v>56.473697176001615</v>
      </c>
      <c r="N44" s="163">
        <f t="shared" si="14"/>
        <v>848827</v>
      </c>
      <c r="O44" s="733">
        <f t="shared" si="13"/>
        <v>84.486248279946352</v>
      </c>
    </row>
    <row r="45" spans="1:15">
      <c r="A45" s="496" t="s">
        <v>63</v>
      </c>
      <c r="B45" s="8" t="s">
        <v>64</v>
      </c>
      <c r="C45" s="163">
        <v>402174</v>
      </c>
      <c r="D45" s="9">
        <v>99987</v>
      </c>
      <c r="E45" s="733">
        <f t="shared" si="8"/>
        <v>24.861627056945501</v>
      </c>
      <c r="F45" s="9">
        <v>121878</v>
      </c>
      <c r="G45" s="733">
        <f t="shared" si="9"/>
        <v>30.304793447612226</v>
      </c>
      <c r="H45" s="9">
        <v>50507</v>
      </c>
      <c r="I45" s="733">
        <f t="shared" si="10"/>
        <v>12.558494581947116</v>
      </c>
      <c r="J45" s="9">
        <v>69455</v>
      </c>
      <c r="K45" s="733">
        <f t="shared" si="11"/>
        <v>17.26988815786202</v>
      </c>
      <c r="L45" s="163">
        <f t="shared" si="12"/>
        <v>241840</v>
      </c>
      <c r="M45" s="733">
        <f t="shared" si="13"/>
        <v>60.13317618742137</v>
      </c>
      <c r="N45" s="163">
        <f t="shared" si="14"/>
        <v>341827</v>
      </c>
      <c r="O45" s="733">
        <f t="shared" si="13"/>
        <v>84.994803244366864</v>
      </c>
    </row>
    <row r="46" spans="1:15">
      <c r="A46" s="496" t="s">
        <v>61</v>
      </c>
      <c r="B46" s="8" t="s">
        <v>62</v>
      </c>
      <c r="C46" s="163">
        <v>880906</v>
      </c>
      <c r="D46" s="9">
        <v>211924</v>
      </c>
      <c r="E46" s="733">
        <f t="shared" si="8"/>
        <v>24.057504432936092</v>
      </c>
      <c r="F46" s="9">
        <v>257221</v>
      </c>
      <c r="G46" s="733">
        <f t="shared" si="9"/>
        <v>29.199596778770946</v>
      </c>
      <c r="H46" s="9">
        <v>111440</v>
      </c>
      <c r="I46" s="733">
        <f t="shared" si="10"/>
        <v>12.650611983571459</v>
      </c>
      <c r="J46" s="9">
        <v>159167</v>
      </c>
      <c r="K46" s="733">
        <f t="shared" si="11"/>
        <v>18.068556690498191</v>
      </c>
      <c r="L46" s="163">
        <f t="shared" si="12"/>
        <v>527828</v>
      </c>
      <c r="M46" s="733">
        <f t="shared" si="13"/>
        <v>59.918765452840596</v>
      </c>
      <c r="N46" s="163">
        <f t="shared" si="14"/>
        <v>739752</v>
      </c>
      <c r="O46" s="733">
        <f t="shared" si="13"/>
        <v>83.976269885776688</v>
      </c>
    </row>
    <row r="47" spans="1:15">
      <c r="A47" s="496" t="s">
        <v>65</v>
      </c>
      <c r="B47" s="8" t="s">
        <v>66</v>
      </c>
      <c r="C47" s="163">
        <v>106351.5</v>
      </c>
      <c r="D47" s="9">
        <v>21074</v>
      </c>
      <c r="E47" s="733">
        <f t="shared" si="8"/>
        <v>19.815423383779258</v>
      </c>
      <c r="F47" s="9">
        <v>25026</v>
      </c>
      <c r="G47" s="733">
        <f t="shared" si="9"/>
        <v>23.531402942130576</v>
      </c>
      <c r="H47" s="9">
        <v>10900</v>
      </c>
      <c r="I47" s="733">
        <f t="shared" si="10"/>
        <v>10.249032688772608</v>
      </c>
      <c r="J47" s="9">
        <v>18521</v>
      </c>
      <c r="K47" s="733">
        <f t="shared" si="11"/>
        <v>17.414893066858482</v>
      </c>
      <c r="L47" s="163">
        <f t="shared" si="12"/>
        <v>54447</v>
      </c>
      <c r="M47" s="733">
        <f t="shared" si="13"/>
        <v>51.195328697761667</v>
      </c>
      <c r="N47" s="163">
        <f t="shared" si="14"/>
        <v>75521</v>
      </c>
      <c r="O47" s="733">
        <f t="shared" si="13"/>
        <v>71.010752081540929</v>
      </c>
    </row>
    <row r="48" spans="1:15">
      <c r="A48" s="496" t="s">
        <v>67</v>
      </c>
      <c r="B48" s="8" t="s">
        <v>68</v>
      </c>
      <c r="C48" s="163">
        <v>174775.5</v>
      </c>
      <c r="D48" s="9">
        <v>19530</v>
      </c>
      <c r="E48" s="733">
        <f t="shared" si="8"/>
        <v>11.174335075568372</v>
      </c>
      <c r="F48" s="9">
        <v>43623</v>
      </c>
      <c r="G48" s="733">
        <f t="shared" si="9"/>
        <v>24.95944797754834</v>
      </c>
      <c r="H48" s="9">
        <v>19618</v>
      </c>
      <c r="I48" s="733">
        <f t="shared" si="10"/>
        <v>11.224685382104472</v>
      </c>
      <c r="J48" s="9">
        <v>41086</v>
      </c>
      <c r="K48" s="733">
        <f t="shared" si="11"/>
        <v>23.507871526615574</v>
      </c>
      <c r="L48" s="163">
        <f>+J48+H48+F48</f>
        <v>104327</v>
      </c>
      <c r="M48" s="733">
        <f>L48/$C48*100</f>
        <v>59.692004886268379</v>
      </c>
      <c r="N48" s="163">
        <f t="shared" si="14"/>
        <v>123857</v>
      </c>
      <c r="O48" s="733">
        <f>N48/$C48*100</f>
        <v>70.866339961836758</v>
      </c>
    </row>
    <row r="49" spans="1:15">
      <c r="A49" s="904" t="s">
        <v>69</v>
      </c>
      <c r="B49" s="904"/>
      <c r="C49" s="163"/>
      <c r="D49" s="9">
        <v>39495</v>
      </c>
      <c r="E49" s="10"/>
      <c r="F49" s="9">
        <v>105729</v>
      </c>
      <c r="G49" s="10"/>
      <c r="H49" s="9">
        <v>45939</v>
      </c>
      <c r="I49" s="10"/>
      <c r="J49" s="9">
        <v>73702</v>
      </c>
      <c r="K49" s="10"/>
      <c r="L49" s="163">
        <f>+J49+H49+F49</f>
        <v>225370</v>
      </c>
      <c r="M49" s="10"/>
      <c r="N49" s="163">
        <f>D49+F49+H49+J49</f>
        <v>264865</v>
      </c>
      <c r="O49" s="10"/>
    </row>
    <row r="50" spans="1:15">
      <c r="A50" s="1" t="s">
        <v>70</v>
      </c>
      <c r="B50" s="1"/>
      <c r="C50" s="11">
        <f>SUM(C33:C49)</f>
        <v>18929310.5</v>
      </c>
      <c r="D50" s="11">
        <f>SUM(D33:D49)</f>
        <v>3398467</v>
      </c>
      <c r="E50" s="12">
        <f>D50/$C50*100</f>
        <v>17.953464284924696</v>
      </c>
      <c r="F50" s="11">
        <f>SUM(F33:F49)</f>
        <v>5015793</v>
      </c>
      <c r="G50" s="12">
        <f>F50/$C50*100</f>
        <v>26.497494454433507</v>
      </c>
      <c r="H50" s="11">
        <f>SUM(H33:H49)</f>
        <v>2296457</v>
      </c>
      <c r="I50" s="12">
        <f>H50/$C50*100</f>
        <v>12.13175197268807</v>
      </c>
      <c r="J50" s="11">
        <f>SUM(J33:J49)</f>
        <v>3531938</v>
      </c>
      <c r="K50" s="12">
        <f>J50/$C50*100</f>
        <v>18.658566565327352</v>
      </c>
      <c r="L50" s="11">
        <f>SUM(L33:L49)</f>
        <v>10844188</v>
      </c>
      <c r="M50" s="12">
        <f>L50/$C50*100</f>
        <v>57.287812992448927</v>
      </c>
      <c r="N50" s="13">
        <f>SUM(N33:N49)</f>
        <v>14242655</v>
      </c>
      <c r="O50" s="12">
        <f>N50/$C50*100</f>
        <v>75.241277277373626</v>
      </c>
    </row>
    <row r="51" spans="1:15">
      <c r="A51" s="21"/>
      <c r="B51" s="21"/>
      <c r="C51" s="21"/>
      <c r="D51" s="21"/>
      <c r="E51" s="21"/>
      <c r="F51" s="21"/>
      <c r="G51" s="21"/>
      <c r="H51" s="21"/>
      <c r="I51" s="21"/>
      <c r="J51" s="21"/>
      <c r="K51" s="21"/>
      <c r="L51" s="21"/>
      <c r="M51" s="21"/>
      <c r="N51" s="21"/>
      <c r="O51" s="21"/>
    </row>
    <row r="52" spans="1:15">
      <c r="A52" s="22" t="s">
        <v>72</v>
      </c>
      <c r="B52" s="23"/>
      <c r="C52" s="23"/>
      <c r="D52" s="23"/>
      <c r="E52" s="23"/>
      <c r="F52" s="23"/>
      <c r="G52" s="23"/>
      <c r="H52" s="23"/>
      <c r="I52" s="23"/>
      <c r="J52" s="23"/>
      <c r="K52" s="23"/>
      <c r="L52" s="23"/>
      <c r="M52" s="23"/>
      <c r="N52" s="23"/>
      <c r="O52" s="23"/>
    </row>
    <row r="53" spans="1:15">
      <c r="A53" s="24" t="s">
        <v>847</v>
      </c>
      <c r="B53" s="23"/>
      <c r="C53" s="23"/>
      <c r="D53" s="23"/>
      <c r="E53" s="23"/>
      <c r="F53" s="23"/>
      <c r="G53" s="23"/>
      <c r="H53" s="23"/>
      <c r="I53" s="23"/>
      <c r="J53" s="23"/>
      <c r="K53" s="23"/>
      <c r="L53" s="23"/>
      <c r="M53" s="23"/>
      <c r="N53" s="23"/>
      <c r="O53" s="23"/>
    </row>
    <row r="54" spans="1:15">
      <c r="A54" s="24" t="s">
        <v>1588</v>
      </c>
      <c r="B54" s="23"/>
      <c r="C54" s="23"/>
      <c r="D54" s="23"/>
      <c r="E54" s="23"/>
      <c r="F54" s="23"/>
      <c r="G54" s="23"/>
      <c r="H54" s="23"/>
      <c r="I54" s="23"/>
      <c r="J54" s="23"/>
      <c r="K54" s="23"/>
      <c r="L54" s="23"/>
      <c r="M54" s="23"/>
      <c r="N54" s="23"/>
      <c r="O54" s="23"/>
    </row>
    <row r="55" spans="1:15">
      <c r="A55" s="124" t="s">
        <v>1589</v>
      </c>
      <c r="B55" s="23"/>
      <c r="C55" s="23"/>
      <c r="D55" s="23"/>
      <c r="E55" s="23"/>
      <c r="F55" s="23"/>
      <c r="G55" s="23"/>
      <c r="H55" s="23"/>
      <c r="I55" s="23"/>
      <c r="J55" s="23"/>
      <c r="K55" s="23"/>
      <c r="L55" s="23"/>
      <c r="M55" s="23"/>
      <c r="N55" s="23"/>
      <c r="O55" s="23"/>
    </row>
    <row r="56" spans="1:15">
      <c r="A56" s="25"/>
      <c r="B56" s="23"/>
      <c r="C56" s="23"/>
      <c r="D56" s="23"/>
      <c r="E56" s="23"/>
      <c r="F56" s="23"/>
      <c r="G56" s="23"/>
      <c r="H56" s="23"/>
      <c r="I56" s="23"/>
      <c r="J56" s="23"/>
      <c r="K56" s="23"/>
      <c r="L56" s="23"/>
      <c r="M56" s="23"/>
      <c r="N56" s="23"/>
      <c r="O56" s="23"/>
    </row>
    <row r="57" spans="1:15">
      <c r="A57" s="4" t="s">
        <v>73</v>
      </c>
      <c r="B57" s="4"/>
      <c r="C57" s="26"/>
      <c r="D57" s="26"/>
      <c r="E57" s="26"/>
      <c r="F57" s="26"/>
      <c r="G57" s="26"/>
      <c r="H57" s="26"/>
      <c r="I57" s="26"/>
      <c r="J57" s="26"/>
      <c r="K57" s="26"/>
      <c r="L57" s="26"/>
      <c r="M57" s="26"/>
      <c r="N57" s="26"/>
      <c r="O57" s="26"/>
    </row>
    <row r="58" spans="1:15">
      <c r="A58" s="899" t="s">
        <v>1590</v>
      </c>
      <c r="B58" s="899"/>
      <c r="C58" s="899"/>
      <c r="D58" s="899"/>
      <c r="E58" s="899"/>
      <c r="F58" s="899"/>
      <c r="G58" s="899"/>
      <c r="H58" s="899"/>
      <c r="I58" s="899"/>
      <c r="J58" s="899"/>
      <c r="K58" s="899"/>
      <c r="L58" s="899"/>
      <c r="M58" s="899"/>
      <c r="N58" s="899"/>
      <c r="O58" s="899"/>
    </row>
    <row r="59" spans="1:15">
      <c r="A59" s="124"/>
      <c r="B59" s="23"/>
      <c r="C59" s="23"/>
      <c r="D59" s="23"/>
      <c r="E59" s="23"/>
      <c r="F59" s="23"/>
      <c r="G59" s="23"/>
      <c r="H59" s="23"/>
      <c r="I59" s="23"/>
      <c r="J59" s="23"/>
      <c r="K59" s="23"/>
      <c r="L59" s="23"/>
      <c r="M59" s="23"/>
      <c r="N59" s="23"/>
      <c r="O59" s="23"/>
    </row>
    <row r="60" spans="1:15">
      <c r="A60" s="25"/>
      <c r="B60" s="23"/>
      <c r="C60" s="23"/>
      <c r="D60" s="23"/>
      <c r="E60" s="23"/>
      <c r="F60" s="23"/>
      <c r="G60" s="23"/>
      <c r="H60" s="23"/>
      <c r="I60" s="23"/>
      <c r="J60" s="23"/>
      <c r="K60" s="23"/>
      <c r="L60" s="23"/>
      <c r="M60" s="23"/>
      <c r="N60" s="23"/>
      <c r="O60" s="23"/>
    </row>
    <row r="61" spans="1:15">
      <c r="A61" s="4"/>
      <c r="B61" s="4"/>
      <c r="C61" s="26"/>
      <c r="D61" s="26"/>
      <c r="E61" s="26"/>
      <c r="F61" s="26"/>
      <c r="G61" s="26"/>
      <c r="H61" s="26"/>
      <c r="I61" s="26"/>
      <c r="J61" s="26"/>
      <c r="K61" s="26"/>
      <c r="L61" s="26"/>
      <c r="M61" s="26"/>
      <c r="N61" s="26"/>
      <c r="O61" s="26"/>
    </row>
    <row r="62" spans="1:15">
      <c r="A62" s="899"/>
      <c r="B62" s="899"/>
      <c r="C62" s="899"/>
      <c r="D62" s="899"/>
      <c r="E62" s="899"/>
      <c r="F62" s="899"/>
      <c r="G62" s="899"/>
      <c r="H62" s="899"/>
      <c r="I62" s="899"/>
      <c r="J62" s="899"/>
      <c r="K62" s="899"/>
      <c r="L62" s="899"/>
      <c r="M62" s="899"/>
      <c r="N62" s="899"/>
      <c r="O62" s="899"/>
    </row>
  </sheetData>
  <mergeCells count="16">
    <mergeCell ref="A62:O62"/>
    <mergeCell ref="D6:K6"/>
    <mergeCell ref="A1:O1"/>
    <mergeCell ref="A2:O2"/>
    <mergeCell ref="A3:O3"/>
    <mergeCell ref="A4:O4"/>
    <mergeCell ref="A26:O26"/>
    <mergeCell ref="A27:O27"/>
    <mergeCell ref="A28:O28"/>
    <mergeCell ref="A29:O29"/>
    <mergeCell ref="A58:O58"/>
    <mergeCell ref="D31:K31"/>
    <mergeCell ref="A32:B32"/>
    <mergeCell ref="A49:B49"/>
    <mergeCell ref="A7:B7"/>
    <mergeCell ref="A23:B23"/>
  </mergeCells>
  <hyperlinks>
    <hyperlink ref="A1:O1" location="'Sección C'!A4" display="TABLA C03a"/>
    <hyperlink ref="A26:O26" location="'Sección C'!A1" display="TABLA C03b"/>
  </hyperlinks>
  <pageMargins left="0.7" right="0.7" top="0.75" bottom="0.75" header="0.3" footer="0.3"/>
  <pageSetup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54"/>
  <sheetViews>
    <sheetView zoomScale="90" zoomScaleNormal="90" workbookViewId="0">
      <selection sqref="A1:N1"/>
    </sheetView>
  </sheetViews>
  <sheetFormatPr baseColWidth="10" defaultColWidth="13.5703125" defaultRowHeight="14.25"/>
  <cols>
    <col min="1" max="1" width="13.5703125" style="27" customWidth="1"/>
    <col min="2" max="2" width="15" style="27" customWidth="1"/>
    <col min="3" max="10" width="13.5703125" style="27" customWidth="1"/>
    <col min="11" max="11" width="3" style="27" customWidth="1"/>
    <col min="12" max="16384" width="13.5703125" style="27"/>
  </cols>
  <sheetData>
    <row r="1" spans="1:16" ht="15">
      <c r="A1" s="905" t="s">
        <v>74</v>
      </c>
      <c r="B1" s="905"/>
      <c r="C1" s="905"/>
      <c r="D1" s="905"/>
      <c r="E1" s="905"/>
      <c r="F1" s="905"/>
      <c r="G1" s="905"/>
      <c r="H1" s="905"/>
      <c r="I1" s="905"/>
      <c r="J1" s="905"/>
      <c r="K1" s="905"/>
      <c r="L1" s="905"/>
      <c r="M1" s="905"/>
      <c r="N1" s="905"/>
    </row>
    <row r="2" spans="1:16" ht="15">
      <c r="A2" s="906" t="s">
        <v>75</v>
      </c>
      <c r="B2" s="906"/>
      <c r="C2" s="906"/>
      <c r="D2" s="906"/>
      <c r="E2" s="906"/>
      <c r="F2" s="906"/>
      <c r="G2" s="906"/>
      <c r="H2" s="906"/>
      <c r="I2" s="906"/>
      <c r="J2" s="906"/>
      <c r="K2" s="906"/>
      <c r="L2" s="906"/>
      <c r="M2" s="906"/>
      <c r="N2" s="906"/>
    </row>
    <row r="3" spans="1:16" ht="15">
      <c r="A3" s="906" t="s">
        <v>1591</v>
      </c>
      <c r="B3" s="906"/>
      <c r="C3" s="906"/>
      <c r="D3" s="906"/>
      <c r="E3" s="906"/>
      <c r="F3" s="906"/>
      <c r="G3" s="906"/>
      <c r="H3" s="906"/>
      <c r="I3" s="906"/>
      <c r="J3" s="906"/>
      <c r="K3" s="906"/>
      <c r="L3" s="906"/>
      <c r="M3" s="906"/>
      <c r="N3" s="906"/>
    </row>
    <row r="4" spans="1:16">
      <c r="A4" s="907" t="s">
        <v>2</v>
      </c>
      <c r="B4" s="907"/>
      <c r="C4" s="907"/>
      <c r="D4" s="907"/>
      <c r="E4" s="907"/>
      <c r="F4" s="907"/>
      <c r="G4" s="907"/>
      <c r="H4" s="907"/>
      <c r="I4" s="907"/>
      <c r="J4" s="907"/>
      <c r="K4" s="907"/>
      <c r="L4" s="907"/>
      <c r="M4" s="907"/>
      <c r="N4" s="907"/>
    </row>
    <row r="5" spans="1:16" ht="18" customHeight="1" thickBot="1">
      <c r="A5" s="28"/>
      <c r="B5" s="28"/>
      <c r="J5" s="28"/>
      <c r="L5" s="28"/>
      <c r="M5" s="28"/>
      <c r="N5" s="28"/>
    </row>
    <row r="6" spans="1:16" ht="15" customHeight="1">
      <c r="A6" s="908" t="s">
        <v>76</v>
      </c>
      <c r="B6" s="908" t="s">
        <v>77</v>
      </c>
      <c r="C6" s="910" t="s">
        <v>78</v>
      </c>
      <c r="D6" s="910"/>
      <c r="E6" s="910"/>
      <c r="F6" s="910"/>
      <c r="G6" s="910"/>
      <c r="H6" s="910"/>
      <c r="I6" s="910"/>
      <c r="J6" s="908" t="s">
        <v>79</v>
      </c>
      <c r="L6" s="906" t="s">
        <v>80</v>
      </c>
      <c r="M6" s="906"/>
      <c r="N6" s="906"/>
    </row>
    <row r="7" spans="1:16" ht="30">
      <c r="A7" s="909"/>
      <c r="B7" s="909"/>
      <c r="C7" s="29" t="s">
        <v>81</v>
      </c>
      <c r="D7" s="29" t="s">
        <v>82</v>
      </c>
      <c r="E7" s="29" t="s">
        <v>83</v>
      </c>
      <c r="F7" s="29" t="s">
        <v>84</v>
      </c>
      <c r="G7" s="29" t="s">
        <v>85</v>
      </c>
      <c r="H7" s="29" t="s">
        <v>86</v>
      </c>
      <c r="I7" s="29" t="s">
        <v>87</v>
      </c>
      <c r="J7" s="909"/>
      <c r="L7" s="632" t="s">
        <v>88</v>
      </c>
      <c r="M7" s="632" t="s">
        <v>89</v>
      </c>
      <c r="N7" s="632" t="s">
        <v>90</v>
      </c>
    </row>
    <row r="8" spans="1:16">
      <c r="A8" s="593">
        <v>2005</v>
      </c>
      <c r="B8" s="31" t="s">
        <v>91</v>
      </c>
      <c r="C8" s="32">
        <v>2422305</v>
      </c>
      <c r="D8" s="32">
        <v>968517</v>
      </c>
      <c r="E8" s="32">
        <v>427946</v>
      </c>
      <c r="F8" s="32">
        <v>4315902</v>
      </c>
      <c r="G8" s="32">
        <v>2876978</v>
      </c>
      <c r="H8" s="32">
        <v>10809</v>
      </c>
      <c r="I8" s="32">
        <v>97637</v>
      </c>
      <c r="J8" s="33">
        <f>SUM(C8:I8)</f>
        <v>11120094</v>
      </c>
      <c r="K8" s="31"/>
      <c r="L8" s="32">
        <v>3818768</v>
      </c>
      <c r="M8" s="32">
        <v>7301326</v>
      </c>
      <c r="N8" s="34">
        <f>+L8/M8</f>
        <v>0.52302390004226629</v>
      </c>
      <c r="O8" s="35"/>
      <c r="P8" s="36"/>
    </row>
    <row r="9" spans="1:16">
      <c r="A9" s="73"/>
      <c r="B9" s="31" t="s">
        <v>92</v>
      </c>
      <c r="C9" s="37">
        <f>100*C8/$J8</f>
        <v>21.783134207318753</v>
      </c>
      <c r="D9" s="37">
        <f t="shared" ref="D9:I9" si="0">100*D8/$J8</f>
        <v>8.7096116273837261</v>
      </c>
      <c r="E9" s="37">
        <f t="shared" si="0"/>
        <v>3.8484027203367166</v>
      </c>
      <c r="F9" s="37">
        <f t="shared" si="0"/>
        <v>38.811740260469023</v>
      </c>
      <c r="G9" s="37">
        <f t="shared" si="0"/>
        <v>25.87188561535541</v>
      </c>
      <c r="H9" s="37">
        <f t="shared" si="0"/>
        <v>9.7202415734974901E-2</v>
      </c>
      <c r="I9" s="37">
        <f t="shared" si="0"/>
        <v>0.87802315340140114</v>
      </c>
      <c r="J9" s="37">
        <f>SUM(C9:I9)</f>
        <v>100</v>
      </c>
      <c r="K9" s="31"/>
      <c r="L9" s="37">
        <f>100*L8/J8</f>
        <v>34.34114855503919</v>
      </c>
      <c r="M9" s="37">
        <f>100*M8/J8</f>
        <v>65.658851444960803</v>
      </c>
      <c r="N9" s="38">
        <f>+M9+L9</f>
        <v>100</v>
      </c>
      <c r="P9" s="36"/>
    </row>
    <row r="10" spans="1:16">
      <c r="A10" s="593">
        <v>2006</v>
      </c>
      <c r="B10" s="31" t="s">
        <v>91</v>
      </c>
      <c r="C10" s="32">
        <v>2551796</v>
      </c>
      <c r="D10" s="32">
        <v>953351</v>
      </c>
      <c r="E10" s="32">
        <v>434253</v>
      </c>
      <c r="F10" s="32">
        <v>4433165</v>
      </c>
      <c r="G10" s="32">
        <v>2989915</v>
      </c>
      <c r="H10" s="32">
        <v>9174</v>
      </c>
      <c r="I10" s="32">
        <v>107730</v>
      </c>
      <c r="J10" s="33">
        <f>SUM(C10:I10)</f>
        <v>11479384</v>
      </c>
      <c r="K10" s="31"/>
      <c r="L10" s="32">
        <v>3939400</v>
      </c>
      <c r="M10" s="32">
        <v>7539984</v>
      </c>
      <c r="N10" s="34">
        <f>+L10/M10</f>
        <v>0.52246795218663589</v>
      </c>
      <c r="O10" s="35"/>
      <c r="P10" s="36"/>
    </row>
    <row r="11" spans="1:16">
      <c r="A11" s="73"/>
      <c r="B11" s="31" t="s">
        <v>92</v>
      </c>
      <c r="C11" s="37">
        <f t="shared" ref="C11:I11" si="1">100*C10/$J10</f>
        <v>22.229380949361047</v>
      </c>
      <c r="D11" s="37">
        <f t="shared" si="1"/>
        <v>8.3048968481235583</v>
      </c>
      <c r="E11" s="37">
        <f t="shared" si="1"/>
        <v>3.7828946222201472</v>
      </c>
      <c r="F11" s="37">
        <f t="shared" si="1"/>
        <v>38.618492072396919</v>
      </c>
      <c r="G11" s="37">
        <f t="shared" si="1"/>
        <v>26.045953336868948</v>
      </c>
      <c r="H11" s="37">
        <f t="shared" si="1"/>
        <v>7.9917180225001619E-2</v>
      </c>
      <c r="I11" s="37">
        <f t="shared" si="1"/>
        <v>0.93846499080438461</v>
      </c>
      <c r="J11" s="37">
        <f>SUM(C11:I11)</f>
        <v>100</v>
      </c>
      <c r="K11" s="31"/>
      <c r="L11" s="37">
        <f>100*L10/J10</f>
        <v>34.317172419704754</v>
      </c>
      <c r="M11" s="37">
        <f>100*M10/J10</f>
        <v>65.682827580295253</v>
      </c>
      <c r="N11" s="38">
        <f>+M11+L11</f>
        <v>100</v>
      </c>
      <c r="P11" s="36"/>
    </row>
    <row r="12" spans="1:16">
      <c r="A12" s="73"/>
      <c r="B12" s="31" t="s">
        <v>93</v>
      </c>
      <c r="C12" s="37">
        <f>100*(C10-C8)/C8</f>
        <v>5.3457760273788812</v>
      </c>
      <c r="D12" s="37">
        <f t="shared" ref="D12:N12" si="2">100*(D10-D8)/D8</f>
        <v>-1.5658992046603208</v>
      </c>
      <c r="E12" s="37">
        <f t="shared" si="2"/>
        <v>1.4737840755609353</v>
      </c>
      <c r="F12" s="37">
        <f t="shared" si="2"/>
        <v>2.7169986714248839</v>
      </c>
      <c r="G12" s="37">
        <f t="shared" si="2"/>
        <v>3.9255427048799123</v>
      </c>
      <c r="H12" s="37">
        <f t="shared" si="2"/>
        <v>-15.126283652511797</v>
      </c>
      <c r="I12" s="37">
        <f t="shared" si="2"/>
        <v>10.337269682599834</v>
      </c>
      <c r="J12" s="37">
        <f t="shared" si="2"/>
        <v>3.2309978674640698</v>
      </c>
      <c r="K12" s="31"/>
      <c r="L12" s="37">
        <f t="shared" si="2"/>
        <v>3.158924553678045</v>
      </c>
      <c r="M12" s="37">
        <f t="shared" si="2"/>
        <v>3.2686939331294069</v>
      </c>
      <c r="N12" s="38">
        <f t="shared" si="2"/>
        <v>-0.10629492372824148</v>
      </c>
      <c r="P12" s="36"/>
    </row>
    <row r="13" spans="1:16">
      <c r="A13" s="593">
        <v>2007</v>
      </c>
      <c r="B13" s="31" t="s">
        <v>91</v>
      </c>
      <c r="C13" s="32">
        <v>2549519</v>
      </c>
      <c r="D13" s="32">
        <v>996297</v>
      </c>
      <c r="E13" s="32">
        <v>417347</v>
      </c>
      <c r="F13" s="32">
        <v>4591729</v>
      </c>
      <c r="G13" s="32">
        <v>3074186</v>
      </c>
      <c r="H13" s="32">
        <v>6166</v>
      </c>
      <c r="I13" s="32">
        <v>105444</v>
      </c>
      <c r="J13" s="33">
        <f>SUM(C13:I13)</f>
        <v>11740688</v>
      </c>
      <c r="K13" s="31"/>
      <c r="L13" s="32">
        <v>3963163</v>
      </c>
      <c r="M13" s="32">
        <v>7777525</v>
      </c>
      <c r="N13" s="34">
        <f>+L13/M13</f>
        <v>0.50956608946933635</v>
      </c>
      <c r="O13" s="35"/>
      <c r="P13" s="36"/>
    </row>
    <row r="14" spans="1:16">
      <c r="A14" s="73"/>
      <c r="B14" s="31" t="s">
        <v>92</v>
      </c>
      <c r="C14" s="37">
        <f t="shared" ref="C14:I14" si="3">100*C13/$J13</f>
        <v>21.715243604122687</v>
      </c>
      <c r="D14" s="37">
        <f t="shared" si="3"/>
        <v>8.4858485294899246</v>
      </c>
      <c r="E14" s="37">
        <f t="shared" si="3"/>
        <v>3.5547065044229096</v>
      </c>
      <c r="F14" s="37">
        <f t="shared" si="3"/>
        <v>39.109539406889951</v>
      </c>
      <c r="G14" s="37">
        <f t="shared" si="3"/>
        <v>26.184036233651725</v>
      </c>
      <c r="H14" s="37">
        <f t="shared" si="3"/>
        <v>5.2518216990350142E-2</v>
      </c>
      <c r="I14" s="37">
        <f t="shared" si="3"/>
        <v>0.89810750443244891</v>
      </c>
      <c r="J14" s="37">
        <f>SUM(C14:I14)</f>
        <v>99.999999999999986</v>
      </c>
      <c r="K14" s="31"/>
      <c r="L14" s="37">
        <f>100*L13/J13</f>
        <v>33.755798638035522</v>
      </c>
      <c r="M14" s="37">
        <f>100*M13/J13</f>
        <v>66.244201361964471</v>
      </c>
      <c r="N14" s="38">
        <f>+M14+L14</f>
        <v>100</v>
      </c>
      <c r="P14" s="36"/>
    </row>
    <row r="15" spans="1:16">
      <c r="A15" s="73"/>
      <c r="B15" s="31" t="s">
        <v>93</v>
      </c>
      <c r="C15" s="37">
        <f>100*(C13-C10)/C10</f>
        <v>-8.9231270838264501E-2</v>
      </c>
      <c r="D15" s="37">
        <f t="shared" ref="D15:N15" si="4">100*(D13-D10)/D10</f>
        <v>4.5047416953462047</v>
      </c>
      <c r="E15" s="37">
        <f t="shared" si="4"/>
        <v>-3.8931222121666402</v>
      </c>
      <c r="F15" s="37">
        <f t="shared" si="4"/>
        <v>3.5767673885361813</v>
      </c>
      <c r="G15" s="37">
        <f t="shared" si="4"/>
        <v>2.8185082184610599</v>
      </c>
      <c r="H15" s="37">
        <f t="shared" si="4"/>
        <v>-32.78831480270329</v>
      </c>
      <c r="I15" s="37">
        <f t="shared" si="4"/>
        <v>-2.1219715956558063</v>
      </c>
      <c r="J15" s="37">
        <f t="shared" si="4"/>
        <v>2.276289389744258</v>
      </c>
      <c r="K15" s="31"/>
      <c r="L15" s="37">
        <f t="shared" si="4"/>
        <v>0.60321368736355785</v>
      </c>
      <c r="M15" s="37">
        <f t="shared" si="4"/>
        <v>3.1504178258203202</v>
      </c>
      <c r="N15" s="38">
        <f t="shared" si="4"/>
        <v>-2.4694074848615286</v>
      </c>
      <c r="P15" s="36"/>
    </row>
    <row r="16" spans="1:16">
      <c r="A16" s="593">
        <v>2008</v>
      </c>
      <c r="B16" s="31" t="s">
        <v>91</v>
      </c>
      <c r="C16" s="32">
        <v>2491932</v>
      </c>
      <c r="D16" s="32">
        <v>967995</v>
      </c>
      <c r="E16" s="32">
        <v>401037</v>
      </c>
      <c r="F16" s="32">
        <v>4700648</v>
      </c>
      <c r="G16" s="32">
        <v>3575890</v>
      </c>
      <c r="H16" s="32">
        <v>4528</v>
      </c>
      <c r="I16" s="32">
        <v>106227</v>
      </c>
      <c r="J16" s="33">
        <f>SUM(C16:I16)</f>
        <v>12248257</v>
      </c>
      <c r="K16" s="31"/>
      <c r="L16" s="32">
        <v>3860964</v>
      </c>
      <c r="M16" s="32">
        <v>8387293</v>
      </c>
      <c r="N16" s="34">
        <f>+L16/M16</f>
        <v>0.46033493762528627</v>
      </c>
      <c r="O16" s="35"/>
      <c r="P16" s="36"/>
    </row>
    <row r="17" spans="1:16">
      <c r="A17" s="73"/>
      <c r="B17" s="31" t="s">
        <v>92</v>
      </c>
      <c r="C17" s="37">
        <f t="shared" ref="C17:I17" si="5">100*C16/$J16</f>
        <v>20.345196871685499</v>
      </c>
      <c r="D17" s="37">
        <f t="shared" si="5"/>
        <v>7.9031245017148155</v>
      </c>
      <c r="E17" s="37">
        <f t="shared" si="5"/>
        <v>3.2742373057652201</v>
      </c>
      <c r="F17" s="37">
        <f t="shared" si="5"/>
        <v>38.378097389693899</v>
      </c>
      <c r="G17" s="37">
        <f t="shared" si="5"/>
        <v>29.195092820145756</v>
      </c>
      <c r="H17" s="37">
        <f t="shared" si="5"/>
        <v>3.696852539916496E-2</v>
      </c>
      <c r="I17" s="37">
        <f t="shared" si="5"/>
        <v>0.86728258559564841</v>
      </c>
      <c r="J17" s="37">
        <f>SUM(C17:I17)</f>
        <v>100</v>
      </c>
      <c r="K17" s="31"/>
      <c r="L17" s="37">
        <f>100*L16/J16</f>
        <v>31.522558679165535</v>
      </c>
      <c r="M17" s="37">
        <f>100*M16/J16</f>
        <v>68.477441320834473</v>
      </c>
      <c r="N17" s="38">
        <f>+M17+L17</f>
        <v>100</v>
      </c>
      <c r="P17" s="36"/>
    </row>
    <row r="18" spans="1:16">
      <c r="A18" s="73"/>
      <c r="B18" s="31" t="s">
        <v>93</v>
      </c>
      <c r="C18" s="37">
        <f>100*(C16-C13)/C13</f>
        <v>-2.2587397858184231</v>
      </c>
      <c r="D18" s="37">
        <f t="shared" ref="D18:N18" si="6">100*(D16-D13)/D13</f>
        <v>-2.8407191831351493</v>
      </c>
      <c r="E18" s="37">
        <f t="shared" si="6"/>
        <v>-3.9080189865986816</v>
      </c>
      <c r="F18" s="37">
        <f t="shared" si="6"/>
        <v>2.3720694317979132</v>
      </c>
      <c r="G18" s="37">
        <f t="shared" si="6"/>
        <v>16.319897364700768</v>
      </c>
      <c r="H18" s="37">
        <f t="shared" si="6"/>
        <v>-26.565034057735971</v>
      </c>
      <c r="I18" s="37">
        <f t="shared" si="6"/>
        <v>0.74257425742574257</v>
      </c>
      <c r="J18" s="37">
        <f t="shared" si="6"/>
        <v>4.3231623223443121</v>
      </c>
      <c r="K18" s="31"/>
      <c r="L18" s="37">
        <f t="shared" si="6"/>
        <v>-2.5787231057617364</v>
      </c>
      <c r="M18" s="37">
        <f t="shared" si="6"/>
        <v>7.8401290899097074</v>
      </c>
      <c r="N18" s="38">
        <f t="shared" si="6"/>
        <v>-9.6613869842319264</v>
      </c>
      <c r="P18" s="36"/>
    </row>
    <row r="19" spans="1:16">
      <c r="A19" s="593">
        <v>2009</v>
      </c>
      <c r="B19" s="31" t="s">
        <v>91</v>
      </c>
      <c r="C19" s="32">
        <v>2220185</v>
      </c>
      <c r="D19" s="32">
        <v>1813456</v>
      </c>
      <c r="E19" s="32">
        <v>261561</v>
      </c>
      <c r="F19" s="32">
        <v>4798769</v>
      </c>
      <c r="G19" s="32">
        <v>3302829</v>
      </c>
      <c r="H19" s="32">
        <v>5528</v>
      </c>
      <c r="I19" s="32">
        <v>101898</v>
      </c>
      <c r="J19" s="33">
        <f>SUM(C19:I19)</f>
        <v>12504226</v>
      </c>
      <c r="K19" s="31"/>
      <c r="L19" s="32">
        <v>4295202</v>
      </c>
      <c r="M19" s="32">
        <v>8209024</v>
      </c>
      <c r="N19" s="34">
        <f>+L19/M19</f>
        <v>0.5232293144714889</v>
      </c>
      <c r="O19" s="35"/>
      <c r="P19" s="36"/>
    </row>
    <row r="20" spans="1:16">
      <c r="A20" s="73"/>
      <c r="B20" s="31" t="s">
        <v>92</v>
      </c>
      <c r="C20" s="37">
        <f t="shared" ref="C20:I20" si="7">100*C19/$J19</f>
        <v>17.75547722825867</v>
      </c>
      <c r="D20" s="37">
        <f t="shared" si="7"/>
        <v>14.502744912000152</v>
      </c>
      <c r="E20" s="37">
        <f t="shared" si="7"/>
        <v>2.0917808107435039</v>
      </c>
      <c r="F20" s="37">
        <f t="shared" si="7"/>
        <v>38.377177443849781</v>
      </c>
      <c r="G20" s="37">
        <f t="shared" si="7"/>
        <v>26.41370205560904</v>
      </c>
      <c r="H20" s="37">
        <f t="shared" si="7"/>
        <v>4.4209053803090252E-2</v>
      </c>
      <c r="I20" s="37">
        <f t="shared" si="7"/>
        <v>0.81490849573576163</v>
      </c>
      <c r="J20" s="37">
        <f>SUM(C20:I20)</f>
        <v>99.999999999999986</v>
      </c>
      <c r="K20" s="31"/>
      <c r="L20" s="37">
        <f>100*L19/J19</f>
        <v>34.350002951002324</v>
      </c>
      <c r="M20" s="37">
        <f>100*M19/J19</f>
        <v>65.649997048997676</v>
      </c>
      <c r="N20" s="38">
        <f>+M20+L20</f>
        <v>100</v>
      </c>
      <c r="O20" s="35"/>
      <c r="P20" s="36"/>
    </row>
    <row r="21" spans="1:16">
      <c r="A21" s="73"/>
      <c r="B21" s="31" t="s">
        <v>93</v>
      </c>
      <c r="C21" s="37">
        <f>100*(C19-C16)/C16</f>
        <v>-10.905072851105086</v>
      </c>
      <c r="D21" s="37">
        <f t="shared" ref="D21:N21" si="8">100*(D19-D16)/D16</f>
        <v>87.341463540617468</v>
      </c>
      <c r="E21" s="37">
        <f t="shared" si="8"/>
        <v>-34.77883586801218</v>
      </c>
      <c r="F21" s="37">
        <f t="shared" si="8"/>
        <v>2.087393057297632</v>
      </c>
      <c r="G21" s="37">
        <f t="shared" si="8"/>
        <v>-7.6361688978128521</v>
      </c>
      <c r="H21" s="37">
        <f t="shared" si="8"/>
        <v>22.084805653710248</v>
      </c>
      <c r="I21" s="37">
        <f t="shared" si="8"/>
        <v>-4.0752351097178687</v>
      </c>
      <c r="J21" s="37">
        <f t="shared" si="8"/>
        <v>2.0898402115501007</v>
      </c>
      <c r="K21" s="31"/>
      <c r="L21" s="37">
        <f t="shared" si="8"/>
        <v>11.246880312792349</v>
      </c>
      <c r="M21" s="37">
        <f t="shared" si="8"/>
        <v>-2.1254652722874949</v>
      </c>
      <c r="N21" s="38">
        <f t="shared" si="8"/>
        <v>13.662742430686157</v>
      </c>
      <c r="O21" s="35"/>
      <c r="P21" s="36"/>
    </row>
    <row r="22" spans="1:16">
      <c r="A22" s="593">
        <v>2010</v>
      </c>
      <c r="B22" s="31" t="s">
        <v>91</v>
      </c>
      <c r="C22" s="32">
        <v>2113318</v>
      </c>
      <c r="D22" s="32">
        <v>2183034</v>
      </c>
      <c r="E22" s="32">
        <v>246876</v>
      </c>
      <c r="F22" s="32">
        <v>5551738</v>
      </c>
      <c r="G22" s="32">
        <v>2540942</v>
      </c>
      <c r="H22" s="32">
        <v>3091</v>
      </c>
      <c r="I22" s="32">
        <v>92507</v>
      </c>
      <c r="J22" s="33">
        <f>SUM(C22:I22)</f>
        <v>12731506</v>
      </c>
      <c r="K22" s="31"/>
      <c r="L22" s="32">
        <v>4543228</v>
      </c>
      <c r="M22" s="32">
        <v>8188278</v>
      </c>
      <c r="N22" s="34">
        <f>+L22/M22</f>
        <v>0.55484535332093021</v>
      </c>
      <c r="O22" s="35"/>
      <c r="P22" s="36"/>
    </row>
    <row r="23" spans="1:16">
      <c r="A23" s="73"/>
      <c r="B23" s="31" t="s">
        <v>92</v>
      </c>
      <c r="C23" s="37">
        <f t="shared" ref="C23:I23" si="9">100*C22/$J22</f>
        <v>16.599120324021367</v>
      </c>
      <c r="D23" s="37">
        <f t="shared" si="9"/>
        <v>17.146706760378546</v>
      </c>
      <c r="E23" s="37">
        <f t="shared" si="9"/>
        <v>1.9390950292919</v>
      </c>
      <c r="F23" s="37">
        <f t="shared" si="9"/>
        <v>43.606294494932492</v>
      </c>
      <c r="G23" s="37">
        <f t="shared" si="9"/>
        <v>19.957906001065389</v>
      </c>
      <c r="H23" s="37">
        <f t="shared" si="9"/>
        <v>2.4278353244305897E-2</v>
      </c>
      <c r="I23" s="37">
        <f t="shared" si="9"/>
        <v>0.72659903706599993</v>
      </c>
      <c r="J23" s="37">
        <f>SUM(C23:I23)</f>
        <v>100</v>
      </c>
      <c r="K23" s="31"/>
      <c r="L23" s="37">
        <f>100*L22/J22</f>
        <v>35.684922113691812</v>
      </c>
      <c r="M23" s="37">
        <f>100*M22/J22</f>
        <v>64.315077886308188</v>
      </c>
      <c r="N23" s="38">
        <f>+M23+L23</f>
        <v>100</v>
      </c>
      <c r="O23" s="35"/>
      <c r="P23" s="36"/>
    </row>
    <row r="24" spans="1:16">
      <c r="A24" s="73"/>
      <c r="B24" s="31" t="s">
        <v>93</v>
      </c>
      <c r="C24" s="37">
        <f>100*(C22-C19)/C19</f>
        <v>-4.8134277098530074</v>
      </c>
      <c r="D24" s="37">
        <f t="shared" ref="D24:N24" si="10">100*(D22-D19)/D19</f>
        <v>20.379761074986103</v>
      </c>
      <c r="E24" s="37">
        <f t="shared" si="10"/>
        <v>-5.6143691146615895</v>
      </c>
      <c r="F24" s="37">
        <f t="shared" si="10"/>
        <v>15.69087822314431</v>
      </c>
      <c r="G24" s="37">
        <f t="shared" si="10"/>
        <v>-23.067709530223937</v>
      </c>
      <c r="H24" s="37">
        <f t="shared" si="10"/>
        <v>-44.084659913169318</v>
      </c>
      <c r="I24" s="37">
        <f t="shared" si="10"/>
        <v>-9.2160788239219613</v>
      </c>
      <c r="J24" s="37">
        <f t="shared" si="10"/>
        <v>1.8176254971719161</v>
      </c>
      <c r="K24" s="31"/>
      <c r="L24" s="37">
        <f t="shared" si="10"/>
        <v>5.7744897678851892</v>
      </c>
      <c r="M24" s="37">
        <f t="shared" si="10"/>
        <v>-0.25272188265011775</v>
      </c>
      <c r="N24" s="38">
        <f t="shared" si="10"/>
        <v>6.0424823256274349</v>
      </c>
      <c r="O24" s="35"/>
      <c r="P24" s="36"/>
    </row>
    <row r="25" spans="1:16">
      <c r="A25" s="593">
        <v>2011</v>
      </c>
      <c r="B25" s="31" t="s">
        <v>91</v>
      </c>
      <c r="C25" s="32">
        <v>1711200</v>
      </c>
      <c r="D25" s="32">
        <v>1963607</v>
      </c>
      <c r="E25" s="32">
        <v>224570</v>
      </c>
      <c r="F25" s="32">
        <v>6263334</v>
      </c>
      <c r="G25" s="32">
        <v>3020670</v>
      </c>
      <c r="H25" s="32">
        <v>787</v>
      </c>
      <c r="I25" s="32">
        <v>18585</v>
      </c>
      <c r="J25" s="33">
        <f>SUM(C25:I25)</f>
        <v>13202753</v>
      </c>
      <c r="K25" s="32"/>
      <c r="L25" s="32">
        <v>3896333</v>
      </c>
      <c r="M25" s="32">
        <v>9306420</v>
      </c>
      <c r="N25" s="34">
        <f>+L25/M25</f>
        <v>0.41867151923081058</v>
      </c>
      <c r="O25" s="35"/>
      <c r="P25" s="39"/>
    </row>
    <row r="26" spans="1:16">
      <c r="A26" s="73"/>
      <c r="B26" s="31" t="s">
        <v>92</v>
      </c>
      <c r="C26" s="37">
        <f t="shared" ref="C26:I26" si="11">100*C25/$J25</f>
        <v>12.96093322354815</v>
      </c>
      <c r="D26" s="37">
        <f t="shared" si="11"/>
        <v>14.872708744911005</v>
      </c>
      <c r="E26" s="37">
        <f t="shared" si="11"/>
        <v>1.700933131143179</v>
      </c>
      <c r="F26" s="37">
        <f t="shared" si="11"/>
        <v>47.439605967028243</v>
      </c>
      <c r="G26" s="37">
        <f t="shared" si="11"/>
        <v>22.879091959078533</v>
      </c>
      <c r="H26" s="37">
        <f t="shared" si="11"/>
        <v>5.9608780077912539E-3</v>
      </c>
      <c r="I26" s="37">
        <f t="shared" si="11"/>
        <v>0.14076609628310097</v>
      </c>
      <c r="J26" s="37">
        <f>SUM(C26:I26)</f>
        <v>100.00000000000001</v>
      </c>
      <c r="K26" s="40"/>
      <c r="L26" s="37">
        <f>100*L25/J25</f>
        <v>29.511519302072834</v>
      </c>
      <c r="M26" s="37">
        <f>100*M25/J25</f>
        <v>70.488480697927173</v>
      </c>
      <c r="N26" s="38">
        <f>+M26+L26</f>
        <v>100</v>
      </c>
      <c r="O26" s="35"/>
      <c r="P26" s="41"/>
    </row>
    <row r="27" spans="1:16">
      <c r="A27" s="74"/>
      <c r="B27" s="31" t="s">
        <v>93</v>
      </c>
      <c r="C27" s="42">
        <f>100*(C25-C22)/C22</f>
        <v>-19.027803671761657</v>
      </c>
      <c r="D27" s="42">
        <f t="shared" ref="D27:J27" si="12">100*(D25-D22)/D22</f>
        <v>-10.051469651869828</v>
      </c>
      <c r="E27" s="42">
        <f t="shared" si="12"/>
        <v>-9.0353051734473979</v>
      </c>
      <c r="F27" s="42">
        <f t="shared" si="12"/>
        <v>12.81753569783012</v>
      </c>
      <c r="G27" s="42">
        <f t="shared" si="12"/>
        <v>18.879927208098415</v>
      </c>
      <c r="H27" s="42">
        <f t="shared" si="12"/>
        <v>-74.538984147525071</v>
      </c>
      <c r="I27" s="42">
        <f t="shared" si="12"/>
        <v>-79.90962846054893</v>
      </c>
      <c r="J27" s="42">
        <f t="shared" si="12"/>
        <v>3.701423853548826</v>
      </c>
      <c r="K27" s="40"/>
      <c r="L27" s="42">
        <f>100*(L25-L22)/L22</f>
        <v>-14.238664667500728</v>
      </c>
      <c r="M27" s="42">
        <f>100*(M25-M22)/M22</f>
        <v>13.655398607619331</v>
      </c>
      <c r="N27" s="43">
        <f>100*(N25-N22)/N22</f>
        <v>-24.542664595652621</v>
      </c>
      <c r="O27" s="35"/>
    </row>
    <row r="28" spans="1:16">
      <c r="A28" s="593">
        <v>2012</v>
      </c>
      <c r="B28" s="31" t="s">
        <v>91</v>
      </c>
      <c r="C28" s="32">
        <v>1442758</v>
      </c>
      <c r="D28" s="32">
        <v>1790991</v>
      </c>
      <c r="E28" s="32">
        <v>677078</v>
      </c>
      <c r="F28" s="32">
        <v>6617002</v>
      </c>
      <c r="G28" s="32">
        <v>2710684</v>
      </c>
      <c r="H28" s="32">
        <v>1044</v>
      </c>
      <c r="I28" s="32">
        <v>137525</v>
      </c>
      <c r="J28" s="33">
        <f>SUM(C28:I28)</f>
        <v>13377082</v>
      </c>
      <c r="K28" s="32"/>
      <c r="L28" s="32">
        <v>3232924</v>
      </c>
      <c r="M28" s="32">
        <v>10144158</v>
      </c>
      <c r="N28" s="34">
        <f>+L28/M28</f>
        <v>0.31869811176048324</v>
      </c>
      <c r="O28" s="35"/>
      <c r="P28" s="44"/>
    </row>
    <row r="29" spans="1:16">
      <c r="A29" s="73"/>
      <c r="B29" s="31" t="s">
        <v>92</v>
      </c>
      <c r="C29" s="37">
        <f t="shared" ref="C29:I29" si="13">100*C28/$J28</f>
        <v>10.785296823328137</v>
      </c>
      <c r="D29" s="37">
        <f t="shared" si="13"/>
        <v>13.38850281399187</v>
      </c>
      <c r="E29" s="37">
        <f t="shared" si="13"/>
        <v>5.0614775329926216</v>
      </c>
      <c r="F29" s="37">
        <f t="shared" si="13"/>
        <v>49.465212218927867</v>
      </c>
      <c r="G29" s="37">
        <f t="shared" si="13"/>
        <v>20.263641951211781</v>
      </c>
      <c r="H29" s="37">
        <f t="shared" si="13"/>
        <v>7.8043926171641916E-3</v>
      </c>
      <c r="I29" s="37">
        <f t="shared" si="13"/>
        <v>1.0280642669305609</v>
      </c>
      <c r="J29" s="37">
        <f>SUM(C29:I29)</f>
        <v>100</v>
      </c>
      <c r="K29" s="40"/>
      <c r="L29" s="37">
        <f>100*L28/J28</f>
        <v>24.167632373039204</v>
      </c>
      <c r="M29" s="37">
        <f>100*M28/J28</f>
        <v>75.832367626960803</v>
      </c>
      <c r="N29" s="38">
        <f>+M29+L29</f>
        <v>100</v>
      </c>
      <c r="O29" s="35"/>
      <c r="P29" s="41"/>
    </row>
    <row r="30" spans="1:16">
      <c r="A30" s="74"/>
      <c r="B30" s="31" t="s">
        <v>93</v>
      </c>
      <c r="C30" s="42">
        <f>100*(C28-C25)/C25</f>
        <v>-15.687353903693314</v>
      </c>
      <c r="D30" s="42">
        <f t="shared" ref="D30:J30" si="14">100*(D28-D25)/D25</f>
        <v>-8.7907610840662116</v>
      </c>
      <c r="E30" s="42">
        <f t="shared" si="14"/>
        <v>201.49975508750055</v>
      </c>
      <c r="F30" s="42">
        <f t="shared" si="14"/>
        <v>5.6466412297348345</v>
      </c>
      <c r="G30" s="42">
        <f t="shared" si="14"/>
        <v>-10.262160381637186</v>
      </c>
      <c r="H30" s="42">
        <f t="shared" si="14"/>
        <v>32.655654383735708</v>
      </c>
      <c r="I30" s="42">
        <f t="shared" si="14"/>
        <v>639.97847726661291</v>
      </c>
      <c r="J30" s="42">
        <f t="shared" si="14"/>
        <v>1.3203988592379181</v>
      </c>
      <c r="K30" s="40"/>
      <c r="L30" s="42">
        <f>100*(L28-L25)/L25</f>
        <v>-17.026496451920305</v>
      </c>
      <c r="M30" s="42">
        <f>100*(M28-M25)/M25</f>
        <v>9.0017213923291663</v>
      </c>
      <c r="N30" s="43">
        <f>100*(N28-N25)/N25</f>
        <v>-23.878721832810587</v>
      </c>
      <c r="O30" s="35"/>
    </row>
    <row r="31" spans="1:16">
      <c r="A31" s="593">
        <v>2013</v>
      </c>
      <c r="B31" s="31" t="s">
        <v>91</v>
      </c>
      <c r="C31" s="32">
        <v>1470569</v>
      </c>
      <c r="D31" s="32">
        <v>1725410</v>
      </c>
      <c r="E31" s="32">
        <v>626681</v>
      </c>
      <c r="F31" s="32">
        <v>6833609</v>
      </c>
      <c r="G31" s="32">
        <v>2636606</v>
      </c>
      <c r="H31" s="32">
        <v>1187</v>
      </c>
      <c r="I31" s="32">
        <v>157126</v>
      </c>
      <c r="J31" s="33">
        <f>SUM(C31:I31)</f>
        <v>13451188</v>
      </c>
      <c r="K31" s="32"/>
      <c r="L31" s="32">
        <v>3195979</v>
      </c>
      <c r="M31" s="32">
        <v>10255209</v>
      </c>
      <c r="N31" s="34">
        <f>+L31/M31</f>
        <v>0.31164445307745559</v>
      </c>
      <c r="O31" s="35"/>
      <c r="P31" s="35"/>
    </row>
    <row r="32" spans="1:16">
      <c r="A32" s="73"/>
      <c r="B32" s="31" t="s">
        <v>92</v>
      </c>
      <c r="C32" s="37">
        <f>100*C31/$J31</f>
        <v>10.932632864844354</v>
      </c>
      <c r="D32" s="37">
        <f t="shared" ref="D32:I32" si="15">100*D31/$J31</f>
        <v>12.827194148204605</v>
      </c>
      <c r="E32" s="37">
        <f t="shared" si="15"/>
        <v>4.6589267802962828</v>
      </c>
      <c r="F32" s="37">
        <f t="shared" si="15"/>
        <v>50.80301457388002</v>
      </c>
      <c r="G32" s="37">
        <f t="shared" si="15"/>
        <v>19.601287261764536</v>
      </c>
      <c r="H32" s="37">
        <f t="shared" si="15"/>
        <v>8.8244993676394982E-3</v>
      </c>
      <c r="I32" s="37">
        <f t="shared" si="15"/>
        <v>1.1681198716425643</v>
      </c>
      <c r="J32" s="37">
        <f>SUM(C32:I32)</f>
        <v>100</v>
      </c>
      <c r="K32" s="40"/>
      <c r="L32" s="37">
        <f>100*L31/J31</f>
        <v>23.759827013048959</v>
      </c>
      <c r="M32" s="37">
        <f>100*M31/J31</f>
        <v>76.240172986951038</v>
      </c>
      <c r="N32" s="38">
        <f>+M32+L32</f>
        <v>100</v>
      </c>
    </row>
    <row r="33" spans="1:24">
      <c r="A33" s="74"/>
      <c r="B33" s="40" t="s">
        <v>93</v>
      </c>
      <c r="C33" s="42">
        <f t="shared" ref="C33:J33" si="16">100*(C31-C28)/C28</f>
        <v>1.9276275023254072</v>
      </c>
      <c r="D33" s="42">
        <f t="shared" si="16"/>
        <v>-3.6617157763495181</v>
      </c>
      <c r="E33" s="42">
        <f t="shared" si="16"/>
        <v>-7.4433078611326904</v>
      </c>
      <c r="F33" s="42">
        <f t="shared" si="16"/>
        <v>3.273491529849923</v>
      </c>
      <c r="G33" s="42">
        <f t="shared" si="16"/>
        <v>-2.7328157763870671</v>
      </c>
      <c r="H33" s="42">
        <f t="shared" si="16"/>
        <v>13.697318007662835</v>
      </c>
      <c r="I33" s="42">
        <f t="shared" si="16"/>
        <v>14.252681330667151</v>
      </c>
      <c r="J33" s="42">
        <f t="shared" si="16"/>
        <v>0.55397731732525823</v>
      </c>
      <c r="K33" s="40"/>
      <c r="L33" s="42">
        <f>100*(L31-L28)/L28</f>
        <v>-1.1427735387531535</v>
      </c>
      <c r="M33" s="42">
        <f>100*(M31-M28)/M28</f>
        <v>1.0947286112854315</v>
      </c>
      <c r="N33" s="43">
        <f>100*(N31-N28)/N28</f>
        <v>-2.2132728192405522</v>
      </c>
    </row>
    <row r="34" spans="1:24">
      <c r="A34" s="75">
        <v>2014</v>
      </c>
      <c r="B34" s="40" t="s">
        <v>91</v>
      </c>
      <c r="C34" s="45">
        <v>1577821</v>
      </c>
      <c r="D34" s="45">
        <v>1718387</v>
      </c>
      <c r="E34" s="45">
        <v>593599</v>
      </c>
      <c r="F34" s="45">
        <v>7095776</v>
      </c>
      <c r="G34" s="45">
        <v>2448893</v>
      </c>
      <c r="H34" s="45">
        <v>1164</v>
      </c>
      <c r="I34" s="45">
        <v>32609</v>
      </c>
      <c r="J34" s="45">
        <v>13468249</v>
      </c>
      <c r="K34" s="40"/>
      <c r="L34" s="46">
        <v>3296208</v>
      </c>
      <c r="M34" s="46">
        <v>10172041</v>
      </c>
      <c r="N34" s="47">
        <f>+L34/M34</f>
        <v>0.32404588223739955</v>
      </c>
      <c r="O34" s="48"/>
      <c r="P34" s="44"/>
    </row>
    <row r="35" spans="1:24">
      <c r="A35" s="74"/>
      <c r="B35" s="40" t="s">
        <v>92</v>
      </c>
      <c r="C35" s="42">
        <f t="shared" ref="C35:I35" si="17">100*C34/$J34</f>
        <v>11.715116048121772</v>
      </c>
      <c r="D35" s="42">
        <f t="shared" si="17"/>
        <v>12.758800345909851</v>
      </c>
      <c r="E35" s="42">
        <f t="shared" si="17"/>
        <v>4.4073954973656928</v>
      </c>
      <c r="F35" s="42">
        <f t="shared" si="17"/>
        <v>52.685215427781294</v>
      </c>
      <c r="G35" s="42">
        <f t="shared" si="17"/>
        <v>18.182712541177402</v>
      </c>
      <c r="H35" s="42">
        <f t="shared" si="17"/>
        <v>8.6425488569449524E-3</v>
      </c>
      <c r="I35" s="42">
        <f t="shared" si="17"/>
        <v>0.24211759078704292</v>
      </c>
      <c r="J35" s="42">
        <f>SUM(C35:I35)</f>
        <v>100.00000000000001</v>
      </c>
      <c r="K35" s="40"/>
      <c r="L35" s="42">
        <f>100*L34/J34</f>
        <v>24.473916394031622</v>
      </c>
      <c r="M35" s="42">
        <f>100*M34/J34</f>
        <v>75.526083605968381</v>
      </c>
      <c r="N35" s="43">
        <f>+M35+L35</f>
        <v>100</v>
      </c>
      <c r="P35" s="41"/>
    </row>
    <row r="36" spans="1:24">
      <c r="A36" s="74"/>
      <c r="B36" s="40" t="s">
        <v>93</v>
      </c>
      <c r="C36" s="42">
        <f t="shared" ref="C36:J36" si="18">100*(C34-C31)/C31</f>
        <v>7.2932313954666528</v>
      </c>
      <c r="D36" s="42">
        <f t="shared" si="18"/>
        <v>-0.40703369054311728</v>
      </c>
      <c r="E36" s="42">
        <f t="shared" si="18"/>
        <v>-5.2789218118947279</v>
      </c>
      <c r="F36" s="42">
        <f t="shared" si="18"/>
        <v>3.836435476481022</v>
      </c>
      <c r="G36" s="42">
        <f t="shared" si="18"/>
        <v>-7.1194937734344839</v>
      </c>
      <c r="H36" s="42">
        <f t="shared" si="18"/>
        <v>-1.9376579612468408</v>
      </c>
      <c r="I36" s="42">
        <f t="shared" si="18"/>
        <v>-79.246591907131858</v>
      </c>
      <c r="J36" s="42">
        <f t="shared" si="18"/>
        <v>0.12683638054869206</v>
      </c>
      <c r="K36" s="40"/>
      <c r="L36" s="42">
        <f>100*(L34-L31)/L31</f>
        <v>3.1360969518260289</v>
      </c>
      <c r="M36" s="42">
        <f>100*(M34-M31)/M31</f>
        <v>-0.81098298435458505</v>
      </c>
      <c r="N36" s="43">
        <f>100*(N34-N31)/N31</f>
        <v>3.9793518021839254</v>
      </c>
      <c r="P36" s="41"/>
    </row>
    <row r="37" spans="1:24">
      <c r="A37" s="593">
        <v>2015</v>
      </c>
      <c r="B37" s="40" t="s">
        <v>91</v>
      </c>
      <c r="C37" s="32">
        <v>1640239</v>
      </c>
      <c r="D37" s="32">
        <v>1631209</v>
      </c>
      <c r="E37" s="32">
        <v>537442</v>
      </c>
      <c r="F37" s="32">
        <v>6788442</v>
      </c>
      <c r="G37" s="32">
        <v>2635045</v>
      </c>
      <c r="H37" s="32">
        <v>3287</v>
      </c>
      <c r="I37" s="32">
        <v>20509</v>
      </c>
      <c r="J37" s="33">
        <f>+L37+M37</f>
        <v>13256173</v>
      </c>
      <c r="K37" s="31"/>
      <c r="L37" s="33">
        <f>+C37+D37</f>
        <v>3271448</v>
      </c>
      <c r="M37" s="33">
        <f>+E37+F37+G37+H37+I37</f>
        <v>9984725</v>
      </c>
      <c r="N37" s="47">
        <f>+L37/M37</f>
        <v>0.32764527816239303</v>
      </c>
      <c r="P37" s="41"/>
    </row>
    <row r="38" spans="1:24">
      <c r="A38" s="73"/>
      <c r="B38" s="40" t="s">
        <v>92</v>
      </c>
      <c r="C38" s="42">
        <f t="shared" ref="C38:I38" si="19">100*C37/$J37</f>
        <v>12.373397661602636</v>
      </c>
      <c r="D38" s="42">
        <f t="shared" si="19"/>
        <v>12.305278454045522</v>
      </c>
      <c r="E38" s="42">
        <f t="shared" si="19"/>
        <v>4.05427720353378</v>
      </c>
      <c r="F38" s="42">
        <f t="shared" si="19"/>
        <v>51.209666620977259</v>
      </c>
      <c r="G38" s="42">
        <f t="shared" si="19"/>
        <v>19.87787123779993</v>
      </c>
      <c r="H38" s="42">
        <f t="shared" si="19"/>
        <v>2.4795995043214961E-2</v>
      </c>
      <c r="I38" s="42">
        <f t="shared" si="19"/>
        <v>0.15471282699765612</v>
      </c>
      <c r="J38" s="42">
        <f>SUM(C38:I38)</f>
        <v>100</v>
      </c>
      <c r="K38" s="31"/>
      <c r="L38" s="42">
        <f>100*L37/J37</f>
        <v>24.678676115648159</v>
      </c>
      <c r="M38" s="42">
        <f>100*M37/J37</f>
        <v>75.321323884351841</v>
      </c>
      <c r="N38" s="43">
        <f>+M38+L38</f>
        <v>100</v>
      </c>
      <c r="P38" s="41"/>
    </row>
    <row r="39" spans="1:24">
      <c r="A39" s="74"/>
      <c r="B39" s="40" t="s">
        <v>93</v>
      </c>
      <c r="C39" s="42">
        <f t="shared" ref="C39:N39" si="20">100*(C37-C34)/C34</f>
        <v>3.9559620514621114</v>
      </c>
      <c r="D39" s="42">
        <f t="shared" si="20"/>
        <v>-5.0732460150129164</v>
      </c>
      <c r="E39" s="42">
        <f t="shared" si="20"/>
        <v>-9.4604269885899406</v>
      </c>
      <c r="F39" s="42">
        <f t="shared" si="20"/>
        <v>-4.3312246609814062</v>
      </c>
      <c r="G39" s="42">
        <f t="shared" si="20"/>
        <v>7.6014754421691757</v>
      </c>
      <c r="H39" s="42">
        <f t="shared" si="20"/>
        <v>182.38831615120276</v>
      </c>
      <c r="I39" s="42">
        <f t="shared" si="20"/>
        <v>-37.106320341010154</v>
      </c>
      <c r="J39" s="42">
        <f t="shared" si="20"/>
        <v>-1.5746367623586406</v>
      </c>
      <c r="K39" s="42"/>
      <c r="L39" s="42">
        <f t="shared" si="20"/>
        <v>-0.75116618854149986</v>
      </c>
      <c r="M39" s="42">
        <f t="shared" si="20"/>
        <v>-1.8414790109477537</v>
      </c>
      <c r="N39" s="43">
        <f t="shared" si="20"/>
        <v>1.1107673703924801</v>
      </c>
      <c r="P39" s="41"/>
    </row>
    <row r="40" spans="1:24">
      <c r="A40" s="593">
        <v>2016</v>
      </c>
      <c r="B40" s="40" t="s">
        <v>91</v>
      </c>
      <c r="C40" s="32">
        <v>1198772</v>
      </c>
      <c r="D40" s="32">
        <v>2054293</v>
      </c>
      <c r="E40" s="32">
        <v>539523</v>
      </c>
      <c r="F40" s="32">
        <v>7075961</v>
      </c>
      <c r="G40" s="32">
        <v>2662141</v>
      </c>
      <c r="H40" s="32">
        <v>5178</v>
      </c>
      <c r="I40" s="32">
        <v>62771</v>
      </c>
      <c r="J40" s="33">
        <v>13598639</v>
      </c>
      <c r="K40" s="31"/>
      <c r="L40" s="33">
        <v>3253065</v>
      </c>
      <c r="M40" s="33">
        <v>10345574</v>
      </c>
      <c r="N40" s="47">
        <f>L40/M40</f>
        <v>0.31444026208695625</v>
      </c>
      <c r="Q40" s="36"/>
      <c r="R40" s="36"/>
      <c r="S40" s="36"/>
      <c r="T40" s="36"/>
      <c r="U40" s="36"/>
      <c r="V40" s="36"/>
      <c r="W40" s="36"/>
      <c r="X40" s="36"/>
    </row>
    <row r="41" spans="1:24">
      <c r="A41" s="73"/>
      <c r="B41" s="40" t="s">
        <v>92</v>
      </c>
      <c r="C41" s="42">
        <v>8.8153821864085078</v>
      </c>
      <c r="D41" s="42">
        <v>15.106607359751223</v>
      </c>
      <c r="E41" s="42">
        <v>3.967477921871446</v>
      </c>
      <c r="F41" s="42">
        <v>52.034332259279772</v>
      </c>
      <c r="G41" s="42">
        <v>19.576525268447821</v>
      </c>
      <c r="H41" s="42">
        <v>3.8077339945563671E-2</v>
      </c>
      <c r="I41" s="42">
        <v>0.46159766429566956</v>
      </c>
      <c r="J41" s="42">
        <v>100</v>
      </c>
      <c r="K41" s="31"/>
      <c r="L41" s="42">
        <v>23.921989546159729</v>
      </c>
      <c r="M41" s="42">
        <v>76.078010453840264</v>
      </c>
      <c r="N41" s="43">
        <v>100</v>
      </c>
      <c r="O41" s="49"/>
      <c r="P41" s="50"/>
      <c r="Q41" s="36"/>
      <c r="R41" s="36"/>
      <c r="S41" s="36"/>
      <c r="T41" s="36"/>
      <c r="U41" s="36"/>
      <c r="V41" s="36"/>
      <c r="W41" s="36"/>
      <c r="X41" s="36"/>
    </row>
    <row r="42" spans="1:24">
      <c r="A42" s="74"/>
      <c r="B42" s="40" t="s">
        <v>93</v>
      </c>
      <c r="C42" s="42">
        <f t="shared" ref="C42:N42" si="21">100*(C40-C37)/C37</f>
        <v>-26.914797172851031</v>
      </c>
      <c r="D42" s="42">
        <f t="shared" si="21"/>
        <v>25.936835807060898</v>
      </c>
      <c r="E42" s="42">
        <f t="shared" si="21"/>
        <v>0.38720457277250381</v>
      </c>
      <c r="F42" s="42">
        <f t="shared" si="21"/>
        <v>4.2354195557684662</v>
      </c>
      <c r="G42" s="42">
        <f t="shared" si="21"/>
        <v>1.0282936344540605</v>
      </c>
      <c r="H42" s="42">
        <f t="shared" si="21"/>
        <v>57.529662306054149</v>
      </c>
      <c r="I42" s="42">
        <f t="shared" si="21"/>
        <v>206.06562972353601</v>
      </c>
      <c r="J42" s="42">
        <f t="shared" si="21"/>
        <v>2.5834454634833146</v>
      </c>
      <c r="K42" s="42"/>
      <c r="L42" s="42">
        <f t="shared" si="21"/>
        <v>-0.56192242701091377</v>
      </c>
      <c r="M42" s="42">
        <f t="shared" si="21"/>
        <v>3.6140104008873553</v>
      </c>
      <c r="N42" s="43">
        <f t="shared" si="21"/>
        <v>-4.0302781561502901</v>
      </c>
      <c r="Q42" s="36"/>
      <c r="R42" s="36"/>
      <c r="S42" s="36"/>
      <c r="T42" s="36"/>
      <c r="U42" s="36"/>
      <c r="V42" s="36"/>
      <c r="W42" s="36"/>
      <c r="X42" s="36"/>
    </row>
    <row r="43" spans="1:24">
      <c r="A43" s="593">
        <v>2017</v>
      </c>
      <c r="B43" s="40" t="s">
        <v>91</v>
      </c>
      <c r="C43" s="32">
        <v>1287420</v>
      </c>
      <c r="D43" s="32">
        <v>2018429</v>
      </c>
      <c r="E43" s="32">
        <v>525357</v>
      </c>
      <c r="F43" s="32">
        <v>7269262</v>
      </c>
      <c r="G43" s="32">
        <v>2779121</v>
      </c>
      <c r="H43" s="32">
        <v>7598</v>
      </c>
      <c r="I43" s="32">
        <v>39288</v>
      </c>
      <c r="J43" s="33">
        <f>SUM(C43:I43)</f>
        <v>13926475</v>
      </c>
      <c r="K43" s="31"/>
      <c r="L43" s="33">
        <v>3305849</v>
      </c>
      <c r="M43" s="33">
        <v>10620626</v>
      </c>
      <c r="N43" s="47">
        <f>L43/M43</f>
        <v>0.31126686882675275</v>
      </c>
      <c r="Q43" s="36"/>
      <c r="R43" s="36"/>
      <c r="S43" s="36"/>
      <c r="T43" s="36"/>
      <c r="U43" s="36"/>
      <c r="V43" s="36"/>
      <c r="W43" s="36"/>
      <c r="X43" s="36"/>
    </row>
    <row r="44" spans="1:24">
      <c r="A44" s="31"/>
      <c r="B44" s="40" t="s">
        <v>92</v>
      </c>
      <c r="C44" s="42">
        <f>C43/$J$43*100</f>
        <v>9.2444067863547676</v>
      </c>
      <c r="D44" s="42">
        <f t="shared" ref="D44:J44" si="22">D43/$J$43*100</f>
        <v>14.493466580739204</v>
      </c>
      <c r="E44" s="42">
        <f t="shared" si="22"/>
        <v>3.7723616349435156</v>
      </c>
      <c r="F44" s="42">
        <f t="shared" si="22"/>
        <v>52.197429715703358</v>
      </c>
      <c r="G44" s="42">
        <f t="shared" si="22"/>
        <v>19.955667173495087</v>
      </c>
      <c r="H44" s="42">
        <f t="shared" si="22"/>
        <v>5.4557955261471412E-2</v>
      </c>
      <c r="I44" s="42">
        <f t="shared" si="22"/>
        <v>0.28211015350259128</v>
      </c>
      <c r="J44" s="42">
        <f t="shared" si="22"/>
        <v>100</v>
      </c>
      <c r="K44" s="42"/>
      <c r="L44" s="42">
        <f>L43/$J$43</f>
        <v>0.2373787336709397</v>
      </c>
      <c r="M44" s="42">
        <f>M43/$J$43</f>
        <v>0.76262126632906024</v>
      </c>
      <c r="N44" s="43">
        <v>100</v>
      </c>
      <c r="Q44" s="36"/>
      <c r="R44" s="36"/>
      <c r="S44" s="36"/>
      <c r="T44" s="36"/>
      <c r="U44" s="36"/>
      <c r="V44" s="36"/>
      <c r="W44" s="36"/>
      <c r="X44" s="36"/>
    </row>
    <row r="45" spans="1:24">
      <c r="A45" s="74"/>
      <c r="B45" s="40" t="s">
        <v>93</v>
      </c>
      <c r="C45" s="42">
        <f t="shared" ref="C45:N45" si="23">100*(C43-C40)/C40</f>
        <v>7.3949007818000423</v>
      </c>
      <c r="D45" s="42">
        <f t="shared" si="23"/>
        <v>-1.7458074383741755</v>
      </c>
      <c r="E45" s="42">
        <f t="shared" si="23"/>
        <v>-2.6256526598495338</v>
      </c>
      <c r="F45" s="42">
        <f t="shared" si="23"/>
        <v>2.7317985500485378</v>
      </c>
      <c r="G45" s="42">
        <f t="shared" si="23"/>
        <v>4.3942075194364234</v>
      </c>
      <c r="H45" s="42">
        <f t="shared" si="23"/>
        <v>46.736191579760522</v>
      </c>
      <c r="I45" s="42">
        <f t="shared" si="23"/>
        <v>-37.410587691768491</v>
      </c>
      <c r="J45" s="42">
        <f t="shared" si="23"/>
        <v>2.4108000808022036</v>
      </c>
      <c r="K45" s="42"/>
      <c r="L45" s="42">
        <f t="shared" si="23"/>
        <v>1.6225928470534712</v>
      </c>
      <c r="M45" s="42">
        <f t="shared" si="23"/>
        <v>2.65864416996099</v>
      </c>
      <c r="N45" s="43">
        <f t="shared" si="23"/>
        <v>-1.00921976058076</v>
      </c>
      <c r="Q45" s="36"/>
      <c r="R45" s="36"/>
      <c r="S45" s="36"/>
      <c r="T45" s="36"/>
      <c r="U45" s="36"/>
      <c r="V45" s="36"/>
      <c r="W45" s="36"/>
      <c r="X45" s="36"/>
    </row>
    <row r="46" spans="1:24">
      <c r="A46" s="593">
        <v>2018</v>
      </c>
      <c r="B46" s="40" t="s">
        <v>91</v>
      </c>
      <c r="C46" s="32">
        <v>1465303.4597785915</v>
      </c>
      <c r="D46" s="32">
        <v>1892510.5796094858</v>
      </c>
      <c r="E46" s="32">
        <v>512508.99309743487</v>
      </c>
      <c r="F46" s="32">
        <v>7592211.5758372238</v>
      </c>
      <c r="G46" s="32">
        <v>2743463.1978097898</v>
      </c>
      <c r="H46" s="32">
        <v>10001.803746396839</v>
      </c>
      <c r="I46" s="32">
        <v>26655.390121076904</v>
      </c>
      <c r="J46" s="33">
        <v>14242655</v>
      </c>
      <c r="K46" s="31"/>
      <c r="L46" s="33">
        <v>3398467</v>
      </c>
      <c r="M46" s="33">
        <v>10844188</v>
      </c>
      <c r="N46" s="47">
        <f>L46/M46</f>
        <v>0.31339063837698128</v>
      </c>
      <c r="Q46" s="36"/>
      <c r="R46" s="36"/>
      <c r="S46" s="36"/>
      <c r="T46" s="36"/>
      <c r="U46" s="36"/>
      <c r="V46" s="36"/>
      <c r="W46" s="36"/>
      <c r="X46" s="36"/>
    </row>
    <row r="47" spans="1:24">
      <c r="A47" s="31"/>
      <c r="B47" s="40" t="s">
        <v>92</v>
      </c>
      <c r="C47" s="42">
        <f>C46/$J$46*100</f>
        <v>10.288134198143476</v>
      </c>
      <c r="D47" s="42">
        <f t="shared" ref="D47:J47" si="24">D46/$J$46*100</f>
        <v>13.287624952015516</v>
      </c>
      <c r="E47" s="42">
        <f t="shared" si="24"/>
        <v>3.5984090964601396</v>
      </c>
      <c r="F47" s="42">
        <f t="shared" si="24"/>
        <v>53.306153774259244</v>
      </c>
      <c r="G47" s="42">
        <f t="shared" si="24"/>
        <v>19.262301851795115</v>
      </c>
      <c r="H47" s="42">
        <f t="shared" si="24"/>
        <v>7.022429277685123E-2</v>
      </c>
      <c r="I47" s="42">
        <f t="shared" si="24"/>
        <v>0.18715183454964615</v>
      </c>
      <c r="J47" s="42">
        <f t="shared" si="24"/>
        <v>100</v>
      </c>
      <c r="K47" s="42"/>
      <c r="L47" s="42">
        <f>L46/$J$46</f>
        <v>0.23861190206460803</v>
      </c>
      <c r="M47" s="42">
        <f>M46/$J$46</f>
        <v>0.76138809793539197</v>
      </c>
      <c r="N47" s="43">
        <v>100</v>
      </c>
      <c r="Q47" s="36"/>
      <c r="R47" s="36"/>
      <c r="S47" s="36"/>
      <c r="T47" s="36"/>
      <c r="U47" s="36"/>
      <c r="V47" s="36"/>
      <c r="W47" s="36"/>
      <c r="X47" s="36"/>
    </row>
    <row r="48" spans="1:24">
      <c r="A48" s="70"/>
      <c r="B48" s="70" t="s">
        <v>93</v>
      </c>
      <c r="C48" s="71">
        <f t="shared" ref="C48:N48" si="25">100*(C46-C43)/C43</f>
        <v>13.817049585884291</v>
      </c>
      <c r="D48" s="71">
        <f t="shared" si="25"/>
        <v>-6.2384369423206953</v>
      </c>
      <c r="E48" s="71">
        <f t="shared" si="25"/>
        <v>-2.4455764180481334</v>
      </c>
      <c r="F48" s="71">
        <f t="shared" si="25"/>
        <v>4.4426734906132674</v>
      </c>
      <c r="G48" s="71">
        <f t="shared" si="25"/>
        <v>-1.2830604421401661</v>
      </c>
      <c r="H48" s="71">
        <f t="shared" si="25"/>
        <v>31.637322274241107</v>
      </c>
      <c r="I48" s="71">
        <f t="shared" si="25"/>
        <v>-32.153863467020713</v>
      </c>
      <c r="J48" s="71">
        <f t="shared" si="25"/>
        <v>2.2703519734893431</v>
      </c>
      <c r="K48" s="42"/>
      <c r="L48" s="71">
        <f t="shared" si="25"/>
        <v>2.8016403653040416</v>
      </c>
      <c r="M48" s="71">
        <f t="shared" si="25"/>
        <v>2.1049794993251809</v>
      </c>
      <c r="N48" s="72">
        <f t="shared" si="25"/>
        <v>0.68229861990567031</v>
      </c>
      <c r="Q48" s="36"/>
    </row>
    <row r="49" spans="1:14">
      <c r="A49" s="40"/>
      <c r="B49" s="40"/>
      <c r="C49" s="42"/>
      <c r="D49" s="42"/>
      <c r="E49" s="42"/>
      <c r="F49" s="42"/>
      <c r="G49" s="42"/>
      <c r="H49" s="42"/>
      <c r="I49" s="42"/>
      <c r="J49" s="42"/>
      <c r="K49" s="40"/>
      <c r="L49" s="42"/>
      <c r="M49" s="42"/>
      <c r="N49" s="43"/>
    </row>
    <row r="50" spans="1:14">
      <c r="A50" s="40"/>
      <c r="B50" s="40"/>
      <c r="C50" s="42"/>
      <c r="D50" s="42"/>
      <c r="E50" s="42"/>
      <c r="F50" s="42"/>
      <c r="G50" s="42"/>
      <c r="H50" s="42"/>
      <c r="I50" s="42"/>
      <c r="J50" s="42"/>
      <c r="K50" s="40"/>
      <c r="L50" s="42"/>
      <c r="M50" s="42"/>
      <c r="N50" s="43"/>
    </row>
    <row r="52" spans="1:14">
      <c r="A52" s="51" t="s">
        <v>27</v>
      </c>
    </row>
    <row r="53" spans="1:14">
      <c r="A53" s="734" t="s">
        <v>1590</v>
      </c>
    </row>
    <row r="54" spans="1:14">
      <c r="A54" s="52" t="s">
        <v>94</v>
      </c>
    </row>
  </sheetData>
  <mergeCells count="9">
    <mergeCell ref="A1:N1"/>
    <mergeCell ref="A2:N2"/>
    <mergeCell ref="A3:N3"/>
    <mergeCell ref="A4:N4"/>
    <mergeCell ref="A6:A7"/>
    <mergeCell ref="B6:B7"/>
    <mergeCell ref="C6:I6"/>
    <mergeCell ref="J6:J7"/>
    <mergeCell ref="L6:N6"/>
  </mergeCells>
  <hyperlinks>
    <hyperlink ref="A1:N1" location="'Sección C'!A4" display="TABLA C04"/>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63</vt:i4>
      </vt:variant>
    </vt:vector>
  </HeadingPairs>
  <TitlesOfParts>
    <vt:vector size="63" baseType="lpstr">
      <vt:lpstr>Indice</vt:lpstr>
      <vt:lpstr>Sección A</vt:lpstr>
      <vt:lpstr>A01</vt:lpstr>
      <vt:lpstr>A02</vt:lpstr>
      <vt:lpstr>Sección C</vt:lpstr>
      <vt:lpstr>C01</vt:lpstr>
      <vt:lpstr>C02</vt:lpstr>
      <vt:lpstr>C03</vt:lpstr>
      <vt:lpstr>C04</vt:lpstr>
      <vt:lpstr>C05</vt:lpstr>
      <vt:lpstr>C06</vt:lpstr>
      <vt:lpstr>C07</vt:lpstr>
      <vt:lpstr>C08</vt:lpstr>
      <vt:lpstr>C09</vt:lpstr>
      <vt:lpstr>C10</vt:lpstr>
      <vt:lpstr>C11</vt:lpstr>
      <vt:lpstr>C12</vt:lpstr>
      <vt:lpstr>Sección D</vt:lpstr>
      <vt:lpstr>D01a</vt:lpstr>
      <vt:lpstr>D01b</vt:lpstr>
      <vt:lpstr>D01c</vt:lpstr>
      <vt:lpstr>D02a</vt:lpstr>
      <vt:lpstr>D02b</vt:lpstr>
      <vt:lpstr>D02c</vt:lpstr>
      <vt:lpstr>D03a</vt:lpstr>
      <vt:lpstr>D03b</vt:lpstr>
      <vt:lpstr>D03c</vt:lpstr>
      <vt:lpstr>D04a</vt:lpstr>
      <vt:lpstr>D04b</vt:lpstr>
      <vt:lpstr>D04c</vt:lpstr>
      <vt:lpstr>D05a 01</vt:lpstr>
      <vt:lpstr>D05b 01</vt:lpstr>
      <vt:lpstr>D05c 01</vt:lpstr>
      <vt:lpstr>D05a 02</vt:lpstr>
      <vt:lpstr>D05b 02</vt:lpstr>
      <vt:lpstr>D05c 02</vt:lpstr>
      <vt:lpstr>D05a 03</vt:lpstr>
      <vt:lpstr>D05b 03</vt:lpstr>
      <vt:lpstr>D05c 03</vt:lpstr>
      <vt:lpstr>Sección F SIL</vt:lpstr>
      <vt:lpstr>F02</vt:lpstr>
      <vt:lpstr>F03</vt:lpstr>
      <vt:lpstr>F04</vt:lpstr>
      <vt:lpstr>F05</vt:lpstr>
      <vt:lpstr>F06</vt:lpstr>
      <vt:lpstr>F07</vt:lpstr>
      <vt:lpstr>F08</vt:lpstr>
      <vt:lpstr>F09</vt:lpstr>
      <vt:lpstr>F11</vt:lpstr>
      <vt:lpstr>F12</vt:lpstr>
      <vt:lpstr>F13</vt:lpstr>
      <vt:lpstr>Sección PM</vt:lpstr>
      <vt:lpstr>F16</vt:lpstr>
      <vt:lpstr>F17</vt:lpstr>
      <vt:lpstr>F18</vt:lpstr>
      <vt:lpstr>F20</vt:lpstr>
      <vt:lpstr>F23</vt:lpstr>
      <vt:lpstr>F24</vt:lpstr>
      <vt:lpstr>F25</vt:lpstr>
      <vt:lpstr>F26</vt:lpstr>
      <vt:lpstr>Sección J</vt:lpstr>
      <vt:lpstr>J01a</vt:lpstr>
      <vt:lpstr>J01b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Cory Herrera Aguilera</dc:creator>
  <cp:lastModifiedBy>Jose Angulo Veliz</cp:lastModifiedBy>
  <cp:lastPrinted>2018-03-26T17:33:00Z</cp:lastPrinted>
  <dcterms:created xsi:type="dcterms:W3CDTF">2018-03-23T18:18:36Z</dcterms:created>
  <dcterms:modified xsi:type="dcterms:W3CDTF">2020-04-28T14:26:00Z</dcterms:modified>
</cp:coreProperties>
</file>